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360" yWindow="540" windowWidth="19815" windowHeight="9915" activeTab="0"/>
  </bookViews>
  <sheets>
    <sheet name="Rekapitulace stavby" sheetId="1" r:id="rId1"/>
    <sheet name="D.1.1 - Stavebně-konstruk..." sheetId="2" r:id="rId2"/>
    <sheet name="D.1.4.1a - Zdravotně tech..." sheetId="3" r:id="rId3"/>
    <sheet name="D.1.4.1b - Zdravotně tech..." sheetId="4" r:id="rId4"/>
    <sheet name="01 - Vzduchotechnika" sheetId="5" r:id="rId5"/>
    <sheet name="02 - Chlazení" sheetId="6" r:id="rId6"/>
    <sheet name="03 - Vytápění" sheetId="7" r:id="rId7"/>
    <sheet name="D.1.4.3 - Silnoproudá ele..." sheetId="8" r:id="rId8"/>
    <sheet name="D.1.4.4 - Slaboproudá ele..." sheetId="9" r:id="rId9"/>
    <sheet name="D2 - PS 01 - Technologie ..." sheetId="10" r:id="rId10"/>
    <sheet name="ON - Ostatní náklady" sheetId="11" r:id="rId11"/>
    <sheet name="VRN - Vedlejší rozpočtové..." sheetId="12" r:id="rId12"/>
    <sheet name="Pokyny pro vyplnění" sheetId="13" r:id="rId13"/>
  </sheets>
  <definedNames>
    <definedName name="_xlnm._FilterDatabase" localSheetId="4" hidden="1">'01 - Vzduchotechnika'!$C$87:$K$217</definedName>
    <definedName name="_xlnm._FilterDatabase" localSheetId="5" hidden="1">'02 - Chlazení'!$C$87:$K$118</definedName>
    <definedName name="_xlnm._FilterDatabase" localSheetId="6" hidden="1">'03 - Vytápění'!$C$87:$K$118</definedName>
    <definedName name="_xlnm._FilterDatabase" localSheetId="1" hidden="1">'D.1.1 - Stavebně-konstruk...'!$C$97:$K$1018</definedName>
    <definedName name="_xlnm._FilterDatabase" localSheetId="2" hidden="1">'D.1.4.1a - Zdravotně tech...'!$C$80:$K$166</definedName>
    <definedName name="_xlnm._FilterDatabase" localSheetId="3" hidden="1">'D.1.4.1b - Zdravotně tech...'!$C$80:$K$149</definedName>
    <definedName name="_xlnm._FilterDatabase" localSheetId="7" hidden="1">'D.1.4.3 - Silnoproudá ele...'!$C$83:$K$260</definedName>
    <definedName name="_xlnm._FilterDatabase" localSheetId="8" hidden="1">'D.1.4.4 - Slaboproudá ele...'!$C$79:$K$190</definedName>
    <definedName name="_xlnm._FilterDatabase" localSheetId="9" hidden="1">'D2 - PS 01 - Technologie ...'!$C$77:$K$144</definedName>
    <definedName name="_xlnm._FilterDatabase" localSheetId="10" hidden="1">'ON - Ostatní náklady'!$C$82:$K$109</definedName>
    <definedName name="_xlnm._FilterDatabase" localSheetId="11" hidden="1">'VRN - Vedlejší rozpočtové...'!$C$82:$K$113</definedName>
    <definedName name="_xlnm.Print_Area" localSheetId="4">'01 - Vzduchotechnika'!$C$4:$J$38,'01 - Vzduchotechnika'!$C$44:$J$67,'01 - Vzduchotechnika'!$C$73:$K$217</definedName>
    <definedName name="_xlnm.Print_Area" localSheetId="5">'02 - Chlazení'!$C$4:$J$38,'02 - Chlazení'!$C$44:$J$67,'02 - Chlazení'!$C$73:$K$118</definedName>
    <definedName name="_xlnm.Print_Area" localSheetId="6">'03 - Vytápění'!$C$4:$J$38,'03 - Vytápění'!$C$44:$J$67,'03 - Vytápění'!$C$73:$K$118</definedName>
    <definedName name="_xlnm.Print_Area" localSheetId="1">'D.1.1 - Stavebně-konstruk...'!$C$4:$J$36,'D.1.1 - Stavebně-konstruk...'!$C$42:$J$79,'D.1.1 - Stavebně-konstruk...'!$C$85:$K$1018</definedName>
    <definedName name="_xlnm.Print_Area" localSheetId="2">'D.1.4.1a - Zdravotně tech...'!$C$4:$J$36,'D.1.4.1a - Zdravotně tech...'!$C$42:$J$62,'D.1.4.1a - Zdravotně tech...'!$C$68:$K$166</definedName>
    <definedName name="_xlnm.Print_Area" localSheetId="3">'D.1.4.1b - Zdravotně tech...'!$C$4:$J$36,'D.1.4.1b - Zdravotně tech...'!$C$42:$J$62,'D.1.4.1b - Zdravotně tech...'!$C$68:$K$149</definedName>
    <definedName name="_xlnm.Print_Area" localSheetId="7">'D.1.4.3 - Silnoproudá ele...'!$C$4:$J$36,'D.1.4.3 - Silnoproudá ele...'!$C$42:$J$65,'D.1.4.3 - Silnoproudá ele...'!$C$71:$K$260</definedName>
    <definedName name="_xlnm.Print_Area" localSheetId="8">'D.1.4.4 - Slaboproudá ele...'!$C$4:$J$36,'D.1.4.4 - Slaboproudá ele...'!$C$42:$J$61,'D.1.4.4 - Slaboproudá ele...'!$C$67:$K$190</definedName>
    <definedName name="_xlnm.Print_Area" localSheetId="9">'D2 - PS 01 - Technologie ...'!$C$4:$J$36,'D2 - PS 01 - Technologie ...'!$C$42:$J$59,'D2 - PS 01 - Technologie ...'!$C$65:$K$144</definedName>
    <definedName name="_xlnm.Print_Area" localSheetId="10">'ON - Ostatní náklady'!$C$4:$J$38,'ON - Ostatní náklady'!$C$44:$J$62,'ON - Ostatní náklady'!$C$68:$K$109</definedName>
    <definedName name="_xlnm.Print_Area" localSheetId="12">'Pokyny pro vyplnění'!$B$2:$K$69,'Pokyny pro vyplnění'!$B$72:$K$116,'Pokyny pro vyplnění'!$B$119:$K$188,'Pokyny pro vyplnění'!$B$196:$K$216</definedName>
    <definedName name="_xlnm.Print_Area" localSheetId="0">'Rekapitulace stavby'!$D$4:$AO$33,'Rekapitulace stavby'!$C$39:$AQ$65</definedName>
    <definedName name="_xlnm.Print_Area" localSheetId="11">'VRN - Vedlejší rozpočtové...'!$C$4:$J$38,'VRN - Vedlejší rozpočtové...'!$C$44:$J$62,'VRN - Vedlejší rozpočtové...'!$C$68:$K$113</definedName>
    <definedName name="_xlnm.Print_Titles" localSheetId="0">'Rekapitulace stavby'!$49:$49</definedName>
    <definedName name="_xlnm.Print_Titles" localSheetId="1">'D.1.1 - Stavebně-konstruk...'!$97:$97</definedName>
    <definedName name="_xlnm.Print_Titles" localSheetId="2">'D.1.4.1a - Zdravotně tech...'!$80:$80</definedName>
    <definedName name="_xlnm.Print_Titles" localSheetId="3">'D.1.4.1b - Zdravotně tech...'!$80:$80</definedName>
    <definedName name="_xlnm.Print_Titles" localSheetId="4">'01 - Vzduchotechnika'!$87:$87</definedName>
    <definedName name="_xlnm.Print_Titles" localSheetId="5">'02 - Chlazení'!$87:$87</definedName>
    <definedName name="_xlnm.Print_Titles" localSheetId="6">'03 - Vytápění'!$87:$87</definedName>
    <definedName name="_xlnm.Print_Titles" localSheetId="7">'D.1.4.3 - Silnoproudá ele...'!$83:$83</definedName>
    <definedName name="_xlnm.Print_Titles" localSheetId="8">'D.1.4.4 - Slaboproudá ele...'!$79:$79</definedName>
    <definedName name="_xlnm.Print_Titles" localSheetId="9">'D2 - PS 01 - Technologie ...'!$77:$77</definedName>
    <definedName name="_xlnm.Print_Titles" localSheetId="10">'ON - Ostatní náklady'!$82:$82</definedName>
    <definedName name="_xlnm.Print_Titles" localSheetId="11">'VRN - Vedlejší rozpočtové...'!$82:$82</definedName>
  </definedNames>
  <calcPr calcId="124519"/>
</workbook>
</file>

<file path=xl/sharedStrings.xml><?xml version="1.0" encoding="utf-8"?>
<sst xmlns="http://schemas.openxmlformats.org/spreadsheetml/2006/main" count="19628" uniqueCount="2794">
  <si>
    <t>Export VZ</t>
  </si>
  <si>
    <t>List obsahuje:</t>
  </si>
  <si>
    <t>1) Rekapitulace stavby</t>
  </si>
  <si>
    <t>2) Rekapitulace objektů stavby a soupisů prací</t>
  </si>
  <si>
    <t>3.0</t>
  </si>
  <si>
    <t>ZAMOK</t>
  </si>
  <si>
    <t>False</t>
  </si>
  <si>
    <t>{9da78fe5-d386-4d2a-b9d1-cb95ef812482}</t>
  </si>
  <si>
    <t>0,01</t>
  </si>
  <si>
    <t>21</t>
  </si>
  <si>
    <t>15</t>
  </si>
  <si>
    <t>REKAPITULACE STAVBY</t>
  </si>
  <si>
    <t>v ---  níže se nacházejí doplnkové a pomocné údaje k sestavám  --- v</t>
  </si>
  <si>
    <t>Návod na vyplnění</t>
  </si>
  <si>
    <t>0,001</t>
  </si>
  <si>
    <t>Kód:</t>
  </si>
  <si>
    <t>8-022/117-00/1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</si>
  <si>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</si>
  <si>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</si>
  <si>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VÝDEJNA JÍDEL V BUDOVĚ TEORETICKÝCH ÚSTAVŮ LF OLOMOUC</t>
  </si>
  <si>
    <t>KSO:</t>
  </si>
  <si>
    <t/>
  </si>
  <si>
    <t>CC-CZ:</t>
  </si>
  <si>
    <t>Místo:</t>
  </si>
  <si>
    <t>Olomouc k.ú.Nová Ulice, č.p.976</t>
  </si>
  <si>
    <t>Datum:</t>
  </si>
  <si>
    <t>7.11.2017</t>
  </si>
  <si>
    <t>Zadavatel:</t>
  </si>
  <si>
    <t>IČ:</t>
  </si>
  <si>
    <t>UP v Olomouci, Křižkovského 511/8</t>
  </si>
  <si>
    <t>DIČ:</t>
  </si>
  <si>
    <t>Uchazeč:</t>
  </si>
  <si>
    <t>Vyplň údaj</t>
  </si>
  <si>
    <t>Projektant:</t>
  </si>
  <si>
    <t>Alfaprojekt Olomouc, a.s., Tylova 4,Olomouc</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</si>
  <si>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</si>
  <si>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</si>
  <si>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</si>
  <si>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</si>
  <si>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</si>
  <si>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</si>
  <si>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</si>
  <si>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</si>
  <si>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</si>
  <si>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</si>
  <si>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</si>
  <si>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</si>
  <si>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</si>
  <si>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</si>
  <si>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</si>
  <si>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</si>
  <si>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</si>
  <si>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</si>
  <si>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</si>
  <si>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</si>
  <si>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</si>
  <si>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</si>
  <si>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</si>
  <si>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</si>
  <si>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</si>
  <si>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</si>
  <si>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</si>
  <si>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</si>
  <si>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</si>
  <si>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</si>
  <si>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</si>
  <si>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</si>
  <si>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</si>
  <si>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</si>
  <si>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</si>
  <si>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</si>
  <si>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</si>
  <si>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</si>
  <si>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</si>
  <si>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</si>
  <si>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</si>
  <si>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</si>
  <si>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</si>
  <si>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Stavebně-konstrukční část</t>
  </si>
  <si>
    <t>STA</t>
  </si>
  <si>
    <t>1</t>
  </si>
  <si>
    <t>{4b92026c-9416-45cb-a7e4-0f56567e6873}</t>
  </si>
  <si>
    <t>2</t>
  </si>
  <si>
    <t>D.1.4.1a</t>
  </si>
  <si>
    <t>Zdravotně technické instalace - vnitřky</t>
  </si>
  <si>
    <t>{c3b960e8-d024-49bc-855c-edff3d3aae2c}</t>
  </si>
  <si>
    <t>D.1.4.1b</t>
  </si>
  <si>
    <t>Zdravotně technické instalace - venky</t>
  </si>
  <si>
    <t>{5b69a4d5-0126-43ec-b3ee-2d178021753e}</t>
  </si>
  <si>
    <t>D.1.4.2</t>
  </si>
  <si>
    <t>Vzduchotechnika + chlazení</t>
  </si>
  <si>
    <t>{68f28786-bbe5-4693-86cf-e770de914f7b}</t>
  </si>
  <si>
    <t>01</t>
  </si>
  <si>
    <t>Vzduchotechnika</t>
  </si>
  <si>
    <t>Soupis</t>
  </si>
  <si>
    <t>{456a0256-00f6-463c-bdc9-9e11be839cfa}</t>
  </si>
  <si>
    <t>02</t>
  </si>
  <si>
    <t>Chlazení</t>
  </si>
  <si>
    <t>{e2d7df3b-43de-49de-8e03-8cfaaab13300}</t>
  </si>
  <si>
    <t>03</t>
  </si>
  <si>
    <t>Vytápění</t>
  </si>
  <si>
    <t>{ce453365-077a-413f-9a3a-b077028b1e59}</t>
  </si>
  <si>
    <t>D.1.4.3</t>
  </si>
  <si>
    <t>Silnoproudá elektrotechnika</t>
  </si>
  <si>
    <t>{9bdbe8ce-bcd9-4197-8cb4-2c16b23b4774}</t>
  </si>
  <si>
    <t>D.1.4.4</t>
  </si>
  <si>
    <t>Slaboproudá elektrotechnika</t>
  </si>
  <si>
    <t>{f868709e-090c-4ef3-a5ce-28534ab06468}</t>
  </si>
  <si>
    <t>D2</t>
  </si>
  <si>
    <t>PS 01 - Technologie vybavení kuchyně</t>
  </si>
  <si>
    <t>{8babc076-eb99-428b-87a4-c3c756a1017b}</t>
  </si>
  <si>
    <t>VON</t>
  </si>
  <si>
    <t>Vedlejší rozpočtové a ostatní náklady</t>
  </si>
  <si>
    <t>{b2428e4f-0536-4561-aa05-6124a21081af}</t>
  </si>
  <si>
    <t>ON</t>
  </si>
  <si>
    <t>Ostatní náklady</t>
  </si>
  <si>
    <t>{802463c5-bcd1-4efb-8e61-45b2a447f9e9}</t>
  </si>
  <si>
    <t>VRN</t>
  </si>
  <si>
    <t>Vedlejší rozpočtové náklady</t>
  </si>
  <si>
    <t>{2ca9a050-c60a-4fe4-8d6a-04e37d3a72c0}</t>
  </si>
  <si>
    <t>1) Krycí list soupisu</t>
  </si>
  <si>
    <t>2) Rekapitulace</t>
  </si>
  <si>
    <t>3) Soupis prací</t>
  </si>
  <si>
    <t>Zpět na list:</t>
  </si>
  <si>
    <t>Rekapitulace stavby</t>
  </si>
  <si>
    <t>KRYCÍ LIST SOUPISU</t>
  </si>
  <si>
    <t>Objekt:</t>
  </si>
  <si>
    <t>D.1.1 - Stavebně-konstrukční část</t>
  </si>
  <si>
    <t>Alfaprojekt Olomouc, a.s., Tylova 4,779 00 Olomouc</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</si>
  <si>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</si>
  <si>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</si>
  <si>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</si>
  <si>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</si>
  <si>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</si>
  <si>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</si>
  <si>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</si>
  <si>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</si>
  <si>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</si>
  <si>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t>
  </si>
  <si>
    <t xml:space="preserve">    94 - Lešení a stavební výtahy</t>
  </si>
  <si>
    <t xml:space="preserve">    96 - Bourání konstrukcí</t>
  </si>
  <si>
    <t xml:space="preserve">    99 - Přesuny hmot a suti</t>
  </si>
  <si>
    <t>PSV - Práce a dodávky PSV</t>
  </si>
  <si>
    <t xml:space="preserve">    711 - Izolace proti vodě, vlhkosti a plynům</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</si>
  <si>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</si>
  <si>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</si>
  <si>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</si>
  <si>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</si>
  <si>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</si>
  <si>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</si>
  <si>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</si>
  <si>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</si>
  <si>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784 - Dokončovací práce - malby a tapety</t>
  </si>
  <si>
    <t xml:space="preserve">    786 - Dokončovací práce - čalounické úpravy</t>
  </si>
  <si>
    <t xml:space="preserve">    OST - Ostatní</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</si>
  <si>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</si>
  <si>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</si>
  <si>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</si>
  <si>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</si>
  <si>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</si>
  <si>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</si>
  <si>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</si>
  <si>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</si>
  <si>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</si>
  <si>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</si>
  <si>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</si>
  <si>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</si>
  <si>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</si>
  <si>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</si>
  <si>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</si>
  <si>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</si>
  <si>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</si>
  <si>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</si>
  <si>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</si>
  <si>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</si>
  <si>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</si>
  <si>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317944321</t>
  </si>
  <si>
    <t>Válcované nosníky dodatečně osazované do připravených otvorů bez zazdění hlav do č. 12</t>
  </si>
  <si>
    <t>t</t>
  </si>
  <si>
    <t>CS ÚRS 2017 01</t>
  </si>
  <si>
    <t>4</t>
  </si>
  <si>
    <t>289434026</t>
  </si>
  <si>
    <t>PSC</t>
  </si>
  <si>
    <t xml:space="preserve">Poznámka k souboru cen:
1. V cenách jsou zahrnuty náklady na dodávku a montáž válcovaných nosníků. 2. Ceny jsou určeny pouze pro ocenění konstrukce překladů nad otvory. </t>
  </si>
  <si>
    <t>VV</t>
  </si>
  <si>
    <t>překlady nad nově bouranými otvory (dod. a mont.)</t>
  </si>
  <si>
    <t>prvek výkresu stav.konstr.části č.02</t>
  </si>
  <si>
    <t>č.13 - I 120, dl.1500 mm</t>
  </si>
  <si>
    <t>49,95*0,001</t>
  </si>
  <si>
    <t>č.14 - L 60x6, dl.1300 mm</t>
  </si>
  <si>
    <t>14,09*0,001</t>
  </si>
  <si>
    <t>č.15 - L 100x65x7, dl.1500 mm</t>
  </si>
  <si>
    <t>91,21*0,001</t>
  </si>
  <si>
    <t>Součet</t>
  </si>
  <si>
    <t>317234410</t>
  </si>
  <si>
    <t>Vyzdívka mezi nosníky cihlami pálenými na maltu cementovou</t>
  </si>
  <si>
    <t>m3</t>
  </si>
  <si>
    <t>766897305</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</si>
  <si>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</si>
  <si>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překlady nad novými otvory</t>
  </si>
  <si>
    <t>1,5*0,6*0,12</t>
  </si>
  <si>
    <t>1,3*0,15*1</t>
  </si>
  <si>
    <t>2,6*0,15*2</t>
  </si>
  <si>
    <t>349231811</t>
  </si>
  <si>
    <t>Přizdívka z cihel ostění s ozubem ve vybouraných otvorech, s vysekáním kapes pro zavázaní přes 80 do 150 mm</t>
  </si>
  <si>
    <t>m2</t>
  </si>
  <si>
    <t>-1315225439</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</si>
  <si>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</si>
  <si>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ve vybouraných otvorech</t>
  </si>
  <si>
    <t>2,95*0,15*2*3</t>
  </si>
  <si>
    <t>349231821</t>
  </si>
  <si>
    <t>Přizdívka z cihel ostění s ozubem ve vybouraných otvorech, s vysekáním kapes pro zavázaní přes 150 do 300 mm</t>
  </si>
  <si>
    <t>2105846577</t>
  </si>
  <si>
    <t>0,5*0,6*2</t>
  </si>
  <si>
    <t>3,34*0,3*2</t>
  </si>
  <si>
    <t>5</t>
  </si>
  <si>
    <t>342241166</t>
  </si>
  <si>
    <t>Příčky nebo přizdívky jednoduché z cihel nebo příčkovek pálených na maltu MVC nebo MC lehčených plných nebo podélně děrovaných dl. 290 mm (290x140x65 mm) o tl. 140 mm</t>
  </si>
  <si>
    <t>-2093412206</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</si>
  <si>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</si>
  <si>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dozdívky ve 2.PN</t>
  </si>
  <si>
    <t>m.č.2.01-2.05</t>
  </si>
  <si>
    <t>1,65*2,3+0,68*1,5</t>
  </si>
  <si>
    <t>1,6*3,73</t>
  </si>
  <si>
    <t>6</t>
  </si>
  <si>
    <t>311271151</t>
  </si>
  <si>
    <t>Zdivo z cihel a tvárnic nepálených nosné z cihel betonových jakékoliv velikosti a značky na cementovou maltu betonových (kvádrů)</t>
  </si>
  <si>
    <t>1210140702</t>
  </si>
  <si>
    <t xml:space="preserve">Poznámka k souboru cen:
1. Ceny příplatku jsou určeny jen při použití tvárnic betonových (-1151) velikosti 440x290x215 mm. Zálivka se provádí současně při zdění pro dosažení vyšší nosnosti zdiva. Výměra je m3 zdiva. </t>
  </si>
  <si>
    <t>porovnávací pol.pro podbeton.úložných ploch ocel.prvků ve zdivu</t>
  </si>
  <si>
    <t>(pod ocel.nosníky uloženými na zdivu, v.150 mm - beton C20/25xC1)</t>
  </si>
  <si>
    <t>při podlaze</t>
  </si>
  <si>
    <t>(0,2*0,3*0,15)*(6+8+3)</t>
  </si>
  <si>
    <t>překlady nad otvory</t>
  </si>
  <si>
    <t>(0,2/0,3*0,15)*(3*2+2*2+4*2)</t>
  </si>
  <si>
    <t>7</t>
  </si>
  <si>
    <t>317168122</t>
  </si>
  <si>
    <t>Překlady keramické ploché osazené do maltového lože, výšky překladu 7,1 cm šířky 14,5 cm, délky 125 cm</t>
  </si>
  <si>
    <t>kus</t>
  </si>
  <si>
    <t>1066195178</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</si>
  <si>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</si>
  <si>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nad otvorem u přizdívky v m.č.2.01</t>
  </si>
  <si>
    <t>1*1</t>
  </si>
  <si>
    <t>8</t>
  </si>
  <si>
    <t>386381111</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</si>
  <si>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600x600x600 mm (0,216 m3)</t>
  </si>
  <si>
    <t>-1937877332</t>
  </si>
  <si>
    <t xml:space="preserve">Poznámka k souboru cen:
1. Ceny jsou určeny pro jímky v interiéru. 2. Neodpovídají-li rozměry v projektu, lze použít cenu pro nejblíže odpovídajíci objem. </t>
  </si>
  <si>
    <t>úprava dle popisu na výkrese půdorysu 2.PN</t>
  </si>
  <si>
    <t>v m.č. 2.07 a 2.08</t>
  </si>
  <si>
    <t>1+1</t>
  </si>
  <si>
    <t>Vodorovné konstrukce</t>
  </si>
  <si>
    <t>9</t>
  </si>
  <si>
    <t>413232211</t>
  </si>
  <si>
    <t>Zazdívka zhlaví stropních trámů nebo válcovaných nosníků pálenými cihlami válcovaných nosníků, výšky do 150 mm</t>
  </si>
  <si>
    <t>-194143489</t>
  </si>
  <si>
    <t>3*2+2*2+4*2</t>
  </si>
  <si>
    <t>10</t>
  </si>
  <si>
    <t>413232221</t>
  </si>
  <si>
    <t>Zazdívka zhlaví stropních trámů nebo válcovaných nosníků pálenými cihlami válcovaných nosníků, výšky přes 150 do 300 mm</t>
  </si>
  <si>
    <t>1012599777</t>
  </si>
  <si>
    <t>konstr.podlahy - prvky č.1,2</t>
  </si>
  <si>
    <t>6+8+3</t>
  </si>
  <si>
    <t>Úpravy povrchů, podlahy a osazování výplní</t>
  </si>
  <si>
    <t>11</t>
  </si>
  <si>
    <t>631311115</t>
  </si>
  <si>
    <t>Mazanina z betonu prostého bez zvýšených nároků na prostředí tl. přes 50 do 80 mm tř. C 20/25</t>
  </si>
  <si>
    <t>-2043665704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</si>
  <si>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</si>
  <si>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přebetonování plechů na podlaze v tl.60 mm + vyplnění vln</t>
  </si>
  <si>
    <t>(23,25*6,35-1,0*0,8/2)*(0,06+1/3*0,05)</t>
  </si>
  <si>
    <t>12</t>
  </si>
  <si>
    <t>631319171</t>
  </si>
  <si>
    <t>Příplatek k cenám mazanin za stržení povrchu spodní vrstvy mazaniny latí před vložením výztuže nebo pletiva pro tl. obou vrstev mazaniny přes 50 do 80 mm</t>
  </si>
  <si>
    <t>-1112958361</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</si>
  <si>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</si>
  <si>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přebetonování plechů na podlaze s vložením sítě</t>
  </si>
  <si>
    <t>(23,25*6,35-1,0*0,8/2)*0,06</t>
  </si>
  <si>
    <t>13</t>
  </si>
  <si>
    <t>631362021</t>
  </si>
  <si>
    <t>Výztuž mazanin ze svařovaných sítí z drátů typu KARI</t>
  </si>
  <si>
    <t>-2030137131</t>
  </si>
  <si>
    <t>výztuž do podlah.desky - sítě prům.6 mm, oka 100/100 mm</t>
  </si>
  <si>
    <t>(23,25*6,35-1,0*0,8/2)*4,44*0,001</t>
  </si>
  <si>
    <t>14</t>
  </si>
  <si>
    <t>611111212</t>
  </si>
  <si>
    <t>Vyspravení povrchu neomítaných vnitřních ploch montovaných betonových konstrukcí z prefabrikovaných dílců nanášením cementové malty na překrytí místních nerovností styku dílců se zahlazením do roviny a s případným vytvořením fabionu u stěn (při poloměru menším než 50 mm) stropních a schodišťových konstrukcí šířky jednotlivých dílců přes 600 do 1800 mm</t>
  </si>
  <si>
    <t>1939766355</t>
  </si>
  <si>
    <t xml:space="preserve">Poznámka k souboru cen:
1. Ceny -1121 jsou určeny pro lokální vyspravení povrchu do 30% z celkové plochy povrchu (např. zahlazení spár po odbednění), plocha větší než 30% se oceňuje cenami pro celoplošné vyspravení povrchu -1111. 2. Pro ocenění betonových konstrukcí z prefabrikovaných dílců je rozhodující: a) u stropních a schodišťových konstrukcí šířka dílců; jsou-li na strop kladeny dílce různé šířky, určuje se pro všechny dílce jediná cena podle množství m2 převládajícího výskytu dílců téže šířky, b) u stěnových konstrukcí délka dílců; jsou-li dílce různé délky, určuje se pro všechny dílce v podlaží jediná cena podle množství m2 převládajícího výskytu dílců téže délky. 3. Ceny jsou určeny pod úpravu povrchu vyžadující rovinný podklad, jako konečná zednická úprava (např. pod tapetování, malbu či nátěr). 4. Ceny nelze použít, je-li předepsána omítka. 5. Měrná jednotka se určuje v m2 celkové plochy betonového povrchu vnitřních ploch. </t>
  </si>
  <si>
    <t>por.pol.pro úpravu ploch SDK (pod malbu)</t>
  </si>
  <si>
    <t>krytí instalací pod stropem - 2.PN</t>
  </si>
  <si>
    <t>5,3*(0,7+0,4)+0,7*0,4</t>
  </si>
  <si>
    <t>5,4*(0,5+0,4)+0,5*0,4</t>
  </si>
  <si>
    <t>5,4*(0,5+0,4*2)+0,58*0,4</t>
  </si>
  <si>
    <t>7,225*(0,65+0,4)+0,65*0,4</t>
  </si>
  <si>
    <t>612111211</t>
  </si>
  <si>
    <t>Vyspravení povrchu neomítaných vnitřních ploch montovaných betonových konstrukcí z prefabrikovaných dílců nanášením cementové malty na překrytí místních nerovností styku dílců se zahlazením do roviny a s případným vytvořením fabionu u stěn (při poloměru menším než 50 mm) stěn půdorysné délky jednotlivých dílců do 1200 mm</t>
  </si>
  <si>
    <t>1616177476</t>
  </si>
  <si>
    <t>por.pol.pro úpravu ploch SDK (pod malbu a obklad)</t>
  </si>
  <si>
    <t>příčky v 1.PN</t>
  </si>
  <si>
    <t>(0,9+1,8)*2,68*2</t>
  </si>
  <si>
    <t>-1,8*1,97*2</t>
  </si>
  <si>
    <t>příčky ve 2.PN</t>
  </si>
  <si>
    <t>m.č.2.12</t>
  </si>
  <si>
    <t>(0,225+0,4)*3,725</t>
  </si>
  <si>
    <t>m.č.2.10-2.12</t>
  </si>
  <si>
    <t>(1,7+1,15+0,1+1,225+1,375+0,125)*3,725*2</t>
  </si>
  <si>
    <t>0,7*2,59*2</t>
  </si>
  <si>
    <t>-(0,7*1,97*3)*2</t>
  </si>
  <si>
    <t>m.č.2.05-2.06</t>
  </si>
  <si>
    <t>(1,075+0,83+0,15)*3,725*2</t>
  </si>
  <si>
    <t>m.č.2.05-2.07</t>
  </si>
  <si>
    <t>(1,75+0,6)*3,725*2</t>
  </si>
  <si>
    <t>-1,1*2,1*2</t>
  </si>
  <si>
    <t>m.č.2.08-2.09</t>
  </si>
  <si>
    <t>(6,5+1,675+0,125)*3,725*2</t>
  </si>
  <si>
    <t>-0,9*1,97*2</t>
  </si>
  <si>
    <t>m.č.2.06-2.08</t>
  </si>
  <si>
    <t>(7,62+0,6+5,95+0,15)*3,725*2</t>
  </si>
  <si>
    <t>-(0,9*1,97*2+1,2*1,3)*2</t>
  </si>
  <si>
    <t>16</t>
  </si>
  <si>
    <t>612131101</t>
  </si>
  <si>
    <t>Podkladní a spojovací vrstva vnitřních omítaných ploch cementový postřik nanášený ručně celoplošně stěn</t>
  </si>
  <si>
    <t>-375044684</t>
  </si>
  <si>
    <t>vyrovnání ploch pod keram. obklady v místech po stáv.omítkách stěn</t>
  </si>
  <si>
    <t>1.PN</t>
  </si>
  <si>
    <t>m.č.1.01</t>
  </si>
  <si>
    <t>1,8*(0,8+1,4)/2</t>
  </si>
  <si>
    <t>1,2*1,4</t>
  </si>
  <si>
    <t xml:space="preserve">2.PN </t>
  </si>
  <si>
    <t>m.č.2.06 - 2.12</t>
  </si>
  <si>
    <t>(7,62+0,35+2,0*2+2,95*2+6,35+0,25*6+0,15*4+0,125*2)*2,1</t>
  </si>
  <si>
    <t>-(2,1*2+1,2*3)*2,1</t>
  </si>
  <si>
    <t>17</t>
  </si>
  <si>
    <t>612321141</t>
  </si>
  <si>
    <t>Omítka vápenocementová vnitřních ploch nanášená ručně dvouvrstvá, tloušťky jádrové omítky do 10 mm a tloušťky štuku do 3 mm štuková svislých konstrukcí stěn</t>
  </si>
  <si>
    <t>281593017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</si>
  <si>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</si>
  <si>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na ploše osekaných keram.obkladů v 1.PN</t>
  </si>
  <si>
    <t>(4,0+3,265+1,3)*0,7</t>
  </si>
  <si>
    <t>cihelná přizdívka ve 2.PN</t>
  </si>
  <si>
    <t>(1,9*2,3+0,68*1,5)*2</t>
  </si>
  <si>
    <t>18</t>
  </si>
  <si>
    <t>612325422</t>
  </si>
  <si>
    <t>Oprava vápenocementové nebo vápenné omítky vnitřních ploch štukové dvouvrstvé, tloušťky do 20 mm stěn, v rozsahu opravované plochy přes 10 do 30%</t>
  </si>
  <si>
    <t>-1361143285</t>
  </si>
  <si>
    <t xml:space="preserve">Poznámka k souboru cen:
1. Pro ocenění opravy omítek plochy do 1 m2 se použijí ceny souboru cen 61. 32-52.. Vápenocementová nebo vápenná omítka jednotlivých malých ploch. </t>
  </si>
  <si>
    <t>oprava stávajících omítek stěn</t>
  </si>
  <si>
    <t>(1,35*2,68-0,8*1,97)*2</t>
  </si>
  <si>
    <t>2,68*(0,3*2)</t>
  </si>
  <si>
    <t>2.PN</t>
  </si>
  <si>
    <t>m.č.2.05</t>
  </si>
  <si>
    <t>(6,35+10,5*2+7,2+0,15*9+0,25*4)*3,725</t>
  </si>
  <si>
    <t>(2,5+2,62*2)*0,15*3</t>
  </si>
  <si>
    <t>(1,1+2,1*2)*0,15</t>
  </si>
  <si>
    <t>-(2,45*2,59*3+1,1*2,1+1,1*2,65+1,9*2,3+0,68*1,5)</t>
  </si>
  <si>
    <t>ostatní místnosti (s keram.obklady stěn)</t>
  </si>
  <si>
    <t>(7,3+7,62+0,35+0,15*4+0,25*9+2,0*2+6,55+2,95+3,25)*(3,725-2,1)</t>
  </si>
  <si>
    <t>(2,5+1,39*2)*0,15*3</t>
  </si>
  <si>
    <t>-(0,15*3+0,125+0,1+0,2*2)*(3,725-2,1)</t>
  </si>
  <si>
    <t>-(2,45*1,39*3+1,1*0,55*2)</t>
  </si>
  <si>
    <t>plochy kolem dveří mezi halou a rekonstr.místnostmi</t>
  </si>
  <si>
    <t>1,9*2,95*3</t>
  </si>
  <si>
    <t>-(2,1*2,95*2+0,9*2,1)</t>
  </si>
  <si>
    <t>1,4*2,2*1</t>
  </si>
  <si>
    <t>(1,125+2,3*2)*0,2</t>
  </si>
  <si>
    <t>-0,9*2,1</t>
  </si>
  <si>
    <t>19</t>
  </si>
  <si>
    <t>611325421</t>
  </si>
  <si>
    <t>Oprava vápenocementové nebo vápenné omítky vnitřních ploch štukové dvouvrstvé, tloušťky do 20 mm stropů, v rozsahu opravované plochy do 10%</t>
  </si>
  <si>
    <t>-40227028</t>
  </si>
  <si>
    <t>oprava stávajících omítek stropů</t>
  </si>
  <si>
    <t>2,0*0,5</t>
  </si>
  <si>
    <t>(plochy dle legendy místností)</t>
  </si>
  <si>
    <t>76,03+16,99+16,14+12,65+11,19</t>
  </si>
  <si>
    <t>1,56+1,53+2,17</t>
  </si>
  <si>
    <t>krytí instalací pod stropem ve 2.PN - odpočet (viz úprava SDK desek)</t>
  </si>
  <si>
    <t>-5,3*0,7</t>
  </si>
  <si>
    <t>-5,4*0,5*2</t>
  </si>
  <si>
    <t>-7,225*0,65</t>
  </si>
  <si>
    <t>20</t>
  </si>
  <si>
    <t>642945111</t>
  </si>
  <si>
    <t>Osazování ocelových zárubní protipožárních nebo protiplynových dveří do vynechaného otvoru, s obetonováním, dveří jednokřídlových do 2,5 m2</t>
  </si>
  <si>
    <t>2005016404</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</si>
  <si>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</si>
  <si>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odk Tr/1</t>
  </si>
  <si>
    <t>642945112</t>
  </si>
  <si>
    <t>Osazování ocelových zárubní protipožárních nebo protiplynových dveří do vynechaného otvoru, s obetonováním, dveří dvoukřídlových přes 2,5 do 6,5 m2</t>
  </si>
  <si>
    <t>2132468149</t>
  </si>
  <si>
    <t>odk Z/1</t>
  </si>
  <si>
    <t>22</t>
  </si>
  <si>
    <t>642942721</t>
  </si>
  <si>
    <t>Osazování zárubní nebo rámů kovových dveřních lisovaných nebo z úhelníků bez dveřních křídel, na montážní pěnu, plochy otvoru přes 2,5 do 4,5 m2</t>
  </si>
  <si>
    <t>413246870</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</si>
  <si>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</si>
  <si>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odk Tr/5</t>
  </si>
  <si>
    <t>odk Tr/7</t>
  </si>
  <si>
    <t>2+1</t>
  </si>
  <si>
    <t>23</t>
  </si>
  <si>
    <t>M</t>
  </si>
  <si>
    <t>55399105_R</t>
  </si>
  <si>
    <t>zárubeň ocelová pro sádrokarton s drážkou 125 180 dvoukřídlá, požárně odolná</t>
  </si>
  <si>
    <t>32</t>
  </si>
  <si>
    <t>-1350082494</t>
  </si>
  <si>
    <t>osk Z/1</t>
  </si>
  <si>
    <t>24</t>
  </si>
  <si>
    <t>55399104_R</t>
  </si>
  <si>
    <t>zárubeň ocelová pro běžné zdění hranatý profil 145 800 L/P</t>
  </si>
  <si>
    <t>-1850729372</t>
  </si>
  <si>
    <t>25</t>
  </si>
  <si>
    <t>553315310</t>
  </si>
  <si>
    <t>zárubeň ocelová pro sádrokarton 125 700 L/P</t>
  </si>
  <si>
    <t>-1723061792</t>
  </si>
  <si>
    <t>26</t>
  </si>
  <si>
    <t>553313280</t>
  </si>
  <si>
    <t>zárubeň ocelová pro sádrokarton s drážkou 150 900 L/P</t>
  </si>
  <si>
    <t>-1132325599</t>
  </si>
  <si>
    <t>Ostatní konstrukce a práce</t>
  </si>
  <si>
    <t>27</t>
  </si>
  <si>
    <t>953961114</t>
  </si>
  <si>
    <t>Kotvy chemické s vyvrtáním otvoru do betonu, železobetonu nebo tvrdého kamene tmel, velikost M 16, hloubka 125 mm</t>
  </si>
  <si>
    <t>401650939</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</si>
  <si>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</si>
  <si>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prvky č.9, 21</t>
  </si>
  <si>
    <t>(49+3)*4</t>
  </si>
  <si>
    <t>28</t>
  </si>
  <si>
    <t>953965131</t>
  </si>
  <si>
    <t>Kotvy chemické s vyvrtáním otvoru kotevní šrouby pro chemické kotvy, velikost M 16, délka 190 mm</t>
  </si>
  <si>
    <t>1063614861</t>
  </si>
  <si>
    <t>29</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</si>
  <si>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</si>
  <si>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</si>
  <si>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CS ÚRS 2013 01</t>
  </si>
  <si>
    <t>-235271271</t>
  </si>
  <si>
    <t xml:space="preserve">po dokončení prací </t>
  </si>
  <si>
    <t>3,42*1,95+3,5*2,8</t>
  </si>
  <si>
    <t>ostatní (kolem rozvaděče)</t>
  </si>
  <si>
    <t>2,9*3,4</t>
  </si>
  <si>
    <t>m.č.2,05-2,13</t>
  </si>
  <si>
    <t>1,56+1,53+2,17+5,38</t>
  </si>
  <si>
    <t>94</t>
  </si>
  <si>
    <t>Lešení a stavební výtahy</t>
  </si>
  <si>
    <t>30</t>
  </si>
  <si>
    <t>943221111</t>
  </si>
  <si>
    <t>Montáž lešení prostorového rámového těžkého pracovního s podlahami s provozním zatížením tř. 4 do 300 kg/m2, výšky do 10 m</t>
  </si>
  <si>
    <t>623842945</t>
  </si>
  <si>
    <t xml:space="preserve">Poznámka k souboru cen:
1. Montáž lešení prostorového rámového těžkého výšky přes 25 m se oceňuje individuálně. </t>
  </si>
  <si>
    <t>pod balkonem</t>
  </si>
  <si>
    <t>4,36*1,31*(3,8-1,8)</t>
  </si>
  <si>
    <t>31</t>
  </si>
  <si>
    <t>943221211</t>
  </si>
  <si>
    <t>Montáž lešení prostorového rámového těžkého pracovního s podlahami Příplatek za první a každý další den použití lešení k ceně -1111</t>
  </si>
  <si>
    <t>1478505496</t>
  </si>
  <si>
    <t>doba použití pro podtažení balkonu ocel.prvky - cca 10 dní</t>
  </si>
  <si>
    <t>11,423*10</t>
  </si>
  <si>
    <t>943221811</t>
  </si>
  <si>
    <t>Demontáž lešení prostorového rámového těžkého pracovního s podlahami s provozním zatížením tř. 4 do 300 kg/m2, výšky do 10 m</t>
  </si>
  <si>
    <t>-1209028998</t>
  </si>
  <si>
    <t xml:space="preserve">Poznámka k souboru cen:
1. Demontáž lešení prostorového rámového těžkého výšky přes 25 m se oceňuje individuálně. </t>
  </si>
  <si>
    <t>33</t>
  </si>
  <si>
    <t>943211111</t>
  </si>
  <si>
    <t>Montáž lešení prostorového rámového lehkého pracovního s podlahami s provozním zatížením tř. 3 do 200 kg/m2, výšky do 10 m</t>
  </si>
  <si>
    <t>760729009</t>
  </si>
  <si>
    <t xml:space="preserve">Poznámka k souboru cen:
1. Montáž lešení prostorového rámového lehkého výšky přes 25 m se oceňuje individuálně. </t>
  </si>
  <si>
    <t>pomocné lešení v místnostech nad 360 cm</t>
  </si>
  <si>
    <t>(plochy dle Legendy podlah)</t>
  </si>
  <si>
    <t>(76,03+16,99+16,14+12,65+11,19+1,56+1,53+2,17)*(3,725-1,8)</t>
  </si>
  <si>
    <t>34</t>
  </si>
  <si>
    <t>943211211</t>
  </si>
  <si>
    <t>Montáž lešení prostorového rámového lehkého pracovního s podlahami Příplatek za první a každý další den použití lešení k ceně -1111</t>
  </si>
  <si>
    <t>1587919046</t>
  </si>
  <si>
    <t>doba použití pro práce na stěnách a pod stropem ve 2.PN - cca 30 dní</t>
  </si>
  <si>
    <t>266,151*20</t>
  </si>
  <si>
    <t>35</t>
  </si>
  <si>
    <t>943211811</t>
  </si>
  <si>
    <t>Demontáž lešení prostorového rámového lehkého pracovního s podlahami s provozním zatížením tř. 3 do 200 kg/m2, výšky do 10 m</t>
  </si>
  <si>
    <t>-1760868559</t>
  </si>
  <si>
    <t xml:space="preserve">Poznámka k souboru cen:
1. Demontáž lešení prostorového rámového lehkého výšky přes 25 m se oceňuje individuálně. </t>
  </si>
  <si>
    <t>96</t>
  </si>
  <si>
    <t>Bourání konstrukcí</t>
  </si>
  <si>
    <t>36</t>
  </si>
  <si>
    <t>978059541</t>
  </si>
  <si>
    <t>Odsekání obkladů stěn včetně otlučení podkladní omítky až na zdivo z obkládaček vnitřních, z jakýchkoliv materiálů, plochy přes 1 m2</t>
  </si>
  <si>
    <t>-708197704</t>
  </si>
  <si>
    <t xml:space="preserve">Poznámka k souboru cen:
1. Odsekání soklíků se oceňuje cenami souboru cen 965 08. </t>
  </si>
  <si>
    <t>obklady v 1.PN</t>
  </si>
  <si>
    <t>(4,0+3,265+1,2+0,25)*0,7</t>
  </si>
  <si>
    <t>37</t>
  </si>
  <si>
    <t>962031133</t>
  </si>
  <si>
    <t>Bourání příček z cihel, tvárnic nebo příčkovek z cihel pálených, plných nebo dutých na maltu vápennou nebo vápenocementovou, tl. do 150 mm</t>
  </si>
  <si>
    <t>517514650</t>
  </si>
  <si>
    <t>otvory ve stáv.stěnách 2.PN</t>
  </si>
  <si>
    <t>2,23*2,65</t>
  </si>
  <si>
    <t>2,2*2,65</t>
  </si>
  <si>
    <t>1,1*2,65</t>
  </si>
  <si>
    <t>(5,95+3,475)*4,325</t>
  </si>
  <si>
    <t>38</t>
  </si>
  <si>
    <t>962032241</t>
  </si>
  <si>
    <t>Bourání zdiva nadzákladového z cihel nebo tvárnic z cihel pálených nebo vápenopískových, na maltu cementovou, objemu přes 1 m3</t>
  </si>
  <si>
    <t>1390676987</t>
  </si>
  <si>
    <t xml:space="preserve">Poznámka k souboru cen:
1. Bourání pilířů o průřezu přes 0,36 m2 se oceňuje příslušnými cenami -2230, -2231, -2240, -2241,-2253 a -2254 jako bourání zdiva nadzákladového cihelného. </t>
  </si>
  <si>
    <t>zdivo otvorů v jídelně a přísluš.</t>
  </si>
  <si>
    <t>1,15*0,5*0,6</t>
  </si>
  <si>
    <t>1,15*3,34*0,3</t>
  </si>
  <si>
    <t>39</t>
  </si>
  <si>
    <t>978013191</t>
  </si>
  <si>
    <t>Otlučení vápenných nebo vápenocementových omítek vnitřních ploch stěn s vyškrabáním spar, s očištěním zdiva, v rozsahu přes 50 do 100 %</t>
  </si>
  <si>
    <t>1783859635</t>
  </si>
  <si>
    <t xml:space="preserve">Poznámka k souboru cen:
1. Položky lze použít i pro ocenění otlučení sádrových, hliněných apod. vnitřních omítek. </t>
  </si>
  <si>
    <t>40</t>
  </si>
  <si>
    <t>978013141</t>
  </si>
  <si>
    <t>Otlučení vápenných nebo vápenocementových omítek vnitřních ploch stěn s vyškrabáním spar, s očištěním zdiva, v rozsahu přes 10 do 30 %</t>
  </si>
  <si>
    <t>1304075285</t>
  </si>
  <si>
    <t>plochy s narušenými omítkami stěn</t>
  </si>
  <si>
    <t>41</t>
  </si>
  <si>
    <t>978011121</t>
  </si>
  <si>
    <t>Otlučení vápenných nebo vápenocementových omítek vnitřních ploch stropů, v rozsahu přes 5 do 10 %</t>
  </si>
  <si>
    <t>1304345953</t>
  </si>
  <si>
    <t>plochy s narušenými omítkami stropů</t>
  </si>
  <si>
    <t>42</t>
  </si>
  <si>
    <t>965081323</t>
  </si>
  <si>
    <t>Bourání podlah z dlaždic bez podkladního lože nebo mazaniny, s jakoukoliv výplní spár betonových, teracových nebo čedičových tl. do 25 mm, plochy přes 1 m2</t>
  </si>
  <si>
    <t>959457220</t>
  </si>
  <si>
    <t>v místech kolem dveří do jídelny z haly</t>
  </si>
  <si>
    <t>1,5*1,0+2,5*0,6*3</t>
  </si>
  <si>
    <t>43</t>
  </si>
  <si>
    <t>974031664</t>
  </si>
  <si>
    <t>Vysekání rýh ve zdivu cihelném na maltu vápennou nebo vápenocementovou pro vtahování nosníků do zdí, před vybouráním otvoru do hl. 150 mm, při v. nosníku do 150 mm</t>
  </si>
  <si>
    <t>m</t>
  </si>
  <si>
    <t>247264178</t>
  </si>
  <si>
    <t>1,5*3</t>
  </si>
  <si>
    <t>1,3*2</t>
  </si>
  <si>
    <t>č.15 - L 100x65x7, dl.2600 mm</t>
  </si>
  <si>
    <t>2,6*4</t>
  </si>
  <si>
    <t>44</t>
  </si>
  <si>
    <t>973031325</t>
  </si>
  <si>
    <t>Vysekání výklenků nebo kapes ve zdivu z cihel na maltu vápennou nebo vápenocementovou kapes, plochy do 0,10 m2, hl. do 300 mm</t>
  </si>
  <si>
    <t>1606409159</t>
  </si>
  <si>
    <t>45</t>
  </si>
  <si>
    <t>973031326</t>
  </si>
  <si>
    <t>Vysekání výklenků nebo kapes ve zdivu z cihel na maltu vápennou nebo vápenocementovou kapes, plochy do 0,10 m2, hl. do 450 mm</t>
  </si>
  <si>
    <t>-1647708474</t>
  </si>
  <si>
    <t>kapsy ve zdivu vel. 300/300/450 mm</t>
  </si>
  <si>
    <t>46</t>
  </si>
  <si>
    <t>973031843</t>
  </si>
  <si>
    <t>Vysekání výklenků nebo kapes ve zdivu z cihel na maltu cementovou kapes pro zavázání nových příček, tl. do 150 mm</t>
  </si>
  <si>
    <t>-846402240</t>
  </si>
  <si>
    <t>zazděný otvor mezi m.č.2.01 a 2.05</t>
  </si>
  <si>
    <t>2,3*2</t>
  </si>
  <si>
    <t>ostatní dozdívky (v bouraných otvorech...)</t>
  </si>
  <si>
    <t>2,95*2+2,65*4</t>
  </si>
  <si>
    <t>47</t>
  </si>
  <si>
    <t>973031844</t>
  </si>
  <si>
    <t>Vysekání výklenků nebo kapes ve zdivu z cihel na maltu cementovou kapes pro zavázání nových zdí, tl. do 300 mm</t>
  </si>
  <si>
    <t>-1659661382</t>
  </si>
  <si>
    <t>3,34*2</t>
  </si>
  <si>
    <t>48</t>
  </si>
  <si>
    <t>973031846</t>
  </si>
  <si>
    <t>Vysekání výklenků nebo kapes ve zdivu z cihel na maltu cementovou kapes pro zavázání nových zdí, tl. do 600 mm</t>
  </si>
  <si>
    <t>-1820059361</t>
  </si>
  <si>
    <t>0,5*2</t>
  </si>
  <si>
    <t>49</t>
  </si>
  <si>
    <t>968062356</t>
  </si>
  <si>
    <t>Vybourání dřevěných rámů oken s křídly, dveřních zárubní, vrat, stěn, ostění nebo obkladů rámů oken s křídly dvojitých, plochy do 4 m2</t>
  </si>
  <si>
    <t>962963391</t>
  </si>
  <si>
    <t xml:space="preserve">Poznámka k souboru cen:
1. V cenách -2244 až -2747 jsou započteny i náklady na vyvěšení křídel. </t>
  </si>
  <si>
    <t>u vstupu do jídelny</t>
  </si>
  <si>
    <t>1,65*2,3</t>
  </si>
  <si>
    <t>50</t>
  </si>
  <si>
    <t>968062355</t>
  </si>
  <si>
    <t>Vybourání dřevěných rámů oken s křídly, dveřních zárubní, vrat, stěn, ostění nebo obkladů rámů oken s křídly dvojitých, plochy do 2 m2</t>
  </si>
  <si>
    <t>768275820</t>
  </si>
  <si>
    <t>0,68*1,5</t>
  </si>
  <si>
    <t>51</t>
  </si>
  <si>
    <t>968062747</t>
  </si>
  <si>
    <t>Vybourání dřevěných rámů oken s křídly, dveřních zárubní, vrat, stěn, ostění nebo obkladů stěn plných, zasklených nebo výkladních pevných nebo otevíratelných, plochy přes 4 m2</t>
  </si>
  <si>
    <t>-1506481598</t>
  </si>
  <si>
    <t>stěny a vestv. vitríny</t>
  </si>
  <si>
    <t>(1,8+0,9+1,0*2)*3,3</t>
  </si>
  <si>
    <t>52</t>
  </si>
  <si>
    <t>965043441</t>
  </si>
  <si>
    <t>Bourání mazanin betonových s potěrem nebo teracem tl. do 150 mm, plochy přes 4 m2</t>
  </si>
  <si>
    <t>829586003</t>
  </si>
  <si>
    <t>plocha býv.studovny ve 2.PN</t>
  </si>
  <si>
    <t>(23,31*6,35-0,5*0,25*5-0,5*0,15*2)*0,16</t>
  </si>
  <si>
    <t>136</t>
  </si>
  <si>
    <t>979011001_R</t>
  </si>
  <si>
    <t>Drobné bourací práce neuved.v předchozích pol.</t>
  </si>
  <si>
    <t>kpl</t>
  </si>
  <si>
    <t>56553339</t>
  </si>
  <si>
    <t>53</t>
  </si>
  <si>
    <t>997002511</t>
  </si>
  <si>
    <t>Vodorovné přemístění suti a vybouraných hmot bez naložení, se složením a hrubým urovnáním na vzdálenost do 1 km</t>
  </si>
  <si>
    <t>2114023094</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</si>
  <si>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</si>
  <si>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54</t>
  </si>
  <si>
    <t>997002519</t>
  </si>
  <si>
    <t>Vodorovné přemístění suti a vybouraných hmot bez naložení, se složením a hrubým urovnáním Příplatek k ceně za každý další i započatý 1 km přes 1 km</t>
  </si>
  <si>
    <t>373711227</t>
  </si>
  <si>
    <t>84,697*14 'Přepočtené koeficientem množství</t>
  </si>
  <si>
    <t>55</t>
  </si>
  <si>
    <t>997002611</t>
  </si>
  <si>
    <t>Nakládání suti a vybouraných hmot na dopravní prostředek pro vodorovné přemístění</t>
  </si>
  <si>
    <t>-1939439840</t>
  </si>
  <si>
    <t xml:space="preserve">Poznámka k souboru cen:
1. Cena platí i pro překládání při lomené dopravě. 2. Cenu nelze použít při dopravě po železnici, po vodě nebo ručně. </t>
  </si>
  <si>
    <t>56</t>
  </si>
  <si>
    <t>997013831</t>
  </si>
  <si>
    <t>Poplatek za uložení stavebního odpadu na skládce (skládkovné) směsného</t>
  </si>
  <si>
    <t>1415124917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</si>
  <si>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</si>
  <si>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t>
  </si>
  <si>
    <t>Přesuny hmot a suti</t>
  </si>
  <si>
    <t>57</t>
  </si>
  <si>
    <t>998011002</t>
  </si>
  <si>
    <t>Přesun hmot pro budovy občanské výstavby, bydlení, výrobu a služby s nosnou svislou konstrukcí zděnou z cihel, tvárnic nebo kamene vodorovná dopravní vzdálenost do 100 m pro budovy výšky přes 6 do 12 m</t>
  </si>
  <si>
    <t>1339939390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</si>
  <si>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</si>
  <si>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</si>
  <si>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</si>
  <si>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</si>
  <si>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</si>
  <si>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58</t>
  </si>
  <si>
    <t>711493112</t>
  </si>
  <si>
    <t>Izolace proti podpovrchové a tlakové vodě - ostatní na ploše vodorovné V těsnicí stěrkou nepružnou (cementem pojená)</t>
  </si>
  <si>
    <t>745792003</t>
  </si>
  <si>
    <t>podl.P1 a P2</t>
  </si>
  <si>
    <t>59</t>
  </si>
  <si>
    <t>711493122</t>
  </si>
  <si>
    <t>Izolace proti podpovrchové a tlakové vodě - ostatní na ploše svislé S těsnicí stěrkou nepružnou (cementem pojená)</t>
  </si>
  <si>
    <t>-1717188310</t>
  </si>
  <si>
    <t>hydroizolace pod keramickými obklady</t>
  </si>
  <si>
    <t>(3,65+2,15+7,62+7,2+0,6*2+0,15*5)*2,1</t>
  </si>
  <si>
    <t>(7,3*2+2,35*2+0,25*2)*2,1</t>
  </si>
  <si>
    <t>(6,35*2+2,0*2)*2,1</t>
  </si>
  <si>
    <t>(4,75*2+2,95*2+1,8*2)*2,1</t>
  </si>
  <si>
    <t>(1,025++1,7+1,95)*2,1</t>
  </si>
  <si>
    <t>(1,375*2+1,675*2)*2,1</t>
  </si>
  <si>
    <t>přípočty ostění a nadpraží</t>
  </si>
  <si>
    <t>(1,2*2)*0,15*3</t>
  </si>
  <si>
    <t>odpočty otvorů</t>
  </si>
  <si>
    <t>-(2,45*1,2*3+1,1*2,1+0,9*2,0*6+1,2*1,3*2)</t>
  </si>
  <si>
    <t>-(0,9*2,0*2+0,9*2,1*3+0,7*2,0*6)</t>
  </si>
  <si>
    <t>60</t>
  </si>
  <si>
    <t>712300843</t>
  </si>
  <si>
    <t>Odstranění ze střech plochých do 10 st. zbytkového asfaltového pásu odsekáním</t>
  </si>
  <si>
    <t>661482606</t>
  </si>
  <si>
    <t>por.pol.pro odstranění asfalt.pásu na podlaze ve 2. PN</t>
  </si>
  <si>
    <t>(23,31*6,35-0,5*0,25*5-0,5*0,15*2)</t>
  </si>
  <si>
    <t>61</t>
  </si>
  <si>
    <t>998711102</t>
  </si>
  <si>
    <t>Přesun hmot pro izolace proti vodě, vlhkosti a plynům stanovený z hmotnosti přesunovaného materiálu vodorovná dopravní vzdálenost do 50 m v objektech výšky přes 6 do 12 m</t>
  </si>
  <si>
    <t>215235101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</si>
  <si>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</si>
  <si>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</si>
  <si>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</si>
  <si>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62</t>
  </si>
  <si>
    <t>762522812</t>
  </si>
  <si>
    <t>Demontáž podlah s polštáři z prken nebo fošen tl. přes 32 mm</t>
  </si>
  <si>
    <t>2085817593</t>
  </si>
  <si>
    <t>mezipatro býv.studovny - 2.PN</t>
  </si>
  <si>
    <t>palubky - masiv</t>
  </si>
  <si>
    <t>14,5*2,844</t>
  </si>
  <si>
    <t>763</t>
  </si>
  <si>
    <t>Konstrukce suché výstavby</t>
  </si>
  <si>
    <t>63</t>
  </si>
  <si>
    <t>763111331</t>
  </si>
  <si>
    <t>Příčka ze sádrokartonových desek s nosnou konstrukcí z jednoduchých ocelových profilů UW, CW jednoduše opláštěná deskou impregnovanou H2 tl. 12,5 mm, příčka tl. 75 mm, profil 50 TI tl. 50 mm, EI 30, Rw 41 dB</t>
  </si>
  <si>
    <t>1869131865</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</si>
  <si>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</si>
  <si>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kót.tl.50 mm</t>
  </si>
  <si>
    <t>64</t>
  </si>
  <si>
    <t>763111336</t>
  </si>
  <si>
    <t>Příčka ze sádrokartonových desek s nosnou konstrukcí z jednoduchých ocelových profilů UW, CW jednoduše opláštěná deskou impregnovanou H2 tl. 12,5 mm, příčka tl. 125 mm, profil 100 TI tl. 80 mm, EI 30, Rw 48 dB</t>
  </si>
  <si>
    <t>-522642513</t>
  </si>
  <si>
    <t>(0,9+1,8)*2,68</t>
  </si>
  <si>
    <t>-1,8*1,97</t>
  </si>
  <si>
    <t>(1,7+1,15+0,1+1,225+1,375+0,125)*3,725</t>
  </si>
  <si>
    <t>0,7*2,59</t>
  </si>
  <si>
    <t>-0,7*1,97*3</t>
  </si>
  <si>
    <t>65</t>
  </si>
  <si>
    <t>763111437</t>
  </si>
  <si>
    <t>Příčka ze sádrokartonových desek s nosnou konstrukcí z jednoduchých ocelových profilů UW, CW dvojitě opláštěná deskami impregnovanými H2 tl. 2 x 12,5 mm, EI 60, příčka tl. 150 mm, profil 100 TI tl. 100 mm, Rw 55 dB</t>
  </si>
  <si>
    <t>-880746749</t>
  </si>
  <si>
    <t>(1,075+0,83+0,15)*3,725</t>
  </si>
  <si>
    <t>(1,75+0,6)*3,725</t>
  </si>
  <si>
    <t>-1,1*2,1</t>
  </si>
  <si>
    <t>(6,5+1,675+0,125)*3,725</t>
  </si>
  <si>
    <t>-0,9*1,97</t>
  </si>
  <si>
    <t>66</t>
  </si>
  <si>
    <t>763113343</t>
  </si>
  <si>
    <t>Příčka instalační ze sádrokartonových desek s nosnou konstrukcí ze zdvojených ocelových profilů UW, CW s mezerou, CW profily navzájem spojeny páskem sádry dvojitě opláštěná deskami impregnovanými H2 tl. 2 x 12,5 mm, EI 60, příčka tl. 205 mm, profil 75 TI tl. 60 mm, Rw 52 dB</t>
  </si>
  <si>
    <t>-953044747</t>
  </si>
  <si>
    <t xml:space="preserve">Poznámka k souboru cen:
1. V cenách jsou započteny i náklady na tmelení a výztužnou pásku. 2. V cenách nejsou započteny náklady na základní penetrační nátěr; tyto se oceňují cenou 763 11-1717. 3. Ceny -3321 a -3323 lze použít i pro příčky s tepelnou izolací tl. 40 mm o objemové hmotnosti 100 kg/m3. 4. Cena -3611 Montáž nosné konstrukce je stanovena pro m2 plochy instalační příčky. 5. Cena -3621 Montáž desek je stanovena pro obě strany instalační příčky. 6. V ceně -3611 nejsou započteny náklady na profily; tyto se oceňují ve specifikaci. Doporučené množství na 1 m2 příčky je 3,8 m profilu CW a 1,6 m profilu UW. 7. V ceně -3621 nejsou započteny náklady na desky; tato dodávka se oceňuje ve specifikaci. 8. Ostatní konstrukce a práce a příplatky u instalačních příček se oceňují cenami 763 11-17.. pro příčky ze sádrokartonových desek. </t>
  </si>
  <si>
    <t>(7,62+0,6+5,95+0,15)*3,725</t>
  </si>
  <si>
    <t>-(0,9*1,97*2+1,2*1,3)</t>
  </si>
  <si>
    <t>67</t>
  </si>
  <si>
    <t>763131531</t>
  </si>
  <si>
    <t>Podhled ze sádrokartonových desek jednovrstvá zavěšená spodní konstrukce z ocelových profilů CD, UD jednoduše opláštěná deskou protipožární DF, tl. 12,5 mm, bez TI</t>
  </si>
  <si>
    <t>2115585014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</si>
  <si>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</si>
  <si>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68</t>
  </si>
  <si>
    <t>763131912</t>
  </si>
  <si>
    <t>Zhotovení otvorů v podhledech a podkrovích ze sádrokartonových desek pro prostupy (voda, elektro, topení, VZT), osvětlení, sprinklery, revizní klapky včetně vyztužení profily, velikost přes 0,10 do 0,25 m2</t>
  </si>
  <si>
    <t>-367188143</t>
  </si>
  <si>
    <t xml:space="preserve">Poznámka k souboru cen:
1. V cenách jsou započteny i náklady na tmelení a krycí pásku. </t>
  </si>
  <si>
    <t>v místě instalací v SDK podhledu</t>
  </si>
  <si>
    <t>3*1</t>
  </si>
  <si>
    <t>69</t>
  </si>
  <si>
    <t>763172313</t>
  </si>
  <si>
    <t>Instalační technika pro konstrukce ze sádrokartonových desek montáž revizních dvířek velikost 400 x 400 mm</t>
  </si>
  <si>
    <t>488447257</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</si>
  <si>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</si>
  <si>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odk Z/4</t>
  </si>
  <si>
    <t>70</t>
  </si>
  <si>
    <t>562457090</t>
  </si>
  <si>
    <t>dvířka revizní 400x400 bílá</t>
  </si>
  <si>
    <t>1821988069</t>
  </si>
  <si>
    <t>71</t>
  </si>
  <si>
    <t>763183112</t>
  </si>
  <si>
    <t>Výplně otvorů konstrukcí ze sádrokartonových desek montáž stavebního pouzdra posuvných dveří do sádrokartonové příčky s jednou kapsou pro jedno dveřní křídlo, průchozí šířky přes 800 do 1200 mm</t>
  </si>
  <si>
    <t>1807279673</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</si>
  <si>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</si>
  <si>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odk Tr/4</t>
  </si>
  <si>
    <t>72</t>
  </si>
  <si>
    <t>553316230</t>
  </si>
  <si>
    <t>pouzdro stavební posuvných dveří jednopouzdrové 900 mm - atypický rozměr</t>
  </si>
  <si>
    <t>-407969346</t>
  </si>
  <si>
    <t>osazeno do SDK stěny</t>
  </si>
  <si>
    <t>73</t>
  </si>
  <si>
    <t>763212811</t>
  </si>
  <si>
    <t>Demontáž příček ze sádrovláknitých desek desek, opláštění jednoduché</t>
  </si>
  <si>
    <t>-137181710</t>
  </si>
  <si>
    <t xml:space="preserve">Poznámka k souboru cen:
1. Ceny lze použít i pro demontáž příček z cementovláknitých nebo cementových desek. 2. Ceny -1811 až -1823 jsou určeny pro kompletní demontáž příčky, tj. nosné konstrukce, desek i tepelné izolace. 3. Ceny demontáže desek -2811 až -2813 jsou určeny pro odstranění pouze desek z obou stran příčky. </t>
  </si>
  <si>
    <t>por.pol. pro demontáž vnitřních žaluzií</t>
  </si>
  <si>
    <t>2,45*2,59*6</t>
  </si>
  <si>
    <t>74</t>
  </si>
  <si>
    <t>998763101</t>
  </si>
  <si>
    <t>Přesun hmot pro dřevostavby stanovený z hmotnosti přesunovaného materiálu vodorovná dopravní vzdálenost do 50 m v objektech výšky přes 6 do 12 m</t>
  </si>
  <si>
    <t>-972510901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</si>
  <si>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</si>
  <si>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</si>
  <si>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</si>
  <si>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75</t>
  </si>
  <si>
    <t>776421312</t>
  </si>
  <si>
    <t>Montáž lišt přechodových šroubovaných</t>
  </si>
  <si>
    <t>-584225178</t>
  </si>
  <si>
    <t>odk Z/8</t>
  </si>
  <si>
    <t>0,9*1</t>
  </si>
  <si>
    <t>76</t>
  </si>
  <si>
    <t>590362789_R</t>
  </si>
  <si>
    <t>lišta přechodová, broušená nerez, L=900</t>
  </si>
  <si>
    <t>1550341075</t>
  </si>
  <si>
    <t>77</t>
  </si>
  <si>
    <t>76435249_R</t>
  </si>
  <si>
    <t xml:space="preserve">Lemování rovných zdí z nerezového plechu rš 150 </t>
  </si>
  <si>
    <t>-1949939114</t>
  </si>
  <si>
    <t>dodávka a monntáž</t>
  </si>
  <si>
    <t>odk Z/9</t>
  </si>
  <si>
    <t>5,10*1</t>
  </si>
  <si>
    <t>78</t>
  </si>
  <si>
    <t>998764102</t>
  </si>
  <si>
    <t>Přesun hmot pro konstrukce klempířské stanovený z hmotnosti přesunovaného materiálu vodorovná dopravní vzdálenost do 50 m v objektech výšky přes 6 do 12 m</t>
  </si>
  <si>
    <t>-1085056823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</si>
  <si>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</si>
  <si>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</si>
  <si>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</si>
  <si>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79</t>
  </si>
  <si>
    <t>766660021</t>
  </si>
  <si>
    <t>Montáž dveřních křídel dřevěných nebo plastových otevíravých do ocelové zárubně protipožárních jednokřídlových, šířky do 800 mm</t>
  </si>
  <si>
    <t>1561542363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</si>
  <si>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</si>
  <si>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80</t>
  </si>
  <si>
    <t>611651920</t>
  </si>
  <si>
    <t>dveře vnitřní protipožární foliované 1křídlé 80x197 cm</t>
  </si>
  <si>
    <t>-1048020469</t>
  </si>
  <si>
    <t>81</t>
  </si>
  <si>
    <t>766660001</t>
  </si>
  <si>
    <t>Montáž dveřních křídel dřevěných nebo plastových otevíravých do ocelové zárubně povrchově upravených jednokřídlových, šířky do 800 mm</t>
  </si>
  <si>
    <t>1461866368</t>
  </si>
  <si>
    <t>Tr/7</t>
  </si>
  <si>
    <t>82</t>
  </si>
  <si>
    <t>766660002</t>
  </si>
  <si>
    <t>Montáž dveřních křídel dřevěných nebo plastových otevíravých do ocelové zárubně povrchově upravených jednokřídlových, šířky přes 800 mm</t>
  </si>
  <si>
    <t>-1481405411</t>
  </si>
  <si>
    <t>83</t>
  </si>
  <si>
    <t>611627030</t>
  </si>
  <si>
    <t>dveře vnitřní hladké folie bílá plné 1křídlové 90x197 cm</t>
  </si>
  <si>
    <t>441576025</t>
  </si>
  <si>
    <t>84</t>
  </si>
  <si>
    <t>611627010</t>
  </si>
  <si>
    <t>dveře vnitřní hladké folie bílá plné 1křídlové 70x197 cm</t>
  </si>
  <si>
    <t>1140120569</t>
  </si>
  <si>
    <t>85</t>
  </si>
  <si>
    <t>766660162</t>
  </si>
  <si>
    <t>Montáž dveřních křídel dřevěných nebo plastových otevíravých do dřevěné rámové zárubně protipožárních jednokřídlových, šířky přes 800 mm</t>
  </si>
  <si>
    <t>-26757171</t>
  </si>
  <si>
    <t>odk Tr/2</t>
  </si>
  <si>
    <t>odk Tr/3</t>
  </si>
  <si>
    <t>86</t>
  </si>
  <si>
    <t>611651930</t>
  </si>
  <si>
    <t>dveře vnitřní protipožární foliované 1křídlé 90x197 cm</t>
  </si>
  <si>
    <t>1287822936</t>
  </si>
  <si>
    <t>87</t>
  </si>
  <si>
    <t>766660152</t>
  </si>
  <si>
    <t>Montáž dveřních křídel dřevěných nebo plastových otevíravých do dřevěné rámové zárubně nadsvětlíkových křídel, výšky přes 500 mm</t>
  </si>
  <si>
    <t>-1560464236</t>
  </si>
  <si>
    <t>88</t>
  </si>
  <si>
    <t>61199101_R</t>
  </si>
  <si>
    <t>Nadsvětlík dřev.požárně odol. EW-C30DP3, pevný, jednoduché zasklení , povrch.úpravy</t>
  </si>
  <si>
    <t>-1143184097</t>
  </si>
  <si>
    <t>89</t>
  </si>
  <si>
    <t>766660352</t>
  </si>
  <si>
    <t>Montáž dveřních křídel dřevěných nebo plastových posuvných dveří do pojezdu na stěnu jednokřídlových, průchozí šířky přes 800 do 1200 mm</t>
  </si>
  <si>
    <t>114547350</t>
  </si>
  <si>
    <t>odk Tr/6</t>
  </si>
  <si>
    <t>90</t>
  </si>
  <si>
    <t>61199102_R</t>
  </si>
  <si>
    <t>dveře posuvné,1 křídlé 900/1970 mm, plné, dřev.rám výplň dřev.dýha, rozm 900/1970 mm</t>
  </si>
  <si>
    <t>2133016549</t>
  </si>
  <si>
    <t>91</t>
  </si>
  <si>
    <t>766660312</t>
  </si>
  <si>
    <t>Montáž dveřních křídel dřevěných nebo plastových posuvných dveří do pouzdra zděné příčky s jednou kapsou jednokřídlových, průchozí šířky přes 800 do 1200 mm</t>
  </si>
  <si>
    <t>1987736064</t>
  </si>
  <si>
    <t>92</t>
  </si>
  <si>
    <t>61199103_R</t>
  </si>
  <si>
    <t>-1555073132</t>
  </si>
  <si>
    <t>93</t>
  </si>
  <si>
    <t>766682211</t>
  </si>
  <si>
    <t>Montáž zárubní dřevěných, plastových nebo z lamina obložkových protipožárních, pro dveře jednokřídlové, tloušťky stěny do 170 mm</t>
  </si>
  <si>
    <t>331146120</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</si>
  <si>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</si>
  <si>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611822610</t>
  </si>
  <si>
    <t>zárubeň obložková protipožární pro dveře 1křídlové 60,70,80,90x197 cm, tl. 6 - 17 cm,jasan,mahagon</t>
  </si>
  <si>
    <t>-1860234519</t>
  </si>
  <si>
    <t>95</t>
  </si>
  <si>
    <t>766682112</t>
  </si>
  <si>
    <t>Montáž zárubní dřevěných, plastových nebo z lamina obložkových, pro dveře jednokřídlové, tloušťky stěny přes 170 do 350 mm</t>
  </si>
  <si>
    <t>1753548592</t>
  </si>
  <si>
    <t>611822660</t>
  </si>
  <si>
    <t>zárubeň obložková pro dveře 1křídlové 60,70,80,90x197 cm, tl. 18-25 cm,jasan,mahagon</t>
  </si>
  <si>
    <t>1770430404</t>
  </si>
  <si>
    <t>97</t>
  </si>
  <si>
    <t>611823500</t>
  </si>
  <si>
    <t>kování posuvné pro dveře posuvné na stěnu kryté</t>
  </si>
  <si>
    <t>939945069</t>
  </si>
  <si>
    <t>98</t>
  </si>
  <si>
    <t>766123510</t>
  </si>
  <si>
    <t>Montáž dřevěných stěn celozasklených, výšky do 2,75 m</t>
  </si>
  <si>
    <t>471035796</t>
  </si>
  <si>
    <t xml:space="preserve">Poznámka k souboru cen:
1. V cenách je započtena i montáž oboustranného olištování. </t>
  </si>
  <si>
    <t>odk Pl/1</t>
  </si>
  <si>
    <t>2,7*2,78</t>
  </si>
  <si>
    <t>61199106_R</t>
  </si>
  <si>
    <t>stěna plastová 2křídlová s nadsvětlíkem, izol.dvojsklo, pětikomor.rám, barva bílá - rozm.2700/2780 mm</t>
  </si>
  <si>
    <t>-1574601556</t>
  </si>
  <si>
    <t>100</t>
  </si>
  <si>
    <t>766811112</t>
  </si>
  <si>
    <t>Montáž kuchyňských linek korpusu spodních skříněk šroubovaných na stěnu, šířky jednoho dílu přes 600 do 1200 mm</t>
  </si>
  <si>
    <t>-213694511</t>
  </si>
  <si>
    <t xml:space="preserve">Poznámka k souboru cen:
1. V cenách 766 81-1111 až -1116 Montáž korpusu spodních skříněk jsou zahrnuty i náklady na montáž soklové lišty. 2. V cenách 766 81-1141 až -1144 a -1222 Příplatek za usazení vestavěných spotřebičů nejsou zahrnuty náklady na jejich zapojení. Tyto se oceňují individuálně. 3. V cenách 766 81-1431 až -1453 Montáž světelné rampy nejsou zahrnuty náklady na montáž osvětlení, tyto se oceňují cenami části A10 katalogu 800-741 Elektroinstalace - silnoproud. 4. V cenách souboru cen 766 81-1 . Montáž kuchyňských linek nejsou zahrnuty náklady na dodání spojovacího materiálu. Není-li tento materiál zahrnut v ceně dodávky kuchyňské linky, oceňuje se samostatně ve specifikaci. </t>
  </si>
  <si>
    <t>kuchyně v 1.PN</t>
  </si>
  <si>
    <t>101</t>
  </si>
  <si>
    <t>766811152</t>
  </si>
  <si>
    <t>Montáž kuchyňských linek korpusu horních skříněk šroubovaných na stěnu, šířky jednoho dílu přes 600 do 1200 mm</t>
  </si>
  <si>
    <t>-941569752</t>
  </si>
  <si>
    <t>102</t>
  </si>
  <si>
    <t>766811212</t>
  </si>
  <si>
    <t>Montáž kuchyňských linek pracovní desky bez výřezu, délky jednoho dílu přes 1000 do 2000 mm</t>
  </si>
  <si>
    <t>448040158</t>
  </si>
  <si>
    <t>103</t>
  </si>
  <si>
    <t>766811311</t>
  </si>
  <si>
    <t>Montáž kuchyňských linek dvířek spodních skříněk plných</t>
  </si>
  <si>
    <t>414875705</t>
  </si>
  <si>
    <t>4*1</t>
  </si>
  <si>
    <t>104</t>
  </si>
  <si>
    <t>766811351</t>
  </si>
  <si>
    <t>Montáž kuchyňských linek dvířek horních skříněk plných</t>
  </si>
  <si>
    <t>-1880763593</t>
  </si>
  <si>
    <t>105</t>
  </si>
  <si>
    <t>766811223</t>
  </si>
  <si>
    <t>Montáž kuchyňských linek pracovní desky Příplatek k ceně za usazení dřezu (včetně silikonu)</t>
  </si>
  <si>
    <t>-1696165897</t>
  </si>
  <si>
    <t>106</t>
  </si>
  <si>
    <t>766811229_R</t>
  </si>
  <si>
    <t xml:space="preserve">Montáž kuchyňkých linek - ostatní prvky (konzoly, úchytky, těsnící materiál...) </t>
  </si>
  <si>
    <t>-622268730</t>
  </si>
  <si>
    <t>107</t>
  </si>
  <si>
    <t>61599101_R</t>
  </si>
  <si>
    <t>Kuchyňská linka dl.1800 mm, spodní a horní skříňky, dřez nerez, deska plast, bez vestav.spotřebičů</t>
  </si>
  <si>
    <t>744209850</t>
  </si>
  <si>
    <t>kuch.linka v 1.PN</t>
  </si>
  <si>
    <t>108</t>
  </si>
  <si>
    <t>998766102</t>
  </si>
  <si>
    <t>Přesun hmot pro konstrukce truhlářské stanovený z hmotnosti přesunovaného materiálu vodorovná dopravní vzdálenost do 50 m v objektech výšky přes 6 do 12 m</t>
  </si>
  <si>
    <t>-1829264041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</si>
  <si>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</si>
  <si>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</si>
  <si>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</si>
  <si>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109</t>
  </si>
  <si>
    <t>767995111</t>
  </si>
  <si>
    <t>Montáž ostatních atypických zámečnických konstrukcí hmotnosti do 5 kg</t>
  </si>
  <si>
    <t>kg</t>
  </si>
  <si>
    <t>-1233454295</t>
  </si>
  <si>
    <t xml:space="preserve">Poznámka k souboru cen:
1. Určení cen se řídí hmotností jednotlivě montovaného dílu konstrukce. </t>
  </si>
  <si>
    <t>ocelová konstrukce ocelových profilů</t>
  </si>
  <si>
    <t>stav.konstrukční část - v.č.02</t>
  </si>
  <si>
    <t>92,32+142,63+38,31+2,92+14,36+14,13+6,73</t>
  </si>
  <si>
    <t>110</t>
  </si>
  <si>
    <t>767995112</t>
  </si>
  <si>
    <t>Montáž ostatních atypických zámečnických konstrukcí hmotnosti přes 5 do 10 kg</t>
  </si>
  <si>
    <t>56264804</t>
  </si>
  <si>
    <t>53,71+13,32+25,02</t>
  </si>
  <si>
    <t>111</t>
  </si>
  <si>
    <t>767995113</t>
  </si>
  <si>
    <t>Montáž ostatních atypických zámečnických konstrukcí hmotnosti přes 10 do 20 kg</t>
  </si>
  <si>
    <t>1435397624</t>
  </si>
  <si>
    <t>112</t>
  </si>
  <si>
    <t>767995114</t>
  </si>
  <si>
    <t>Montáž ostatních atypických zámečnických konstrukcí hmotnosti přes 20 do 50 kg</t>
  </si>
  <si>
    <t>1955698335</t>
  </si>
  <si>
    <t>170,05+28,64+62,65+51,48+23,88</t>
  </si>
  <si>
    <t>113</t>
  </si>
  <si>
    <t>767995115</t>
  </si>
  <si>
    <t>Montáž ostatních atypických zámečnických konstrukcí hmotnosti přes 50 do 100 kg</t>
  </si>
  <si>
    <t>-2012826806</t>
  </si>
  <si>
    <t>2384,28+113,22</t>
  </si>
  <si>
    <t>114</t>
  </si>
  <si>
    <t>130104200</t>
  </si>
  <si>
    <t>úhelník ocelový rovnostranný, v jakosti 11 375, 50 x 50 x 5 mm</t>
  </si>
  <si>
    <t>-1027668418</t>
  </si>
  <si>
    <t>konstrukce z ocelových L profilů</t>
  </si>
  <si>
    <t>specifikace materiálu dle v.č.02 - ztratné 5%</t>
  </si>
  <si>
    <t>6,73*1,05*0,001</t>
  </si>
  <si>
    <t>115</t>
  </si>
  <si>
    <t>130102720</t>
  </si>
  <si>
    <t>tyč ocelová plochá, v jakosti 11 375, 80 x 10  mm</t>
  </si>
  <si>
    <t>-1964767622</t>
  </si>
  <si>
    <t>konstrukce  z ocelových I profilů</t>
  </si>
  <si>
    <t>(38,31+14,13)*1,05*0,001</t>
  </si>
  <si>
    <t>116</t>
  </si>
  <si>
    <t>130107120</t>
  </si>
  <si>
    <t>ocel profilová IPN, v jakosti 11 375, h=100 mm</t>
  </si>
  <si>
    <t>-1522393092</t>
  </si>
  <si>
    <t>(140,11+53,71+157,63+25,02+2,92)*1,05*0,001</t>
  </si>
  <si>
    <t>117</t>
  </si>
  <si>
    <t>130107149_R</t>
  </si>
  <si>
    <t>ocel profilová IPN, v jakosti 11 375, h=120 mm</t>
  </si>
  <si>
    <t>16677672</t>
  </si>
  <si>
    <t>(113,22+13,32)*1,05*0,001</t>
  </si>
  <si>
    <t>118</t>
  </si>
  <si>
    <t>130107180</t>
  </si>
  <si>
    <t>ocel profilová IPN, v jakosti 11 375, h=160 mm</t>
  </si>
  <si>
    <t>-568516524</t>
  </si>
  <si>
    <t>konstrukce z ocelových I profilů</t>
  </si>
  <si>
    <t>(2384,28+170,05+28,64+92,32+62,65+51,48+23,88)*1,05*0,001</t>
  </si>
  <si>
    <t>119</t>
  </si>
  <si>
    <t>145502669_R</t>
  </si>
  <si>
    <t>profil ocelový čtvercový svařovaný 80x80x4 mm</t>
  </si>
  <si>
    <t>-122846154</t>
  </si>
  <si>
    <t>konstrukce z ocelových Jackel. uzavřených profilů</t>
  </si>
  <si>
    <t>(prvky č.10 a 20)</t>
  </si>
  <si>
    <t>(142,63+14,36)*1,05*0,001</t>
  </si>
  <si>
    <t>120</t>
  </si>
  <si>
    <t>767590110</t>
  </si>
  <si>
    <t>Montáž podlahových konstrukcí podlahových roštů, podlah připevněných svařováním</t>
  </si>
  <si>
    <t>1856864380</t>
  </si>
  <si>
    <t>trapéz.plechy na podlaze místnosti</t>
  </si>
  <si>
    <t>(23,25*6,35-1,0*0,8/2)*10,0</t>
  </si>
  <si>
    <t>pororošty Lichtinger</t>
  </si>
  <si>
    <t>(1,59*1,63+1,3*0,25)*22,5</t>
  </si>
  <si>
    <t>121</t>
  </si>
  <si>
    <t>154851269_R</t>
  </si>
  <si>
    <t xml:space="preserve">profil trapézový  TR 50/250/1,0
</t>
  </si>
  <si>
    <t>1742985264</t>
  </si>
  <si>
    <t>ocelová konstrukce z trapéz.plechů</t>
  </si>
  <si>
    <t>(23,25*6,35-1,0*0,8/2)*1,05</t>
  </si>
  <si>
    <t>122</t>
  </si>
  <si>
    <t>592271539_R</t>
  </si>
  <si>
    <t>pororošt nerezový LICHTGITTER  typ SP 340-34/38-3</t>
  </si>
  <si>
    <t>-1083669312</t>
  </si>
  <si>
    <t>ocelová konstrukce z pororoštů LICHTGITTER</t>
  </si>
  <si>
    <t>(1,59*1,63+1,3*0,25)*1,05</t>
  </si>
  <si>
    <t>123</t>
  </si>
  <si>
    <t>767646521</t>
  </si>
  <si>
    <t>Montáž dveří ocelových protipožárních uzávěrů dvoukřídlových, výšky do 1970 mm</t>
  </si>
  <si>
    <t>864371863</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</si>
  <si>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</si>
  <si>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odk Z/10</t>
  </si>
  <si>
    <t>124</t>
  </si>
  <si>
    <t>55399101_R</t>
  </si>
  <si>
    <t>Uzavírací dveře vč. zárubně, EW-C30DP1, bezpeč.zámek, povrch.úprava, atypický rozměr - 180/197 cm</t>
  </si>
  <si>
    <t>230272755</t>
  </si>
  <si>
    <t>125</t>
  </si>
  <si>
    <t>55399110_R</t>
  </si>
  <si>
    <t>Krycí dvířka vč.rámečku, EW-C30DP1, bezpeč.zámek, povrch.úprava, rozměr 1000/600 mm</t>
  </si>
  <si>
    <t>-2037320303</t>
  </si>
  <si>
    <t>126</t>
  </si>
  <si>
    <t>795943002</t>
  </si>
  <si>
    <t>Montáž teplovzdušných mřížek nasávacích nebo výdechových s rámem</t>
  </si>
  <si>
    <t>750113036</t>
  </si>
  <si>
    <t>por.pol.pro montáž požár.mřížek</t>
  </si>
  <si>
    <t>odk Z/2</t>
  </si>
  <si>
    <t>2*1</t>
  </si>
  <si>
    <t>127</t>
  </si>
  <si>
    <t>55399102_R</t>
  </si>
  <si>
    <t>Mřížka stěnová zpěnitelná s požár.odolností EW-C30DP1, rozm.250/250 mm, povrch.úprava</t>
  </si>
  <si>
    <t>ks</t>
  </si>
  <si>
    <t>-2071789487</t>
  </si>
  <si>
    <t>128</t>
  </si>
  <si>
    <t>767161123</t>
  </si>
  <si>
    <t>Montáž zábradlí rovného z trubek nebo tenkostěnných profilů na ocelovou konstrukci, hmotnosti 1 m zábradlí do 20 kg</t>
  </si>
  <si>
    <t>1431204283</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</si>
  <si>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</si>
  <si>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odk Z/5</t>
  </si>
  <si>
    <t>1,805*1</t>
  </si>
  <si>
    <t>129</t>
  </si>
  <si>
    <t>55399103_R</t>
  </si>
  <si>
    <t>zábradlí ocel-nerez, trubkové 40/5 mm, vodorovné</t>
  </si>
  <si>
    <t>231103970</t>
  </si>
  <si>
    <t>130</t>
  </si>
  <si>
    <t>918243223</t>
  </si>
  <si>
    <t>Panely protihlukových stěn prefabrikované hliníkové plné odrazivé přes 2,5 do 3,5 m šířky přes 2 do 4 m, výšky</t>
  </si>
  <si>
    <t>614555325</t>
  </si>
  <si>
    <t xml:space="preserve">Poznámka k souboru cen:
1. Ceny 918 24-32 až - 33 obsahují i náklady na kování včetně panikového madla nebo koule. Dveře jsou osazené v rámu a jsou dle výšky protihlukové stěny doplněny i o nástavbové dílce. 2. V cenách -3311 a -3312 jsou započteny i náklady na únikové hliníkové dveře s dveřním křídlem odrazivým. 3. V cenách -3321 a -3322 jsou obsaženy i náklady na odrazivý panel do něhož jsou zabudovány únikové hliníkové dveře s dveřním křídlem odrazivým. 4. V cenách -3331 a -3332 jsou obsaženy i náklady na ocelový rám s odrazivým panelem do něhož jsou zabudovány únikové posuvné hliníkové dveře s dveřním křídlem odrazivým. </t>
  </si>
  <si>
    <t>por.pol.pro osazení stěny prosklené, dveře posuvné, vše požárně odolné</t>
  </si>
  <si>
    <t>odk Al/1</t>
  </si>
  <si>
    <t>2,0*2,65</t>
  </si>
  <si>
    <t>odk Al/2</t>
  </si>
  <si>
    <t>131</t>
  </si>
  <si>
    <t>55399106_R</t>
  </si>
  <si>
    <t>Stěna Al, celoproskl, požární odolnost EW30DP3, s posuvnými dveřmi, rozm.2000/2650 mm</t>
  </si>
  <si>
    <t>585518551</t>
  </si>
  <si>
    <t>132</t>
  </si>
  <si>
    <t>767161813</t>
  </si>
  <si>
    <t>Demontáž zábradlí rovného nerozebíratelný spoj hmotnosti 1 m zábradlí do 20 kg</t>
  </si>
  <si>
    <t>1008290600</t>
  </si>
  <si>
    <t>zábradlí mezipatra býv.studovny</t>
  </si>
  <si>
    <t>14,5*2+3,85*2-1,2</t>
  </si>
  <si>
    <t>133</t>
  </si>
  <si>
    <t>767161823</t>
  </si>
  <si>
    <t>Demontáž zábradlí schodišťového nerozebíratelný spoj hmotnosti 1 m zábradlí do 20 kg</t>
  </si>
  <si>
    <t>1102459592</t>
  </si>
  <si>
    <t>zábradlí schodišť do mezipatra býv.studovny</t>
  </si>
  <si>
    <t>(3,8+3,0)*5</t>
  </si>
  <si>
    <t>134</t>
  </si>
  <si>
    <t>976075211</t>
  </si>
  <si>
    <t>Vybourání kovových madel, zábradlí, dvířek, zděří, kotevních želez ocelových kotevních želez, hmotnosti do 20 kg</t>
  </si>
  <si>
    <t>609025395</t>
  </si>
  <si>
    <t>konzoly uchycení konstrukce sloupů mezipatra k podlaze</t>
  </si>
  <si>
    <t>14*20,0*0,001</t>
  </si>
  <si>
    <t>dtto - kruh.schodiště do mezipatra</t>
  </si>
  <si>
    <t>5*2*15,0*0,001</t>
  </si>
  <si>
    <t>135</t>
  </si>
  <si>
    <t>966071121</t>
  </si>
  <si>
    <t>Demontáž ocelových konstrukcí profilů hmotnosti přes 13 do 30 kg/m, hmotnosti konstrukce do 5 t</t>
  </si>
  <si>
    <t>82924207</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</si>
  <si>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</si>
  <si>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ocelová konstrukce mezipatra býv.studovny ve 2.PN</t>
  </si>
  <si>
    <t>sloupy</t>
  </si>
  <si>
    <t>2,0*14*(16,0*2)*0,001</t>
  </si>
  <si>
    <t>obvod.rám</t>
  </si>
  <si>
    <t>(14,5*2+2,8*2)*(18,8*2)*0,001</t>
  </si>
  <si>
    <t>vodor.příčle</t>
  </si>
  <si>
    <t>(2,8*7)*(18,8*2)*0,001</t>
  </si>
  <si>
    <t>137</t>
  </si>
  <si>
    <t>998767102</t>
  </si>
  <si>
    <t>Přesun hmot pro zámečnické konstrukce stanovený z hmotnosti přesunovaného materiálu vodorovná dopravní vzdálenost do 50 m v objektech výšky přes 6 do 12 m</t>
  </si>
  <si>
    <t>-898351666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</si>
  <si>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</si>
  <si>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</si>
  <si>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</si>
  <si>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138</t>
  </si>
  <si>
    <t>771571212_R</t>
  </si>
  <si>
    <t>Montáž podlah z dlaždic keramických kladených do malty průmyslových hladkých přes 35 do 45 ks/ m2</t>
  </si>
  <si>
    <t>-1455181381</t>
  </si>
  <si>
    <t xml:space="preserve">kompletní pol. - dodávka a montáž dlažeb z dlaždic slinutých </t>
  </si>
  <si>
    <t xml:space="preserve">matná s reliéfem, protiskluzova R12, spárovaná vodotěsným tmelem,  </t>
  </si>
  <si>
    <t>vel.100/100/9 mm, položená do lepícího tmelu...</t>
  </si>
  <si>
    <t xml:space="preserve">2. PN </t>
  </si>
  <si>
    <t>(plochy dle Legendy místností)</t>
  </si>
  <si>
    <t>16,99+16,14+12,65+11,19+1,56+1,53+2,17</t>
  </si>
  <si>
    <t>139</t>
  </si>
  <si>
    <t>771523159_R</t>
  </si>
  <si>
    <t xml:space="preserve">Dlažba žulová do malty, pravidelné obdélník.tvaru, s výměnou materiálu do 40% </t>
  </si>
  <si>
    <t>-1042005081</t>
  </si>
  <si>
    <t>kompletní pol. - montáž částí podlah ze žul.desek 20-30 mm,</t>
  </si>
  <si>
    <t>s dodávkou cca 40% plochy, do malt.lože</t>
  </si>
  <si>
    <t>vyspravení ploch kolem dveří do jídelny z haly</t>
  </si>
  <si>
    <t>140</t>
  </si>
  <si>
    <t>998771102</t>
  </si>
  <si>
    <t>Přesun hmot pro podlahy z dlaždic stanovený z hmotnosti přesunovaného materiálu vodorovná dopravní vzdálenost do 50 m v objektech výšky přes 6 do 12 m</t>
  </si>
  <si>
    <t>1964301544</t>
  </si>
  <si>
    <t>776</t>
  </si>
  <si>
    <t>Podlahy povlakové</t>
  </si>
  <si>
    <t>141</t>
  </si>
  <si>
    <t>776121321</t>
  </si>
  <si>
    <t>Příprava podkladu penetrace neředěná podlah</t>
  </si>
  <si>
    <t>-197438557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</si>
  <si>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</si>
  <si>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142</t>
  </si>
  <si>
    <t>776241121_R</t>
  </si>
  <si>
    <t>Podlahoviny ze sametového vinylu lepením pásů tmelem, sokl PVC</t>
  </si>
  <si>
    <t>823125118</t>
  </si>
  <si>
    <t xml:space="preserve">kompletní pol. - dodávka a montáž vinyl.podlahoviny tl.4,5mm,  </t>
  </si>
  <si>
    <t>do tmelu tl.3 mm, podíl soklu PVC...</t>
  </si>
  <si>
    <t>podl.P2</t>
  </si>
  <si>
    <t xml:space="preserve">(výměra dle Legendy místností) </t>
  </si>
  <si>
    <t>76,03*1</t>
  </si>
  <si>
    <t>143</t>
  </si>
  <si>
    <t>776201811</t>
  </si>
  <si>
    <t>Demontáž povlakových podlahovin lepených ručně bez podložky</t>
  </si>
  <si>
    <t>-630729410</t>
  </si>
  <si>
    <t>144</t>
  </si>
  <si>
    <t>998776102</t>
  </si>
  <si>
    <t>Přesun hmot pro podlahy povlakové stanovený z hmotnosti přesunovaného materiálu vodorovná dopravní vzdálenost do 50 m v objektech výšky přes 6 do 12 m</t>
  </si>
  <si>
    <t>-1818934162</t>
  </si>
  <si>
    <t>781</t>
  </si>
  <si>
    <t>Dokončovací práce - obklady</t>
  </si>
  <si>
    <t>145</t>
  </si>
  <si>
    <t>R</t>
  </si>
  <si>
    <t>7811002_R</t>
  </si>
  <si>
    <t>Obklady keramické keramickými obkladačkami vnitřní obkladačky na standardní lepidlo</t>
  </si>
  <si>
    <t>179409797</t>
  </si>
  <si>
    <t>komplet.pol. - dod. a montáž obkladů (rozměr 200/250 mm)</t>
  </si>
  <si>
    <t>(3,65+2,15+7,62+0,35+0,6*2+0,15)*2,1</t>
  </si>
  <si>
    <t>146</t>
  </si>
  <si>
    <t>7811003_R</t>
  </si>
  <si>
    <t>Obklady vnitřní z vinilu</t>
  </si>
  <si>
    <t>-929018101</t>
  </si>
  <si>
    <t>1,45*2,1</t>
  </si>
  <si>
    <t>147</t>
  </si>
  <si>
    <t>998781102</t>
  </si>
  <si>
    <t>Přesun hmot pro obklady keramické stanovený z hmotnosti přesunovaného materiálu vodorovná dopravní vzdálenost do 50 m v objektech výšky přes 6 do 12 m</t>
  </si>
  <si>
    <t>1687259569</t>
  </si>
  <si>
    <t>784</t>
  </si>
  <si>
    <t>Dokončovací práce - malby a tapety</t>
  </si>
  <si>
    <t>148</t>
  </si>
  <si>
    <t>784211101</t>
  </si>
  <si>
    <t>Malby z malířských směsí otěruvzdorných za mokra dvojnásobné, bílé za mokra otěruvzdorné výborně v místnostech výšky do 3,80 m</t>
  </si>
  <si>
    <t>-2009052231</t>
  </si>
  <si>
    <t>na vysprav.omítky stropů</t>
  </si>
  <si>
    <t>dopočet svislých ploch SDK pod stropem (krytí instalací)</t>
  </si>
  <si>
    <t>5,3*0,4+0,7*0,4</t>
  </si>
  <si>
    <t>5,4*0,4+0,5*0,4</t>
  </si>
  <si>
    <t>5,4*0,4*2+0,58*0,4</t>
  </si>
  <si>
    <t>7,225*0,65+0,65*0,4</t>
  </si>
  <si>
    <t>na desky SDK a vysprav. omítky stěn</t>
  </si>
  <si>
    <t>příčky ve 2.PN (SDK)</t>
  </si>
  <si>
    <t>(0,225+0,4)*(3,725-2,1)</t>
  </si>
  <si>
    <t>(1,7+1,15+0,1+1,225+1,375+0,125)*(3,725-2,1)*2</t>
  </si>
  <si>
    <t>0,7*(2,59-2,1)*2</t>
  </si>
  <si>
    <t>(1,075+0,83+0,15)*(3,725-2,1)</t>
  </si>
  <si>
    <t>(1,75+0,6)*(3,725-2,1)*2</t>
  </si>
  <si>
    <t>(6,5+1,675+0,125)*(3,725-2,1)*2</t>
  </si>
  <si>
    <t>(7,62+0,6+5,95+0,15)*(3,725-2,1)*2</t>
  </si>
  <si>
    <t>zděné stěny</t>
  </si>
  <si>
    <t>(3,145*2+4,0*2)*2,68</t>
  </si>
  <si>
    <t>odpočet keram.obkladů v 1.PN</t>
  </si>
  <si>
    <t>-(1,8*(0,8+1,4)/2+1,2*1,4)</t>
  </si>
  <si>
    <t>(6,35+10,5*2+0,35+0,15*9+0,25*4)*3,725</t>
  </si>
  <si>
    <t>ostatní místnosti (s keram.obklady stěn) ve 2.PN</t>
  </si>
  <si>
    <t>(7,3+7,62+0,15*4+0,25*9+2,0*2+6,55+2,95+3,25)*(3,725-2,1)</t>
  </si>
  <si>
    <t>plochy kolem dveří mezi halou a rekonstr.místnostmi  -2.PN</t>
  </si>
  <si>
    <t>786</t>
  </si>
  <si>
    <t>Dokončovací práce - čalounické úpravy</t>
  </si>
  <si>
    <t>149</t>
  </si>
  <si>
    <t>786627111</t>
  </si>
  <si>
    <t>Montáž zastiňujících žaluzií lamelových venkovních pro okna dřevěná</t>
  </si>
  <si>
    <t>1988580487</t>
  </si>
  <si>
    <t>odk Z/3</t>
  </si>
  <si>
    <t>6*1</t>
  </si>
  <si>
    <t>150</t>
  </si>
  <si>
    <t>611243459_R</t>
  </si>
  <si>
    <t>žaluzie hliníková elektricky ovládaná rozm.2450/2600 mm (barva dle stáv.výrobků)</t>
  </si>
  <si>
    <t>251018561</t>
  </si>
  <si>
    <t>151</t>
  </si>
  <si>
    <t>786626111</t>
  </si>
  <si>
    <t>Montáž zastiňujících žaluzií lamelových vnitřních nebo do oken dvojitých dřevěných</t>
  </si>
  <si>
    <t>-810156484</t>
  </si>
  <si>
    <t>odk Pl/2</t>
  </si>
  <si>
    <t>2,45*2,8*5</t>
  </si>
  <si>
    <t>1,7*2,8*1</t>
  </si>
  <si>
    <t>2,55*2,15*1</t>
  </si>
  <si>
    <t>152</t>
  </si>
  <si>
    <t>553462000</t>
  </si>
  <si>
    <t>žaluzie horizontální interiérové</t>
  </si>
  <si>
    <t>-1769072144</t>
  </si>
  <si>
    <t xml:space="preserve">dodávka žaluzií </t>
  </si>
  <si>
    <t>(2,45+0,2)*2,8*5</t>
  </si>
  <si>
    <t>(1,7+0,2)*2,8*1</t>
  </si>
  <si>
    <t>(2,55+0,2)*2,15*1</t>
  </si>
  <si>
    <t>153</t>
  </si>
  <si>
    <t>786612209_R</t>
  </si>
  <si>
    <t>Montáž zastiňujících rolet hliníkových uzamykatená, el.ovládání</t>
  </si>
  <si>
    <t>1810440191</t>
  </si>
  <si>
    <t>odk Z/6</t>
  </si>
  <si>
    <t>1,1*2,1*1</t>
  </si>
  <si>
    <t>odk Z/7</t>
  </si>
  <si>
    <t>1,2*1,3</t>
  </si>
  <si>
    <t>154</t>
  </si>
  <si>
    <t>55399108_R</t>
  </si>
  <si>
    <t>roleta zastiňující vnitřní, uzamykatelná, el.ovládání - rozm.1100/2100 mm</t>
  </si>
  <si>
    <t>-1156423738</t>
  </si>
  <si>
    <t>155</t>
  </si>
  <si>
    <t>11099109_R</t>
  </si>
  <si>
    <t>roleta zastiňující vnitřní, uzamykatelná, el.ovládání - rozm.1200/1300 mm</t>
  </si>
  <si>
    <t>-1993388576</t>
  </si>
  <si>
    <t>156</t>
  </si>
  <si>
    <t>998786102</t>
  </si>
  <si>
    <t>Přesun hmot pro čalounické úpravy stanovený z hmotnosti přesunovaného materiálu vodorovná dopravní vzdálenost do 50 m v objektech výšky (hloubky) přes 6 do 12 m</t>
  </si>
  <si>
    <t>2083639262</t>
  </si>
  <si>
    <t>OST</t>
  </si>
  <si>
    <t>Ostatní</t>
  </si>
  <si>
    <t>157</t>
  </si>
  <si>
    <t>991091101_R</t>
  </si>
  <si>
    <t>Drobné vybavení hygienických prostor - dávkovač na tekuté mýdlo</t>
  </si>
  <si>
    <t>512</t>
  </si>
  <si>
    <t>-266070316</t>
  </si>
  <si>
    <t>odk Ost/1</t>
  </si>
  <si>
    <t>158</t>
  </si>
  <si>
    <t>991091102_R</t>
  </si>
  <si>
    <t>Drobné vybavení hygienických prostor - zrcadlo nad umývadlem</t>
  </si>
  <si>
    <t>1996512642</t>
  </si>
  <si>
    <t>odk ost/1</t>
  </si>
  <si>
    <t>159</t>
  </si>
  <si>
    <t>991091103_R</t>
  </si>
  <si>
    <t>Drobné vybavení hygienických prostor - držák toaletního papíru</t>
  </si>
  <si>
    <t>2012623346</t>
  </si>
  <si>
    <t>160</t>
  </si>
  <si>
    <t>991091104_R</t>
  </si>
  <si>
    <t>Drobné vybavení hygienických prostor - držák WC kartáče</t>
  </si>
  <si>
    <t>-1507412023</t>
  </si>
  <si>
    <t>161</t>
  </si>
  <si>
    <t>991091105_R</t>
  </si>
  <si>
    <t>Drobné vybavení hygienických prostor - odpadkový koš</t>
  </si>
  <si>
    <t>-739215754</t>
  </si>
  <si>
    <t>162</t>
  </si>
  <si>
    <t>991091106</t>
  </si>
  <si>
    <t>Samolepící zrcadlová fólie nalep.na stáv.výplni okna, rozm.1200/2550 mm</t>
  </si>
  <si>
    <t>1615154973</t>
  </si>
  <si>
    <t>163</t>
  </si>
  <si>
    <t>991101106_R</t>
  </si>
  <si>
    <t>Přenosný hasící přístroj - PHP 21A, práškový</t>
  </si>
  <si>
    <t>4270041</t>
  </si>
  <si>
    <t>odk ost/3</t>
  </si>
  <si>
    <t>164</t>
  </si>
  <si>
    <t>991101107_R</t>
  </si>
  <si>
    <t>Přenosný hasící přístroj - PHP34A, vodní</t>
  </si>
  <si>
    <t>-844526604</t>
  </si>
  <si>
    <t>165</t>
  </si>
  <si>
    <t>991101108_R</t>
  </si>
  <si>
    <t>Přenosný hasící přístroj - PHP13A, vodní</t>
  </si>
  <si>
    <t>1483419994</t>
  </si>
  <si>
    <t>166</t>
  </si>
  <si>
    <t>991101109_R</t>
  </si>
  <si>
    <t>Protihluková stěna na lodžii v 1.PN</t>
  </si>
  <si>
    <t>180656420</t>
  </si>
  <si>
    <t>předpokladá se vybudování této konstrukce</t>
  </si>
  <si>
    <t>HZS</t>
  </si>
  <si>
    <t>Hodinové zúčtovací sazby</t>
  </si>
  <si>
    <t>167</t>
  </si>
  <si>
    <t>HZS1291</t>
  </si>
  <si>
    <t>Hodinové zúčtovací sazby profesí HSV zemní a pomocné práce pomocný stavební dělník</t>
  </si>
  <si>
    <t>hod</t>
  </si>
  <si>
    <t>451584858</t>
  </si>
  <si>
    <t xml:space="preserve">vyklizení interiéru objektu v m.č.2.05 až 2.012 </t>
  </si>
  <si>
    <t>4*(8,0*2)</t>
  </si>
  <si>
    <t>168</t>
  </si>
  <si>
    <t>HZS1301</t>
  </si>
  <si>
    <t>Hodinové zúčtovací sazby profesí HSV provádění konstrukcí zedník</t>
  </si>
  <si>
    <t>-204030113</t>
  </si>
  <si>
    <t>zednické výpomoci pro práce neuvedené v rozpočtu</t>
  </si>
  <si>
    <t>(dokumentace pro stavební povolení), práce pro spec.</t>
  </si>
  <si>
    <t>řemesla (PSV a Mont.práce)...</t>
  </si>
  <si>
    <t>(70+25*3)</t>
  </si>
  <si>
    <t>D.1.4.1a - Zdravotně technické instalace - vnitřky</t>
  </si>
  <si>
    <t>Alfaprojekt Olomouc a.s., Tylova 4, 779 00 Olomouc</t>
  </si>
  <si>
    <t xml:space="preserve">    713 - Izolace tepelné</t>
  </si>
  <si>
    <t xml:space="preserve">    721 - Zdravotechnika - vnitřní kanalizace</t>
  </si>
  <si>
    <t xml:space="preserve">    722 - Zdravotechnika - vnitřní vodovod</t>
  </si>
  <si>
    <t xml:space="preserve">    725 - Zdravotechnika - zařizovací předměty</t>
  </si>
  <si>
    <t>713</t>
  </si>
  <si>
    <t>Izolace tepelné</t>
  </si>
  <si>
    <t>713463211</t>
  </si>
  <si>
    <t>Montáž izolace tepelné potrubí potrubními pouzdry s Al fólií staženými Al páskou 1x D do 50 mm</t>
  </si>
  <si>
    <t>1834345409</t>
  </si>
  <si>
    <t xml:space="preserve">izolace pro potrubí TV </t>
  </si>
  <si>
    <t>12+18</t>
  </si>
  <si>
    <t>631545100</t>
  </si>
  <si>
    <t>vlákno minerální a výrobky z něj (desky, skruže, pásy, rohože, vložkové pytle apod.) výrobky ROCKWOOL z minerální vlny ROCKWOOL - pouzdro potrubní izolační s povrchem kašírovaným hliníkovou folií (první číselný údaj v označení výrobků znamená vnitřní průměr v mm, druhý číselný údaj označuje tloušťku tepelné izolace v mm) PIPO ALS - tl. izolační vrstvy 25 mm 22/25 mm</t>
  </si>
  <si>
    <t>CS ÚRS 2015 01</t>
  </si>
  <si>
    <t>447112966</t>
  </si>
  <si>
    <t>TV</t>
  </si>
  <si>
    <t>631545110</t>
  </si>
  <si>
    <t>vlákno minerální a výrobky z něj (desky, skruže, pásy, rohože, vložkové pytle apod.) výrobky ROCKWOOL z minerální vlny ROCKWOOL - pouzdro potrubní izolační s povrchem kašírovaným hliníkovou folií (první číselný údaj v označení výrobků znamená vnitřní průměr v mm, druhý číselný údaj označuje tloušťku tepelné izolace v mm) PIPO ALS - tl. izolační vrstvy 25 mm 28/25 mm</t>
  </si>
  <si>
    <t>-548854653</t>
  </si>
  <si>
    <t>998713102</t>
  </si>
  <si>
    <t>Přesun hmot tonážní tonážní pro izolace tepelné v objektech v do 12 m</t>
  </si>
  <si>
    <t>-1130685616</t>
  </si>
  <si>
    <t>721</t>
  </si>
  <si>
    <t>Zdravotechnika - vnitřní kanalizace</t>
  </si>
  <si>
    <t>721174004</t>
  </si>
  <si>
    <t>Potrubí z plastových trub HT Systém (polypropylenové PPs) svodné (ležaté) DN 70</t>
  </si>
  <si>
    <t>586667088</t>
  </si>
  <si>
    <t>721174005</t>
  </si>
  <si>
    <t>Potrubí z plastových trub HT Systém (polypropylenové PPs) svodné (ležaté) DN 100</t>
  </si>
  <si>
    <t>1569704370</t>
  </si>
  <si>
    <t>721174024</t>
  </si>
  <si>
    <t>Potrubí z plastových trub HT Systém (polypropylenové PPs) odpadní (svislé) DN 70</t>
  </si>
  <si>
    <t>977506101</t>
  </si>
  <si>
    <t>721174025</t>
  </si>
  <si>
    <t>Potrubí z plastových trub HT Systém (polypropylenové PPs) odpadní (svislé) DN 100</t>
  </si>
  <si>
    <t>1795705029</t>
  </si>
  <si>
    <t>3+3</t>
  </si>
  <si>
    <t>721174043</t>
  </si>
  <si>
    <t>Potrubí z plastových trub HT Systém (polypropylenové PPs) připojovací DN 50</t>
  </si>
  <si>
    <t>-1582974465</t>
  </si>
  <si>
    <t>721194104</t>
  </si>
  <si>
    <t>Vyměření přípojek na potrubí vyvedení a upevnění odpadních výpustek DN 40</t>
  </si>
  <si>
    <t>-2059939622</t>
  </si>
  <si>
    <t>2+6</t>
  </si>
  <si>
    <t>721194105</t>
  </si>
  <si>
    <t>Vyměření přípojek na potrubí vyvedení a upevnění odpadních výpustek DN 50</t>
  </si>
  <si>
    <t>1771555900</t>
  </si>
  <si>
    <t>721194109</t>
  </si>
  <si>
    <t>Vyměření přípojek na potrubí vyvedení a upevnění odpadních výpustek DN 100</t>
  </si>
  <si>
    <t>-680334553</t>
  </si>
  <si>
    <t>2+2</t>
  </si>
  <si>
    <t>721211421</t>
  </si>
  <si>
    <t>Podlahové vpusti se svislým odtokem DN 50/75/110 (HL 310N) mřížka nerez 115x115</t>
  </si>
  <si>
    <t>-291874728</t>
  </si>
  <si>
    <t>721226511</t>
  </si>
  <si>
    <t>Zápachové uzávěrky podomítkové (Pe) s krycí deskou pro pračku a myčku DN 40 (HL 400 ECO)</t>
  </si>
  <si>
    <t>-1330479527</t>
  </si>
  <si>
    <t>721274123</t>
  </si>
  <si>
    <t>Ventily přivzdušňovací odpadních potrubí vnitřní DN 100</t>
  </si>
  <si>
    <t>1025775750</t>
  </si>
  <si>
    <t>721290111</t>
  </si>
  <si>
    <t>Zkouška těsnosti kanalizace v objektech vodou do DN 125</t>
  </si>
  <si>
    <t>1260534306</t>
  </si>
  <si>
    <t>998721202</t>
  </si>
  <si>
    <t>Přesun hmot pro vnitřní kanalizace stanovený procentní sazbou z ceny vodorovná dopravní vzdálenost do 50 m v objektech výšky přes 6 do 12 m</t>
  </si>
  <si>
    <t>%</t>
  </si>
  <si>
    <t>646094265</t>
  </si>
  <si>
    <t>722</t>
  </si>
  <si>
    <t>Zdravotechnika - vnitřní vodovod</t>
  </si>
  <si>
    <t>722174005</t>
  </si>
  <si>
    <t>Potrubí z plastových trubek z polypropylenu (PPR) svařovaných polyfuzně PN 16 (SDR 7,4) D 40 x 5,5</t>
  </si>
  <si>
    <t>1715100081</t>
  </si>
  <si>
    <t>odvod kondenzátu</t>
  </si>
  <si>
    <t>12+(5*3)</t>
  </si>
  <si>
    <t>722174022</t>
  </si>
  <si>
    <t>Potrubí z plastových trubek z polypropylenu (PPR) svařovaných polyfuzně PN 20 (SDR 6) D 20 x 3,4</t>
  </si>
  <si>
    <t>778380976</t>
  </si>
  <si>
    <t>ZV+SV+TV</t>
  </si>
  <si>
    <t>25+17+12+10</t>
  </si>
  <si>
    <t>722174023</t>
  </si>
  <si>
    <t>Potrubí z plastových trubek z polypropylenu (PPR) svařovaných polyfuzně PN 20 (SDR 6) D 25 x 4,2</t>
  </si>
  <si>
    <t>-326470110</t>
  </si>
  <si>
    <t>20+13+18+10</t>
  </si>
  <si>
    <t>722179191</t>
  </si>
  <si>
    <t>Příplatek k ceně rozvody vody z plastů za práce malého rozsahu na zakázce do 20 m rozvodu</t>
  </si>
  <si>
    <t>soubor</t>
  </si>
  <si>
    <t>-2092334555</t>
  </si>
  <si>
    <t>722181221</t>
  </si>
  <si>
    <t>Ochrana potrubí tepelně izolačními trubicemi z pěnového polyetylenu PE přilepenými v příčných a podélných spojích, tloušťky izolace přes 6 do 10 mm, vnitřního průměru DN do 22 mm</t>
  </si>
  <si>
    <t>-1856553205</t>
  </si>
  <si>
    <t>16+10</t>
  </si>
  <si>
    <t>722181222</t>
  </si>
  <si>
    <t>Ochrana potrubí tepelně izolačními trubicemi z pěnového polyetylenu PE přilepenými v příčných a podélných spojích, tloušťky izolace přes 6 do 10 mm, vnitřního průměru DN přes 22 do 42 mm</t>
  </si>
  <si>
    <t>954831236</t>
  </si>
  <si>
    <t>18+15</t>
  </si>
  <si>
    <t>722190401</t>
  </si>
  <si>
    <t>Zřízení přípojek na potrubí vyvedení a upevnění výpustek do DN 25</t>
  </si>
  <si>
    <t>366836320</t>
  </si>
  <si>
    <t>722220111</t>
  </si>
  <si>
    <t>Armatury s jedním závitem nástěnky pro výtokový ventil G 1/2</t>
  </si>
  <si>
    <t>-1915279974</t>
  </si>
  <si>
    <t>722220112</t>
  </si>
  <si>
    <t>Armatury s jedním závitem nástěnky pro výtokový ventil G 3/4</t>
  </si>
  <si>
    <t>-1081053615</t>
  </si>
  <si>
    <t>722220121</t>
  </si>
  <si>
    <t>Armatury s jedním závitem nástěnky pro baterii G 1/2</t>
  </si>
  <si>
    <t>pár</t>
  </si>
  <si>
    <t>-957781190</t>
  </si>
  <si>
    <t>722230103</t>
  </si>
  <si>
    <t>Armatury se dvěma závity ventily přímé (Ke 83 T) G 1</t>
  </si>
  <si>
    <t>-984108769</t>
  </si>
  <si>
    <t>722232171</t>
  </si>
  <si>
    <t>Armatury se dvěma závity kulové kohouty PN 42 do 185 st.C rohové plnoprůtokové vnější a vnitřní závit (R 780 Giacomini) G 1/2</t>
  </si>
  <si>
    <t>-1303434575</t>
  </si>
  <si>
    <t>722232172</t>
  </si>
  <si>
    <t>Armatury se dvěma závity kulové kohouty PN 42 do 185 st.C rohové plnoprůtokové vnější a vnitřní závit (R 780 Giacomini) G 3/4</t>
  </si>
  <si>
    <t>-64457053</t>
  </si>
  <si>
    <t>722290215</t>
  </si>
  <si>
    <t>Zkoušky, proplach a desinfekce vodovodního potrubí zkoušky těsnosti vodovodního potrubí hrdlového nebo přírubového do DN 100</t>
  </si>
  <si>
    <t>1202819582</t>
  </si>
  <si>
    <t>64+61</t>
  </si>
  <si>
    <t>722290234</t>
  </si>
  <si>
    <t>Zkoušky, proplach a desinfekce vodovodního potrubí proplach a desinfekce vodovodního potrubí do DN 80</t>
  </si>
  <si>
    <t>1020180471</t>
  </si>
  <si>
    <t>998722202</t>
  </si>
  <si>
    <t>Přesun hmot pro vnitřní vodovod stanovený procentní sazbou z ceny vodorovná dopravní vzdálenost do 50 m v objektech výšky přes 6 do 12 m</t>
  </si>
  <si>
    <t>1086391365</t>
  </si>
  <si>
    <t>725</t>
  </si>
  <si>
    <t>Zdravotechnika - zařizovací předměty</t>
  </si>
  <si>
    <t>725112021</t>
  </si>
  <si>
    <t>Zařízení záchodů klozety keramické závěsné na nosné stěny s hlubokým splachováním odpad vodorovný</t>
  </si>
  <si>
    <t>-1164024963</t>
  </si>
  <si>
    <t>725211602</t>
  </si>
  <si>
    <t>Umyvadla keramická bez výtokových armatur se zápachovou uzávěrkou připevněná na stěnu šrouby bílá bez sloupu nebo krytu na sifon 550 mm</t>
  </si>
  <si>
    <t>881249447</t>
  </si>
  <si>
    <t>725331111</t>
  </si>
  <si>
    <t>Výlevky bez výtokových armatur a splachovací nádrže keramické se sklopnou plastovou mřížkou 425 mm</t>
  </si>
  <si>
    <t>1270669400</t>
  </si>
  <si>
    <t>725821312</t>
  </si>
  <si>
    <t>Baterie dřezové nástěnné pákové s otáčivým kulatým ústím a délkou ramínka 300 mm</t>
  </si>
  <si>
    <t>-892147291</t>
  </si>
  <si>
    <t>725822612</t>
  </si>
  <si>
    <t>Baterie umyvadlové stojánkové pákové s výpustí</t>
  </si>
  <si>
    <t>-1610042364</t>
  </si>
  <si>
    <t>998725202</t>
  </si>
  <si>
    <t>Přesun hmot pro zařizovací předměty stanovený procentní sazbou z ceny vodorovná dopravní vzdálenost do 50 m v objektech výšky přes 6 do 12 m</t>
  </si>
  <si>
    <t>-90026080</t>
  </si>
  <si>
    <t>D.1.4.1b - Zdravotně technické instalace - venky</t>
  </si>
  <si>
    <t xml:space="preserve">    1 - Zemní práce</t>
  </si>
  <si>
    <t xml:space="preserve">    8 - Trubní vedení</t>
  </si>
  <si>
    <t>Zemní práce</t>
  </si>
  <si>
    <t>132201201</t>
  </si>
  <si>
    <t>Hloubení zapažených i nezapažených rýh šířky přes 600 do 2 000 mm s urovnáním dna do předepsaného profilu a spádu v hornině tř. 3 do 100 m3</t>
  </si>
  <si>
    <t>-1727662925</t>
  </si>
  <si>
    <t>TUKOVÁ KAN</t>
  </si>
  <si>
    <t>17*1,3*0,6</t>
  </si>
  <si>
    <t>LAPOL</t>
  </si>
  <si>
    <t>2*1,5*2,4</t>
  </si>
  <si>
    <t>162701105</t>
  </si>
  <si>
    <t>Vodorovné přemístění výkopku nebo sypaniny po suchu na obvyklém dopravním prostředku, bez naložení výkopku, avšak se složením bez rozhrnutí z horniny tř. 1 až 4 na vzdálenost přes 9 000 do 10 000 m</t>
  </si>
  <si>
    <t>1075927727</t>
  </si>
  <si>
    <t>167101101</t>
  </si>
  <si>
    <t>Nakládání výkopku z hornin tř. 1 až 4 do 100 m3</t>
  </si>
  <si>
    <t>-630555423</t>
  </si>
  <si>
    <t>17*0,3*0,6</t>
  </si>
  <si>
    <t>171201201</t>
  </si>
  <si>
    <t>Uložení sypaniny na skládky</t>
  </si>
  <si>
    <t>CS ÚRS 2014 01</t>
  </si>
  <si>
    <t>1188090595</t>
  </si>
  <si>
    <t>171201211</t>
  </si>
  <si>
    <t>Uložení sypaniny poplatek za uložení sypaniny na skládce ( skládkovné )</t>
  </si>
  <si>
    <t>1609898099</t>
  </si>
  <si>
    <t>(10,3*1800)/1000</t>
  </si>
  <si>
    <t>174101101</t>
  </si>
  <si>
    <t>Zásyp jam, šachet rýh nebo kolem objektů sypaninou se zhutněním</t>
  </si>
  <si>
    <t>-873415376</t>
  </si>
  <si>
    <t>17*1*0,6</t>
  </si>
  <si>
    <t>181951102</t>
  </si>
  <si>
    <t>Úprava pláně vyrovnáním výškových rozdílů v hornině tř. 1 až 4 se zhutněním</t>
  </si>
  <si>
    <t>1591727373</t>
  </si>
  <si>
    <t>17*1</t>
  </si>
  <si>
    <t>359901111</t>
  </si>
  <si>
    <t>Vyčištění stok jakékoliv výšky</t>
  </si>
  <si>
    <t>1754921401</t>
  </si>
  <si>
    <t>napojení do stávající kanalizace</t>
  </si>
  <si>
    <t>359901212</t>
  </si>
  <si>
    <t>Monitoring stok (kamerový systém) jakékoli výšky stávající kanalizace</t>
  </si>
  <si>
    <t>-681593292</t>
  </si>
  <si>
    <t>382413117</t>
  </si>
  <si>
    <t>Osazení plastové jímky z polypropylenu PP na obetonování objemu 9000 l</t>
  </si>
  <si>
    <t>1143126281</t>
  </si>
  <si>
    <t>laopol</t>
  </si>
  <si>
    <t>562R-300720</t>
  </si>
  <si>
    <t>materiál stavební instalační z plastů nádrže pravoúhlé k obetonování NPZB cena nádrže včetně víka NPZB-012 3 x 2 x 1,5 m  objem 9 m3</t>
  </si>
  <si>
    <t>946558941</t>
  </si>
  <si>
    <t>včetně kompletního vystrojení</t>
  </si>
  <si>
    <t>451572111</t>
  </si>
  <si>
    <t>Lože pod potrubí, stoky a drobné objekty v otevřeném výkopu z kameniva drobného těženého 0 až 4 mm</t>
  </si>
  <si>
    <t>707312669</t>
  </si>
  <si>
    <t>17*0,6*0,3</t>
  </si>
  <si>
    <t>Trubní vedení</t>
  </si>
  <si>
    <t>871315221</t>
  </si>
  <si>
    <t>Kanalizační potrubí z tvrdého PVC systém KG v otevřeném výkopu ve sklonu do 20 %, tuhost třídy SN 8 DN 150</t>
  </si>
  <si>
    <t>280278072</t>
  </si>
  <si>
    <t>kan tuková</t>
  </si>
  <si>
    <t>894215111</t>
  </si>
  <si>
    <t>Šachtice domovní kanalizační (revizní) se stěnami z betonu se základovou deskou (dnem) z betonu, s vyspravením s nerovností, obetonováním potrubí ve stěnách a nade dnem, s cementovým potěrem ve spádu k čisticí vložce, s dodáním a osazením lehkého litinového poklopu vel. 600x600 mm obestavěného prostoru do 1,30 m3</t>
  </si>
  <si>
    <t>-527333819</t>
  </si>
  <si>
    <t>894812112</t>
  </si>
  <si>
    <t>Revizní a čistící šachta z polypropylenu PP pro hladké trouby (např. systém KG) DN 315 šachtové dno (DN šachty / DN trubního vedení) DN 315/150 pravý nebo levý přítok</t>
  </si>
  <si>
    <t>-512980466</t>
  </si>
  <si>
    <t>ŠT1</t>
  </si>
  <si>
    <t>ŠT2</t>
  </si>
  <si>
    <t>894812131</t>
  </si>
  <si>
    <t>Revizní a čistící šachta z polypropylenu PP pro hladké trouby (např. systém KG) DN 315 roura šachtová korugovaná bez hrdla, světlé hloubky 1250 mm</t>
  </si>
  <si>
    <t>2121925914</t>
  </si>
  <si>
    <t>894812149</t>
  </si>
  <si>
    <t>Revizní a čistící šachta z polypropylenu PP pro hladké trouby (např. systém KG) DN 315 roura šachtová korugovaná Příplatek k cenám 2131 - 2142 za uříznutí šachtové roury</t>
  </si>
  <si>
    <t>1772825952</t>
  </si>
  <si>
    <t>894812171</t>
  </si>
  <si>
    <t>Revizní a čistící šachta z polypropylenu PP pro hladké trouby (např. systém KG) DN 315 mříž (pro zatížení) dešťová litinová do teleskopu (40 t)</t>
  </si>
  <si>
    <t>-400636964</t>
  </si>
  <si>
    <t>899722111</t>
  </si>
  <si>
    <t>Krytí potrubí z plastů výstražnou fólií z PVC šířky 20 cm</t>
  </si>
  <si>
    <t>-1138796405</t>
  </si>
  <si>
    <t>D.1.4.2 - Vzduchotechnika + chlazení</t>
  </si>
  <si>
    <t>Soupis:</t>
  </si>
  <si>
    <t>01 - Vzduchotechnika</t>
  </si>
  <si>
    <t>Alfaprojekt Olomouc, a.s., Tylova 4</t>
  </si>
  <si>
    <t xml:space="preserve">    751 - Vzduchotechnika</t>
  </si>
  <si>
    <t xml:space="preserve">    757 - Vzduchotechnika - Protipožární opatření</t>
  </si>
  <si>
    <t xml:space="preserve">    758 - Vzduchotechnika - stavební přípomoce</t>
  </si>
  <si>
    <t xml:space="preserve">    759 - Vzduchotechnika - Vzduchové zkoušky</t>
  </si>
  <si>
    <t>751</t>
  </si>
  <si>
    <t>751000016</t>
  </si>
  <si>
    <t>Odsávací zákryt 1,2x1,6x0,45m</t>
  </si>
  <si>
    <t>-1200710039</t>
  </si>
  <si>
    <t>P</t>
  </si>
  <si>
    <t>Poznámka k položce:
- Pol.Z02
- Odsávací nástěnný zákryt, vzduchový výkon 450 m3/h, rozměry 1200x1600x450 mm
- 2x tukový filtr, osvětlení 1x18 W, připojovací dimenze D250 mm
- atypické provedení</t>
  </si>
  <si>
    <t>751000020</t>
  </si>
  <si>
    <t>Mtž jednotky VZT pomocí mechanizace</t>
  </si>
  <si>
    <t>h</t>
  </si>
  <si>
    <t>-674010075</t>
  </si>
  <si>
    <t>751000300</t>
  </si>
  <si>
    <t>Doplnění požární izolace na chodbě, tl 40 mm, D+M</t>
  </si>
  <si>
    <t>-1844768799</t>
  </si>
  <si>
    <t>19,2</t>
  </si>
  <si>
    <t>751000400</t>
  </si>
  <si>
    <t>napojení na stávající rozvody VZT</t>
  </si>
  <si>
    <t>299338248</t>
  </si>
  <si>
    <t>2*4</t>
  </si>
  <si>
    <t>751000401</t>
  </si>
  <si>
    <t>Demontáž stávajících rozvodů VZT v jídelně a na chodbě (mimo svislých na chodbě)</t>
  </si>
  <si>
    <t>-1909801930</t>
  </si>
  <si>
    <t>751133031</t>
  </si>
  <si>
    <t>Montáž ventilátoru diagonálního nízkotlakého střešního základního odvod i přívod, průměru do 100 mm</t>
  </si>
  <si>
    <t>981258528</t>
  </si>
  <si>
    <t>751000017</t>
  </si>
  <si>
    <t>Radiální potrubní ventilátor, vzduchový výkon 130 m3/h při 150 Pa, D100</t>
  </si>
  <si>
    <t>-831999417</t>
  </si>
  <si>
    <t>Poznámka k položce:
- Pol. Z03
- Radiální potrubní ventilátor, vzduchový výkon 130 m3/h při 150 Pa, D100
- 1x230 V/ 61 W/ 0,4 A
- vč. regulátoru otáček, doběhu</t>
  </si>
  <si>
    <t>751311093</t>
  </si>
  <si>
    <t>Montáž vyústí čtyřhranné do čtyřhranného potrubí, průřezu přes 0,080 do 0,150 m2</t>
  </si>
  <si>
    <t>1988331410</t>
  </si>
  <si>
    <t>1+12+15+1</t>
  </si>
  <si>
    <t>751000001</t>
  </si>
  <si>
    <t>Vyústka VZT čtyřhranná, do čtyřhranného potrubí, dvouřadá, regulace R1, 200x150</t>
  </si>
  <si>
    <t>-1044009404</t>
  </si>
  <si>
    <t>Poznámka k položce:
pol. 102</t>
  </si>
  <si>
    <t>751000002</t>
  </si>
  <si>
    <t>Vyústka VZT čtyřhranná, do čtyřhranného potrubí, dvouřadá, regulace R1, 300x150</t>
  </si>
  <si>
    <t>1568986568</t>
  </si>
  <si>
    <t>Poznámka k položce:
- pol. 103</t>
  </si>
  <si>
    <t>751000003</t>
  </si>
  <si>
    <t>Vyústka VZT čtyřhranná, do čtyřhranného potrubí, dvouřadá, regulace R1, 300x200</t>
  </si>
  <si>
    <t>1897670413</t>
  </si>
  <si>
    <t>Poznámka k položce:
pol. 104</t>
  </si>
  <si>
    <t>751000004</t>
  </si>
  <si>
    <t>Vyústka VZT čtyřhranná, do čtyřhranného potrubí, dvouřadá, regulace R1, 400x200</t>
  </si>
  <si>
    <t>-2041589954</t>
  </si>
  <si>
    <t>Poznámka k položce:
pol.105</t>
  </si>
  <si>
    <t>751322011</t>
  </si>
  <si>
    <t>Montáž talířových ventilů, anemostatů, dýz talířového ventilu, průměru do 100 mm</t>
  </si>
  <si>
    <t>1609546828</t>
  </si>
  <si>
    <t>751000005</t>
  </si>
  <si>
    <t>Talířový ventil, odvodní, kovový, vč. regulačního ústrojí, D100</t>
  </si>
  <si>
    <t>-1247168388</t>
  </si>
  <si>
    <t>Poznámka k položce:
pol. 101</t>
  </si>
  <si>
    <t>751344111</t>
  </si>
  <si>
    <t>Montáž tlumičů hluku pro kruhové potrubí, průměru do 100 mm</t>
  </si>
  <si>
    <t>1419526259</t>
  </si>
  <si>
    <t>751000014</t>
  </si>
  <si>
    <t>Tlumič hluku do kruhového potrubí, D100, délka 600 mm</t>
  </si>
  <si>
    <t>416740877</t>
  </si>
  <si>
    <t>Poznámka k položce:
pol. 206</t>
  </si>
  <si>
    <t>751344121</t>
  </si>
  <si>
    <t>Montáž tlumičů hluku pro čtyřhranné potrubí, průřezu do 0,150 m2</t>
  </si>
  <si>
    <t>1677815504</t>
  </si>
  <si>
    <t>751000015</t>
  </si>
  <si>
    <t>Tlumič hluku do čtyřhranného ptroubí, 355x355x750</t>
  </si>
  <si>
    <t>-1461497027</t>
  </si>
  <si>
    <t>Poznámka k položce:
pol. 205</t>
  </si>
  <si>
    <t>751377042</t>
  </si>
  <si>
    <t>Montáž odsávacích stropů, zákrytů odsávacího zákrytu (digestoř) průmyslového závěsného, průřezu přes 1,5 do 2,5 m2</t>
  </si>
  <si>
    <t>-211590075</t>
  </si>
  <si>
    <t>751398051</t>
  </si>
  <si>
    <t>Montáž ostatních zařízení protidešťové žaluzie nebo žaluziové klapky na čtyřhranné potrubí, průřezu do 0,150 m2</t>
  </si>
  <si>
    <t>1032767279</t>
  </si>
  <si>
    <t>751000006</t>
  </si>
  <si>
    <t>Protidešťová žaluzie, kovová, vč. síťky proti hmuzu, přechodového kusu, 160x160-D100</t>
  </si>
  <si>
    <t>-156778442</t>
  </si>
  <si>
    <t>Poznámka k položce:
- pol. 106
- barevné provedení určí architekt/investor</t>
  </si>
  <si>
    <t>751398052</t>
  </si>
  <si>
    <t>Montáž ostatních zařízení protidešťové žaluzie nebo žaluziové klapky na čtyřhranné potrubí, průřezu přes 0,150 do 0,300 m2</t>
  </si>
  <si>
    <t>-1183540620</t>
  </si>
  <si>
    <t>751000007</t>
  </si>
  <si>
    <t>Protidešťová žaluzie, kovová, vč. síťky proti hmyzu, 500x500</t>
  </si>
  <si>
    <t>-275957548</t>
  </si>
  <si>
    <t>Poznámka k položce:
- pol. 107
- barevné provedení určí architekt/investor</t>
  </si>
  <si>
    <t>751398093</t>
  </si>
  <si>
    <t>Montáž ostatních zařízení regulátoru konstantního průtoku, průměru přes 200 mm</t>
  </si>
  <si>
    <t>-1765693877</t>
  </si>
  <si>
    <t>751000012</t>
  </si>
  <si>
    <t>Regulační klapka do kruhového potrubí, D315, ruční</t>
  </si>
  <si>
    <t>2000441562</t>
  </si>
  <si>
    <t>Poznámka k položce:
pol. 204</t>
  </si>
  <si>
    <t>751511021</t>
  </si>
  <si>
    <t>Montáž potrubí plechového skupiny I čtyřhranného s přírubou tloušťky plechu 0,8 mm, průřezu do 0,13 m2</t>
  </si>
  <si>
    <t>-1615017828</t>
  </si>
  <si>
    <t>11,7+6,1</t>
  </si>
  <si>
    <t>429821060</t>
  </si>
  <si>
    <t>potrubí čtyřhranné pozinkované průřez do 0,13 m2</t>
  </si>
  <si>
    <t>-1506147193</t>
  </si>
  <si>
    <t>Poznámka k položce:
vč. spojovacího materiálu</t>
  </si>
  <si>
    <t>11,7 "280x280</t>
  </si>
  <si>
    <t>6,1 "300x300</t>
  </si>
  <si>
    <t>751511121</t>
  </si>
  <si>
    <t>Montáž potrubí plechového skupiny I kruhového s přírubou tloušťky plechu 0,6 mm, průměru do 100 mm</t>
  </si>
  <si>
    <t>-536779214</t>
  </si>
  <si>
    <t>429810100</t>
  </si>
  <si>
    <t>trouba kruhová spirálně vinutá pozinkovaná D 100 mm  tl. 0,60</t>
  </si>
  <si>
    <t>549641566</t>
  </si>
  <si>
    <t>751511124</t>
  </si>
  <si>
    <t>Montáž potrubí plechového skupiny I kruhového s přírubou tloušťky plechu 0,6 mm, průměru přes 300 do 400 mm</t>
  </si>
  <si>
    <t>-814584659</t>
  </si>
  <si>
    <t>429810190</t>
  </si>
  <si>
    <t>trouba kruhová spirálně vinutá pozinkovaná D 315 mm  tl. 0,60</t>
  </si>
  <si>
    <t>150708740</t>
  </si>
  <si>
    <t>751514113</t>
  </si>
  <si>
    <t>Montáž oblouku do plechového potrubí čtyřhranného s přírubou, průřezu přes 0,070 do 0,140 m2</t>
  </si>
  <si>
    <t>1720039903</t>
  </si>
  <si>
    <t>429823030</t>
  </si>
  <si>
    <t>oblouk čtyřhranný pozinkovaný průřez do 0,13 m2</t>
  </si>
  <si>
    <t>-2070391001</t>
  </si>
  <si>
    <t>4 "280x280, R050, 90°</t>
  </si>
  <si>
    <t>751514177</t>
  </si>
  <si>
    <t>Montáž oblouku do plechového potrubí kruhového bez příruby, průměru do 100 mm</t>
  </si>
  <si>
    <t>2104503735</t>
  </si>
  <si>
    <t>1+5</t>
  </si>
  <si>
    <t>429810800</t>
  </si>
  <si>
    <t>oblouk segmentový 45°  D 100 mm, R100</t>
  </si>
  <si>
    <t>-730357759</t>
  </si>
  <si>
    <t>429810800.1</t>
  </si>
  <si>
    <t>oblouk segmentový 90°  D 100 mm, R100</t>
  </si>
  <si>
    <t>1326091935</t>
  </si>
  <si>
    <t>751514180</t>
  </si>
  <si>
    <t>Montáž oblouku do plechového potrubí kruhového bez příruby, průměru přes 300 do 400 mm</t>
  </si>
  <si>
    <t>4028464</t>
  </si>
  <si>
    <t>429810860</t>
  </si>
  <si>
    <t>oblouk segmentový 90°  D 300 mm, R0.75</t>
  </si>
  <si>
    <t>982673338</t>
  </si>
  <si>
    <t>429810860.1</t>
  </si>
  <si>
    <t>oblouk segmentový 90°  D 300 mm, R1.0</t>
  </si>
  <si>
    <t>-283554524</t>
  </si>
  <si>
    <t>751514213</t>
  </si>
  <si>
    <t>Montáž kalhotového kusu nebo odbočky jednostranné do plechového potrubí čtyřhranného s přírubou, průřezu přes 0,070 do 0,140 m2</t>
  </si>
  <si>
    <t>-778266341</t>
  </si>
  <si>
    <t>429822330</t>
  </si>
  <si>
    <t>odbočka čtyřhranná pozinkovaná průřez do 0,13 m2</t>
  </si>
  <si>
    <t>1351770928</t>
  </si>
  <si>
    <t>1 "300x300-280x280-280x280,R150, délka 300, 90°</t>
  </si>
  <si>
    <t>751514287</t>
  </si>
  <si>
    <t>Montáž kalhotového kusu nebo odbočky jednostranné do plechového potrubí kruhového bez příruby, průměru do 100 mm</t>
  </si>
  <si>
    <t>-316484520</t>
  </si>
  <si>
    <t>429811510</t>
  </si>
  <si>
    <t>odbočka jednostranná 90° D 100 /100 mm</t>
  </si>
  <si>
    <t>1172745612</t>
  </si>
  <si>
    <t>751514290</t>
  </si>
  <si>
    <t>Montáž kalhotového kusu nebo odbočky jednostranné do plechového potrubí kruhového bez příruby, průměru přes 300 do 400 mm</t>
  </si>
  <si>
    <t>-847760757</t>
  </si>
  <si>
    <t>429811650</t>
  </si>
  <si>
    <t>odbočka jednostranná 90° D 300 /300 mm</t>
  </si>
  <si>
    <t>-832431659</t>
  </si>
  <si>
    <t>751514413</t>
  </si>
  <si>
    <t>Montáž přechodu osového nebo pravoúhlého do plechového potrubí čtyřhranného s přírubou, průřezu přes 0,070 do 0,140 m2</t>
  </si>
  <si>
    <t>1990806407</t>
  </si>
  <si>
    <t>429822030</t>
  </si>
  <si>
    <t>kus přechodový čtyřhranný pozinkovaný průřez do 0,13 m2</t>
  </si>
  <si>
    <t>-1057324156</t>
  </si>
  <si>
    <t>5 "300x300-280x280, délka 100</t>
  </si>
  <si>
    <t>2 "280x280-280x280, délka 50</t>
  </si>
  <si>
    <t>751514613</t>
  </si>
  <si>
    <t>Montáž škrtící klapky nebo zpětné klapky do plechového potrubí čtyřhranné s přírubou, průřezu přes 0,070 do 0,140 m2</t>
  </si>
  <si>
    <t>886304676</t>
  </si>
  <si>
    <t>751000009</t>
  </si>
  <si>
    <t>Regulační klapka do čtyřhranného potrubí, 280x280, ruční</t>
  </si>
  <si>
    <t>-1645265057</t>
  </si>
  <si>
    <t>Poznámka k položce:
pol. 202</t>
  </si>
  <si>
    <t>751000010</t>
  </si>
  <si>
    <t>Regulační klapka do čtyřhranného potrubí, 355x355, ruční</t>
  </si>
  <si>
    <t>-890227798</t>
  </si>
  <si>
    <t>Poznámka k položce:
- pol. 203</t>
  </si>
  <si>
    <t>751514678</t>
  </si>
  <si>
    <t>Montáž škrtící klapky nebo zpětné klapky do plechového potrubí kruhové bez příruby, průměru do 100 mm</t>
  </si>
  <si>
    <t>-218179989</t>
  </si>
  <si>
    <t>751000013</t>
  </si>
  <si>
    <t>Zpětná klapka do kruhového potrubí, motýlová, D100</t>
  </si>
  <si>
    <t>812598304</t>
  </si>
  <si>
    <t>Poznámka k položce:
- pol. 207</t>
  </si>
  <si>
    <t>751514713</t>
  </si>
  <si>
    <t>Montáž protidešťové stříšky nebo výfukové hlavice do plechového potrubí čtyřhranné s přírubou, průřezu přes 0,070 do 0,140 m2</t>
  </si>
  <si>
    <t>-1179016060</t>
  </si>
  <si>
    <t>751000008</t>
  </si>
  <si>
    <t>Šikmý nástavec čtyřhranný, vč. síťky proti hmyzu, 355x355</t>
  </si>
  <si>
    <t>1428738082</t>
  </si>
  <si>
    <t>Poznámka k položce:
Pol. 108</t>
  </si>
  <si>
    <t>751525014</t>
  </si>
  <si>
    <t>Montáž potrubí plastového čtyřhranného s přírubou, průřezu přes 0,07 do 0,13 m2</t>
  </si>
  <si>
    <t>1012303988</t>
  </si>
  <si>
    <t>751000200</t>
  </si>
  <si>
    <t>Rovné potrubí, interiérové, tl. panelu 20 mm, PUR</t>
  </si>
  <si>
    <t>-178169229</t>
  </si>
  <si>
    <t>Poznámka k položce:
- Rovné potrubí a tvarovky, čtyřhranného průřezu z předizolovaného panelu. Interiérový panel, tl. 20 mm, 80/80 mikronů s hliníkovým povrchem - hladký/vzorkovaný. Hustota izolační pěny 49 kg/m3, tepelná vodivost lambda=0,0183 W/mK, třída vzduchotěsnosti "C", statický tlak do 400 Pa
- cena za m2 tvarovky</t>
  </si>
  <si>
    <t>751000201</t>
  </si>
  <si>
    <t>Rovné potrubí, exteriérové, tl. panelu 30 mm, PUR</t>
  </si>
  <si>
    <t>-1942047725</t>
  </si>
  <si>
    <t>Poznámka k položce:
- Rovné potrubí a tvarovky, čtyřhranného průřezu z předizolovaného panelu. Interiérový panel, tl. 30 mm, 80/200 mikronů s hliníkovým povrchem - hladký/vzorkovaný. Hustota izolační pěny 49 kg/m3, tepelná vodivost lambda=0,0183 W/mK, třída vzduchotěsnosti "C", statický tlak do 400 Pa
- cena za m2 tvarovky</t>
  </si>
  <si>
    <t>751526114</t>
  </si>
  <si>
    <t>Montáž oblouku do plastového potrubí čtyřhranného s přírubou, průřezu přes 0,07 do 0,13 m2</t>
  </si>
  <si>
    <t>1817343318</t>
  </si>
  <si>
    <t>6+4+14+2+4+1</t>
  </si>
  <si>
    <t>751000202</t>
  </si>
  <si>
    <t>Tvarovka, interiérová, tl. panelu 20 mm, PUR</t>
  </si>
  <si>
    <t>-447477513</t>
  </si>
  <si>
    <t>751000203</t>
  </si>
  <si>
    <t>Tvarovka, exteriérová, tl. panelu 30 mm, PUR</t>
  </si>
  <si>
    <t>-1897278176</t>
  </si>
  <si>
    <t>751611116</t>
  </si>
  <si>
    <t>Montáž vzduchotechnické jednotky s rekuperací tepla stojaté s výměnou vzduchu do 5 000 m3/h</t>
  </si>
  <si>
    <t>-209838931</t>
  </si>
  <si>
    <t xml:space="preserve">Poznámka k souboru cen:
1. V cenách nejsou započteny náklady na připojení na rozvody a na regulaci. 2. Vzduchotechnické jednotky s výměnou vzduchu nad uvedený rozsah se oceňují individuálně. </t>
  </si>
  <si>
    <t>751000018</t>
  </si>
  <si>
    <t>Rekuperační jednotka VZT, vzduchový výkon 3300 m3/h při 300 Pa</t>
  </si>
  <si>
    <t>659437430</t>
  </si>
  <si>
    <t>Poznámka k položce:
- Pol. Z01
- rekuperační jednotka VZT, vzduchový výkon 3300 m3/h při300 Pa
- rozměry 678/1866/2638 mm (š/v/d/l), váha 436 kg
- 3x 400 V/ 14,76 kW/ 38,2 A
- filtry G4, F7, křížový deskový výměník, účinnost 86%
- přímý výparník s reverzibilní funkcí, požadovaný výkon: zima (7,61 kW - 22°C)
      léto (23,92 kW - 15,2°C)
- el. ohřívač: jmenovitý výkon 12 kW, okamžitý výkon 7,67 kW - 22°C
- Ventilátory: Jmenovité napětí 3x 400 V, jmenovitý výkon 1,38/1,38 kW, okamžitý výkon 1,44/1,06 kW, jmenovitý proud 1,8/ 1,8 A
- akustická data:
 akustický výkon ODA/SUP/ETA/EHA - 67/85/69/85 dB(A)
 akustický tlak do okolí 60 dB(A) - 0,5 m
- jednotka nemusí plnit požadadvky ER
- rozvaděč jednotky umístěn na 2,5 m kabelu (nebo dle skutečného umístění jednotky a rozvaděče)</t>
  </si>
  <si>
    <t>757</t>
  </si>
  <si>
    <t>Vzduchotechnika - Protipožární opatření</t>
  </si>
  <si>
    <t>757000001</t>
  </si>
  <si>
    <t>Mtž požárních klapek</t>
  </si>
  <si>
    <t>-1969726197</t>
  </si>
  <si>
    <t>3*3</t>
  </si>
  <si>
    <t>757000002</t>
  </si>
  <si>
    <t xml:space="preserve">Požární klapka Systemair, PKIS-3G-330x300-DV7-T, vč. montážního kitu
</t>
  </si>
  <si>
    <t>-1092296894</t>
  </si>
  <si>
    <t>Poznámka k položce:
- Pol. 201
- Požární klapka Systemair, PKIS-3G-330x300-DV7-T, vč. montážního kitu
- požární odolnost EI60, montáž strop/stěna, vzdálenost 60 mm mezi klapkami, revizní otvor
- servopohon 230 V (AC) s termoelektrickým spouštěcím čidlem + dva koncové spínače
- certifikace dle ČSN EN 15650, testované dle ČSN EN 1366-2, klasifikované dle ČSN EN 13501-3
- lze nahradit za klapku se stejnými nebo lepšími parametr</t>
  </si>
  <si>
    <t>758</t>
  </si>
  <si>
    <t>Vzduchotechnika - stavební přípomoce</t>
  </si>
  <si>
    <t>758000001</t>
  </si>
  <si>
    <t>demolice stěn pro nové rozvody</t>
  </si>
  <si>
    <t>621858486</t>
  </si>
  <si>
    <t>3*(0,32*0,32*0,4)</t>
  </si>
  <si>
    <t>759</t>
  </si>
  <si>
    <t>Vzduchotechnika - Vzduchové zkoušky</t>
  </si>
  <si>
    <t>759000003</t>
  </si>
  <si>
    <t>Vzduchová zkouška</t>
  </si>
  <si>
    <t>-709996470</t>
  </si>
  <si>
    <t>Poznámka k položce:
- budou při ní vyzkoušeny všechny provozní stavy, vč. výdej jídel</t>
  </si>
  <si>
    <t>759000001</t>
  </si>
  <si>
    <t>Kontrola a vyregulování stávající jednotky VZT</t>
  </si>
  <si>
    <t>-1264912006</t>
  </si>
  <si>
    <t>767000001</t>
  </si>
  <si>
    <t>pomocné konstrukce (konzoly, úchyty apod)m D+M</t>
  </si>
  <si>
    <t>-1705294927</t>
  </si>
  <si>
    <t>6,5*0,4 "D100</t>
  </si>
  <si>
    <t>2,5*0,5 "D315</t>
  </si>
  <si>
    <t>30*0,5 "280x280</t>
  </si>
  <si>
    <t>42*0,7 "355x355</t>
  </si>
  <si>
    <t>"kg/bm</t>
  </si>
  <si>
    <t>02 - Chlazení</t>
  </si>
  <si>
    <t xml:space="preserve">    752 - Vzduchotechnika - Chlazení</t>
  </si>
  <si>
    <t>752</t>
  </si>
  <si>
    <t>Vzduchotechnika - Chlazení</t>
  </si>
  <si>
    <t>752000000</t>
  </si>
  <si>
    <t>Mtž jednotky CH</t>
  </si>
  <si>
    <t>-539912085</t>
  </si>
  <si>
    <t>752000001</t>
  </si>
  <si>
    <t>Kondenzační jednotka chlazení/topení, výkon chl/top 25,3/ 29,7 kW</t>
  </si>
  <si>
    <t>soub</t>
  </si>
  <si>
    <t>-1365314726</t>
  </si>
  <si>
    <t xml:space="preserve">Poznámka k položce:
Pol. Ch01
- Venkovní kondenzační jednotka pro jednotku VZT, funkce topení/ chlazení
- výkon chl/ top - 25,3/ 29,7 kW, el. příkon chl/ top - 8,19/ 8,31 kW
- provozní proud chl/ top - 13,5/ 13,6  A, napájení 3x 400 V
- doporučení jištění - 30 A
- akustický tlak chl/ top - 59/ 60 dB(A), akustický výkon 74 dB(A)
- Chladivo R410A, Ekvivalent CO2 - 11,5
- rozměry - 1090/1625/380 mm, váha 144 kg
- připojovací dimenze 12,7/22,2 mm
- garantovaný chod chl/ top - -20~48°C/ -18~18°C
- vč. řídícího boxu řídícího kondenzační jednotku pomocí regulace VZT
</t>
  </si>
  <si>
    <t>752000002</t>
  </si>
  <si>
    <t>Propojovací potrubí jednotka VZT-CH (potrubí CU, kapalina/plyn/el.datový kabel/náplň), D+M</t>
  </si>
  <si>
    <t>121440504</t>
  </si>
  <si>
    <t>752000003</t>
  </si>
  <si>
    <t>Demontáž stávajících jednotek chlazení - vnitřní podstropní v jídelně</t>
  </si>
  <si>
    <t>-442488909</t>
  </si>
  <si>
    <t>Poznámka k položce:
- investor rozhodne o využití opětovně nevyužitých jednotkách CH</t>
  </si>
  <si>
    <t>752000004</t>
  </si>
  <si>
    <t>Opětovná montáž podstropních jednotek CH v jídelně</t>
  </si>
  <si>
    <t>1893850428</t>
  </si>
  <si>
    <t>752000005</t>
  </si>
  <si>
    <t>Demontáž stávajících rozvodů chladiva z jednotky CH v 1.NP do podstropních jednotek v 2.NP</t>
  </si>
  <si>
    <t>-1941440459</t>
  </si>
  <si>
    <t>6*4+6*25</t>
  </si>
  <si>
    <t>752000006</t>
  </si>
  <si>
    <t>Nové propojení stávajících podstropních jednotek CH v 2.NP s jednotkou v 1.NP</t>
  </si>
  <si>
    <t>-1304814609</t>
  </si>
  <si>
    <t>Poznámka k položce:
(potrubí CU, kapalina/plyn/el.datový kabel/náplň), D+M</t>
  </si>
  <si>
    <t>3*4+3*25</t>
  </si>
  <si>
    <t>752000007</t>
  </si>
  <si>
    <t>Přesun stávající regulace CH</t>
  </si>
  <si>
    <t>2040527674</t>
  </si>
  <si>
    <t>752000008</t>
  </si>
  <si>
    <t>Doplnění chladiva do jednotky CH</t>
  </si>
  <si>
    <t>-2095084002</t>
  </si>
  <si>
    <t>752000009</t>
  </si>
  <si>
    <t>Kontrola stávající jednotky chlazení v 1.NP</t>
  </si>
  <si>
    <t>-624017007</t>
  </si>
  <si>
    <t>Požární prostup nový pro potrubí CH, D+M</t>
  </si>
  <si>
    <t>-1328627293</t>
  </si>
  <si>
    <t>demolice stávajích rozvodů a zdiva s CH</t>
  </si>
  <si>
    <t>-508142817</t>
  </si>
  <si>
    <t>6*(0,3*0,15*4)</t>
  </si>
  <si>
    <t>758000002</t>
  </si>
  <si>
    <t>nové drážky pro CH</t>
  </si>
  <si>
    <t>2023146261</t>
  </si>
  <si>
    <t>3*(0,3*0,15*4)</t>
  </si>
  <si>
    <t>Chladící zkouška</t>
  </si>
  <si>
    <t>173026109</t>
  </si>
  <si>
    <t>Poznámka k položce:
Při ní budou odzkoušeny všechny provozní stavy</t>
  </si>
  <si>
    <t>Pomocné konstrukce, konzoly, úchyty apod.</t>
  </si>
  <si>
    <t>-577900848</t>
  </si>
  <si>
    <t>3*25*0,4 "kg/bm</t>
  </si>
  <si>
    <t>03 - Vytápění</t>
  </si>
  <si>
    <t xml:space="preserve">    733 - Ústřední vytápění - rozvodné potrubí</t>
  </si>
  <si>
    <t xml:space="preserve">    734 - Ústřední vytápění - armatury</t>
  </si>
  <si>
    <t xml:space="preserve">    735 - Ústřední vytápění - otopná tělesa</t>
  </si>
  <si>
    <t xml:space="preserve">    739 - Ústřední vytápění - Topné zkoušky</t>
  </si>
  <si>
    <t xml:space="preserve">    783 - Dokončovací práce - nátěry</t>
  </si>
  <si>
    <t>733</t>
  </si>
  <si>
    <t>Ústřední vytápění - rozvodné potrubí</t>
  </si>
  <si>
    <t>733000001</t>
  </si>
  <si>
    <t>Vypuštění systému</t>
  </si>
  <si>
    <t>1036384507</t>
  </si>
  <si>
    <t>733000002</t>
  </si>
  <si>
    <t>Opětovné napuštění systému</t>
  </si>
  <si>
    <t>1591522552</t>
  </si>
  <si>
    <t>733111103</t>
  </si>
  <si>
    <t>Potrubí z trubek ocelových závitových bezešvých běžných nízkotlakých DN 15</t>
  </si>
  <si>
    <t>-277065658</t>
  </si>
  <si>
    <t>7*2*1+20</t>
  </si>
  <si>
    <t>733123110</t>
  </si>
  <si>
    <t>Potrubí z trubek ocelových hladkých Příplatek k cenám za zhotovení přípojky z trubek ocelových hladkých D 22/2,6</t>
  </si>
  <si>
    <t>1572399698</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</si>
  <si>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</si>
  <si>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2*7</t>
  </si>
  <si>
    <t>733190107</t>
  </si>
  <si>
    <t>Zkoušky těsnosti potrubí, manžety prostupové z trubek ocelových zkoušky těsnosti potrubí (za provozu) z trubek ocelových závitových DN do 40</t>
  </si>
  <si>
    <t>372139330</t>
  </si>
  <si>
    <t xml:space="preserve">Poznámka k souboru cen:
1. Zkouškami těsnosti potrubí se rozumí běžné přezkoušení za provozu (např. při výměně částí potrubí nebo armatury). </t>
  </si>
  <si>
    <t>733191903</t>
  </si>
  <si>
    <t>Opravy rozvodů potrubí z trubek ocelových závitových normálních i zesílených montáž DN 15</t>
  </si>
  <si>
    <t>-1045212804</t>
  </si>
  <si>
    <t>4*2*1</t>
  </si>
  <si>
    <t>734</t>
  </si>
  <si>
    <t>Ústřední vytápění - armatury</t>
  </si>
  <si>
    <t>734221683</t>
  </si>
  <si>
    <t xml:space="preserve">Ventily regulační závitové hlavice termostatické, pro ovládání ventilů PN 10 do 110 st.C kapalinové s vestavěným čidlem </t>
  </si>
  <si>
    <t>-404888883</t>
  </si>
  <si>
    <t xml:space="preserve">Poznámka k souboru cen:
1. V cenách -0101 až -0105 nejsou započteny náklady na dodávku a montáž měřící a vypouštěcí armatury.Tyto se oceňují samostatně souborem cen 734 49 1101 až -1105. </t>
  </si>
  <si>
    <t>734261406</t>
  </si>
  <si>
    <t>Šroubení připojovací armatury radiátorů PN 10 do 110 st.C, regulační uzavíratelné přímé G 1/2 x 18</t>
  </si>
  <si>
    <t>-1764742430</t>
  </si>
  <si>
    <t>735</t>
  </si>
  <si>
    <t>Ústřední vytápění - otopná tělesa</t>
  </si>
  <si>
    <t>735151271</t>
  </si>
  <si>
    <t>Otopná tělesa panelová PN 1,0 MPa, T do 110 st.C jednodesková s jednou přídavnou přestupní plochou výšky tělesa 600 mm 400 mm / 401 W stavební délky / výkonu</t>
  </si>
  <si>
    <t>-582341774</t>
  </si>
  <si>
    <t xml:space="preserve">Poznámka k souboru cen:
1. Ceny souboru cen 735 15-1... - Otopná tělesa panelová, lze použít pro jakýkoli způsob připojení. </t>
  </si>
  <si>
    <t>735151575</t>
  </si>
  <si>
    <t>Otopná tělesa panelová PN 1,0 MPa, T do 110 st.C dvoudesková se dvěma přídavnými přestupními plochami výšky tělesa 600 mm 800 mm / 1343 W stavební délky / výkonu</t>
  </si>
  <si>
    <t>-1881348575</t>
  </si>
  <si>
    <t>735151832</t>
  </si>
  <si>
    <t>Demontáž otopných těles panelových třířadých stavební délky přes 1500 do 2820 mm</t>
  </si>
  <si>
    <t>-1907715664</t>
  </si>
  <si>
    <t>735192926</t>
  </si>
  <si>
    <t>Ostatní opravy otopných těles zpětná montáž otopných těles panelových třířadých přes 1500 do 2820 mm</t>
  </si>
  <si>
    <t>-1467999999</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</si>
  <si>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</si>
  <si>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739</t>
  </si>
  <si>
    <t>Ústřední vytápění - Topné zkoušky</t>
  </si>
  <si>
    <t>739000001</t>
  </si>
  <si>
    <t>Vyregulování systému</t>
  </si>
  <si>
    <t>-972670119</t>
  </si>
  <si>
    <t>739000002</t>
  </si>
  <si>
    <t>Topná zkouška</t>
  </si>
  <si>
    <t>-912196507</t>
  </si>
  <si>
    <t>783</t>
  </si>
  <si>
    <t>Dokončovací práce - nátěry</t>
  </si>
  <si>
    <t>783000001</t>
  </si>
  <si>
    <t>Nátěr potrubí, dvouvrstvý (základní dvouvrstvý, krycí matný)</t>
  </si>
  <si>
    <t>-1323338847</t>
  </si>
  <si>
    <t>D.1.4.3 - Silnoproudá elektrotechnika</t>
  </si>
  <si>
    <t>M - Elektromontáže</t>
  </si>
  <si>
    <t xml:space="preserve">    M-SV - Svítidla</t>
  </si>
  <si>
    <t>R - Rozvaděče-dodávky</t>
  </si>
  <si>
    <t>M46 - Stavební práce při elektromontážích</t>
  </si>
  <si>
    <t>PP - Protipožární přepážky</t>
  </si>
  <si>
    <t>M1 - Práce na zaříiení VZT</t>
  </si>
  <si>
    <t>ZHS - Demontáže a přeložky</t>
  </si>
  <si>
    <t>HZS2 - Práce v HZS</t>
  </si>
  <si>
    <t>Elektromontáže</t>
  </si>
  <si>
    <t>741810002</t>
  </si>
  <si>
    <t>Zkoušky a prohlídky elektrických rozvodů a zařízení celková prohlídka a vyhotovení revizní zprávy pro objem montážních prací přes 100 do 500 tis. Kč</t>
  </si>
  <si>
    <t>-69849120</t>
  </si>
  <si>
    <t>742111400</t>
  </si>
  <si>
    <t>Montáž rozvodnic oceloplechových nebo plastových bez zapojení vodičů běžných, hmotnosti do 150 kg</t>
  </si>
  <si>
    <t>290768050</t>
  </si>
  <si>
    <t>742811320p</t>
  </si>
  <si>
    <t>Montáž svorkovnic do rozváděčů s popisnými štítky se zapojením vodičů na jedné straně ochranných, typ 6236-30</t>
  </si>
  <si>
    <t>-108341280</t>
  </si>
  <si>
    <t>345650110</t>
  </si>
  <si>
    <t>Eqipotenciální svorkovnice</t>
  </si>
  <si>
    <t>1092917437</t>
  </si>
  <si>
    <t>741910414</t>
  </si>
  <si>
    <t>Montáž žlabů bez stojiny a výložníků kovových s podpěrkami a příslušenstvím bez víka, šířky do 250 mm</t>
  </si>
  <si>
    <t>250202064</t>
  </si>
  <si>
    <t>741110002</t>
  </si>
  <si>
    <t>Montáž trubek elektroinstalačních s nasunutím nebo našroubováním do krabic plastových tuhých, uložených pevně, vnější D přes 23 do 35 mm</t>
  </si>
  <si>
    <t>94339176</t>
  </si>
  <si>
    <t>345710932</t>
  </si>
  <si>
    <t>trubka elektroinstalační tuhá z PVC D 22,1/25 mm, délka 3 m</t>
  </si>
  <si>
    <t>590993302</t>
  </si>
  <si>
    <t>Poznámka k položce:
EAN 8595057619081</t>
  </si>
  <si>
    <t>58*1,05 'Přepočtené koeficientem množství</t>
  </si>
  <si>
    <t>533027084</t>
  </si>
  <si>
    <t>R345-001</t>
  </si>
  <si>
    <t>trubka instalační tuhá 4032 HF</t>
  </si>
  <si>
    <t>1870446544</t>
  </si>
  <si>
    <t>741110003</t>
  </si>
  <si>
    <t>Montáž trubek elektroinstalačních s nasunutím nebo našroubováním do krabic plastových tuhých, uložených pevně, vnější D přes 35 mm</t>
  </si>
  <si>
    <t>-1940032466</t>
  </si>
  <si>
    <t>R345-002</t>
  </si>
  <si>
    <t>trubka instalační ohebná 1240</t>
  </si>
  <si>
    <t>586196320</t>
  </si>
  <si>
    <t>16*1,05 'Přepočtené koeficientem množství</t>
  </si>
  <si>
    <t>R345-003</t>
  </si>
  <si>
    <t>-1270682209</t>
  </si>
  <si>
    <t>6*1,05 'Přepočtené koeficientem množství</t>
  </si>
  <si>
    <t>R345-006</t>
  </si>
  <si>
    <t>Spojovací, pomocný a úchytný materiál pro trubky</t>
  </si>
  <si>
    <t>sb</t>
  </si>
  <si>
    <t>-864486096</t>
  </si>
  <si>
    <t>741910412</t>
  </si>
  <si>
    <t>Montáž žlabů bez stojiny a výložníků kovových s podpěrkami a příslušenstvím bez víka, šířky do 100 mm</t>
  </si>
  <si>
    <t>-90264348</t>
  </si>
  <si>
    <t>R741-010</t>
  </si>
  <si>
    <t>Šňůra střední CGSG 3Gx2,5</t>
  </si>
  <si>
    <t>-690791404</t>
  </si>
  <si>
    <t>R741-011</t>
  </si>
  <si>
    <t>712891601</t>
  </si>
  <si>
    <t>R345-009</t>
  </si>
  <si>
    <t>Materiál na propojení VZT jednotek dle dodaných schémat zapojení</t>
  </si>
  <si>
    <t>sada</t>
  </si>
  <si>
    <t>338312367</t>
  </si>
  <si>
    <t>743412111</t>
  </si>
  <si>
    <t>Montáž krabic elektroinstalačních bez napojení na trubky a lišty, demontáže a montáže víčka a přístroje přístrojových zapuštěných plastových kruhových, typ KU68/2-1901, KP 68/2</t>
  </si>
  <si>
    <t>1319218857</t>
  </si>
  <si>
    <t>345715110</t>
  </si>
  <si>
    <t>materiál úložný elektroinstalační krabice přístrojové instalační z plastické hmoty KP 68/2  500 V,  D69 x 30mm</t>
  </si>
  <si>
    <t>-1675830430</t>
  </si>
  <si>
    <t>Poznámka k položce:
EAN 8595057600089</t>
  </si>
  <si>
    <t>345R345-011</t>
  </si>
  <si>
    <t>1344843569</t>
  </si>
  <si>
    <t>743414111</t>
  </si>
  <si>
    <t>Montáž krabic elektroinstalačních bez napojení na trubky a lišty, demontáže a montáže víčka a přístroje rozvodek se zapojením vodičů na svorkovnici zapuštěných plastových kruhových, typ KU68/2-1903, KR97</t>
  </si>
  <si>
    <t>457168771</t>
  </si>
  <si>
    <t>345715210</t>
  </si>
  <si>
    <t>materiál úložný elektroinstalační univerzální krabice z plastické hmoty s víčkem KO 68 a svorkovnicí S-66, KU 68-1903</t>
  </si>
  <si>
    <t>-1050703153</t>
  </si>
  <si>
    <t>Poznámka k položce:
EAN 8595057600287</t>
  </si>
  <si>
    <t>345R345-008</t>
  </si>
  <si>
    <t>-503727042</t>
  </si>
  <si>
    <t>743414321.1</t>
  </si>
  <si>
    <t>Montáž rozvodka nástěnná plast čtyřhranná ACIDUR vodič D do 4mm2</t>
  </si>
  <si>
    <t>547840784</t>
  </si>
  <si>
    <t>345640150</t>
  </si>
  <si>
    <t>rozvodka 6455-12 4 mm2 380 V</t>
  </si>
  <si>
    <t>-513146854</t>
  </si>
  <si>
    <t>743612121</t>
  </si>
  <si>
    <t>Montáž uzemňovacího vedení s upevněním, propojením a připojením pomocí svorek v zemi s izolací spojů vodičů FeZn drátu nebo lana D do 10 mm v městské zástavbě</t>
  </si>
  <si>
    <t>-522781647</t>
  </si>
  <si>
    <t>354410720</t>
  </si>
  <si>
    <t>Součásti pro hromosvody a uzemňování vodiče  svodů dráty FeZn drát průměr  8 mm FeZn   1 kg=2,5m</t>
  </si>
  <si>
    <t>CS ÚRS 2016 01</t>
  </si>
  <si>
    <t>2009319909</t>
  </si>
  <si>
    <t>Poznámka k položce:
Hmotnost: 0,4 kg/m</t>
  </si>
  <si>
    <t>32*0,4 'Přepočtené koeficientem množství</t>
  </si>
  <si>
    <t>743619241</t>
  </si>
  <si>
    <t>Montáž uzemňovacího vedení s upevněním, propojením a připojením pomocí svorek doplňků ochranného pospojování ostatních konstrukcí vodičem průřezu do 16 mm2 uloženým volně nebo pod omítkou</t>
  </si>
  <si>
    <t>997531486</t>
  </si>
  <si>
    <t>341408250</t>
  </si>
  <si>
    <t>vodiče izolované s měděným jádrem silové vodiče do 1 kV pro pevné uložení, izolace PVC CY, H07 V-U, pro 450/750 V - jádro plné průměr       Cu číslo   bázová cena mm2         kg/m       Kč/m 4,0            0,039     6,18</t>
  </si>
  <si>
    <t>631824484</t>
  </si>
  <si>
    <t>341408260</t>
  </si>
  <si>
    <t>vodiče izolované s měděným jádrem silové vodiče do 1 kV pro pevné uložení, izolace PVC CY, H07 V-U, pro 450/750 V - jádro plné průměr       Cu číslo   bázová cena mm2         kg/m       Kč/m 6,0            0,059     9,13</t>
  </si>
  <si>
    <t>446672874</t>
  </si>
  <si>
    <t>341408270</t>
  </si>
  <si>
    <t>vodiče izolované s měděným jádrem silové vodiče do 1 kV pro pevné uložení, izolace PVC CY, H07 V-U, pro 450/750 V - jádro plné průměr       Cu číslo   bázová cena mm2         kg/m       Kč/m 10,0          0,098    15,06</t>
  </si>
  <si>
    <t>1998175907</t>
  </si>
  <si>
    <t>741120501</t>
  </si>
  <si>
    <t>Montáž šňůr měděných bez ukončení uložených volně lehkých a středních (CGSG), počtu žil do 7</t>
  </si>
  <si>
    <t>-289979832</t>
  </si>
  <si>
    <t>R741-001</t>
  </si>
  <si>
    <t>Šňůra střední CGSG 3Gx1,5</t>
  </si>
  <si>
    <t>1016747374</t>
  </si>
  <si>
    <t>24*1,05 'Přepočtené koeficientem množství</t>
  </si>
  <si>
    <t>R741-002</t>
  </si>
  <si>
    <t>-1136319778</t>
  </si>
  <si>
    <t>19*1,05 'Přepočtené koeficientem množství</t>
  </si>
  <si>
    <t>R741-003</t>
  </si>
  <si>
    <t>-111786175</t>
  </si>
  <si>
    <t>3*1,05 'Přepočtené koeficientem množství</t>
  </si>
  <si>
    <t>R741-004</t>
  </si>
  <si>
    <t>-925142724</t>
  </si>
  <si>
    <t>15*1,05 'Přepočtené koeficientem množství</t>
  </si>
  <si>
    <t>R741-006</t>
  </si>
  <si>
    <t>2070799076</t>
  </si>
  <si>
    <t>5*1,05 'Přepočtené koeficientem množství</t>
  </si>
  <si>
    <t>R741-005</t>
  </si>
  <si>
    <t>999623717</t>
  </si>
  <si>
    <t>744411220</t>
  </si>
  <si>
    <t>Montáž kabelů měděných do 1 kV bez ukončení, uložených pod omítku stěn sk. 2 - CYBY, CYKY, CYMY, NYM, počtu a průřezu žil 2x1,5 až 2,5 mm2, 3x1,5 mm2, 4x1,5 mm2</t>
  </si>
  <si>
    <t>-486279824</t>
  </si>
  <si>
    <t>341110300</t>
  </si>
  <si>
    <t>kabely silové s měděným jádrem pro jmenovité napětí 750 V CYKY   TP-KK-134/01 průřez   Cu číslo  bázová cena mm2       kg/m      Kč/m 3 x 1,5     0,044     11,25</t>
  </si>
  <si>
    <t>-725490977</t>
  </si>
  <si>
    <t>-1082473648</t>
  </si>
  <si>
    <t>341110051</t>
  </si>
  <si>
    <t>kabely silové s měděným jádrem pro jmenovité napětí 750 V CYKY   TP-KK-134/01 průřez   Cu číslo  bázová cena mm2       kg/m      Kč/m 2 x 1,5     0,029      8,89</t>
  </si>
  <si>
    <t>-1023523876</t>
  </si>
  <si>
    <t>-2098444113</t>
  </si>
  <si>
    <t>341110301</t>
  </si>
  <si>
    <t>-1486813163</t>
  </si>
  <si>
    <t>744411230</t>
  </si>
  <si>
    <t>Montáž kabelů měděných do 1 kV bez ukončení, uložených pod omítku stěn sk. 2 - CYBY, CYKY, CYMY, NYM, počtu a průřezu žil 2x4 až 6 mm2, 3x2,5 až 6 mm2, 4x2,5 až 4 mm2, 5x1,5 až 2,5 mm2, 7x1,5 až 2,5 mm2</t>
  </si>
  <si>
    <t>838804767</t>
  </si>
  <si>
    <t>341110360</t>
  </si>
  <si>
    <t>kabely silové s měděným jádrem pro jmenovité napětí 750 V CYKY   TP-KK-134/01 průřez   Cu číslo  bázová cena mm2       kg/m      Kč/m 3 x 2,5     0,074     17,65</t>
  </si>
  <si>
    <t>1868424234</t>
  </si>
  <si>
    <t>-1628416891</t>
  </si>
  <si>
    <t>341110600</t>
  </si>
  <si>
    <t>kabely silové s měděným jádrem pro jmenovité napětí 750 V CYKY   TP-KK-134/01 průřez   Cu číslo  bázová cena mm2       kg/m      Kč/m 4 x  1,5     0,059     15,94</t>
  </si>
  <si>
    <t>-2055739622</t>
  </si>
  <si>
    <t>741122031</t>
  </si>
  <si>
    <t>Montáž kabelů měděných bez ukončení uložených pod omítku plných kulatých (CYKY), počtu a průřezu žil 5x1,5 až 2,5 mm2</t>
  </si>
  <si>
    <t>1463950782</t>
  </si>
  <si>
    <t>341110900</t>
  </si>
  <si>
    <t>kabel silový s Cu jádrem CYKY 5x1,5 mm2</t>
  </si>
  <si>
    <t>1524564762</t>
  </si>
  <si>
    <t>Poznámka k položce:
obsah kovu [kg/m], Cu =0,074, Al =0</t>
  </si>
  <si>
    <t>12*1,05 'Přepočtené koeficientem množství</t>
  </si>
  <si>
    <t>-334655698</t>
  </si>
  <si>
    <t>341110940</t>
  </si>
  <si>
    <t>kabely silové s měděným jádrem pro jmenovité napětí 750 V CYKY   TP-KK-134/01 průřez   Cu číslo  bázová cena mm2       kg/m      Kč/m 5 x  2,5     0,123     28,49</t>
  </si>
  <si>
    <t>-449247709</t>
  </si>
  <si>
    <t>744411240</t>
  </si>
  <si>
    <t>Montáž kabelů měděných do 1 kV bez ukončení, uložených pod omítku stěn sk. 2 - CYBY, CYKY, CYMY, NYM, počtu a průřezu žil 4x6 mm2, 5x4 až 6 mm2, 7x4 mm2</t>
  </si>
  <si>
    <t>-213154939</t>
  </si>
  <si>
    <t>341110980</t>
  </si>
  <si>
    <t>kabely silové s měděným jádrem pro jmenovité napětí 750 V CYKY   TP-KK-134/01 průřez   Cu číslo  bázová cena mm2       kg/m      Kč/m 5 x  4       0,196      47,64</t>
  </si>
  <si>
    <t>182719890</t>
  </si>
  <si>
    <t>40*1,05 'Přepočtené koeficientem množství</t>
  </si>
  <si>
    <t>2122051297</t>
  </si>
  <si>
    <t>341111000</t>
  </si>
  <si>
    <t>kabely silové s měděným jádrem pro jmenovité napětí 750 V CYKY   TP-KK-134/01 průřez   Cu číslo  bázová cena mm2       kg/m      Kč/m 5 x  6       0,294      68,33</t>
  </si>
  <si>
    <t>-1833011543</t>
  </si>
  <si>
    <t>14*1,05 'Přepočtené koeficientem množství</t>
  </si>
  <si>
    <t>741122025</t>
  </si>
  <si>
    <t>Montáž kabelů měděných bez ukončení uložených pod omítku plných kulatých (CYKY), počtu a průřezu žil 4x16 až 25 mm2</t>
  </si>
  <si>
    <t>1028521493</t>
  </si>
  <si>
    <t>341110800</t>
  </si>
  <si>
    <t>kabel silový s Cu jádrem CYKY 4x16 mm2</t>
  </si>
  <si>
    <t>-144537382</t>
  </si>
  <si>
    <t>Poznámka k položce:
obsah kovu [kg/m], Cu =0,627, Al =0</t>
  </si>
  <si>
    <t>741122227</t>
  </si>
  <si>
    <t>Montáž kabelů měděných bez ukončení uložených volně nebo v liště plných kulatých (CYKY) počtu a průřezu žil 3x120+50 až 150+70 mm2</t>
  </si>
  <si>
    <t>-1873092871</t>
  </si>
  <si>
    <t>341116550</t>
  </si>
  <si>
    <t>kabel silový s Cu jádrem 1-CYKY 3x120+70 mm2</t>
  </si>
  <si>
    <t>1431214200</t>
  </si>
  <si>
    <t>Poznámka k položce:
obsah kovu [kg/m], Cu =4,214, Al =0</t>
  </si>
  <si>
    <t>741124603</t>
  </si>
  <si>
    <t>Montáž kabelů měděných topných bez ukončení volné délky, uložených na konstrukci</t>
  </si>
  <si>
    <t>1400383502</t>
  </si>
  <si>
    <t>R345-020</t>
  </si>
  <si>
    <t>samoregulační kabel DEVIiceguard 18, 6m 108W</t>
  </si>
  <si>
    <t>-453186917</t>
  </si>
  <si>
    <t>R345-021</t>
  </si>
  <si>
    <t>335424375</t>
  </si>
  <si>
    <t>744741110</t>
  </si>
  <si>
    <t>Montáž kabelů měděných návěstních, ovládacích nebo sdělovacích bez ukončení uložených pevně sk. 1 - JYTY, NCEY, počtu a průřezu žil 2 až 19 x1 mm</t>
  </si>
  <si>
    <t>-1000978439</t>
  </si>
  <si>
    <t>341215503</t>
  </si>
  <si>
    <t>kabely sdělovací s měděným jádrem pro řídící a automatizační systém JYTY Al laminovanou fólii průměr       Cu číslo   bázová cena mm           kg/m         Kč/m 2 x 1      0,017      8,55</t>
  </si>
  <si>
    <t>-1323824914</t>
  </si>
  <si>
    <t>20*1,05 'Přepočtené koeficientem množství</t>
  </si>
  <si>
    <t>341215500</t>
  </si>
  <si>
    <t>kabel sdělovací JYTY Al laminovanou fólií 2x1 mm</t>
  </si>
  <si>
    <t>-2139128100</t>
  </si>
  <si>
    <t>341215502</t>
  </si>
  <si>
    <t>-245098645</t>
  </si>
  <si>
    <t>741130001</t>
  </si>
  <si>
    <t>Ukončení vodičů izolovaných s označením a zapojením v rozváděči nebo na přístroji, průřezu žíly do 2,5 mm2</t>
  </si>
  <si>
    <t>1417311426</t>
  </si>
  <si>
    <t>741130003</t>
  </si>
  <si>
    <t>Ukončení vodičů izolovaných s označením a zapojením v rozváděči nebo na přístroji, průřezu žíly do 4 mm2</t>
  </si>
  <si>
    <t>1353162119</t>
  </si>
  <si>
    <t>741130004</t>
  </si>
  <si>
    <t>Ukončení vodičů izolovaných s označením a zapojením v rozváděči nebo na přístroji, průřezu žíly do 6 mm2</t>
  </si>
  <si>
    <t>1193801664</t>
  </si>
  <si>
    <t>741130005</t>
  </si>
  <si>
    <t>Ukončení vodičů izolovaných s označením a zapojením v rozváděči nebo na přístroji, průřezu žíly do 10 mm2</t>
  </si>
  <si>
    <t>1142437686</t>
  </si>
  <si>
    <t>741130006</t>
  </si>
  <si>
    <t>Ukončení vodičů izolovaných s označením a zapojením v rozváděči nebo na přístroji, průřezu žíly do 16 mm2</t>
  </si>
  <si>
    <t>1207032761</t>
  </si>
  <si>
    <t>741132124</t>
  </si>
  <si>
    <t>Ukončení kabelů smršťovací záklopkou nebo páskou se zapojením bez letování, počtu a průřezu žil 3x120+50 mm2</t>
  </si>
  <si>
    <t>481348416</t>
  </si>
  <si>
    <t>747111111</t>
  </si>
  <si>
    <t>Montáž vypínač nástěnný 1-jednopólový prostředí obyčejné nebo vlhké</t>
  </si>
  <si>
    <t>1307547339</t>
  </si>
  <si>
    <t>345354002</t>
  </si>
  <si>
    <t>Spínač jednopólový 10A 3558-A01340 kompletní</t>
  </si>
  <si>
    <t>-1647736362</t>
  </si>
  <si>
    <t>747111113</t>
  </si>
  <si>
    <t>Montáž spínačů jedno nebo dvoupólových nástěnných se zapojením vodičů, pro prostředí obyčejné nebo vlhké vypínačů, řazení 2-dvoupólových</t>
  </si>
  <si>
    <t>655989688</t>
  </si>
  <si>
    <t>345355710p</t>
  </si>
  <si>
    <t>spínače 10 A kompletní spínač  3553 řazení 2, spínač dvoupólový 3553-02289  velkoplošný</t>
  </si>
  <si>
    <t>-1631675910</t>
  </si>
  <si>
    <t>210110157</t>
  </si>
  <si>
    <t>Montáž ovladačů nn polozapuštěných nebo zapuštěných se zapojením vodičů šroubové připojení spínačů, řazení 2 -pro žaluzie</t>
  </si>
  <si>
    <t>1780984730</t>
  </si>
  <si>
    <t>R345-007</t>
  </si>
  <si>
    <t>Spínač pro žaluzie koléblový, kompletní</t>
  </si>
  <si>
    <t>1521587323</t>
  </si>
  <si>
    <t>747111211</t>
  </si>
  <si>
    <t>Montáž vypínač nástěnný 1-jednopólový prostředí venkovní/mokré</t>
  </si>
  <si>
    <t>1909928582</t>
  </si>
  <si>
    <t>345360010</t>
  </si>
  <si>
    <t>Spínač jednopólový IP 43</t>
  </si>
  <si>
    <t>150017762</t>
  </si>
  <si>
    <t>741310041</t>
  </si>
  <si>
    <t>Montáž spínačů jedno nebo dvoupólových nástěnných se zapojením vodičů, pro prostředí venkovní nebo mokré přepínačů, řazení 5-sériových</t>
  </si>
  <si>
    <t>1994698597</t>
  </si>
  <si>
    <t>R345-307</t>
  </si>
  <si>
    <t>Spínač jednopólový dvojitý č.5 prostředí mokré</t>
  </si>
  <si>
    <t>1626560204</t>
  </si>
  <si>
    <t>741310042</t>
  </si>
  <si>
    <t>Montáž spínačů jedno nebo dvoupólových nástěnných se zapojením vodičů, pro prostředí venkovní nebo mokré přepínačů, řazení 6-střídavých</t>
  </si>
  <si>
    <t>1228362751</t>
  </si>
  <si>
    <t>R345-308</t>
  </si>
  <si>
    <t>-1352121292</t>
  </si>
  <si>
    <t>741310043</t>
  </si>
  <si>
    <t>Montáž spínačů jedno nebo dvoupólových nástěnných se zapojením vodičů, pro prostředí venkovní nebo mokré přepínačů, řazení 7-křížových</t>
  </si>
  <si>
    <t>-504296088</t>
  </si>
  <si>
    <t>R345-309</t>
  </si>
  <si>
    <t>336669447</t>
  </si>
  <si>
    <t>741310411r</t>
  </si>
  <si>
    <t>Montáž spínačů tří nebo čtyřpólových nástěnných se zapojením vodičů, pro prostředí venkovní nebo mokré do 16 A</t>
  </si>
  <si>
    <t>-1907494467</t>
  </si>
  <si>
    <t>R345-304</t>
  </si>
  <si>
    <t>Spínač 3p do mokra 25A nástěnný</t>
  </si>
  <si>
    <t>-531226625</t>
  </si>
  <si>
    <t>741310412</t>
  </si>
  <si>
    <t>Montáž spínačů tří nebo čtyřpólových nástěnných se zapojením vodičů, pro prostředí venkovní nebo mokré do 25 A</t>
  </si>
  <si>
    <t>-330488532</t>
  </si>
  <si>
    <t>R345-301</t>
  </si>
  <si>
    <t>-782530019</t>
  </si>
  <si>
    <t>741310413</t>
  </si>
  <si>
    <t>Montáž spínačů tří nebo čtyřpólových nástěnných se zapojením vodičů, pro prostředí venkovní nebo mokré do 63 A</t>
  </si>
  <si>
    <t>-2115355646</t>
  </si>
  <si>
    <t>R345-302</t>
  </si>
  <si>
    <t>1525163048</t>
  </si>
  <si>
    <t>741310413r</t>
  </si>
  <si>
    <t>1764190235</t>
  </si>
  <si>
    <t>R345-303</t>
  </si>
  <si>
    <t>1092351174</t>
  </si>
  <si>
    <t>747413110p</t>
  </si>
  <si>
    <t>Montáž ovladačů tlačítkových ve skříni se zapojením vodičů typ T6 1 tlačítkových</t>
  </si>
  <si>
    <t>180302822</t>
  </si>
  <si>
    <t>46050196</t>
  </si>
  <si>
    <t>tlačítko STOP bez blok.39/80</t>
  </si>
  <si>
    <t>1044332328</t>
  </si>
  <si>
    <t>741330372</t>
  </si>
  <si>
    <t>Montáž ovladačů tlačítkových ve skříni se zapojením vodičů 2 tlačítkových</t>
  </si>
  <si>
    <t>-792784183</t>
  </si>
  <si>
    <t>R345-0300</t>
  </si>
  <si>
    <t>Dvojtlačítkový ovladač se signálkou kompletní na povrch a plastt.skříní IP44</t>
  </si>
  <si>
    <t>1098373244</t>
  </si>
  <si>
    <t>PM</t>
  </si>
  <si>
    <t>Přidružený materiál</t>
  </si>
  <si>
    <t>-963324434</t>
  </si>
  <si>
    <t>PPV</t>
  </si>
  <si>
    <t>Podíl přidružených výkonů</t>
  </si>
  <si>
    <t>1301226629</t>
  </si>
  <si>
    <t>M-SV</t>
  </si>
  <si>
    <t>Svítidla</t>
  </si>
  <si>
    <t>741371141</t>
  </si>
  <si>
    <t>Montáž svítidel zářivkových se zapojením vodičů průmyslových stropních závěsných na řetízcích 2 zdroje</t>
  </si>
  <si>
    <t>1208446507</t>
  </si>
  <si>
    <t>R345-401</t>
  </si>
  <si>
    <t>Zářivka průmyslová 2x36W, el.předřadník, vč zdrojů,   (B)</t>
  </si>
  <si>
    <t>-1719904562</t>
  </si>
  <si>
    <t>R345-402</t>
  </si>
  <si>
    <t>495863866</t>
  </si>
  <si>
    <t>741371141R</t>
  </si>
  <si>
    <t>-1828260432</t>
  </si>
  <si>
    <t>R345-403</t>
  </si>
  <si>
    <t xml:space="preserve">Svítidlo LED 19W, IP20, 2800lm </t>
  </si>
  <si>
    <t>-1437524451</t>
  </si>
  <si>
    <t>R345-404</t>
  </si>
  <si>
    <t>Sada na zavěšení pro LED svítidlo</t>
  </si>
  <si>
    <t>-1136015617</t>
  </si>
  <si>
    <t>741370032</t>
  </si>
  <si>
    <t>Montáž svítidel žárovkových se zapojením vodičů bytových nebo společenských místností nástěnných přisazených 1 zdroj se sklem</t>
  </si>
  <si>
    <t>-1542075789</t>
  </si>
  <si>
    <t>R345-405</t>
  </si>
  <si>
    <t>Svíétidlo přisazení 350 LED 20W, 4000k, 1500lm, IP20</t>
  </si>
  <si>
    <t>52599382</t>
  </si>
  <si>
    <t>748111212p</t>
  </si>
  <si>
    <t>Montáž svítidlo žárovkové bytové nástěnné přisazené 1 zdroj se sklem nouzové</t>
  </si>
  <si>
    <t>1240411370</t>
  </si>
  <si>
    <t>R345-221</t>
  </si>
  <si>
    <t>Svítidlo nouzové 8W, 1hod</t>
  </si>
  <si>
    <t>655108533</t>
  </si>
  <si>
    <t>-1605863379</t>
  </si>
  <si>
    <t>870857546</t>
  </si>
  <si>
    <t>Rozvaděče-dodávky</t>
  </si>
  <si>
    <t>R345-500</t>
  </si>
  <si>
    <t>Rozvaděč Rvj</t>
  </si>
  <si>
    <t>256</t>
  </si>
  <si>
    <t>-749896534</t>
  </si>
  <si>
    <t>R345-501</t>
  </si>
  <si>
    <t>Jistič BZM2-250A (pro hlavní vývod v rozvodně)</t>
  </si>
  <si>
    <t>-1849933144</t>
  </si>
  <si>
    <t>DD</t>
  </si>
  <si>
    <t>Doprava dodávek</t>
  </si>
  <si>
    <t>-1627389710</t>
  </si>
  <si>
    <t>PD</t>
  </si>
  <si>
    <t>Přesun dodávek</t>
  </si>
  <si>
    <t>1222531144</t>
  </si>
  <si>
    <t>M46</t>
  </si>
  <si>
    <t>Stavební práce při elektromontážích</t>
  </si>
  <si>
    <t>220261611</t>
  </si>
  <si>
    <t>Zhotovení otvorů kruhových, průměru do 100 mm</t>
  </si>
  <si>
    <t>553040968</t>
  </si>
  <si>
    <t>460680502</t>
  </si>
  <si>
    <t>Prorážení otvorů a ostatní bourací práce vysekání rýh pro montáž trubek a kabelů v kamenných nebo betonových zdech hloubky do 3 cm a šířky přes 3 do 5 cm</t>
  </si>
  <si>
    <t>-1504760112</t>
  </si>
  <si>
    <t>460680164</t>
  </si>
  <si>
    <t>Prorážení otvorů a ostatní bourací práce vybourání otvoru ve zdivu cihelném plochy do 0,0225 m2 a tloušťky přes 45 do 60 cm</t>
  </si>
  <si>
    <t>154196054</t>
  </si>
  <si>
    <t>460680402</t>
  </si>
  <si>
    <t>Prorážení otvorů a ostatní bourací práce vysekání kapes nebo výklenků ve zdivu z lehkých betonů, dutých cihel nebo tvárnic pro osazení špalíků, kotevních prvků nebo krabic, velikosti 10x10x8 cm</t>
  </si>
  <si>
    <t>-686863687</t>
  </si>
  <si>
    <t>PP</t>
  </si>
  <si>
    <t>Protipožární přepážky</t>
  </si>
  <si>
    <t>prep1</t>
  </si>
  <si>
    <t>Protipožární ucpávka do 125x50 mm</t>
  </si>
  <si>
    <t>637555855</t>
  </si>
  <si>
    <t>prep2</t>
  </si>
  <si>
    <t>Protipožární ucpávka do 80x50 mm</t>
  </si>
  <si>
    <t>554399315</t>
  </si>
  <si>
    <t>M1</t>
  </si>
  <si>
    <t>Práce na zaříiení VZT</t>
  </si>
  <si>
    <t>742996100p</t>
  </si>
  <si>
    <t>Zkoušky a prohlídky rozvodných zařízení oživení jednoho pole rozváděče zhotoveného subdodavatelem v podmínkách externí montáže se složitou výstrojí</t>
  </si>
  <si>
    <t>527173922</t>
  </si>
  <si>
    <t>R345-008</t>
  </si>
  <si>
    <t>1807499897</t>
  </si>
  <si>
    <t>741132103r</t>
  </si>
  <si>
    <t>Ukončení kabelů smršťovací záklopkou nebo páskou se zapojením bez letování, počtu a průřezu žil 3x1,5 až 4 mm2</t>
  </si>
  <si>
    <t>-395276921</t>
  </si>
  <si>
    <t>hod02</t>
  </si>
  <si>
    <t>Demntáž stáv.rozvaděče, vč.přepojení přívodu pro EPS</t>
  </si>
  <si>
    <t>-452441437</t>
  </si>
  <si>
    <t>2142687051</t>
  </si>
  <si>
    <t>-1908401254</t>
  </si>
  <si>
    <t>ZHS</t>
  </si>
  <si>
    <t>Demontáže a přeložky</t>
  </si>
  <si>
    <t>hod01</t>
  </si>
  <si>
    <t>Odpojení a demontáže stávající elektroinstalace vč.rozvaděče</t>
  </si>
  <si>
    <t>2073732261</t>
  </si>
  <si>
    <t>hod03</t>
  </si>
  <si>
    <t>Přeložení ovládání stávajíví VZT dle projektu VZT</t>
  </si>
  <si>
    <t>-1540376588</t>
  </si>
  <si>
    <t>R345-010</t>
  </si>
  <si>
    <t>1672165205</t>
  </si>
  <si>
    <t>hod04</t>
  </si>
  <si>
    <t>Přeložení ovládacího panelu osvětlení</t>
  </si>
  <si>
    <t>764642129</t>
  </si>
  <si>
    <t>R345-011</t>
  </si>
  <si>
    <t>Materiál na přeložení ovládacího panelu osvětlení</t>
  </si>
  <si>
    <t>1170108366</t>
  </si>
  <si>
    <t>hod05</t>
  </si>
  <si>
    <t>Přeložení panelu nouzového osvětlení</t>
  </si>
  <si>
    <t>-530806708</t>
  </si>
  <si>
    <t>R345-012</t>
  </si>
  <si>
    <t>Materiál na přeložení panelu nouzového osvětlení</t>
  </si>
  <si>
    <t>-344764982</t>
  </si>
  <si>
    <t>hod06</t>
  </si>
  <si>
    <t>Přeložení přívodu napojení ústředny EPS</t>
  </si>
  <si>
    <t>-1242058491</t>
  </si>
  <si>
    <t>R345-013</t>
  </si>
  <si>
    <t>Materiál na přeložení napájení ústředny EPS</t>
  </si>
  <si>
    <t>1126582388</t>
  </si>
  <si>
    <t>hod07</t>
  </si>
  <si>
    <t>Výměna hlavního jističe v rozvodně a potřebné úpravy v poli 4</t>
  </si>
  <si>
    <t>-959090020</t>
  </si>
  <si>
    <t>HZS2</t>
  </si>
  <si>
    <t>Práce v HZS</t>
  </si>
  <si>
    <t>hod11</t>
  </si>
  <si>
    <t>Koordinace na stavbě</t>
  </si>
  <si>
    <t>211496522</t>
  </si>
  <si>
    <t>hod12</t>
  </si>
  <si>
    <t>Seznámení uživatele s obsluhou</t>
  </si>
  <si>
    <t>1779171296</t>
  </si>
  <si>
    <t>revize</t>
  </si>
  <si>
    <t>Výchozí revize elektro</t>
  </si>
  <si>
    <t>262144</t>
  </si>
  <si>
    <t>101935347</t>
  </si>
  <si>
    <t>D.1.4.4 - Slaboproudá elektrotechnika</t>
  </si>
  <si>
    <t>Alfaprojekt Olomouc a.s.</t>
  </si>
  <si>
    <t xml:space="preserve">D1 - </t>
  </si>
  <si>
    <t>D1</t>
  </si>
  <si>
    <t>R-M22-006</t>
  </si>
  <si>
    <t>Patch kabel Cat.6 UTP LSOH 1m</t>
  </si>
  <si>
    <t>Poznámka k položce:
viz TZ, výkres č. 1,2,4</t>
  </si>
  <si>
    <t>R-M22-007</t>
  </si>
  <si>
    <t>Datová zásuvka 1xRJ45 cat. 6 komplet, vč. rámečku, montáž pod omítku</t>
  </si>
  <si>
    <t>R-M22-008</t>
  </si>
  <si>
    <t>Datová zásuvka 2xRJ45 cat. 6 komplet, vč. rámečku, montáž pod omítku</t>
  </si>
  <si>
    <t>R-M22-009</t>
  </si>
  <si>
    <t>Krabice elektroinst. univerzální pod omítku, pro zásuvku (bezhalogen), montáž vč. vysekání otvoru a zapravení</t>
  </si>
  <si>
    <t>R-M22-010</t>
  </si>
  <si>
    <t>Instalační kabel 4x2xAWG24 Cat. 6 U/UTP LSOH, naměření, montáž, /zatažení do trubky/uložení do žlabu/pod omítku</t>
  </si>
  <si>
    <t>R-M22-013</t>
  </si>
  <si>
    <t>Měření datového segmentu v obou směrech vč.protokolu</t>
  </si>
  <si>
    <t>R-M22-014</t>
  </si>
  <si>
    <t>Zařezání kabelu, kabelová forma (rozpletení, odizolování, zařezání konektoru), vč. konektoru RJ45 cat.6</t>
  </si>
  <si>
    <t>R-M22-015</t>
  </si>
  <si>
    <t>Popis portů, zásuvek, panelů, vč. popisného štítku</t>
  </si>
  <si>
    <t>R-M22-016</t>
  </si>
  <si>
    <t>Trubka elektroinst prům.32mm ohebná, bezhalogenová, samozhášivá, montáž pod omítku nebo podhledu, -25st.C - +105st.C, montáž vč. vysekání a zapravení rýh</t>
  </si>
  <si>
    <t>R-M22-017</t>
  </si>
  <si>
    <t>Trubka elektroinst prům.50mm ohebná, bezhalogenová, samozhášivá, montáž pod omítku nebo podhledu, -25st.C - +105st.C, montáž vč. vysekání a zapravení rýh</t>
  </si>
  <si>
    <t>R-M22-061</t>
  </si>
  <si>
    <t>Příchytka plast.na trubku o prům.32mm, bezhalogen. bal.100ks</t>
  </si>
  <si>
    <t>bal</t>
  </si>
  <si>
    <t>R-M22-265</t>
  </si>
  <si>
    <t>Objednávkový terminál (dle specifikace), montáž na stěnu</t>
  </si>
  <si>
    <t>R-M22-028</t>
  </si>
  <si>
    <t>Demontáž stávajícího RACKu a zásuvek ve vrátnici</t>
  </si>
  <si>
    <t>R-M22-014.1</t>
  </si>
  <si>
    <t>Oživení, nastavení aktivních prvků</t>
  </si>
  <si>
    <t>R-M22-021</t>
  </si>
  <si>
    <t>Průraz zdivem vč. úprav do pův. stavu</t>
  </si>
  <si>
    <t>R-M22-023</t>
  </si>
  <si>
    <t>Pomocný elektroinstalační materiál vč. montáže (hmoždinky vč. vrutů, skoby do zdi, sádra, zapravení zdiva, vyvazovací pásky a štítky na kabely, svorky a konektory na kabely)</t>
  </si>
  <si>
    <t>R-M22-146</t>
  </si>
  <si>
    <t>Demontáž a následná montáž ústředny EPS vč. příslušenství</t>
  </si>
  <si>
    <t>Poznámka k položce:
viz TZ, výkres č. 1-3</t>
  </si>
  <si>
    <t>R-M22-157</t>
  </si>
  <si>
    <t>Demontáž hlásičů EPS vč. kabeláže</t>
  </si>
  <si>
    <t>R-M22-048</t>
  </si>
  <si>
    <t>Optickokouřový hlásič, montáž do soklu</t>
  </si>
  <si>
    <t>R-M22-050</t>
  </si>
  <si>
    <t>Sokl hlásiče v základní verzi pro optickouř. a multzisenzor. hlásiče, montáž na strop</t>
  </si>
  <si>
    <t>R-M22-053</t>
  </si>
  <si>
    <t>Elektronika tlačítkového hlásiče s oddělovačem, EN54-11</t>
  </si>
  <si>
    <t>R-M22-054</t>
  </si>
  <si>
    <t>Skříň tlačítkového hlásiče červená, montáž na stěnu</t>
  </si>
  <si>
    <t>R-M22-055</t>
  </si>
  <si>
    <t>Siréna vmitřní, 99 dB, červená, montáž na stěnu</t>
  </si>
  <si>
    <t>Pol1</t>
  </si>
  <si>
    <t>Esserbus poplachový koppler</t>
  </si>
  <si>
    <t>R-M22-058</t>
  </si>
  <si>
    <t>Kabel PRAFlaCom 1x2x0,8 B2ca,s1,d0, zatažení do trubky/uložení do žlabu</t>
  </si>
  <si>
    <t>R-M22-059</t>
  </si>
  <si>
    <t>Kabel PRAFlaGuard F 1x2x0,8 B2ca,s1,d0, P15-R, zatažení do trubky/uložení do žlabu</t>
  </si>
  <si>
    <t>R-M22-060</t>
  </si>
  <si>
    <t>Trubka elektroinst prům.25mm ohebná, bezhalogenová, samozhášivá, montáž pod omítku, podhledu nebo na příchytky, -25st.C - +105st.C, montáž vč. vysekání a zapravení rýh</t>
  </si>
  <si>
    <t>R-M22-061.1</t>
  </si>
  <si>
    <t>Příchytka plast.na trubku o prům.25mm, bezhalogen. bal.100ks</t>
  </si>
  <si>
    <t>R-M22-062</t>
  </si>
  <si>
    <t>Trubka pancéřová se závitem (kabelová trasa P15-R), průměr 25mm, montáž</t>
  </si>
  <si>
    <t>R-M22-063</t>
  </si>
  <si>
    <t>Distanční příchytka na trubku o prům.25mm, ocelová, bal. 100ks, trasa P15-R</t>
  </si>
  <si>
    <t>R-M22-062.1</t>
  </si>
  <si>
    <t>Trubka pancéřová se závitem (kabelová trasa P15-R), průměr 50mm, montáž</t>
  </si>
  <si>
    <t>R-M22-067</t>
  </si>
  <si>
    <t>Konfigurace EPS, oživení</t>
  </si>
  <si>
    <t>R-M22-069</t>
  </si>
  <si>
    <t>Tabulka "zákaz kouření"</t>
  </si>
  <si>
    <t>R-M22-070</t>
  </si>
  <si>
    <t>R-M22-071</t>
  </si>
  <si>
    <t>Průraz stropem vč. úprav do pův. stavu</t>
  </si>
  <si>
    <t>R-M22-072</t>
  </si>
  <si>
    <t>R-M22-257</t>
  </si>
  <si>
    <t>Demontáž a následná montáž ústředny NZS vč. příslušenství</t>
  </si>
  <si>
    <t>R-M22-258</t>
  </si>
  <si>
    <t>Demontáž reproduktorů vč. kabeláže</t>
  </si>
  <si>
    <t>R-M22-059.1</t>
  </si>
  <si>
    <t>Reproduktor nástěnný, EN54-24</t>
  </si>
  <si>
    <t>R-M22-067.1</t>
  </si>
  <si>
    <t>Kabel např. PRAFlaDur 2x1,5 B2ca,s1,d0, P30-R, zatažení do trubky,lišty/montáž pod omítku</t>
  </si>
  <si>
    <t>R-M22-017.1</t>
  </si>
  <si>
    <t>Trubka elektroinst prům.40mm ohebná, bezhalogenová, samozhášivá, montáž pod omítku nebo podhledu, -25st.C - +105st.C, montáž vč. vysekání a zapravení rýh</t>
  </si>
  <si>
    <t>R-M22-067.2</t>
  </si>
  <si>
    <t>Konfigurace NZS, oživení</t>
  </si>
  <si>
    <t>R-M22-073</t>
  </si>
  <si>
    <t>Výchozí revize, funkční zkoušky</t>
  </si>
  <si>
    <t>Poznámka k položce:
viz TZ</t>
  </si>
  <si>
    <t>R-M22-077</t>
  </si>
  <si>
    <t>Demontáž stávajících zařízení, ekologická likvidace odpadů</t>
  </si>
  <si>
    <t>R-M22-074</t>
  </si>
  <si>
    <t>Technická výpomoc - dozory</t>
  </si>
  <si>
    <t>R-M22-075</t>
  </si>
  <si>
    <t>Předběžná prohlídka staveniště</t>
  </si>
  <si>
    <t>R-M22-076</t>
  </si>
  <si>
    <t>Spolupráce s revizním technikem</t>
  </si>
  <si>
    <t>R-M22-078</t>
  </si>
  <si>
    <t>Protipožární ucpávka, typ dle PBŘ, montáž</t>
  </si>
  <si>
    <t>R-M22-079</t>
  </si>
  <si>
    <t>Zednická výpomoc</t>
  </si>
  <si>
    <t>R-M22-080</t>
  </si>
  <si>
    <t>Elektroinst. práce mimo montážní ceník 21M-elektromontáže</t>
  </si>
  <si>
    <t>D2 - PS 01 - Technologie vybavení kuchyně</t>
  </si>
  <si>
    <t>Alfaprojekt Olomouc a.s., Tylova 4,779 00 Olomouc</t>
  </si>
  <si>
    <t>D1 - Název místnosti/Popis Minimální požadavky Délka (mm) Hloubka (mm) Výška (mm)</t>
  </si>
  <si>
    <t>D2 - 2. etapa rekonstrukce mytí stolního nádobí - Sestava tunelové myčky s předmyčkou</t>
  </si>
  <si>
    <t>Název místnosti/Popis Minimální požadavky Délka (mm) Hloubka (mm) Výška (mm)</t>
  </si>
  <si>
    <t>Pol2</t>
  </si>
  <si>
    <t>Plošinový vozík na termoporty Minimální požadavek na materiál : AISI 304 (ČSN 17240, DIN W.NR. 1.4301). 840 510 800</t>
  </si>
  <si>
    <t>Pol3</t>
  </si>
  <si>
    <t>Umyvadlo nástěnné, nerezové, úchyty na zeď k umyvadlu, kolenová baterie Minimální požadavek na materiál : AISI 304 (ČSN 17240, DIN W.NR. 1.4301). 470 370 225</t>
  </si>
  <si>
    <t>Pol4</t>
  </si>
  <si>
    <t>Dávkovač tekutého mýdla, objem nádržky min. 400ml, okénko na kontrolu hladiny mýdla, uzamykatelný na klíč,, hrany jsou svařované a zabroušené, zámek je zapuštěný do stěny výrobku, schované závěsy krytu. Provedení: nerez mat. 100 75 190</t>
  </si>
  <si>
    <t>Pol5</t>
  </si>
  <si>
    <t>Zásobník na jednotlivé papírové ručníky, objem do 250 ks ručníků, okénko na kontrolu množství ručníků v zásobníku, uzamykatelný na klíček. Provedení: nerez mat. 255 120 155</t>
  </si>
  <si>
    <t>Pol6</t>
  </si>
  <si>
    <t>Odpadkový koš otevíraný nožním pedálem bílý, objem min.20 l, vybavený vyjímatelnou plastovou vložkou, , možnost použití jednorázových sáčků na odpadky 35 l, odolný proti praskání. 335 290 455</t>
  </si>
  <si>
    <t>Pol7</t>
  </si>
  <si>
    <t>Překapávač vody a čaje. 1 průtoková jednotka. Pevné připojení na vodu. Udržovací kapacita: min. 20 l. Výkonová kapacita: 90 l/hod. Doba překapávání: 14 min / 20 l. Překapává se do odnímatelných zásobníků. Digitální řízení. Signalizace zavápnění. Celkové a denní počítadlo vydaného množství. Akustický signál dokončení překapávání. Spínací hodiny. Nástěnná konzole pro uchycení jednotky. Překapávací filtr a nástavec. 576 388 947</t>
  </si>
  <si>
    <t>Pol8</t>
  </si>
  <si>
    <t>Nerezový pracovní stůl, spodní police, blok 3 zásuvek, prostor pro změkčovač Minimální požadavek na materiál : AISI 304 (ČSN 17240, DIN W.NR. 1.4301). Minimální síla materiálu pracovní desky 1,2mm. pracovní deska není podlepena dřevotřískou ani jiným materiálem obsahující dřevo, je vyztužena nerezovými profily. 1900/900 700/500 900</t>
  </si>
  <si>
    <t>Poznámka k položce:
NEOBSAZENO</t>
  </si>
  <si>
    <t>Pol9</t>
  </si>
  <si>
    <t>Nerezový pracovní stůl, spodní police Minimální požadavek na materiál : AISI 304 (ČSN 17240, DIN W.NR. 1.4301). Minimální síla materiálu pracovní desky 1,2mm. pracovní deska není podlepena dřevotřískou ani jiným materiálem obsahující dřevo, je vyztužena nerezovými profily. 1200 600 900</t>
  </si>
  <si>
    <t>Pol10</t>
  </si>
  <si>
    <t>Chladicí skříň 700l, GN 2/1 s nuceným oběhem vzduchu s automatickým odtáváním a odpaření kondenzátu horkým plynem, nastavitelný s digitálním displejem. Rozsah teplot -2+12°C. Nerezové provedení vně i uvnitř. Hygienicky vnitřní prostor se zaoblenými hranami. Výparník umístěný vně chladicí komory. Jednotka ve formě monobloku v horní části přístroje. Výškově nastavitelné nohy. Chladivo R134a. Tropikalizované provedení do +43°C. Maximální rozměry: 695x810x2020. Minimální požadavek na materiál : AISI 304 (ČSN 17240, DIN W.NR. 1.4301). 695 810 2020</t>
  </si>
  <si>
    <t>Pol11</t>
  </si>
  <si>
    <t>Nerezový regál, 4 police Minimální požadavek na materiál : AISI 304 (ČSN 17240, DIN W.NR. 1.4301). 1650 600 1800</t>
  </si>
  <si>
    <t>Pol12</t>
  </si>
  <si>
    <t>Nerezový stůl s dvoudřezem, vany 500x600x300, spodní roštová police Minimální požadavek na materiál : AISI 304 (ČSN 17240, DIN W.NR. 1.4301). Minimální síla materiálu pracovní desky 1,2mm. pracovní deska není podlepena dřevotřískou ani jiným materiálem obsahující dřevo, je vyztužena nerezovými profily. Hygienické provedení dřezu se zaoblenou nádobou bez viditelných svárů. 1400 700 900</t>
  </si>
  <si>
    <t>Pol13</t>
  </si>
  <si>
    <t>Stojánková tlaková sprcha s napouštěcím raménkem, tlaková hadice s vyvažovací pružinou, úchyt na zeď a háček na sprchu, délka hadice 1100mm. 800 465 1400</t>
  </si>
  <si>
    <t>Pol14</t>
  </si>
  <si>
    <t>Nerezový regál, 4 police Minimální požadavek na materiál : AISI 304 (ČSN 17240, DIN W.NR. 1.4301). 650 450 1800</t>
  </si>
  <si>
    <t>Pol15</t>
  </si>
  <si>
    <t>Zabudovaný podavač na koše 500x500, neutrální, otevřený, kapacita 6 košů 115 mm nebo 10 košů 75 mm Minimální požadavek na materiál : AISI 304 (ČSN 17240, DIN W.NR. 1.4301). 600 545 865</t>
  </si>
  <si>
    <t>Pol16</t>
  </si>
  <si>
    <t>Pojezdová dráha nerezová trubková Minimální požadavek na materiál : AISI 304 (ČSN 17240, DIN W.NR. 1.4301). 8870 300 30</t>
  </si>
  <si>
    <t>Pol17</t>
  </si>
  <si>
    <t>Termos 20 l s vodomírou na horké a studené nápoje, dvouplášťové plně izolované provedení, s víkem, nekapajícím kohoutkem. 374 510</t>
  </si>
  <si>
    <t>Pol18</t>
  </si>
  <si>
    <t>Chlazená vitrína, robustní nerezový rám. Dvojitá izotermická skla z boku a ze strany zákazníka. Provedení "samoobslužná" - osazení 6ti výklopnými dvířky z akrylátového skla. Chlazená vana 3GN 1/1. Chladící jednotka s ventilátory tvoří jeden celek. Použité chladivo bez freonů. Rozsah teplot: +2°C až +8°C při okolní teplotě do +32°C. Automatické odtávání a odpařování kondenzátu. Osvětlení vnitřního prostoru. 4 boční prosklené strany jsou instalovány vůči stropu pod úhlem 90° - čelní sklo ze strany obsluhy nesmí být sešikmeno. Spodní část: Povrch nerez (CNS), hladké provedení. 4 stavitelné nohy min 150mm výšky, zakryté nerezovým soklem. Bočnice a čela z nerezavějící oceliAISI304. Dvě zásuvky na 230V, instalované ze strany obsluhy na vnitřní straně pravé bočnice. Spodní nerezová police. Stůl je vybaven soklem a trubkovou pojezdovou dráhou. Minimální požadavek na materiál : AISI 304 (ČSN 17240, DIN W.NR. 1.4301). 1200 600 500</t>
  </si>
  <si>
    <t>Pol19</t>
  </si>
  <si>
    <t>Nerezový výdejní stůl opláštěný, prostor pod poz. 14 s policí a uzavřený křídlovými dvířky; prostor pod poz.11 s policí a ze strany zákazníka uzavřený Minimální požadavek na materiál : AISI 304 (ČSN 17240, DIN W.NR. 1.4301). Minimální síla materiálu pracovní desky 1,2mm. pracovní deska není podlepena dřevotřískou ani jiným materiálem obsahující dřevo, je vyztužena nerezovými profily. 3400 700/600 900</t>
  </si>
  <si>
    <t>Pol20</t>
  </si>
  <si>
    <t>Výdejní stůl 3x GN 1/1. 3 bezespárově vevařené vanamy s vypouštěním. Kapacita: 3x GN 1/1, max.hloubka: 200mm (ohřev v provedení vodou nebo na sucho). Rozsah nastavení teploty vany: +30°C až +95°C (každá vana samostatně). Automatické napouštění a dopouštění vody do každé vany s hladinovým senzorem. 4 stavitelné nohy o min. výšce 150mm zakryté nerezovým soklem. Dvě zásuvky na 230V, instalované ze strany obsluhy na vnitřní straně levé a pravé bočnice. Spodní prostor s policí, čelní opláštění. Minimální požadavek na materiál : AISI 304 (ČSN 17240, DIN W.NR. 1.4301). 1200 700 900</t>
  </si>
  <si>
    <t>Pol21</t>
  </si>
  <si>
    <t>Hygienický zákryt, vrchní nerezová police, čelní sklo částečné - umožňující podávání spodem. LED Osvětlení. Minimální požadavek na materiál : AISI 304 (ČSN 17240, DIN W.NR. 1.4301). 1200 350 425</t>
  </si>
  <si>
    <t>Pol22</t>
  </si>
  <si>
    <t>Vyhřívaný zásobník na talíře 2-tubusový, možnost vložení všech tvarů nádobí: kulaté až do průměru 33 cm, čtercové, obdelníkové, IPX 5, kapacita 160 talířů, regulace teploty v rozsahu 30 - 110°C. Zásobník umožňuje úplné vyjmutí obou šachet pro lepší čištění, nastavení pružin a servísní přistup. Jeden polykarbonátový kryt při výdeji lze zavěsit na madlo vozíku. Minimální požadavek na materiál : AISI 304 (ČSN 17240, DIN W.NR. 1.4301). 1076 520 1030</t>
  </si>
  <si>
    <t>Pol23</t>
  </si>
  <si>
    <t>Zákryt před vozík s talíři Minimální požadavek na materiál : AISI 304 (ČSN 17240, DIN W.NR. 1.4301). 600 200 900</t>
  </si>
  <si>
    <t>Pol24</t>
  </si>
  <si>
    <t>Pokladní blok, 1x zásuvka. Dvě zásuvky na 230V, instalované ze strany obsluhy na vnitřní straně čelní bočnice Minimální požadavek na materiál : AISI 304 (ČSN 17240, DIN W.NR. 1.4301). 1470 700 900</t>
  </si>
  <si>
    <t>Pol25</t>
  </si>
  <si>
    <t>Pokladna - dodávka provozovatele</t>
  </si>
  <si>
    <t>Pol26</t>
  </si>
  <si>
    <t>Zásobník na příbory a tácy. 4ks GN 1/4-150. Kapacita 120ks podnosů. Minimální požadavek na materiál : AISI 304 (ČSN 17240, DIN W.NR. 1.4301). 900 610 1200</t>
  </si>
  <si>
    <t>Pol27</t>
  </si>
  <si>
    <t>Elektrický konvektomat 10GN 1/1, rozteč zásuvů min.68mm. Bojlerový vývin páry, pět provozních režimů: vaření v páře při 100 °C, horký vzduch 30 °C - 300 °C, kombinace páry a horkého vzduchu 30 °C - 300 °C, vario-pára při 30°C až 99 °C, funkce konečné úpravy pokrmů. Programování 50 programů s až 6 kroky. Nastavení vlhkosti s ukazatelem nastavení vlhkosti - 5 úrovní. 5 rychlostí ventilátoru. Další vybavení: sonda teploty jádra, odvápňovací program, rychlé zchlazení komory, navinovací sprcha integrovaná v konstrukci přístroje. Odstředivý odlučovač tuku bez tukových filtru, diagnostický systém na servis. Tlačítko vypnutí, zapnutí a volby provozních režimů. Integrovaná brzda ventilátoru. Dveře s dvojitým sklem. Napětí: 400 v/50 h. Doložení certifikátu již do nabídky potvrzeného výrobcem nebo distributorem o proškolení servisních techniků(a) k odoborné montáži a servisu tohoto zařízení. Předložení technického listu potvrzeného výrobcem - potvrzení veškerých požadavků zadávací dokumentace. 847 771 1042</t>
  </si>
  <si>
    <t>Pol28</t>
  </si>
  <si>
    <t>Simplexový změkčovač v kabinetovém provedení s objemovým řídícím ventilem bez elektrického napájení. Fáze regenerace max.do 15 minut. Objemové řízení s přesným nastavením vstupní tvrdosti vody. Filtr mechanických nečistot. Průtok min. 30l/min; množství katexu min. 7,4l; doba regenerace max. 15 min; spotřeba vody na regeneraci max. 29l; množství soli na regeneraci max. 0,25kg; elektronické připojení: žádné; teplota vstupní vody: 2 – 48° C. 240 500 590</t>
  </si>
  <si>
    <t>Pol29</t>
  </si>
  <si>
    <t>Kondenzační digestoř pro konvektomat 854 1226 450</t>
  </si>
  <si>
    <t>Pol30</t>
  </si>
  <si>
    <t>Sestava tunelové myčky s předmyčkou - 2. etepa rekonstrukce mytí stolního nádobí</t>
  </si>
  <si>
    <t>Pol31</t>
  </si>
  <si>
    <t>Sestava myčky do tvaru L</t>
  </si>
  <si>
    <t>Pol32</t>
  </si>
  <si>
    <t>Koš na BIO odpad 50 litrů, pojízdný Minimální požadavek na materiál : AISI 304 (ČSN 17240, DIN W.NR. 1.4301). 380 615</t>
  </si>
  <si>
    <t>Pol33</t>
  </si>
  <si>
    <t>Vstupní stůl s dřezem 400x400x250, spodní roštová police Minimální požadavek na materiál : AISI 304 (ČSN 17240, DIN W.NR. 1.4301). Minimální síla materiálu pracovní desky 1,2mm. pracovní deska není podlepena dřevotřískou ani jiným materiálem obsahující dřevo, je vyztužena nerezovými profily. Hygienické provedení dřezu se zaoblenou nádobou bez viditelných svárů. 1000 700 850</t>
  </si>
  <si>
    <t>Pol34</t>
  </si>
  <si>
    <t>Stávající myčka nádobí - dodávka provozovatele 752 825 1680</t>
  </si>
  <si>
    <t>Pol35</t>
  </si>
  <si>
    <t>Výstupní stůl z myčky, spodní roštová police Minimální požadavek na materiál : AISI 304 (ČSN 17240, DIN W.NR. 1.4301). Minimální síla materiálu pracovní desky 1,2mm. pracovní deska není podlepena dřevotřískou ani jiným materiálem obsahující dřevo, je vyztužena nerezovými profily. 1200 700 850</t>
  </si>
  <si>
    <t>Pol36</t>
  </si>
  <si>
    <t>Sestava myčky rovného tvaru</t>
  </si>
  <si>
    <t>Pol37</t>
  </si>
  <si>
    <t>Vstupní stůl s dřezem a tlakovou sprchou Minimální požadavek na materiál : AISI 304 (ČSN 17240, DIN W.NR. 1.4301). Minimální síla materiálu pracovní desky 1,2mm. pracovní deska není podlepena dřevotřískou ani jiným materiálem obsahující dřevo, je vyztužena nerezovými profily. Hygienické provedení dřezu se zaoblenou nádobou bez viditelných svárů. 1500 700 850</t>
  </si>
  <si>
    <t>Pol38</t>
  </si>
  <si>
    <t>Vozík pro zběr táců s nádobím s kapacitou 30 táců Minimální požadavek na materiál : AISI 304 (ČSN 17240, DIN W.NR. 1.4301). 935 610 1800</t>
  </si>
  <si>
    <t>Pol39</t>
  </si>
  <si>
    <t>Vozík na koše s miskami - lowerator. Otevřené provedení, kapacita 6 košů 115 mm nebo 10 košů 75 mm, rozměr plošiny min. 536x536 mm Minimální požadavek na materiál : AISI 304 (ČSN 17240, DIN W.NR. 1.4301). 816 543 931</t>
  </si>
  <si>
    <t>Pol40</t>
  </si>
  <si>
    <t>Servírovací vozík 2- policový Minimální požadavek na materiál : AISI 304 (ČSN 17240, DIN W.NR. 1.4301). 900 600 1000</t>
  </si>
  <si>
    <t>Pol41</t>
  </si>
  <si>
    <t>Podlahová vpusť. Kompletně svařovaná konstrukce. Protiskluzový rošt. Svažující se dno. Vč.upevňovacích prvků do podlahy a odpadu/sifonu. Středový spodní odpad. Nerezové provedení AISI304. Minimální požadavek na materiál : AISI 304 (ČSN 17240, DIN W.NR. 1.4301). 300 300 210</t>
  </si>
  <si>
    <t>Poznámka k položce:
Montáž, odzkoušení a zaškolení obsluhy    ; Doprava</t>
  </si>
  <si>
    <t>48a</t>
  </si>
  <si>
    <t xml:space="preserve">Montáž, odzkoušení a zaškolení obsluhy + Doprava </t>
  </si>
  <si>
    <t>715227106</t>
  </si>
  <si>
    <t>2. etapa rekonstrukce mytí stolního nádobí - Sestava tunelové myčky s předmyčkou</t>
  </si>
  <si>
    <t>Pol42</t>
  </si>
  <si>
    <t>Třídící stůl s válečkovým dopravníkem pro 3 mycí koše 500x500 mm k asistovanému třídění špinavého nádobí a podnosů (délka vč. dopravníku 1860mm) vč. police pro 3 mycí koše (délka 1640mm), police na prázdné mycí koše (délka 1640mm) a odkládací police (délka 1560mm). Celková délka vč. dopravníku 1860mm. 1860 - -</t>
  </si>
  <si>
    <t>Pol43</t>
  </si>
  <si>
    <t>Předmycí stroj. Předmývá špinavé nádobí silným proudem vody při teplotě min. 40 °C. Účinný oplachový systém odstraňuje zbytky jídla a má stejný účinek, jako namáčení. Předmycí stroj udržuje vodu v myčce čistou i při velkém počtu mycích cyklů, což významně snižuje provozní náklady a produkuje vynikající výsledky mytí. Předmycí stroj je určen pro instalaci v přímé linii před mycím strojem. Předmycí stroj opakovaně využívá přebytečnou vodu z mycího tunelového stroje. Objem nádrže min. 30l. Rozměry: 685x658x1900. Příkon: 0,8kW. 685 658 1900</t>
  </si>
  <si>
    <t>Pol44</t>
  </si>
  <si>
    <t>Motorový dopravník umístěný mezi předmycím strojem a tunelovou myčkou. Délka 600mm. - - -</t>
  </si>
  <si>
    <t>Pol45</t>
  </si>
  <si>
    <t>Tunelová myčka dvounádržová košová, kapacita dle DIN 10510 80 košů/hodinu,nastavení rychlosti nebo kontaktního času plynule v rozsahu 60-260košů/h, možnost připojení předmycího automatu, čistá vstupní výška min. 440 mm, využitelná vstupní šířka 500 mm, dvouplášťové provedení včetně tepelné a hlukové izolace, jednoduše odnímatelné dveře pro jednoduché čištění, centrální vypouštění mycích tanků, samovyprazdňovací mycí čerpadla, jednoduše odnímatelná mycí ramena pro čištění, všechna mycí ramena jsou totožná pro zamezení jejich výměny, systém eliminace mytí prázdných míst, myčka nemyje prázdné prostupy mezi koši, automatické zastavení mycích čerpadel po dobu než vstoupí nový koš do myčky, konstatní oplachový čas - množství vody na oplach je vždy stejné a nezávislé na kontaktním mycím čase, dvojitý transportní systém posunu košů (dvě vačky na protilehlých stranách), nastavení kontaktního času přímo na displeji myčky, délka hlavní mycí zóny 900 mm, teplota dle DIN 10510 55 - 65 °C, výkon mycího čerpadla 1,5 kW, zóna dvojitého závěrečného oplachu s recirkulačním oplachem, množství spotřebované vody na jeden koš je 1,4 litru (při použití automatického předmycího stroje 1,3 litru), délka zóny závěrečného oplachu 585 mm, výkon čerpadla 0,11 kW, jednoduchý kontrolní panel, HACCP s ukládáním dat, připojení možné pomocí počítače přes webový prohlížeč, rozměr max. 1655x697x1675/1950 mm, příkon 23,6 kW+sušící zóna, myčka vybavená sušící zónou připojenou přes myčku, výkon ohřevu 3 kW, celkový příkon sušící zóny 3,3 kW. Myčka je vybaveny rekuperační jednotkou,break tankem včetně oplachového čerpadla, připojením na studenou vodu, automatickým samočistícím systémem mycí zóny a rekuperační jednotky Doložení certifikátu již do nabídky potvrzeného výrobcem nebo distributorem o proškolení servisních techniků(a) k odoborné montáži a servisu tohoto zařízení. Předložení technického listu potvrzeného výrobcem - potvrzení veškerých požadavků zadávací dokumentace. 1655 697 1675/1950</t>
  </si>
  <si>
    <t>Pol46</t>
  </si>
  <si>
    <t>Motorová zatáčka 180° 780 1320 890</t>
  </si>
  <si>
    <t>Pol47</t>
  </si>
  <si>
    <t>Výstupní válečkový dopravník. Nerezový výstupní stůl pro připojení za tunelovou myčku nádobí. Koše jsou transportovány na plastových kolečkách. Stůl je pevně stojící. Vč. koncového tlačítka k výstupnímu stolu pro zastavení tunelové myčky včetně kabelů pro připojení k tunelové myčce. Rozměry: 1200x700x850 1200 700 890</t>
  </si>
  <si>
    <t>Poznámka k položce:
Montáž, odzkoušení a zaškolení obsluhy    ; Doprava    ; Položkový rozpočet nezahrnuje drobné vybavení kuchyně (např. gastronádoby, hrnce, nože, krájecí desky apod.).    ; Veškeré nerezové pracovní a mycí stoly musí být provedeny z materiálu AISI 304 (ČSN 17240, DIN W.NR. 1.4301),  síla plechu pracovní desky 1,2mm, pracovní deska vyztužena nerezovým profilem v protihlukové úpravě , požadavek na nohy z uzavřených profilů 40mmx40mm, seřiditelné, kompletně z nerezu vyjma zakončení profilu 40x40mm a seřiditelné patky. Veškeré mycí nádoby a dřezy musí být vyrobeny v rádiusovém hygienickém provedení bez viditelných svárů a spojů.    ; Povolená tolerance exaktních hodnot, které nejsou dány rozpětím (min./max.) je +/- 10% za podmínky dodržení celkového dispozičního řešení dle nákresů.</t>
  </si>
  <si>
    <t>-10861224</t>
  </si>
  <si>
    <t>VON - Vedlejší rozpočtové a ostatní náklady</t>
  </si>
  <si>
    <t>ON - Ostatní náklady</t>
  </si>
  <si>
    <t>OST - Ostatní náklady</t>
  </si>
  <si>
    <t>012103001</t>
  </si>
  <si>
    <t>Náklady na průzkumné, geodetické a projektové práce geodetické před výstavbou</t>
  </si>
  <si>
    <t>Kč</t>
  </si>
  <si>
    <t>-1481381381</t>
  </si>
  <si>
    <t>Poznámka k položce:
Poznámka k položce:, Jedná se zejména o náklady na zajištění: , - geodetického vytýčení hlavních bodů stavebních objektů před zahájením stavebních prací,, - vytýčení staveniště,, - vytýčení ochranných pásem,, - vytýčení zajišťovacích bodů stavby,, - vytýčení kontrolních bodů na stávajících objektech pro zajištění pasportizace stávajících konstrukcí,, apod., Veškerá geodetická zaměření budou zapisována do stavebního deníku a jejich výsledek bude předán objednateli v elektronické a papírové podobě.</t>
  </si>
  <si>
    <t>012303001</t>
  </si>
  <si>
    <t>Náklady na průzkumné, geodetické a projektové práce geodetické práce po výstavbě</t>
  </si>
  <si>
    <t>-309327674</t>
  </si>
  <si>
    <t>Poznámka k položce:
Poznámka k položce:, Jedná se zejména o náklady na zajištění:, - dokumentace skutečného stavu geodetickým zaměřením, , - kontrolního měření změn polohy novostavby v průběhu zkušebního provozu pokud je zkušební provoz součástí SOD,, apod., Veškerá geodetická zaměření budou zapisována do stavebního deníku a jejich výsledek bude předán objednateli v elektronické a papírové podobě.</t>
  </si>
  <si>
    <t>013254001</t>
  </si>
  <si>
    <t>Náklad na projektové práce pro zhotovení dokumentace skutečného provedení stavby (výkresová a textová část)</t>
  </si>
  <si>
    <t>-1257313646</t>
  </si>
  <si>
    <t>Poznámka k položce:
Poznámka k položce:, Jedná se zejména o náklady na zajištění dokumentace skutečného provedení díla v rozsahu dle platné vyhlášky na dokumentaci staveb v počtu 5 x papírově a 1 x elektronicky ve formátu DWG a PDF.</t>
  </si>
  <si>
    <t>013254101</t>
  </si>
  <si>
    <t>Náklady na pořízení fotografií nebo videozáznamů zakrývaných konstrukcí a postupu výstavby.</t>
  </si>
  <si>
    <t>-1140576335</t>
  </si>
  <si>
    <t>013284001</t>
  </si>
  <si>
    <t>Náklad na zpracování dokumentu KZP a evidenci provedených zkoušek, revizí a měření.</t>
  </si>
  <si>
    <t>1092227204</t>
  </si>
  <si>
    <t>Poznámka k položce:
Poznámka k položce:, KZP = kontrolní a zkušební plán je dokument zpracovaný do podrobností kontrolovatelných položek rozpočtu, povinně obsahující všechny zkoušky, revize a měření požadované technickými normami a předpisy ve vztahu k prováděným pracím, dodávkám a službám., ,</t>
  </si>
  <si>
    <t>043103001</t>
  </si>
  <si>
    <t>Náklady na provedení zkoušek, revizí a měření, které jsou vyžadovány v technických normách a dalších předpisech ve vztahu k prováděným pracím, dodávkám a službám.</t>
  </si>
  <si>
    <t>-422490868</t>
  </si>
  <si>
    <t>090001001</t>
  </si>
  <si>
    <t>Náklady spojené s vyhotovením, kopírováním a kompletací všech dokumentů požadovaných podle znění SOD a VOP k předání stavby objednateli.</t>
  </si>
  <si>
    <t>830349678</t>
  </si>
  <si>
    <t>090001002</t>
  </si>
  <si>
    <t>Ostatní náklady vyplývající ze znění SOD a VOP</t>
  </si>
  <si>
    <t>-1983422376</t>
  </si>
  <si>
    <t>Poznámka k položce:
Poznámka k položce:, Jedná se zejména o náklady:, - na sjednání bankovních záruk,, - na sjednání pojištění odpovědnosti za škodu způsobenou provozní činností včetně odpovědnosti vyplývající z provádění stavebně-montážní činnosti,, - na vypracování technologických postupů,, - na vypracování oznámení změn a změnových listů,, - spojené s převzetím staveniště,, - spojené s předáním díla, , apod.</t>
  </si>
  <si>
    <t>091002101</t>
  </si>
  <si>
    <t>Náklad na zřízení informační tabule 1500 x 1000 nebo 2500 x 2000 (šxv) s potiskem informací o stavbě podle vzoru SMOl včetně jejich nosné konstrukce.</t>
  </si>
  <si>
    <t>Kus</t>
  </si>
  <si>
    <t>583169372</t>
  </si>
  <si>
    <t>Poznámka k položce:
Poznámka k položce:, Náklad zahrnuje cenu za  dodávku, montáž, údržbu, demontáž a likvidaci informační tabule.</t>
  </si>
  <si>
    <t>049203001</t>
  </si>
  <si>
    <t>Náklady na činnost, zkoušky a měření stanovené zvláštními předpisy</t>
  </si>
  <si>
    <t>-152306944</t>
  </si>
  <si>
    <t>Poznámka k položce:
Poznámka k položce:, Jedná se zejména o náklady na zajištění inženýrské činnosti prováděné v průběhu stavebních prací předepsané zvláštními předpisy (například předpisy ČD apod.).,</t>
  </si>
  <si>
    <t>VRN - Vedlejší rozpočtové náklady</t>
  </si>
  <si>
    <t>012103101</t>
  </si>
  <si>
    <t>Vytýčení inženýrských sítí dotčených nebo souvisejících se stavbou před a v průběhu výstavby.</t>
  </si>
  <si>
    <t>-316188051</t>
  </si>
  <si>
    <t>- ochrana, úprava inženýrských sítí před zahájením realizace stavby</t>
  </si>
  <si>
    <t>030001001</t>
  </si>
  <si>
    <t>Náklady na dokumentaci ZS, na přípravu území pro ZS včetně odstranění materiálu a konstrukcí v prostoru staveniště, na vybudování odběrných míst, na zřízení přípojek médií, na vlastní vybudování objektů ZS, provizornich komunikací, oplocení a osvětlení pěších/dopravních koridorů apod.</t>
  </si>
  <si>
    <t>599074541</t>
  </si>
  <si>
    <t>030001002</t>
  </si>
  <si>
    <t>Náklady na vybavení/pronájem objektů ZS, náklady na energie, úklid, údržbu a opravy objektů ZS, čištění pojezdových a manipulačních ploch, zabezpečení staveniště apod.</t>
  </si>
  <si>
    <t>-1899553568</t>
  </si>
  <si>
    <t>034403001</t>
  </si>
  <si>
    <t>Náklady na zřízení, údržbu a zrušení dočasného dopravního značení, potřebného k zajištění přístupu nebo provozu na staveništi a/nebo v okolí staveniště.</t>
  </si>
  <si>
    <t>535084815</t>
  </si>
  <si>
    <t>039001003</t>
  </si>
  <si>
    <t>Náklady na demontáž/odstranění objektů ZS a jejich odvozu a náklady na uvedení pozemku do původního stavu včetně nákladů s tím spojených.</t>
  </si>
  <si>
    <t>904761291</t>
  </si>
  <si>
    <t>045203001</t>
  </si>
  <si>
    <t>Náklad zhotovitele na řízení a koordinaci subdodavatelů.</t>
  </si>
  <si>
    <t>-97054376</t>
  </si>
  <si>
    <t>Poznámka k položce:
Poznámka k položce:,</t>
  </si>
  <si>
    <t>vypočeteno cca 1,2% z (ZRN+VRN+HZS)</t>
  </si>
  <si>
    <t>049103001</t>
  </si>
  <si>
    <t>Inženýrská činnost prováděná v průběhu stavebních prací vyplývající z povahy díla, a požadavků v SOD a VOP</t>
  </si>
  <si>
    <t>1394060710</t>
  </si>
  <si>
    <t>Poznámka k položce:
Poznámka k položce:, Jedná se zejména o náklady na zajištění:, - vyřízení záborů, žádostí o uzavírky¨,, - vyřízení stanovisek dotčených orgánů ke kolaudaci,, - jednání s úřady,, - jednání s dotčenými účastníky stavebního řízení,, - zpracování havarijního a povodňového plánu,, apod.</t>
  </si>
  <si>
    <t>049103002</t>
  </si>
  <si>
    <t>Náklady vzniklé v průběhu stavebních prací vyplývající z povahy díla, a požadavků v SOD a VOP</t>
  </si>
  <si>
    <t>1470726090</t>
  </si>
  <si>
    <t>Poznámka k položce:
Poznámka k položce:, Jedná se zejména o náklady na zajištění:, - čištění veřejných komunikací znečištěných v souvislosti s realizací stavby, - zimní údržby komunikací přístupných veřejnosti v obvodu staveniště, - ochrany díla,, apod.</t>
  </si>
  <si>
    <t>073002001</t>
  </si>
  <si>
    <t>Náklad na vliv způsobený ztíženým pohybem vozidel a obsluhy stavby v centrech měst.</t>
  </si>
  <si>
    <t>148492652</t>
  </si>
  <si>
    <t>079002001</t>
  </si>
  <si>
    <t>Náklady na vliv ostatních provozních vlivů</t>
  </si>
  <si>
    <t>1982384071</t>
  </si>
  <si>
    <t>Poznámka k položce:
Poznámka k položce:, Jedná se zejména o náklady na:, - práce na těžce přístupných místech,, - práce v ochranných pásmech,, - práce na památkově chráněném objektu,, apod.</t>
  </si>
  <si>
    <t>VRN-01</t>
  </si>
  <si>
    <t>Náklady na zbudování, údržbu a zrušení prostředků a konstrukcí na zajištění kolektivní bezpečnosti osob</t>
  </si>
  <si>
    <t>1024</t>
  </si>
  <si>
    <t>1304599969</t>
  </si>
  <si>
    <t>- celková opatření pro zajištění bezpečnosti při realizaci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</si>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</sst>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2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1"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38"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39" fillId="0" borderId="0" xfId="0" applyFont="1" applyBorder="1" applyAlignment="1" applyProtection="1">
      <alignmen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Protection="1">
      <protection/>
    </xf>
    <xf numFmtId="0" fontId="0" fillId="0" borderId="4" xfId="0" applyBorder="1"/>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3"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404"/>
      <c r="AS2" s="404"/>
      <c r="AT2" s="404"/>
      <c r="AU2" s="404"/>
      <c r="AV2" s="404"/>
      <c r="AW2" s="404"/>
      <c r="AX2" s="404"/>
      <c r="AY2" s="404"/>
      <c r="AZ2" s="404"/>
      <c r="BA2" s="404"/>
      <c r="BB2" s="404"/>
      <c r="BC2" s="404"/>
      <c r="BD2" s="404"/>
      <c r="BE2" s="404"/>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5" t="s">
        <v>16</v>
      </c>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29"/>
      <c r="AQ5" s="31"/>
      <c r="BE5" s="363" t="s">
        <v>17</v>
      </c>
      <c r="BS5" s="24" t="s">
        <v>8</v>
      </c>
    </row>
    <row r="6" spans="2:71" ht="36.95" customHeight="1">
      <c r="B6" s="28"/>
      <c r="C6" s="29"/>
      <c r="D6" s="36" t="s">
        <v>18</v>
      </c>
      <c r="E6" s="29"/>
      <c r="F6" s="29"/>
      <c r="G6" s="29"/>
      <c r="H6" s="29"/>
      <c r="I6" s="29"/>
      <c r="J6" s="29"/>
      <c r="K6" s="367" t="s">
        <v>19</v>
      </c>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29"/>
      <c r="AQ6" s="31"/>
      <c r="BE6" s="364"/>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64"/>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64"/>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4"/>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64"/>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64"/>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4"/>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64"/>
      <c r="BS13" s="24" t="s">
        <v>8</v>
      </c>
    </row>
    <row r="14" spans="2:71" ht="13.5">
      <c r="B14" s="28"/>
      <c r="C14" s="29"/>
      <c r="D14" s="29"/>
      <c r="E14" s="368" t="s">
        <v>32</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7" t="s">
        <v>30</v>
      </c>
      <c r="AL14" s="29"/>
      <c r="AM14" s="29"/>
      <c r="AN14" s="39" t="s">
        <v>32</v>
      </c>
      <c r="AO14" s="29"/>
      <c r="AP14" s="29"/>
      <c r="AQ14" s="31"/>
      <c r="BE14" s="364"/>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4"/>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64"/>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64"/>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4"/>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4"/>
      <c r="BS19" s="24" t="s">
        <v>8</v>
      </c>
    </row>
    <row r="20" spans="2:71" ht="48.75" customHeight="1">
      <c r="B20" s="28"/>
      <c r="C20" s="29"/>
      <c r="D20" s="29"/>
      <c r="E20" s="370" t="s">
        <v>37</v>
      </c>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29"/>
      <c r="AP20" s="29"/>
      <c r="AQ20" s="31"/>
      <c r="BE20" s="364"/>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4"/>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4"/>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71">
        <f>ROUND(AG51,2)</f>
        <v>0</v>
      </c>
      <c r="AL23" s="372"/>
      <c r="AM23" s="372"/>
      <c r="AN23" s="372"/>
      <c r="AO23" s="372"/>
      <c r="AP23" s="42"/>
      <c r="AQ23" s="45"/>
      <c r="BE23" s="364"/>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4"/>
    </row>
    <row r="25" spans="2:57" s="1" customFormat="1" ht="13.5">
      <c r="B25" s="41"/>
      <c r="C25" s="42"/>
      <c r="D25" s="42"/>
      <c r="E25" s="42"/>
      <c r="F25" s="42"/>
      <c r="G25" s="42"/>
      <c r="H25" s="42"/>
      <c r="I25" s="42"/>
      <c r="J25" s="42"/>
      <c r="K25" s="42"/>
      <c r="L25" s="373" t="s">
        <v>39</v>
      </c>
      <c r="M25" s="373"/>
      <c r="N25" s="373"/>
      <c r="O25" s="373"/>
      <c r="P25" s="42"/>
      <c r="Q25" s="42"/>
      <c r="R25" s="42"/>
      <c r="S25" s="42"/>
      <c r="T25" s="42"/>
      <c r="U25" s="42"/>
      <c r="V25" s="42"/>
      <c r="W25" s="373" t="s">
        <v>40</v>
      </c>
      <c r="X25" s="373"/>
      <c r="Y25" s="373"/>
      <c r="Z25" s="373"/>
      <c r="AA25" s="373"/>
      <c r="AB25" s="373"/>
      <c r="AC25" s="373"/>
      <c r="AD25" s="373"/>
      <c r="AE25" s="373"/>
      <c r="AF25" s="42"/>
      <c r="AG25" s="42"/>
      <c r="AH25" s="42"/>
      <c r="AI25" s="42"/>
      <c r="AJ25" s="42"/>
      <c r="AK25" s="373" t="s">
        <v>41</v>
      </c>
      <c r="AL25" s="373"/>
      <c r="AM25" s="373"/>
      <c r="AN25" s="373"/>
      <c r="AO25" s="373"/>
      <c r="AP25" s="42"/>
      <c r="AQ25" s="45"/>
      <c r="BE25" s="364"/>
    </row>
    <row r="26" spans="2:57" s="2" customFormat="1" ht="14.45" customHeight="1">
      <c r="B26" s="47"/>
      <c r="C26" s="48"/>
      <c r="D26" s="49" t="s">
        <v>42</v>
      </c>
      <c r="E26" s="48"/>
      <c r="F26" s="49" t="s">
        <v>43</v>
      </c>
      <c r="G26" s="48"/>
      <c r="H26" s="48"/>
      <c r="I26" s="48"/>
      <c r="J26" s="48"/>
      <c r="K26" s="48"/>
      <c r="L26" s="374">
        <v>0.21</v>
      </c>
      <c r="M26" s="375"/>
      <c r="N26" s="375"/>
      <c r="O26" s="375"/>
      <c r="P26" s="48"/>
      <c r="Q26" s="48"/>
      <c r="R26" s="48"/>
      <c r="S26" s="48"/>
      <c r="T26" s="48"/>
      <c r="U26" s="48"/>
      <c r="V26" s="48"/>
      <c r="W26" s="376">
        <f>ROUND(AZ51,2)</f>
        <v>0</v>
      </c>
      <c r="X26" s="375"/>
      <c r="Y26" s="375"/>
      <c r="Z26" s="375"/>
      <c r="AA26" s="375"/>
      <c r="AB26" s="375"/>
      <c r="AC26" s="375"/>
      <c r="AD26" s="375"/>
      <c r="AE26" s="375"/>
      <c r="AF26" s="48"/>
      <c r="AG26" s="48"/>
      <c r="AH26" s="48"/>
      <c r="AI26" s="48"/>
      <c r="AJ26" s="48"/>
      <c r="AK26" s="376">
        <f>ROUND(AV51,2)</f>
        <v>0</v>
      </c>
      <c r="AL26" s="375"/>
      <c r="AM26" s="375"/>
      <c r="AN26" s="375"/>
      <c r="AO26" s="375"/>
      <c r="AP26" s="48"/>
      <c r="AQ26" s="50"/>
      <c r="BE26" s="364"/>
    </row>
    <row r="27" spans="2:57" s="2" customFormat="1" ht="14.45" customHeight="1">
      <c r="B27" s="47"/>
      <c r="C27" s="48"/>
      <c r="D27" s="48"/>
      <c r="E27" s="48"/>
      <c r="F27" s="49" t="s">
        <v>44</v>
      </c>
      <c r="G27" s="48"/>
      <c r="H27" s="48"/>
      <c r="I27" s="48"/>
      <c r="J27" s="48"/>
      <c r="K27" s="48"/>
      <c r="L27" s="374">
        <v>0.15</v>
      </c>
      <c r="M27" s="375"/>
      <c r="N27" s="375"/>
      <c r="O27" s="375"/>
      <c r="P27" s="48"/>
      <c r="Q27" s="48"/>
      <c r="R27" s="48"/>
      <c r="S27" s="48"/>
      <c r="T27" s="48"/>
      <c r="U27" s="48"/>
      <c r="V27" s="48"/>
      <c r="W27" s="376">
        <f>ROUND(BA51,2)</f>
        <v>0</v>
      </c>
      <c r="X27" s="375"/>
      <c r="Y27" s="375"/>
      <c r="Z27" s="375"/>
      <c r="AA27" s="375"/>
      <c r="AB27" s="375"/>
      <c r="AC27" s="375"/>
      <c r="AD27" s="375"/>
      <c r="AE27" s="375"/>
      <c r="AF27" s="48"/>
      <c r="AG27" s="48"/>
      <c r="AH27" s="48"/>
      <c r="AI27" s="48"/>
      <c r="AJ27" s="48"/>
      <c r="AK27" s="376">
        <f>ROUND(AW51,2)</f>
        <v>0</v>
      </c>
      <c r="AL27" s="375"/>
      <c r="AM27" s="375"/>
      <c r="AN27" s="375"/>
      <c r="AO27" s="375"/>
      <c r="AP27" s="48"/>
      <c r="AQ27" s="50"/>
      <c r="BE27" s="364"/>
    </row>
    <row r="28" spans="2:57" s="2" customFormat="1" ht="14.45" customHeight="1" hidden="1">
      <c r="B28" s="47"/>
      <c r="C28" s="48"/>
      <c r="D28" s="48"/>
      <c r="E28" s="48"/>
      <c r="F28" s="49" t="s">
        <v>45</v>
      </c>
      <c r="G28" s="48"/>
      <c r="H28" s="48"/>
      <c r="I28" s="48"/>
      <c r="J28" s="48"/>
      <c r="K28" s="48"/>
      <c r="L28" s="374">
        <v>0.21</v>
      </c>
      <c r="M28" s="375"/>
      <c r="N28" s="375"/>
      <c r="O28" s="375"/>
      <c r="P28" s="48"/>
      <c r="Q28" s="48"/>
      <c r="R28" s="48"/>
      <c r="S28" s="48"/>
      <c r="T28" s="48"/>
      <c r="U28" s="48"/>
      <c r="V28" s="48"/>
      <c r="W28" s="376">
        <f>ROUND(BB51,2)</f>
        <v>0</v>
      </c>
      <c r="X28" s="375"/>
      <c r="Y28" s="375"/>
      <c r="Z28" s="375"/>
      <c r="AA28" s="375"/>
      <c r="AB28" s="375"/>
      <c r="AC28" s="375"/>
      <c r="AD28" s="375"/>
      <c r="AE28" s="375"/>
      <c r="AF28" s="48"/>
      <c r="AG28" s="48"/>
      <c r="AH28" s="48"/>
      <c r="AI28" s="48"/>
      <c r="AJ28" s="48"/>
      <c r="AK28" s="376">
        <v>0</v>
      </c>
      <c r="AL28" s="375"/>
      <c r="AM28" s="375"/>
      <c r="AN28" s="375"/>
      <c r="AO28" s="375"/>
      <c r="AP28" s="48"/>
      <c r="AQ28" s="50"/>
      <c r="BE28" s="364"/>
    </row>
    <row r="29" spans="2:57" s="2" customFormat="1" ht="14.45" customHeight="1" hidden="1">
      <c r="B29" s="47"/>
      <c r="C29" s="48"/>
      <c r="D29" s="48"/>
      <c r="E29" s="48"/>
      <c r="F29" s="49" t="s">
        <v>46</v>
      </c>
      <c r="G29" s="48"/>
      <c r="H29" s="48"/>
      <c r="I29" s="48"/>
      <c r="J29" s="48"/>
      <c r="K29" s="48"/>
      <c r="L29" s="374">
        <v>0.15</v>
      </c>
      <c r="M29" s="375"/>
      <c r="N29" s="375"/>
      <c r="O29" s="375"/>
      <c r="P29" s="48"/>
      <c r="Q29" s="48"/>
      <c r="R29" s="48"/>
      <c r="S29" s="48"/>
      <c r="T29" s="48"/>
      <c r="U29" s="48"/>
      <c r="V29" s="48"/>
      <c r="W29" s="376">
        <f>ROUND(BC51,2)</f>
        <v>0</v>
      </c>
      <c r="X29" s="375"/>
      <c r="Y29" s="375"/>
      <c r="Z29" s="375"/>
      <c r="AA29" s="375"/>
      <c r="AB29" s="375"/>
      <c r="AC29" s="375"/>
      <c r="AD29" s="375"/>
      <c r="AE29" s="375"/>
      <c r="AF29" s="48"/>
      <c r="AG29" s="48"/>
      <c r="AH29" s="48"/>
      <c r="AI29" s="48"/>
      <c r="AJ29" s="48"/>
      <c r="AK29" s="376">
        <v>0</v>
      </c>
      <c r="AL29" s="375"/>
      <c r="AM29" s="375"/>
      <c r="AN29" s="375"/>
      <c r="AO29" s="375"/>
      <c r="AP29" s="48"/>
      <c r="AQ29" s="50"/>
      <c r="BE29" s="364"/>
    </row>
    <row r="30" spans="2:57" s="2" customFormat="1" ht="14.45" customHeight="1" hidden="1">
      <c r="B30" s="47"/>
      <c r="C30" s="48"/>
      <c r="D30" s="48"/>
      <c r="E30" s="48"/>
      <c r="F30" s="49" t="s">
        <v>47</v>
      </c>
      <c r="G30" s="48"/>
      <c r="H30" s="48"/>
      <c r="I30" s="48"/>
      <c r="J30" s="48"/>
      <c r="K30" s="48"/>
      <c r="L30" s="374">
        <v>0</v>
      </c>
      <c r="M30" s="375"/>
      <c r="N30" s="375"/>
      <c r="O30" s="375"/>
      <c r="P30" s="48"/>
      <c r="Q30" s="48"/>
      <c r="R30" s="48"/>
      <c r="S30" s="48"/>
      <c r="T30" s="48"/>
      <c r="U30" s="48"/>
      <c r="V30" s="48"/>
      <c r="W30" s="376">
        <f>ROUND(BD51,2)</f>
        <v>0</v>
      </c>
      <c r="X30" s="375"/>
      <c r="Y30" s="375"/>
      <c r="Z30" s="375"/>
      <c r="AA30" s="375"/>
      <c r="AB30" s="375"/>
      <c r="AC30" s="375"/>
      <c r="AD30" s="375"/>
      <c r="AE30" s="375"/>
      <c r="AF30" s="48"/>
      <c r="AG30" s="48"/>
      <c r="AH30" s="48"/>
      <c r="AI30" s="48"/>
      <c r="AJ30" s="48"/>
      <c r="AK30" s="376">
        <v>0</v>
      </c>
      <c r="AL30" s="375"/>
      <c r="AM30" s="375"/>
      <c r="AN30" s="375"/>
      <c r="AO30" s="375"/>
      <c r="AP30" s="48"/>
      <c r="AQ30" s="50"/>
      <c r="BE30" s="364"/>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4"/>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77" t="s">
        <v>50</v>
      </c>
      <c r="Y32" s="378"/>
      <c r="Z32" s="378"/>
      <c r="AA32" s="378"/>
      <c r="AB32" s="378"/>
      <c r="AC32" s="53"/>
      <c r="AD32" s="53"/>
      <c r="AE32" s="53"/>
      <c r="AF32" s="53"/>
      <c r="AG32" s="53"/>
      <c r="AH32" s="53"/>
      <c r="AI32" s="53"/>
      <c r="AJ32" s="53"/>
      <c r="AK32" s="379">
        <f>SUM(AK23:AK30)</f>
        <v>0</v>
      </c>
      <c r="AL32" s="378"/>
      <c r="AM32" s="378"/>
      <c r="AN32" s="378"/>
      <c r="AO32" s="380"/>
      <c r="AP32" s="51"/>
      <c r="AQ32" s="55"/>
      <c r="BE32" s="364"/>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8-022/117-00/1</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81" t="str">
        <f>K6</f>
        <v>VÝDEJNA JÍDEL V BUDOVĚ TEORETICKÝCH ÚSTAVŮ LF OLOMOUC</v>
      </c>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Olomouc k.ú.Nová Ulice, č.p.976</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83" t="str">
        <f>IF(AN8="","",AN8)</f>
        <v>7.11.2017</v>
      </c>
      <c r="AN44" s="383"/>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UP v Olomouci, Křižkovského 511/8</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84" t="str">
        <f>IF(E17="","",E17)</f>
        <v>Alfaprojekt Olomouc, a.s., Tylova 4,Olomouc</v>
      </c>
      <c r="AN46" s="384"/>
      <c r="AO46" s="384"/>
      <c r="AP46" s="384"/>
      <c r="AQ46" s="63"/>
      <c r="AR46" s="61"/>
      <c r="AS46" s="385" t="s">
        <v>52</v>
      </c>
      <c r="AT46" s="386"/>
      <c r="AU46" s="74"/>
      <c r="AV46" s="74"/>
      <c r="AW46" s="74"/>
      <c r="AX46" s="74"/>
      <c r="AY46" s="74"/>
      <c r="AZ46" s="74"/>
      <c r="BA46" s="74"/>
      <c r="BB46" s="74"/>
      <c r="BC46" s="74"/>
      <c r="BD46" s="75"/>
    </row>
    <row r="47" spans="2:56" s="1" customFormat="1" ht="13.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7"/>
      <c r="AT47" s="388"/>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9"/>
      <c r="AT48" s="390"/>
      <c r="AU48" s="42"/>
      <c r="AV48" s="42"/>
      <c r="AW48" s="42"/>
      <c r="AX48" s="42"/>
      <c r="AY48" s="42"/>
      <c r="AZ48" s="42"/>
      <c r="BA48" s="42"/>
      <c r="BB48" s="42"/>
      <c r="BC48" s="42"/>
      <c r="BD48" s="78"/>
    </row>
    <row r="49" spans="2:56" s="1" customFormat="1" ht="29.25" customHeight="1">
      <c r="B49" s="41"/>
      <c r="C49" s="391" t="s">
        <v>53</v>
      </c>
      <c r="D49" s="392"/>
      <c r="E49" s="392"/>
      <c r="F49" s="392"/>
      <c r="G49" s="392"/>
      <c r="H49" s="79"/>
      <c r="I49" s="393" t="s">
        <v>54</v>
      </c>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4" t="s">
        <v>55</v>
      </c>
      <c r="AH49" s="392"/>
      <c r="AI49" s="392"/>
      <c r="AJ49" s="392"/>
      <c r="AK49" s="392"/>
      <c r="AL49" s="392"/>
      <c r="AM49" s="392"/>
      <c r="AN49" s="393" t="s">
        <v>56</v>
      </c>
      <c r="AO49" s="392"/>
      <c r="AP49" s="392"/>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402">
        <f>ROUND(AG52+SUM(AG53:AG55)+SUM(AG59:AG62),2)</f>
        <v>0</v>
      </c>
      <c r="AH51" s="402"/>
      <c r="AI51" s="402"/>
      <c r="AJ51" s="402"/>
      <c r="AK51" s="402"/>
      <c r="AL51" s="402"/>
      <c r="AM51" s="402"/>
      <c r="AN51" s="403">
        <f aca="true" t="shared" si="0" ref="AN51:AN64">SUM(AG51,AT51)</f>
        <v>0</v>
      </c>
      <c r="AO51" s="403"/>
      <c r="AP51" s="403"/>
      <c r="AQ51" s="89" t="s">
        <v>21</v>
      </c>
      <c r="AR51" s="71"/>
      <c r="AS51" s="90">
        <f>ROUND(AS52+SUM(AS53:AS55)+SUM(AS59:AS62),2)</f>
        <v>0</v>
      </c>
      <c r="AT51" s="91">
        <f aca="true" t="shared" si="1" ref="AT51:AT64">ROUND(SUM(AV51:AW51),2)</f>
        <v>0</v>
      </c>
      <c r="AU51" s="92">
        <f>ROUND(AU52+SUM(AU53:AU55)+SUM(AU59:AU62),5)</f>
        <v>0</v>
      </c>
      <c r="AV51" s="91">
        <f>ROUND(AZ51*L26,2)</f>
        <v>0</v>
      </c>
      <c r="AW51" s="91">
        <f>ROUND(BA51*L27,2)</f>
        <v>0</v>
      </c>
      <c r="AX51" s="91">
        <f>ROUND(BB51*L26,2)</f>
        <v>0</v>
      </c>
      <c r="AY51" s="91">
        <f>ROUND(BC51*L27,2)</f>
        <v>0</v>
      </c>
      <c r="AZ51" s="91">
        <f>ROUND(AZ52+SUM(AZ53:AZ55)+SUM(AZ59:AZ62),2)</f>
        <v>0</v>
      </c>
      <c r="BA51" s="91">
        <f>ROUND(BA52+SUM(BA53:BA55)+SUM(BA59:BA62),2)</f>
        <v>0</v>
      </c>
      <c r="BB51" s="91">
        <f>ROUND(BB52+SUM(BB53:BB55)+SUM(BB59:BB62),2)</f>
        <v>0</v>
      </c>
      <c r="BC51" s="91">
        <f>ROUND(BC52+SUM(BC53:BC55)+SUM(BC59:BC62),2)</f>
        <v>0</v>
      </c>
      <c r="BD51" s="93">
        <f>ROUND(BD52+SUM(BD53:BD55)+SUM(BD59:BD62),2)</f>
        <v>0</v>
      </c>
      <c r="BS51" s="94" t="s">
        <v>71</v>
      </c>
      <c r="BT51" s="94" t="s">
        <v>72</v>
      </c>
      <c r="BU51" s="95" t="s">
        <v>73</v>
      </c>
      <c r="BV51" s="94" t="s">
        <v>74</v>
      </c>
      <c r="BW51" s="94" t="s">
        <v>7</v>
      </c>
      <c r="BX51" s="94" t="s">
        <v>75</v>
      </c>
      <c r="CL51" s="94" t="s">
        <v>21</v>
      </c>
    </row>
    <row r="52" spans="1:91" s="5" customFormat="1" ht="22.5" customHeight="1">
      <c r="A52" s="96" t="s">
        <v>76</v>
      </c>
      <c r="B52" s="97"/>
      <c r="C52" s="98"/>
      <c r="D52" s="397" t="s">
        <v>77</v>
      </c>
      <c r="E52" s="397"/>
      <c r="F52" s="397"/>
      <c r="G52" s="397"/>
      <c r="H52" s="397"/>
      <c r="I52" s="99"/>
      <c r="J52" s="397" t="s">
        <v>78</v>
      </c>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5">
        <f>'D.1.1 - Stavebně-konstruk...'!J27</f>
        <v>0</v>
      </c>
      <c r="AH52" s="396"/>
      <c r="AI52" s="396"/>
      <c r="AJ52" s="396"/>
      <c r="AK52" s="396"/>
      <c r="AL52" s="396"/>
      <c r="AM52" s="396"/>
      <c r="AN52" s="395">
        <f t="shared" si="0"/>
        <v>0</v>
      </c>
      <c r="AO52" s="396"/>
      <c r="AP52" s="396"/>
      <c r="AQ52" s="100" t="s">
        <v>79</v>
      </c>
      <c r="AR52" s="101"/>
      <c r="AS52" s="102">
        <v>0</v>
      </c>
      <c r="AT52" s="103">
        <f t="shared" si="1"/>
        <v>0</v>
      </c>
      <c r="AU52" s="104">
        <f>'D.1.1 - Stavebně-konstruk...'!P98</f>
        <v>0</v>
      </c>
      <c r="AV52" s="103">
        <f>'D.1.1 - Stavebně-konstruk...'!J30</f>
        <v>0</v>
      </c>
      <c r="AW52" s="103">
        <f>'D.1.1 - Stavebně-konstruk...'!J31</f>
        <v>0</v>
      </c>
      <c r="AX52" s="103">
        <f>'D.1.1 - Stavebně-konstruk...'!J32</f>
        <v>0</v>
      </c>
      <c r="AY52" s="103">
        <f>'D.1.1 - Stavebně-konstruk...'!J33</f>
        <v>0</v>
      </c>
      <c r="AZ52" s="103">
        <f>'D.1.1 - Stavebně-konstruk...'!F30</f>
        <v>0</v>
      </c>
      <c r="BA52" s="103">
        <f>'D.1.1 - Stavebně-konstruk...'!F31</f>
        <v>0</v>
      </c>
      <c r="BB52" s="103">
        <f>'D.1.1 - Stavebně-konstruk...'!F32</f>
        <v>0</v>
      </c>
      <c r="BC52" s="103">
        <f>'D.1.1 - Stavebně-konstruk...'!F33</f>
        <v>0</v>
      </c>
      <c r="BD52" s="105">
        <f>'D.1.1 - Stavebně-konstruk...'!F34</f>
        <v>0</v>
      </c>
      <c r="BT52" s="106" t="s">
        <v>80</v>
      </c>
      <c r="BV52" s="106" t="s">
        <v>74</v>
      </c>
      <c r="BW52" s="106" t="s">
        <v>81</v>
      </c>
      <c r="BX52" s="106" t="s">
        <v>7</v>
      </c>
      <c r="CL52" s="106" t="s">
        <v>21</v>
      </c>
      <c r="CM52" s="106" t="s">
        <v>82</v>
      </c>
    </row>
    <row r="53" spans="1:91" s="5" customFormat="1" ht="37.5" customHeight="1">
      <c r="A53" s="96" t="s">
        <v>76</v>
      </c>
      <c r="B53" s="97"/>
      <c r="C53" s="98"/>
      <c r="D53" s="397" t="s">
        <v>83</v>
      </c>
      <c r="E53" s="397"/>
      <c r="F53" s="397"/>
      <c r="G53" s="397"/>
      <c r="H53" s="397"/>
      <c r="I53" s="99"/>
      <c r="J53" s="397" t="s">
        <v>84</v>
      </c>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5">
        <f>'D.1.4.1a - Zdravotně tech...'!J27</f>
        <v>0</v>
      </c>
      <c r="AH53" s="396"/>
      <c r="AI53" s="396"/>
      <c r="AJ53" s="396"/>
      <c r="AK53" s="396"/>
      <c r="AL53" s="396"/>
      <c r="AM53" s="396"/>
      <c r="AN53" s="395">
        <f t="shared" si="0"/>
        <v>0</v>
      </c>
      <c r="AO53" s="396"/>
      <c r="AP53" s="396"/>
      <c r="AQ53" s="100" t="s">
        <v>79</v>
      </c>
      <c r="AR53" s="101"/>
      <c r="AS53" s="102">
        <v>0</v>
      </c>
      <c r="AT53" s="103">
        <f t="shared" si="1"/>
        <v>0</v>
      </c>
      <c r="AU53" s="104">
        <f>'D.1.4.1a - Zdravotně tech...'!P81</f>
        <v>0</v>
      </c>
      <c r="AV53" s="103">
        <f>'D.1.4.1a - Zdravotně tech...'!J30</f>
        <v>0</v>
      </c>
      <c r="AW53" s="103">
        <f>'D.1.4.1a - Zdravotně tech...'!J31</f>
        <v>0</v>
      </c>
      <c r="AX53" s="103">
        <f>'D.1.4.1a - Zdravotně tech...'!J32</f>
        <v>0</v>
      </c>
      <c r="AY53" s="103">
        <f>'D.1.4.1a - Zdravotně tech...'!J33</f>
        <v>0</v>
      </c>
      <c r="AZ53" s="103">
        <f>'D.1.4.1a - Zdravotně tech...'!F30</f>
        <v>0</v>
      </c>
      <c r="BA53" s="103">
        <f>'D.1.4.1a - Zdravotně tech...'!F31</f>
        <v>0</v>
      </c>
      <c r="BB53" s="103">
        <f>'D.1.4.1a - Zdravotně tech...'!F32</f>
        <v>0</v>
      </c>
      <c r="BC53" s="103">
        <f>'D.1.4.1a - Zdravotně tech...'!F33</f>
        <v>0</v>
      </c>
      <c r="BD53" s="105">
        <f>'D.1.4.1a - Zdravotně tech...'!F34</f>
        <v>0</v>
      </c>
      <c r="BT53" s="106" t="s">
        <v>80</v>
      </c>
      <c r="BV53" s="106" t="s">
        <v>74</v>
      </c>
      <c r="BW53" s="106" t="s">
        <v>85</v>
      </c>
      <c r="BX53" s="106" t="s">
        <v>7</v>
      </c>
      <c r="CL53" s="106" t="s">
        <v>21</v>
      </c>
      <c r="CM53" s="106" t="s">
        <v>82</v>
      </c>
    </row>
    <row r="54" spans="1:91" s="5" customFormat="1" ht="37.5" customHeight="1">
      <c r="A54" s="96" t="s">
        <v>76</v>
      </c>
      <c r="B54" s="97"/>
      <c r="C54" s="98"/>
      <c r="D54" s="397" t="s">
        <v>86</v>
      </c>
      <c r="E54" s="397"/>
      <c r="F54" s="397"/>
      <c r="G54" s="397"/>
      <c r="H54" s="397"/>
      <c r="I54" s="99"/>
      <c r="J54" s="397" t="s">
        <v>87</v>
      </c>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5">
        <f>'D.1.4.1b - Zdravotně tech...'!J27</f>
        <v>0</v>
      </c>
      <c r="AH54" s="396"/>
      <c r="AI54" s="396"/>
      <c r="AJ54" s="396"/>
      <c r="AK54" s="396"/>
      <c r="AL54" s="396"/>
      <c r="AM54" s="396"/>
      <c r="AN54" s="395">
        <f t="shared" si="0"/>
        <v>0</v>
      </c>
      <c r="AO54" s="396"/>
      <c r="AP54" s="396"/>
      <c r="AQ54" s="100" t="s">
        <v>79</v>
      </c>
      <c r="AR54" s="101"/>
      <c r="AS54" s="102">
        <v>0</v>
      </c>
      <c r="AT54" s="103">
        <f t="shared" si="1"/>
        <v>0</v>
      </c>
      <c r="AU54" s="104">
        <f>'D.1.4.1b - Zdravotně tech...'!P81</f>
        <v>0</v>
      </c>
      <c r="AV54" s="103">
        <f>'D.1.4.1b - Zdravotně tech...'!J30</f>
        <v>0</v>
      </c>
      <c r="AW54" s="103">
        <f>'D.1.4.1b - Zdravotně tech...'!J31</f>
        <v>0</v>
      </c>
      <c r="AX54" s="103">
        <f>'D.1.4.1b - Zdravotně tech...'!J32</f>
        <v>0</v>
      </c>
      <c r="AY54" s="103">
        <f>'D.1.4.1b - Zdravotně tech...'!J33</f>
        <v>0</v>
      </c>
      <c r="AZ54" s="103">
        <f>'D.1.4.1b - Zdravotně tech...'!F30</f>
        <v>0</v>
      </c>
      <c r="BA54" s="103">
        <f>'D.1.4.1b - Zdravotně tech...'!F31</f>
        <v>0</v>
      </c>
      <c r="BB54" s="103">
        <f>'D.1.4.1b - Zdravotně tech...'!F32</f>
        <v>0</v>
      </c>
      <c r="BC54" s="103">
        <f>'D.1.4.1b - Zdravotně tech...'!F33</f>
        <v>0</v>
      </c>
      <c r="BD54" s="105">
        <f>'D.1.4.1b - Zdravotně tech...'!F34</f>
        <v>0</v>
      </c>
      <c r="BT54" s="106" t="s">
        <v>80</v>
      </c>
      <c r="BV54" s="106" t="s">
        <v>74</v>
      </c>
      <c r="BW54" s="106" t="s">
        <v>88</v>
      </c>
      <c r="BX54" s="106" t="s">
        <v>7</v>
      </c>
      <c r="CL54" s="106" t="s">
        <v>21</v>
      </c>
      <c r="CM54" s="106" t="s">
        <v>82</v>
      </c>
    </row>
    <row r="55" spans="2:91" s="5" customFormat="1" ht="22.5" customHeight="1">
      <c r="B55" s="97"/>
      <c r="C55" s="98"/>
      <c r="D55" s="397" t="s">
        <v>89</v>
      </c>
      <c r="E55" s="397"/>
      <c r="F55" s="397"/>
      <c r="G55" s="397"/>
      <c r="H55" s="397"/>
      <c r="I55" s="99"/>
      <c r="J55" s="397" t="s">
        <v>90</v>
      </c>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8">
        <f>ROUND(SUM(AG56:AG58),2)</f>
        <v>0</v>
      </c>
      <c r="AH55" s="396"/>
      <c r="AI55" s="396"/>
      <c r="AJ55" s="396"/>
      <c r="AK55" s="396"/>
      <c r="AL55" s="396"/>
      <c r="AM55" s="396"/>
      <c r="AN55" s="395">
        <f t="shared" si="0"/>
        <v>0</v>
      </c>
      <c r="AO55" s="396"/>
      <c r="AP55" s="396"/>
      <c r="AQ55" s="100" t="s">
        <v>79</v>
      </c>
      <c r="AR55" s="101"/>
      <c r="AS55" s="102">
        <f>ROUND(SUM(AS56:AS58),2)</f>
        <v>0</v>
      </c>
      <c r="AT55" s="103">
        <f t="shared" si="1"/>
        <v>0</v>
      </c>
      <c r="AU55" s="104">
        <f>ROUND(SUM(AU56:AU58),5)</f>
        <v>0</v>
      </c>
      <c r="AV55" s="103">
        <f>ROUND(AZ55*L26,2)</f>
        <v>0</v>
      </c>
      <c r="AW55" s="103">
        <f>ROUND(BA55*L27,2)</f>
        <v>0</v>
      </c>
      <c r="AX55" s="103">
        <f>ROUND(BB55*L26,2)</f>
        <v>0</v>
      </c>
      <c r="AY55" s="103">
        <f>ROUND(BC55*L27,2)</f>
        <v>0</v>
      </c>
      <c r="AZ55" s="103">
        <f>ROUND(SUM(AZ56:AZ58),2)</f>
        <v>0</v>
      </c>
      <c r="BA55" s="103">
        <f>ROUND(SUM(BA56:BA58),2)</f>
        <v>0</v>
      </c>
      <c r="BB55" s="103">
        <f>ROUND(SUM(BB56:BB58),2)</f>
        <v>0</v>
      </c>
      <c r="BC55" s="103">
        <f>ROUND(SUM(BC56:BC58),2)</f>
        <v>0</v>
      </c>
      <c r="BD55" s="105">
        <f>ROUND(SUM(BD56:BD58),2)</f>
        <v>0</v>
      </c>
      <c r="BS55" s="106" t="s">
        <v>71</v>
      </c>
      <c r="BT55" s="106" t="s">
        <v>80</v>
      </c>
      <c r="BU55" s="106" t="s">
        <v>73</v>
      </c>
      <c r="BV55" s="106" t="s">
        <v>74</v>
      </c>
      <c r="BW55" s="106" t="s">
        <v>91</v>
      </c>
      <c r="BX55" s="106" t="s">
        <v>7</v>
      </c>
      <c r="CL55" s="106" t="s">
        <v>21</v>
      </c>
      <c r="CM55" s="106" t="s">
        <v>82</v>
      </c>
    </row>
    <row r="56" spans="1:90" s="6" customFormat="1" ht="22.5" customHeight="1">
      <c r="A56" s="96" t="s">
        <v>76</v>
      </c>
      <c r="B56" s="107"/>
      <c r="C56" s="108"/>
      <c r="D56" s="108"/>
      <c r="E56" s="401" t="s">
        <v>92</v>
      </c>
      <c r="F56" s="401"/>
      <c r="G56" s="401"/>
      <c r="H56" s="401"/>
      <c r="I56" s="401"/>
      <c r="J56" s="108"/>
      <c r="K56" s="401" t="s">
        <v>93</v>
      </c>
      <c r="L56" s="401"/>
      <c r="M56" s="401"/>
      <c r="N56" s="401"/>
      <c r="O56" s="401"/>
      <c r="P56" s="401"/>
      <c r="Q56" s="401"/>
      <c r="R56" s="401"/>
      <c r="S56" s="401"/>
      <c r="T56" s="401"/>
      <c r="U56" s="401"/>
      <c r="V56" s="401"/>
      <c r="W56" s="401"/>
      <c r="X56" s="401"/>
      <c r="Y56" s="401"/>
      <c r="Z56" s="401"/>
      <c r="AA56" s="401"/>
      <c r="AB56" s="401"/>
      <c r="AC56" s="401"/>
      <c r="AD56" s="401"/>
      <c r="AE56" s="401"/>
      <c r="AF56" s="401"/>
      <c r="AG56" s="399">
        <f>'01 - Vzduchotechnika'!J29</f>
        <v>0</v>
      </c>
      <c r="AH56" s="400"/>
      <c r="AI56" s="400"/>
      <c r="AJ56" s="400"/>
      <c r="AK56" s="400"/>
      <c r="AL56" s="400"/>
      <c r="AM56" s="400"/>
      <c r="AN56" s="399">
        <f t="shared" si="0"/>
        <v>0</v>
      </c>
      <c r="AO56" s="400"/>
      <c r="AP56" s="400"/>
      <c r="AQ56" s="109" t="s">
        <v>94</v>
      </c>
      <c r="AR56" s="110"/>
      <c r="AS56" s="111">
        <v>0</v>
      </c>
      <c r="AT56" s="112">
        <f t="shared" si="1"/>
        <v>0</v>
      </c>
      <c r="AU56" s="113">
        <f>'01 - Vzduchotechnika'!P88</f>
        <v>0</v>
      </c>
      <c r="AV56" s="112">
        <f>'01 - Vzduchotechnika'!J32</f>
        <v>0</v>
      </c>
      <c r="AW56" s="112">
        <f>'01 - Vzduchotechnika'!J33</f>
        <v>0</v>
      </c>
      <c r="AX56" s="112">
        <f>'01 - Vzduchotechnika'!J34</f>
        <v>0</v>
      </c>
      <c r="AY56" s="112">
        <f>'01 - Vzduchotechnika'!J35</f>
        <v>0</v>
      </c>
      <c r="AZ56" s="112">
        <f>'01 - Vzduchotechnika'!F32</f>
        <v>0</v>
      </c>
      <c r="BA56" s="112">
        <f>'01 - Vzduchotechnika'!F33</f>
        <v>0</v>
      </c>
      <c r="BB56" s="112">
        <f>'01 - Vzduchotechnika'!F34</f>
        <v>0</v>
      </c>
      <c r="BC56" s="112">
        <f>'01 - Vzduchotechnika'!F35</f>
        <v>0</v>
      </c>
      <c r="BD56" s="114">
        <f>'01 - Vzduchotechnika'!F36</f>
        <v>0</v>
      </c>
      <c r="BT56" s="115" t="s">
        <v>82</v>
      </c>
      <c r="BV56" s="115" t="s">
        <v>74</v>
      </c>
      <c r="BW56" s="115" t="s">
        <v>95</v>
      </c>
      <c r="BX56" s="115" t="s">
        <v>91</v>
      </c>
      <c r="CL56" s="115" t="s">
        <v>21</v>
      </c>
    </row>
    <row r="57" spans="1:90" s="6" customFormat="1" ht="22.5" customHeight="1">
      <c r="A57" s="96" t="s">
        <v>76</v>
      </c>
      <c r="B57" s="107"/>
      <c r="C57" s="108"/>
      <c r="D57" s="108"/>
      <c r="E57" s="401" t="s">
        <v>96</v>
      </c>
      <c r="F57" s="401"/>
      <c r="G57" s="401"/>
      <c r="H57" s="401"/>
      <c r="I57" s="401"/>
      <c r="J57" s="108"/>
      <c r="K57" s="401" t="s">
        <v>97</v>
      </c>
      <c r="L57" s="401"/>
      <c r="M57" s="401"/>
      <c r="N57" s="401"/>
      <c r="O57" s="401"/>
      <c r="P57" s="401"/>
      <c r="Q57" s="401"/>
      <c r="R57" s="401"/>
      <c r="S57" s="401"/>
      <c r="T57" s="401"/>
      <c r="U57" s="401"/>
      <c r="V57" s="401"/>
      <c r="W57" s="401"/>
      <c r="X57" s="401"/>
      <c r="Y57" s="401"/>
      <c r="Z57" s="401"/>
      <c r="AA57" s="401"/>
      <c r="AB57" s="401"/>
      <c r="AC57" s="401"/>
      <c r="AD57" s="401"/>
      <c r="AE57" s="401"/>
      <c r="AF57" s="401"/>
      <c r="AG57" s="399">
        <f>'02 - Chlazení'!J29</f>
        <v>0</v>
      </c>
      <c r="AH57" s="400"/>
      <c r="AI57" s="400"/>
      <c r="AJ57" s="400"/>
      <c r="AK57" s="400"/>
      <c r="AL57" s="400"/>
      <c r="AM57" s="400"/>
      <c r="AN57" s="399">
        <f t="shared" si="0"/>
        <v>0</v>
      </c>
      <c r="AO57" s="400"/>
      <c r="AP57" s="400"/>
      <c r="AQ57" s="109" t="s">
        <v>94</v>
      </c>
      <c r="AR57" s="110"/>
      <c r="AS57" s="111">
        <v>0</v>
      </c>
      <c r="AT57" s="112">
        <f t="shared" si="1"/>
        <v>0</v>
      </c>
      <c r="AU57" s="113">
        <f>'02 - Chlazení'!P88</f>
        <v>0</v>
      </c>
      <c r="AV57" s="112">
        <f>'02 - Chlazení'!J32</f>
        <v>0</v>
      </c>
      <c r="AW57" s="112">
        <f>'02 - Chlazení'!J33</f>
        <v>0</v>
      </c>
      <c r="AX57" s="112">
        <f>'02 - Chlazení'!J34</f>
        <v>0</v>
      </c>
      <c r="AY57" s="112">
        <f>'02 - Chlazení'!J35</f>
        <v>0</v>
      </c>
      <c r="AZ57" s="112">
        <f>'02 - Chlazení'!F32</f>
        <v>0</v>
      </c>
      <c r="BA57" s="112">
        <f>'02 - Chlazení'!F33</f>
        <v>0</v>
      </c>
      <c r="BB57" s="112">
        <f>'02 - Chlazení'!F34</f>
        <v>0</v>
      </c>
      <c r="BC57" s="112">
        <f>'02 - Chlazení'!F35</f>
        <v>0</v>
      </c>
      <c r="BD57" s="114">
        <f>'02 - Chlazení'!F36</f>
        <v>0</v>
      </c>
      <c r="BT57" s="115" t="s">
        <v>82</v>
      </c>
      <c r="BV57" s="115" t="s">
        <v>74</v>
      </c>
      <c r="BW57" s="115" t="s">
        <v>98</v>
      </c>
      <c r="BX57" s="115" t="s">
        <v>91</v>
      </c>
      <c r="CL57" s="115" t="s">
        <v>21</v>
      </c>
    </row>
    <row r="58" spans="1:90" s="6" customFormat="1" ht="22.5" customHeight="1">
      <c r="A58" s="96" t="s">
        <v>76</v>
      </c>
      <c r="B58" s="107"/>
      <c r="C58" s="108"/>
      <c r="D58" s="108"/>
      <c r="E58" s="401" t="s">
        <v>99</v>
      </c>
      <c r="F58" s="401"/>
      <c r="G58" s="401"/>
      <c r="H58" s="401"/>
      <c r="I58" s="401"/>
      <c r="J58" s="108"/>
      <c r="K58" s="401" t="s">
        <v>100</v>
      </c>
      <c r="L58" s="401"/>
      <c r="M58" s="401"/>
      <c r="N58" s="401"/>
      <c r="O58" s="401"/>
      <c r="P58" s="401"/>
      <c r="Q58" s="401"/>
      <c r="R58" s="401"/>
      <c r="S58" s="401"/>
      <c r="T58" s="401"/>
      <c r="U58" s="401"/>
      <c r="V58" s="401"/>
      <c r="W58" s="401"/>
      <c r="X58" s="401"/>
      <c r="Y58" s="401"/>
      <c r="Z58" s="401"/>
      <c r="AA58" s="401"/>
      <c r="AB58" s="401"/>
      <c r="AC58" s="401"/>
      <c r="AD58" s="401"/>
      <c r="AE58" s="401"/>
      <c r="AF58" s="401"/>
      <c r="AG58" s="399">
        <f>'03 - Vytápění'!J29</f>
        <v>0</v>
      </c>
      <c r="AH58" s="400"/>
      <c r="AI58" s="400"/>
      <c r="AJ58" s="400"/>
      <c r="AK58" s="400"/>
      <c r="AL58" s="400"/>
      <c r="AM58" s="400"/>
      <c r="AN58" s="399">
        <f t="shared" si="0"/>
        <v>0</v>
      </c>
      <c r="AO58" s="400"/>
      <c r="AP58" s="400"/>
      <c r="AQ58" s="109" t="s">
        <v>94</v>
      </c>
      <c r="AR58" s="110"/>
      <c r="AS58" s="111">
        <v>0</v>
      </c>
      <c r="AT58" s="112">
        <f t="shared" si="1"/>
        <v>0</v>
      </c>
      <c r="AU58" s="113">
        <f>'03 - Vytápění'!P88</f>
        <v>0</v>
      </c>
      <c r="AV58" s="112">
        <f>'03 - Vytápění'!J32</f>
        <v>0</v>
      </c>
      <c r="AW58" s="112">
        <f>'03 - Vytápění'!J33</f>
        <v>0</v>
      </c>
      <c r="AX58" s="112">
        <f>'03 - Vytápění'!J34</f>
        <v>0</v>
      </c>
      <c r="AY58" s="112">
        <f>'03 - Vytápění'!J35</f>
        <v>0</v>
      </c>
      <c r="AZ58" s="112">
        <f>'03 - Vytápění'!F32</f>
        <v>0</v>
      </c>
      <c r="BA58" s="112">
        <f>'03 - Vytápění'!F33</f>
        <v>0</v>
      </c>
      <c r="BB58" s="112">
        <f>'03 - Vytápění'!F34</f>
        <v>0</v>
      </c>
      <c r="BC58" s="112">
        <f>'03 - Vytápění'!F35</f>
        <v>0</v>
      </c>
      <c r="BD58" s="114">
        <f>'03 - Vytápění'!F36</f>
        <v>0</v>
      </c>
      <c r="BT58" s="115" t="s">
        <v>82</v>
      </c>
      <c r="BV58" s="115" t="s">
        <v>74</v>
      </c>
      <c r="BW58" s="115" t="s">
        <v>101</v>
      </c>
      <c r="BX58" s="115" t="s">
        <v>91</v>
      </c>
      <c r="CL58" s="115" t="s">
        <v>21</v>
      </c>
    </row>
    <row r="59" spans="1:91" s="5" customFormat="1" ht="22.5" customHeight="1">
      <c r="A59" s="96" t="s">
        <v>76</v>
      </c>
      <c r="B59" s="97"/>
      <c r="C59" s="98"/>
      <c r="D59" s="397" t="s">
        <v>102</v>
      </c>
      <c r="E59" s="397"/>
      <c r="F59" s="397"/>
      <c r="G59" s="397"/>
      <c r="H59" s="397"/>
      <c r="I59" s="99"/>
      <c r="J59" s="397" t="s">
        <v>103</v>
      </c>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5">
        <f>'D.1.4.3 - Silnoproudá ele...'!J27</f>
        <v>0</v>
      </c>
      <c r="AH59" s="396"/>
      <c r="AI59" s="396"/>
      <c r="AJ59" s="396"/>
      <c r="AK59" s="396"/>
      <c r="AL59" s="396"/>
      <c r="AM59" s="396"/>
      <c r="AN59" s="395">
        <f t="shared" si="0"/>
        <v>0</v>
      </c>
      <c r="AO59" s="396"/>
      <c r="AP59" s="396"/>
      <c r="AQ59" s="100" t="s">
        <v>79</v>
      </c>
      <c r="AR59" s="101"/>
      <c r="AS59" s="102">
        <v>0</v>
      </c>
      <c r="AT59" s="103">
        <f t="shared" si="1"/>
        <v>0</v>
      </c>
      <c r="AU59" s="104">
        <f>'D.1.4.3 - Silnoproudá ele...'!P84</f>
        <v>0</v>
      </c>
      <c r="AV59" s="103">
        <f>'D.1.4.3 - Silnoproudá ele...'!J30</f>
        <v>0</v>
      </c>
      <c r="AW59" s="103">
        <f>'D.1.4.3 - Silnoproudá ele...'!J31</f>
        <v>0</v>
      </c>
      <c r="AX59" s="103">
        <f>'D.1.4.3 - Silnoproudá ele...'!J32</f>
        <v>0</v>
      </c>
      <c r="AY59" s="103">
        <f>'D.1.4.3 - Silnoproudá ele...'!J33</f>
        <v>0</v>
      </c>
      <c r="AZ59" s="103">
        <f>'D.1.4.3 - Silnoproudá ele...'!F30</f>
        <v>0</v>
      </c>
      <c r="BA59" s="103">
        <f>'D.1.4.3 - Silnoproudá ele...'!F31</f>
        <v>0</v>
      </c>
      <c r="BB59" s="103">
        <f>'D.1.4.3 - Silnoproudá ele...'!F32</f>
        <v>0</v>
      </c>
      <c r="BC59" s="103">
        <f>'D.1.4.3 - Silnoproudá ele...'!F33</f>
        <v>0</v>
      </c>
      <c r="BD59" s="105">
        <f>'D.1.4.3 - Silnoproudá ele...'!F34</f>
        <v>0</v>
      </c>
      <c r="BT59" s="106" t="s">
        <v>80</v>
      </c>
      <c r="BV59" s="106" t="s">
        <v>74</v>
      </c>
      <c r="BW59" s="106" t="s">
        <v>104</v>
      </c>
      <c r="BX59" s="106" t="s">
        <v>7</v>
      </c>
      <c r="CL59" s="106" t="s">
        <v>21</v>
      </c>
      <c r="CM59" s="106" t="s">
        <v>82</v>
      </c>
    </row>
    <row r="60" spans="1:91" s="5" customFormat="1" ht="22.5" customHeight="1">
      <c r="A60" s="96" t="s">
        <v>76</v>
      </c>
      <c r="B60" s="97"/>
      <c r="C60" s="98"/>
      <c r="D60" s="397" t="s">
        <v>105</v>
      </c>
      <c r="E60" s="397"/>
      <c r="F60" s="397"/>
      <c r="G60" s="397"/>
      <c r="H60" s="397"/>
      <c r="I60" s="99"/>
      <c r="J60" s="397" t="s">
        <v>106</v>
      </c>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5">
        <f>'D.1.4.4 - Slaboproudá ele...'!J27</f>
        <v>0</v>
      </c>
      <c r="AH60" s="396"/>
      <c r="AI60" s="396"/>
      <c r="AJ60" s="396"/>
      <c r="AK60" s="396"/>
      <c r="AL60" s="396"/>
      <c r="AM60" s="396"/>
      <c r="AN60" s="395">
        <f t="shared" si="0"/>
        <v>0</v>
      </c>
      <c r="AO60" s="396"/>
      <c r="AP60" s="396"/>
      <c r="AQ60" s="100" t="s">
        <v>79</v>
      </c>
      <c r="AR60" s="101"/>
      <c r="AS60" s="102">
        <v>0</v>
      </c>
      <c r="AT60" s="103">
        <f t="shared" si="1"/>
        <v>0</v>
      </c>
      <c r="AU60" s="104">
        <f>'D.1.4.4 - Slaboproudá ele...'!P80</f>
        <v>0</v>
      </c>
      <c r="AV60" s="103">
        <f>'D.1.4.4 - Slaboproudá ele...'!J30</f>
        <v>0</v>
      </c>
      <c r="AW60" s="103">
        <f>'D.1.4.4 - Slaboproudá ele...'!J31</f>
        <v>0</v>
      </c>
      <c r="AX60" s="103">
        <f>'D.1.4.4 - Slaboproudá ele...'!J32</f>
        <v>0</v>
      </c>
      <c r="AY60" s="103">
        <f>'D.1.4.4 - Slaboproudá ele...'!J33</f>
        <v>0</v>
      </c>
      <c r="AZ60" s="103">
        <f>'D.1.4.4 - Slaboproudá ele...'!F30</f>
        <v>0</v>
      </c>
      <c r="BA60" s="103">
        <f>'D.1.4.4 - Slaboproudá ele...'!F31</f>
        <v>0</v>
      </c>
      <c r="BB60" s="103">
        <f>'D.1.4.4 - Slaboproudá ele...'!F32</f>
        <v>0</v>
      </c>
      <c r="BC60" s="103">
        <f>'D.1.4.4 - Slaboproudá ele...'!F33</f>
        <v>0</v>
      </c>
      <c r="BD60" s="105">
        <f>'D.1.4.4 - Slaboproudá ele...'!F34</f>
        <v>0</v>
      </c>
      <c r="BT60" s="106" t="s">
        <v>80</v>
      </c>
      <c r="BV60" s="106" t="s">
        <v>74</v>
      </c>
      <c r="BW60" s="106" t="s">
        <v>107</v>
      </c>
      <c r="BX60" s="106" t="s">
        <v>7</v>
      </c>
      <c r="CL60" s="106" t="s">
        <v>21</v>
      </c>
      <c r="CM60" s="106" t="s">
        <v>82</v>
      </c>
    </row>
    <row r="61" spans="1:91" s="5" customFormat="1" ht="22.5" customHeight="1">
      <c r="A61" s="96" t="s">
        <v>76</v>
      </c>
      <c r="B61" s="97"/>
      <c r="C61" s="98"/>
      <c r="D61" s="397" t="s">
        <v>108</v>
      </c>
      <c r="E61" s="397"/>
      <c r="F61" s="397"/>
      <c r="G61" s="397"/>
      <c r="H61" s="397"/>
      <c r="I61" s="99"/>
      <c r="J61" s="397" t="s">
        <v>109</v>
      </c>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5">
        <f>'D2 - PS 01 - Technologie ...'!J27</f>
        <v>0</v>
      </c>
      <c r="AH61" s="396"/>
      <c r="AI61" s="396"/>
      <c r="AJ61" s="396"/>
      <c r="AK61" s="396"/>
      <c r="AL61" s="396"/>
      <c r="AM61" s="396"/>
      <c r="AN61" s="395">
        <f t="shared" si="0"/>
        <v>0</v>
      </c>
      <c r="AO61" s="396"/>
      <c r="AP61" s="396"/>
      <c r="AQ61" s="100" t="s">
        <v>79</v>
      </c>
      <c r="AR61" s="101"/>
      <c r="AS61" s="102">
        <v>0</v>
      </c>
      <c r="AT61" s="103">
        <f t="shared" si="1"/>
        <v>0</v>
      </c>
      <c r="AU61" s="104">
        <f>'D2 - PS 01 - Technologie ...'!P78</f>
        <v>0</v>
      </c>
      <c r="AV61" s="103">
        <f>'D2 - PS 01 - Technologie ...'!J30</f>
        <v>0</v>
      </c>
      <c r="AW61" s="103">
        <f>'D2 - PS 01 - Technologie ...'!J31</f>
        <v>0</v>
      </c>
      <c r="AX61" s="103">
        <f>'D2 - PS 01 - Technologie ...'!J32</f>
        <v>0</v>
      </c>
      <c r="AY61" s="103">
        <f>'D2 - PS 01 - Technologie ...'!J33</f>
        <v>0</v>
      </c>
      <c r="AZ61" s="103">
        <f>'D2 - PS 01 - Technologie ...'!F30</f>
        <v>0</v>
      </c>
      <c r="BA61" s="103">
        <f>'D2 - PS 01 - Technologie ...'!F31</f>
        <v>0</v>
      </c>
      <c r="BB61" s="103">
        <f>'D2 - PS 01 - Technologie ...'!F32</f>
        <v>0</v>
      </c>
      <c r="BC61" s="103">
        <f>'D2 - PS 01 - Technologie ...'!F33</f>
        <v>0</v>
      </c>
      <c r="BD61" s="105">
        <f>'D2 - PS 01 - Technologie ...'!F34</f>
        <v>0</v>
      </c>
      <c r="BT61" s="106" t="s">
        <v>80</v>
      </c>
      <c r="BV61" s="106" t="s">
        <v>74</v>
      </c>
      <c r="BW61" s="106" t="s">
        <v>110</v>
      </c>
      <c r="BX61" s="106" t="s">
        <v>7</v>
      </c>
      <c r="CL61" s="106" t="s">
        <v>21</v>
      </c>
      <c r="CM61" s="106" t="s">
        <v>82</v>
      </c>
    </row>
    <row r="62" spans="2:91" s="5" customFormat="1" ht="22.5" customHeight="1">
      <c r="B62" s="97"/>
      <c r="C62" s="98"/>
      <c r="D62" s="397" t="s">
        <v>111</v>
      </c>
      <c r="E62" s="397"/>
      <c r="F62" s="397"/>
      <c r="G62" s="397"/>
      <c r="H62" s="397"/>
      <c r="I62" s="99"/>
      <c r="J62" s="397" t="s">
        <v>112</v>
      </c>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8">
        <f>ROUND(SUM(AG63:AG64),2)</f>
        <v>0</v>
      </c>
      <c r="AH62" s="396"/>
      <c r="AI62" s="396"/>
      <c r="AJ62" s="396"/>
      <c r="AK62" s="396"/>
      <c r="AL62" s="396"/>
      <c r="AM62" s="396"/>
      <c r="AN62" s="395">
        <f t="shared" si="0"/>
        <v>0</v>
      </c>
      <c r="AO62" s="396"/>
      <c r="AP62" s="396"/>
      <c r="AQ62" s="100" t="s">
        <v>111</v>
      </c>
      <c r="AR62" s="101"/>
      <c r="AS62" s="102">
        <f>ROUND(SUM(AS63:AS64),2)</f>
        <v>0</v>
      </c>
      <c r="AT62" s="103">
        <f t="shared" si="1"/>
        <v>0</v>
      </c>
      <c r="AU62" s="104">
        <f>ROUND(SUM(AU63:AU64),5)</f>
        <v>0</v>
      </c>
      <c r="AV62" s="103">
        <f>ROUND(AZ62*L26,2)</f>
        <v>0</v>
      </c>
      <c r="AW62" s="103">
        <f>ROUND(BA62*L27,2)</f>
        <v>0</v>
      </c>
      <c r="AX62" s="103">
        <f>ROUND(BB62*L26,2)</f>
        <v>0</v>
      </c>
      <c r="AY62" s="103">
        <f>ROUND(BC62*L27,2)</f>
        <v>0</v>
      </c>
      <c r="AZ62" s="103">
        <f>ROUND(SUM(AZ63:AZ64),2)</f>
        <v>0</v>
      </c>
      <c r="BA62" s="103">
        <f>ROUND(SUM(BA63:BA64),2)</f>
        <v>0</v>
      </c>
      <c r="BB62" s="103">
        <f>ROUND(SUM(BB63:BB64),2)</f>
        <v>0</v>
      </c>
      <c r="BC62" s="103">
        <f>ROUND(SUM(BC63:BC64),2)</f>
        <v>0</v>
      </c>
      <c r="BD62" s="105">
        <f>ROUND(SUM(BD63:BD64),2)</f>
        <v>0</v>
      </c>
      <c r="BS62" s="106" t="s">
        <v>71</v>
      </c>
      <c r="BT62" s="106" t="s">
        <v>80</v>
      </c>
      <c r="BU62" s="106" t="s">
        <v>73</v>
      </c>
      <c r="BV62" s="106" t="s">
        <v>74</v>
      </c>
      <c r="BW62" s="106" t="s">
        <v>113</v>
      </c>
      <c r="BX62" s="106" t="s">
        <v>7</v>
      </c>
      <c r="CL62" s="106" t="s">
        <v>21</v>
      </c>
      <c r="CM62" s="106" t="s">
        <v>82</v>
      </c>
    </row>
    <row r="63" spans="1:90" s="6" customFormat="1" ht="22.5" customHeight="1">
      <c r="A63" s="96" t="s">
        <v>76</v>
      </c>
      <c r="B63" s="107"/>
      <c r="C63" s="108"/>
      <c r="D63" s="108"/>
      <c r="E63" s="401" t="s">
        <v>114</v>
      </c>
      <c r="F63" s="401"/>
      <c r="G63" s="401"/>
      <c r="H63" s="401"/>
      <c r="I63" s="401"/>
      <c r="J63" s="108"/>
      <c r="K63" s="401" t="s">
        <v>115</v>
      </c>
      <c r="L63" s="401"/>
      <c r="M63" s="401"/>
      <c r="N63" s="401"/>
      <c r="O63" s="401"/>
      <c r="P63" s="401"/>
      <c r="Q63" s="401"/>
      <c r="R63" s="401"/>
      <c r="S63" s="401"/>
      <c r="T63" s="401"/>
      <c r="U63" s="401"/>
      <c r="V63" s="401"/>
      <c r="W63" s="401"/>
      <c r="X63" s="401"/>
      <c r="Y63" s="401"/>
      <c r="Z63" s="401"/>
      <c r="AA63" s="401"/>
      <c r="AB63" s="401"/>
      <c r="AC63" s="401"/>
      <c r="AD63" s="401"/>
      <c r="AE63" s="401"/>
      <c r="AF63" s="401"/>
      <c r="AG63" s="399">
        <f>'ON - Ostatní náklady'!J29</f>
        <v>0</v>
      </c>
      <c r="AH63" s="400"/>
      <c r="AI63" s="400"/>
      <c r="AJ63" s="400"/>
      <c r="AK63" s="400"/>
      <c r="AL63" s="400"/>
      <c r="AM63" s="400"/>
      <c r="AN63" s="399">
        <f t="shared" si="0"/>
        <v>0</v>
      </c>
      <c r="AO63" s="400"/>
      <c r="AP63" s="400"/>
      <c r="AQ63" s="109" t="s">
        <v>94</v>
      </c>
      <c r="AR63" s="110"/>
      <c r="AS63" s="111">
        <v>0</v>
      </c>
      <c r="AT63" s="112">
        <f t="shared" si="1"/>
        <v>0</v>
      </c>
      <c r="AU63" s="113">
        <f>'ON - Ostatní náklady'!P83</f>
        <v>0</v>
      </c>
      <c r="AV63" s="112">
        <f>'ON - Ostatní náklady'!J32</f>
        <v>0</v>
      </c>
      <c r="AW63" s="112">
        <f>'ON - Ostatní náklady'!J33</f>
        <v>0</v>
      </c>
      <c r="AX63" s="112">
        <f>'ON - Ostatní náklady'!J34</f>
        <v>0</v>
      </c>
      <c r="AY63" s="112">
        <f>'ON - Ostatní náklady'!J35</f>
        <v>0</v>
      </c>
      <c r="AZ63" s="112">
        <f>'ON - Ostatní náklady'!F32</f>
        <v>0</v>
      </c>
      <c r="BA63" s="112">
        <f>'ON - Ostatní náklady'!F33</f>
        <v>0</v>
      </c>
      <c r="BB63" s="112">
        <f>'ON - Ostatní náklady'!F34</f>
        <v>0</v>
      </c>
      <c r="BC63" s="112">
        <f>'ON - Ostatní náklady'!F35</f>
        <v>0</v>
      </c>
      <c r="BD63" s="114">
        <f>'ON - Ostatní náklady'!F36</f>
        <v>0</v>
      </c>
      <c r="BT63" s="115" t="s">
        <v>82</v>
      </c>
      <c r="BV63" s="115" t="s">
        <v>74</v>
      </c>
      <c r="BW63" s="115" t="s">
        <v>116</v>
      </c>
      <c r="BX63" s="115" t="s">
        <v>113</v>
      </c>
      <c r="CL63" s="115" t="s">
        <v>21</v>
      </c>
    </row>
    <row r="64" spans="1:90" s="6" customFormat="1" ht="22.5" customHeight="1">
      <c r="A64" s="96" t="s">
        <v>76</v>
      </c>
      <c r="B64" s="107"/>
      <c r="C64" s="108"/>
      <c r="D64" s="108"/>
      <c r="E64" s="401" t="s">
        <v>117</v>
      </c>
      <c r="F64" s="401"/>
      <c r="G64" s="401"/>
      <c r="H64" s="401"/>
      <c r="I64" s="401"/>
      <c r="J64" s="108"/>
      <c r="K64" s="401" t="s">
        <v>118</v>
      </c>
      <c r="L64" s="401"/>
      <c r="M64" s="401"/>
      <c r="N64" s="401"/>
      <c r="O64" s="401"/>
      <c r="P64" s="401"/>
      <c r="Q64" s="401"/>
      <c r="R64" s="401"/>
      <c r="S64" s="401"/>
      <c r="T64" s="401"/>
      <c r="U64" s="401"/>
      <c r="V64" s="401"/>
      <c r="W64" s="401"/>
      <c r="X64" s="401"/>
      <c r="Y64" s="401"/>
      <c r="Z64" s="401"/>
      <c r="AA64" s="401"/>
      <c r="AB64" s="401"/>
      <c r="AC64" s="401"/>
      <c r="AD64" s="401"/>
      <c r="AE64" s="401"/>
      <c r="AF64" s="401"/>
      <c r="AG64" s="399">
        <f>'VRN - Vedlejší rozpočtové...'!J29</f>
        <v>0</v>
      </c>
      <c r="AH64" s="400"/>
      <c r="AI64" s="400"/>
      <c r="AJ64" s="400"/>
      <c r="AK64" s="400"/>
      <c r="AL64" s="400"/>
      <c r="AM64" s="400"/>
      <c r="AN64" s="399">
        <f t="shared" si="0"/>
        <v>0</v>
      </c>
      <c r="AO64" s="400"/>
      <c r="AP64" s="400"/>
      <c r="AQ64" s="109" t="s">
        <v>94</v>
      </c>
      <c r="AR64" s="110"/>
      <c r="AS64" s="116">
        <v>0</v>
      </c>
      <c r="AT64" s="117">
        <f t="shared" si="1"/>
        <v>0</v>
      </c>
      <c r="AU64" s="118">
        <f>'VRN - Vedlejší rozpočtové...'!P83</f>
        <v>0</v>
      </c>
      <c r="AV64" s="117">
        <f>'VRN - Vedlejší rozpočtové...'!J32</f>
        <v>0</v>
      </c>
      <c r="AW64" s="117">
        <f>'VRN - Vedlejší rozpočtové...'!J33</f>
        <v>0</v>
      </c>
      <c r="AX64" s="117">
        <f>'VRN - Vedlejší rozpočtové...'!J34</f>
        <v>0</v>
      </c>
      <c r="AY64" s="117">
        <f>'VRN - Vedlejší rozpočtové...'!J35</f>
        <v>0</v>
      </c>
      <c r="AZ64" s="117">
        <f>'VRN - Vedlejší rozpočtové...'!F32</f>
        <v>0</v>
      </c>
      <c r="BA64" s="117">
        <f>'VRN - Vedlejší rozpočtové...'!F33</f>
        <v>0</v>
      </c>
      <c r="BB64" s="117">
        <f>'VRN - Vedlejší rozpočtové...'!F34</f>
        <v>0</v>
      </c>
      <c r="BC64" s="117">
        <f>'VRN - Vedlejší rozpočtové...'!F35</f>
        <v>0</v>
      </c>
      <c r="BD64" s="119">
        <f>'VRN - Vedlejší rozpočtové...'!F36</f>
        <v>0</v>
      </c>
      <c r="BT64" s="115" t="s">
        <v>82</v>
      </c>
      <c r="BV64" s="115" t="s">
        <v>74</v>
      </c>
      <c r="BW64" s="115" t="s">
        <v>119</v>
      </c>
      <c r="BX64" s="115" t="s">
        <v>113</v>
      </c>
      <c r="CL64" s="115" t="s">
        <v>21</v>
      </c>
    </row>
    <row r="65" spans="2:44" s="1" customFormat="1" ht="30" customHeight="1">
      <c r="B65" s="41"/>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1"/>
    </row>
    <row r="66" spans="2:44" s="1" customFormat="1" ht="6.95" customHeight="1">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61"/>
    </row>
  </sheetData>
  <sheetProtection password="CC35" sheet="1" objects="1" scenarios="1" formatCells="0" formatColumns="0" formatRows="0" sort="0" autoFilter="0"/>
  <mergeCells count="89">
    <mergeCell ref="AR2:BE2"/>
    <mergeCell ref="AN64:AP64"/>
    <mergeCell ref="AG64:AM64"/>
    <mergeCell ref="E64:I64"/>
    <mergeCell ref="K64:AF64"/>
    <mergeCell ref="AG51:AM51"/>
    <mergeCell ref="AN51:AP51"/>
    <mergeCell ref="AN62:AP62"/>
    <mergeCell ref="AG62:AM62"/>
    <mergeCell ref="D62:H62"/>
    <mergeCell ref="J62:AF62"/>
    <mergeCell ref="AN63:AP63"/>
    <mergeCell ref="AG63:AM63"/>
    <mergeCell ref="E63:I63"/>
    <mergeCell ref="K63:AF63"/>
    <mergeCell ref="AN60:AP60"/>
    <mergeCell ref="AG60:AM60"/>
    <mergeCell ref="D60:H60"/>
    <mergeCell ref="J60:AF60"/>
    <mergeCell ref="AN61:AP61"/>
    <mergeCell ref="AG61:AM61"/>
    <mergeCell ref="D61:H61"/>
    <mergeCell ref="J61:AF61"/>
    <mergeCell ref="AN58:AP58"/>
    <mergeCell ref="AG58:AM58"/>
    <mergeCell ref="E58:I58"/>
    <mergeCell ref="K58:AF58"/>
    <mergeCell ref="AN59:AP59"/>
    <mergeCell ref="AG59:AM59"/>
    <mergeCell ref="D59:H59"/>
    <mergeCell ref="J59:AF59"/>
    <mergeCell ref="AN56:AP56"/>
    <mergeCell ref="AG56:AM56"/>
    <mergeCell ref="E56:I56"/>
    <mergeCell ref="K56:AF56"/>
    <mergeCell ref="AN57:AP57"/>
    <mergeCell ref="AG57:AM57"/>
    <mergeCell ref="E57:I57"/>
    <mergeCell ref="K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1.1 - Stavebně-konstruk...'!C2" display="/"/>
    <hyperlink ref="A53" location="'D.1.4.1a - Zdravotně tech...'!C2" display="/"/>
    <hyperlink ref="A54" location="'D.1.4.1b - Zdravotně tech...'!C2" display="/"/>
    <hyperlink ref="A56" location="'01 - Vzduchotechnika'!C2" display="/"/>
    <hyperlink ref="A57" location="'02 - Chlazení'!C2" display="/"/>
    <hyperlink ref="A58" location="'03 - Vytápění'!C2" display="/"/>
    <hyperlink ref="A59" location="'D.1.4.3 - Silnoproudá ele...'!C2" display="/"/>
    <hyperlink ref="A60" location="'D.1.4.4 - Slaboproudá ele...'!C2" display="/"/>
    <hyperlink ref="A61" location="'D2 - PS 01 - Technologie ...'!C2" display="/"/>
    <hyperlink ref="A63" location="'ON - Ostatní náklady'!C2" display="/"/>
    <hyperlink ref="A64" location="'VRN - Vedlejší rozpočtové...'!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4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110</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s="1" customFormat="1" ht="13.5">
      <c r="B8" s="41"/>
      <c r="C8" s="42"/>
      <c r="D8" s="37" t="s">
        <v>126</v>
      </c>
      <c r="E8" s="42"/>
      <c r="F8" s="42"/>
      <c r="G8" s="42"/>
      <c r="H8" s="42"/>
      <c r="I8" s="127"/>
      <c r="J8" s="42"/>
      <c r="K8" s="45"/>
    </row>
    <row r="9" spans="2:11" s="1" customFormat="1" ht="36.95" customHeight="1">
      <c r="B9" s="41"/>
      <c r="C9" s="42"/>
      <c r="D9" s="42"/>
      <c r="E9" s="407" t="s">
        <v>2427</v>
      </c>
      <c r="F9" s="408"/>
      <c r="G9" s="408"/>
      <c r="H9" s="408"/>
      <c r="I9" s="127"/>
      <c r="J9" s="42"/>
      <c r="K9" s="45"/>
    </row>
    <row r="10" spans="2:11" s="1" customFormat="1" ht="13.5">
      <c r="B10" s="41"/>
      <c r="C10" s="42"/>
      <c r="D10" s="42"/>
      <c r="E10" s="42"/>
      <c r="F10" s="42"/>
      <c r="G10" s="42"/>
      <c r="H10" s="42"/>
      <c r="I10" s="127"/>
      <c r="J10" s="42"/>
      <c r="K10" s="45"/>
    </row>
    <row r="11" spans="2:11" s="1" customFormat="1" ht="14.45" customHeight="1">
      <c r="B11" s="41"/>
      <c r="C11" s="42"/>
      <c r="D11" s="37" t="s">
        <v>20</v>
      </c>
      <c r="E11" s="42"/>
      <c r="F11" s="35" t="s">
        <v>21</v>
      </c>
      <c r="G11" s="42"/>
      <c r="H11" s="42"/>
      <c r="I11" s="128" t="s">
        <v>22</v>
      </c>
      <c r="J11" s="35" t="s">
        <v>21</v>
      </c>
      <c r="K11" s="45"/>
    </row>
    <row r="12" spans="2:11" s="1" customFormat="1" ht="14.45" customHeight="1">
      <c r="B12" s="41"/>
      <c r="C12" s="42"/>
      <c r="D12" s="37" t="s">
        <v>23</v>
      </c>
      <c r="E12" s="42"/>
      <c r="F12" s="35" t="s">
        <v>24</v>
      </c>
      <c r="G12" s="42"/>
      <c r="H12" s="42"/>
      <c r="I12" s="128" t="s">
        <v>25</v>
      </c>
      <c r="J12" s="129" t="str">
        <f>'Rekapitulace stavby'!AN8</f>
        <v>7.11.2017</v>
      </c>
      <c r="K12" s="45"/>
    </row>
    <row r="13" spans="2:11" s="1" customFormat="1" ht="10.9" customHeight="1">
      <c r="B13" s="41"/>
      <c r="C13" s="42"/>
      <c r="D13" s="42"/>
      <c r="E13" s="42"/>
      <c r="F13" s="42"/>
      <c r="G13" s="42"/>
      <c r="H13" s="42"/>
      <c r="I13" s="127"/>
      <c r="J13" s="42"/>
      <c r="K13" s="45"/>
    </row>
    <row r="14" spans="2:11" s="1" customFormat="1" ht="14.45" customHeight="1">
      <c r="B14" s="41"/>
      <c r="C14" s="42"/>
      <c r="D14" s="37" t="s">
        <v>27</v>
      </c>
      <c r="E14" s="42"/>
      <c r="F14" s="42"/>
      <c r="G14" s="42"/>
      <c r="H14" s="42"/>
      <c r="I14" s="128" t="s">
        <v>28</v>
      </c>
      <c r="J14" s="35" t="s">
        <v>21</v>
      </c>
      <c r="K14" s="45"/>
    </row>
    <row r="15" spans="2:11" s="1" customFormat="1" ht="18" customHeight="1">
      <c r="B15" s="41"/>
      <c r="C15" s="42"/>
      <c r="D15" s="42"/>
      <c r="E15" s="35" t="s">
        <v>29</v>
      </c>
      <c r="F15" s="42"/>
      <c r="G15" s="42"/>
      <c r="H15" s="42"/>
      <c r="I15" s="128" t="s">
        <v>30</v>
      </c>
      <c r="J15" s="35" t="s">
        <v>21</v>
      </c>
      <c r="K15" s="45"/>
    </row>
    <row r="16" spans="2:11" s="1" customFormat="1" ht="6.95" customHeight="1">
      <c r="B16" s="41"/>
      <c r="C16" s="42"/>
      <c r="D16" s="42"/>
      <c r="E16" s="42"/>
      <c r="F16" s="42"/>
      <c r="G16" s="42"/>
      <c r="H16" s="42"/>
      <c r="I16" s="127"/>
      <c r="J16" s="42"/>
      <c r="K16" s="45"/>
    </row>
    <row r="17" spans="2:11" s="1" customFormat="1" ht="14.45" customHeight="1">
      <c r="B17" s="41"/>
      <c r="C17" s="42"/>
      <c r="D17" s="37" t="s">
        <v>31</v>
      </c>
      <c r="E17" s="42"/>
      <c r="F17" s="42"/>
      <c r="G17" s="42"/>
      <c r="H17" s="42"/>
      <c r="I17" s="12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8" t="s">
        <v>30</v>
      </c>
      <c r="J18" s="35" t="str">
        <f>IF('Rekapitulace stavby'!AN14="Vyplň údaj","",IF('Rekapitulace stavby'!AN14="","",'Rekapitulace stavby'!AN14))</f>
        <v/>
      </c>
      <c r="K18" s="45"/>
    </row>
    <row r="19" spans="2:11" s="1" customFormat="1" ht="6.95" customHeight="1">
      <c r="B19" s="41"/>
      <c r="C19" s="42"/>
      <c r="D19" s="42"/>
      <c r="E19" s="42"/>
      <c r="F19" s="42"/>
      <c r="G19" s="42"/>
      <c r="H19" s="42"/>
      <c r="I19" s="127"/>
      <c r="J19" s="42"/>
      <c r="K19" s="45"/>
    </row>
    <row r="20" spans="2:11" s="1" customFormat="1" ht="14.45" customHeight="1">
      <c r="B20" s="41"/>
      <c r="C20" s="42"/>
      <c r="D20" s="37" t="s">
        <v>33</v>
      </c>
      <c r="E20" s="42"/>
      <c r="F20" s="42"/>
      <c r="G20" s="42"/>
      <c r="H20" s="42"/>
      <c r="I20" s="128" t="s">
        <v>28</v>
      </c>
      <c r="J20" s="35" t="s">
        <v>21</v>
      </c>
      <c r="K20" s="45"/>
    </row>
    <row r="21" spans="2:11" s="1" customFormat="1" ht="18" customHeight="1">
      <c r="B21" s="41"/>
      <c r="C21" s="42"/>
      <c r="D21" s="42"/>
      <c r="E21" s="35" t="s">
        <v>2428</v>
      </c>
      <c r="F21" s="42"/>
      <c r="G21" s="42"/>
      <c r="H21" s="42"/>
      <c r="I21" s="128" t="s">
        <v>30</v>
      </c>
      <c r="J21" s="35" t="s">
        <v>21</v>
      </c>
      <c r="K21" s="45"/>
    </row>
    <row r="22" spans="2:11" s="1" customFormat="1" ht="6.95" customHeight="1">
      <c r="B22" s="41"/>
      <c r="C22" s="42"/>
      <c r="D22" s="42"/>
      <c r="E22" s="42"/>
      <c r="F22" s="42"/>
      <c r="G22" s="42"/>
      <c r="H22" s="42"/>
      <c r="I22" s="127"/>
      <c r="J22" s="42"/>
      <c r="K22" s="45"/>
    </row>
    <row r="23" spans="2:11" s="1" customFormat="1" ht="14.45" customHeight="1">
      <c r="B23" s="41"/>
      <c r="C23" s="42"/>
      <c r="D23" s="37" t="s">
        <v>36</v>
      </c>
      <c r="E23" s="42"/>
      <c r="F23" s="42"/>
      <c r="G23" s="42"/>
      <c r="H23" s="42"/>
      <c r="I23" s="127"/>
      <c r="J23" s="42"/>
      <c r="K23" s="45"/>
    </row>
    <row r="24" spans="2:11" s="7" customFormat="1" ht="22.5" customHeight="1">
      <c r="B24" s="130"/>
      <c r="C24" s="131"/>
      <c r="D24" s="131"/>
      <c r="E24" s="370" t="s">
        <v>21</v>
      </c>
      <c r="F24" s="370"/>
      <c r="G24" s="370"/>
      <c r="H24" s="370"/>
      <c r="I24" s="132"/>
      <c r="J24" s="131"/>
      <c r="K24" s="133"/>
    </row>
    <row r="25" spans="2:11" s="1" customFormat="1" ht="6.95" customHeight="1">
      <c r="B25" s="41"/>
      <c r="C25" s="42"/>
      <c r="D25" s="42"/>
      <c r="E25" s="42"/>
      <c r="F25" s="42"/>
      <c r="G25" s="42"/>
      <c r="H25" s="42"/>
      <c r="I25" s="127"/>
      <c r="J25" s="42"/>
      <c r="K25" s="45"/>
    </row>
    <row r="26" spans="2:11" s="1" customFormat="1" ht="6.95" customHeight="1">
      <c r="B26" s="41"/>
      <c r="C26" s="42"/>
      <c r="D26" s="85"/>
      <c r="E26" s="85"/>
      <c r="F26" s="85"/>
      <c r="G26" s="85"/>
      <c r="H26" s="85"/>
      <c r="I26" s="134"/>
      <c r="J26" s="85"/>
      <c r="K26" s="135"/>
    </row>
    <row r="27" spans="2:11" s="1" customFormat="1" ht="25.35" customHeight="1">
      <c r="B27" s="41"/>
      <c r="C27" s="42"/>
      <c r="D27" s="136" t="s">
        <v>38</v>
      </c>
      <c r="E27" s="42"/>
      <c r="F27" s="42"/>
      <c r="G27" s="42"/>
      <c r="H27" s="42"/>
      <c r="I27" s="127"/>
      <c r="J27" s="137">
        <f>ROUND(J78,2)</f>
        <v>0</v>
      </c>
      <c r="K27" s="45"/>
    </row>
    <row r="28" spans="2:11" s="1" customFormat="1" ht="6.95" customHeight="1">
      <c r="B28" s="41"/>
      <c r="C28" s="42"/>
      <c r="D28" s="85"/>
      <c r="E28" s="85"/>
      <c r="F28" s="85"/>
      <c r="G28" s="85"/>
      <c r="H28" s="85"/>
      <c r="I28" s="134"/>
      <c r="J28" s="85"/>
      <c r="K28" s="135"/>
    </row>
    <row r="29" spans="2:11" s="1" customFormat="1" ht="14.45" customHeight="1">
      <c r="B29" s="41"/>
      <c r="C29" s="42"/>
      <c r="D29" s="42"/>
      <c r="E29" s="42"/>
      <c r="F29" s="46" t="s">
        <v>40</v>
      </c>
      <c r="G29" s="42"/>
      <c r="H29" s="42"/>
      <c r="I29" s="138" t="s">
        <v>39</v>
      </c>
      <c r="J29" s="46" t="s">
        <v>41</v>
      </c>
      <c r="K29" s="45"/>
    </row>
    <row r="30" spans="2:11" s="1" customFormat="1" ht="14.45" customHeight="1">
      <c r="B30" s="41"/>
      <c r="C30" s="42"/>
      <c r="D30" s="49" t="s">
        <v>42</v>
      </c>
      <c r="E30" s="49" t="s">
        <v>43</v>
      </c>
      <c r="F30" s="139">
        <f>ROUND(SUM(BE78:BE144),2)</f>
        <v>0</v>
      </c>
      <c r="G30" s="42"/>
      <c r="H30" s="42"/>
      <c r="I30" s="140">
        <v>0.21</v>
      </c>
      <c r="J30" s="139">
        <f>ROUND(ROUND((SUM(BE78:BE144)),2)*I30,2)</f>
        <v>0</v>
      </c>
      <c r="K30" s="45"/>
    </row>
    <row r="31" spans="2:11" s="1" customFormat="1" ht="14.45" customHeight="1">
      <c r="B31" s="41"/>
      <c r="C31" s="42"/>
      <c r="D31" s="42"/>
      <c r="E31" s="49" t="s">
        <v>44</v>
      </c>
      <c r="F31" s="139">
        <f>ROUND(SUM(BF78:BF144),2)</f>
        <v>0</v>
      </c>
      <c r="G31" s="42"/>
      <c r="H31" s="42"/>
      <c r="I31" s="140">
        <v>0.15</v>
      </c>
      <c r="J31" s="139">
        <f>ROUND(ROUND((SUM(BF78:BF144)),2)*I31,2)</f>
        <v>0</v>
      </c>
      <c r="K31" s="45"/>
    </row>
    <row r="32" spans="2:11" s="1" customFormat="1" ht="14.45" customHeight="1" hidden="1">
      <c r="B32" s="41"/>
      <c r="C32" s="42"/>
      <c r="D32" s="42"/>
      <c r="E32" s="49" t="s">
        <v>45</v>
      </c>
      <c r="F32" s="139">
        <f>ROUND(SUM(BG78:BG144),2)</f>
        <v>0</v>
      </c>
      <c r="G32" s="42"/>
      <c r="H32" s="42"/>
      <c r="I32" s="140">
        <v>0.21</v>
      </c>
      <c r="J32" s="139">
        <v>0</v>
      </c>
      <c r="K32" s="45"/>
    </row>
    <row r="33" spans="2:11" s="1" customFormat="1" ht="14.45" customHeight="1" hidden="1">
      <c r="B33" s="41"/>
      <c r="C33" s="42"/>
      <c r="D33" s="42"/>
      <c r="E33" s="49" t="s">
        <v>46</v>
      </c>
      <c r="F33" s="139">
        <f>ROUND(SUM(BH78:BH144),2)</f>
        <v>0</v>
      </c>
      <c r="G33" s="42"/>
      <c r="H33" s="42"/>
      <c r="I33" s="140">
        <v>0.15</v>
      </c>
      <c r="J33" s="139">
        <v>0</v>
      </c>
      <c r="K33" s="45"/>
    </row>
    <row r="34" spans="2:11" s="1" customFormat="1" ht="14.45" customHeight="1" hidden="1">
      <c r="B34" s="41"/>
      <c r="C34" s="42"/>
      <c r="D34" s="42"/>
      <c r="E34" s="49" t="s">
        <v>47</v>
      </c>
      <c r="F34" s="139">
        <f>ROUND(SUM(BI78:BI144),2)</f>
        <v>0</v>
      </c>
      <c r="G34" s="42"/>
      <c r="H34" s="42"/>
      <c r="I34" s="140">
        <v>0</v>
      </c>
      <c r="J34" s="139">
        <v>0</v>
      </c>
      <c r="K34" s="45"/>
    </row>
    <row r="35" spans="2:11" s="1" customFormat="1" ht="6.95" customHeight="1">
      <c r="B35" s="41"/>
      <c r="C35" s="42"/>
      <c r="D35" s="42"/>
      <c r="E35" s="42"/>
      <c r="F35" s="42"/>
      <c r="G35" s="42"/>
      <c r="H35" s="42"/>
      <c r="I35" s="127"/>
      <c r="J35" s="42"/>
      <c r="K35" s="45"/>
    </row>
    <row r="36" spans="2:11" s="1" customFormat="1" ht="25.35" customHeight="1">
      <c r="B36" s="41"/>
      <c r="C36" s="141"/>
      <c r="D36" s="142" t="s">
        <v>48</v>
      </c>
      <c r="E36" s="79"/>
      <c r="F36" s="79"/>
      <c r="G36" s="143" t="s">
        <v>49</v>
      </c>
      <c r="H36" s="144" t="s">
        <v>50</v>
      </c>
      <c r="I36" s="145"/>
      <c r="J36" s="146">
        <f>SUM(J27:J34)</f>
        <v>0</v>
      </c>
      <c r="K36" s="147"/>
    </row>
    <row r="37" spans="2:11" s="1" customFormat="1" ht="14.45" customHeight="1">
      <c r="B37" s="56"/>
      <c r="C37" s="57"/>
      <c r="D37" s="57"/>
      <c r="E37" s="57"/>
      <c r="F37" s="57"/>
      <c r="G37" s="57"/>
      <c r="H37" s="57"/>
      <c r="I37" s="148"/>
      <c r="J37" s="57"/>
      <c r="K37" s="58"/>
    </row>
    <row r="41" spans="2:11" s="1" customFormat="1" ht="6.95" customHeight="1">
      <c r="B41" s="149"/>
      <c r="C41" s="150"/>
      <c r="D41" s="150"/>
      <c r="E41" s="150"/>
      <c r="F41" s="150"/>
      <c r="G41" s="150"/>
      <c r="H41" s="150"/>
      <c r="I41" s="151"/>
      <c r="J41" s="150"/>
      <c r="K41" s="152"/>
    </row>
    <row r="42" spans="2:11" s="1" customFormat="1" ht="36.95" customHeight="1">
      <c r="B42" s="41"/>
      <c r="C42" s="30" t="s">
        <v>129</v>
      </c>
      <c r="D42" s="42"/>
      <c r="E42" s="42"/>
      <c r="F42" s="42"/>
      <c r="G42" s="42"/>
      <c r="H42" s="42"/>
      <c r="I42" s="127"/>
      <c r="J42" s="42"/>
      <c r="K42" s="45"/>
    </row>
    <row r="43" spans="2:11" s="1" customFormat="1" ht="6.95" customHeight="1">
      <c r="B43" s="41"/>
      <c r="C43" s="42"/>
      <c r="D43" s="42"/>
      <c r="E43" s="42"/>
      <c r="F43" s="42"/>
      <c r="G43" s="42"/>
      <c r="H43" s="42"/>
      <c r="I43" s="127"/>
      <c r="J43" s="42"/>
      <c r="K43" s="45"/>
    </row>
    <row r="44" spans="2:11" s="1" customFormat="1" ht="14.45" customHeight="1">
      <c r="B44" s="41"/>
      <c r="C44" s="37" t="s">
        <v>18</v>
      </c>
      <c r="D44" s="42"/>
      <c r="E44" s="42"/>
      <c r="F44" s="42"/>
      <c r="G44" s="42"/>
      <c r="H44" s="42"/>
      <c r="I44" s="127"/>
      <c r="J44" s="42"/>
      <c r="K44" s="45"/>
    </row>
    <row r="45" spans="2:11" s="1" customFormat="1" ht="22.5" customHeight="1">
      <c r="B45" s="41"/>
      <c r="C45" s="42"/>
      <c r="D45" s="42"/>
      <c r="E45" s="405" t="str">
        <f>E7</f>
        <v>VÝDEJNA JÍDEL V BUDOVĚ TEORETICKÝCH ÚSTAVŮ LF OLOMOUC</v>
      </c>
      <c r="F45" s="406"/>
      <c r="G45" s="406"/>
      <c r="H45" s="406"/>
      <c r="I45" s="127"/>
      <c r="J45" s="42"/>
      <c r="K45" s="45"/>
    </row>
    <row r="46" spans="2:11" s="1" customFormat="1" ht="14.45" customHeight="1">
      <c r="B46" s="41"/>
      <c r="C46" s="37" t="s">
        <v>126</v>
      </c>
      <c r="D46" s="42"/>
      <c r="E46" s="42"/>
      <c r="F46" s="42"/>
      <c r="G46" s="42"/>
      <c r="H46" s="42"/>
      <c r="I46" s="127"/>
      <c r="J46" s="42"/>
      <c r="K46" s="45"/>
    </row>
    <row r="47" spans="2:11" s="1" customFormat="1" ht="23.25" customHeight="1">
      <c r="B47" s="41"/>
      <c r="C47" s="42"/>
      <c r="D47" s="42"/>
      <c r="E47" s="407" t="str">
        <f>E9</f>
        <v>D2 - PS 01 - Technologie vybavení kuchyně</v>
      </c>
      <c r="F47" s="408"/>
      <c r="G47" s="408"/>
      <c r="H47" s="408"/>
      <c r="I47" s="127"/>
      <c r="J47" s="42"/>
      <c r="K47" s="45"/>
    </row>
    <row r="48" spans="2:11" s="1" customFormat="1" ht="6.95" customHeight="1">
      <c r="B48" s="41"/>
      <c r="C48" s="42"/>
      <c r="D48" s="42"/>
      <c r="E48" s="42"/>
      <c r="F48" s="42"/>
      <c r="G48" s="42"/>
      <c r="H48" s="42"/>
      <c r="I48" s="127"/>
      <c r="J48" s="42"/>
      <c r="K48" s="45"/>
    </row>
    <row r="49" spans="2:11" s="1" customFormat="1" ht="18" customHeight="1">
      <c r="B49" s="41"/>
      <c r="C49" s="37" t="s">
        <v>23</v>
      </c>
      <c r="D49" s="42"/>
      <c r="E49" s="42"/>
      <c r="F49" s="35" t="str">
        <f>F12</f>
        <v>Olomouc k.ú.Nová Ulice, č.p.976</v>
      </c>
      <c r="G49" s="42"/>
      <c r="H49" s="42"/>
      <c r="I49" s="128" t="s">
        <v>25</v>
      </c>
      <c r="J49" s="129" t="str">
        <f>IF(J12="","",J12)</f>
        <v>7.11.2017</v>
      </c>
      <c r="K49" s="45"/>
    </row>
    <row r="50" spans="2:11" s="1" customFormat="1" ht="6.95" customHeight="1">
      <c r="B50" s="41"/>
      <c r="C50" s="42"/>
      <c r="D50" s="42"/>
      <c r="E50" s="42"/>
      <c r="F50" s="42"/>
      <c r="G50" s="42"/>
      <c r="H50" s="42"/>
      <c r="I50" s="127"/>
      <c r="J50" s="42"/>
      <c r="K50" s="45"/>
    </row>
    <row r="51" spans="2:11" s="1" customFormat="1" ht="13.5">
      <c r="B51" s="41"/>
      <c r="C51" s="37" t="s">
        <v>27</v>
      </c>
      <c r="D51" s="42"/>
      <c r="E51" s="42"/>
      <c r="F51" s="35" t="str">
        <f>E15</f>
        <v>UP v Olomouci, Křižkovského 511/8</v>
      </c>
      <c r="G51" s="42"/>
      <c r="H51" s="42"/>
      <c r="I51" s="128" t="s">
        <v>33</v>
      </c>
      <c r="J51" s="35" t="str">
        <f>E21</f>
        <v>Alfaprojekt Olomouc a.s., Tylova 4,779 00 Olomouc</v>
      </c>
      <c r="K51" s="45"/>
    </row>
    <row r="52" spans="2:11" s="1" customFormat="1" ht="14.45" customHeight="1">
      <c r="B52" s="41"/>
      <c r="C52" s="37" t="s">
        <v>31</v>
      </c>
      <c r="D52" s="42"/>
      <c r="E52" s="42"/>
      <c r="F52" s="35" t="str">
        <f>IF(E18="","",E18)</f>
        <v/>
      </c>
      <c r="G52" s="42"/>
      <c r="H52" s="42"/>
      <c r="I52" s="127"/>
      <c r="J52" s="42"/>
      <c r="K52" s="45"/>
    </row>
    <row r="53" spans="2:11" s="1" customFormat="1" ht="10.35" customHeight="1">
      <c r="B53" s="41"/>
      <c r="C53" s="42"/>
      <c r="D53" s="42"/>
      <c r="E53" s="42"/>
      <c r="F53" s="42"/>
      <c r="G53" s="42"/>
      <c r="H53" s="42"/>
      <c r="I53" s="127"/>
      <c r="J53" s="42"/>
      <c r="K53" s="45"/>
    </row>
    <row r="54" spans="2:11" s="1" customFormat="1" ht="29.25" customHeight="1">
      <c r="B54" s="41"/>
      <c r="C54" s="153" t="s">
        <v>130</v>
      </c>
      <c r="D54" s="141"/>
      <c r="E54" s="141"/>
      <c r="F54" s="141"/>
      <c r="G54" s="141"/>
      <c r="H54" s="141"/>
      <c r="I54" s="154"/>
      <c r="J54" s="155" t="s">
        <v>131</v>
      </c>
      <c r="K54" s="156"/>
    </row>
    <row r="55" spans="2:11" s="1" customFormat="1" ht="10.35" customHeight="1">
      <c r="B55" s="41"/>
      <c r="C55" s="42"/>
      <c r="D55" s="42"/>
      <c r="E55" s="42"/>
      <c r="F55" s="42"/>
      <c r="G55" s="42"/>
      <c r="H55" s="42"/>
      <c r="I55" s="127"/>
      <c r="J55" s="42"/>
      <c r="K55" s="45"/>
    </row>
    <row r="56" spans="2:47" s="1" customFormat="1" ht="29.25" customHeight="1">
      <c r="B56" s="41"/>
      <c r="C56" s="157" t="s">
        <v>132</v>
      </c>
      <c r="D56" s="42"/>
      <c r="E56" s="42"/>
      <c r="F56" s="42"/>
      <c r="G56" s="42"/>
      <c r="H56" s="42"/>
      <c r="I56" s="127"/>
      <c r="J56" s="137">
        <f>J78</f>
        <v>0</v>
      </c>
      <c r="K56" s="45"/>
      <c r="AU56" s="24" t="s">
        <v>133</v>
      </c>
    </row>
    <row r="57" spans="2:11" s="8" customFormat="1" ht="24.95" customHeight="1">
      <c r="B57" s="158"/>
      <c r="C57" s="159"/>
      <c r="D57" s="160" t="s">
        <v>2429</v>
      </c>
      <c r="E57" s="161"/>
      <c r="F57" s="161"/>
      <c r="G57" s="161"/>
      <c r="H57" s="161"/>
      <c r="I57" s="162"/>
      <c r="J57" s="163">
        <f>J79</f>
        <v>0</v>
      </c>
      <c r="K57" s="164"/>
    </row>
    <row r="58" spans="2:11" s="8" customFormat="1" ht="24.95" customHeight="1">
      <c r="B58" s="158"/>
      <c r="C58" s="159"/>
      <c r="D58" s="160" t="s">
        <v>2430</v>
      </c>
      <c r="E58" s="161"/>
      <c r="F58" s="161"/>
      <c r="G58" s="161"/>
      <c r="H58" s="161"/>
      <c r="I58" s="162"/>
      <c r="J58" s="163">
        <f>J136</f>
        <v>0</v>
      </c>
      <c r="K58" s="164"/>
    </row>
    <row r="59" spans="2:11" s="1" customFormat="1" ht="21.75" customHeight="1">
      <c r="B59" s="41"/>
      <c r="C59" s="42"/>
      <c r="D59" s="42"/>
      <c r="E59" s="42"/>
      <c r="F59" s="42"/>
      <c r="G59" s="42"/>
      <c r="H59" s="42"/>
      <c r="I59" s="127"/>
      <c r="J59" s="42"/>
      <c r="K59" s="45"/>
    </row>
    <row r="60" spans="2:11" s="1" customFormat="1" ht="6.95" customHeight="1">
      <c r="B60" s="56"/>
      <c r="C60" s="57"/>
      <c r="D60" s="57"/>
      <c r="E60" s="57"/>
      <c r="F60" s="57"/>
      <c r="G60" s="57"/>
      <c r="H60" s="57"/>
      <c r="I60" s="148"/>
      <c r="J60" s="57"/>
      <c r="K60" s="58"/>
    </row>
    <row r="64" spans="2:12" s="1" customFormat="1" ht="6.95" customHeight="1">
      <c r="B64" s="59"/>
      <c r="C64" s="60"/>
      <c r="D64" s="60"/>
      <c r="E64" s="60"/>
      <c r="F64" s="60"/>
      <c r="G64" s="60"/>
      <c r="H64" s="60"/>
      <c r="I64" s="151"/>
      <c r="J64" s="60"/>
      <c r="K64" s="60"/>
      <c r="L64" s="61"/>
    </row>
    <row r="65" spans="2:12" s="1" customFormat="1" ht="36.95" customHeight="1">
      <c r="B65" s="41"/>
      <c r="C65" s="62" t="s">
        <v>156</v>
      </c>
      <c r="D65" s="63"/>
      <c r="E65" s="63"/>
      <c r="F65" s="63"/>
      <c r="G65" s="63"/>
      <c r="H65" s="63"/>
      <c r="I65" s="172"/>
      <c r="J65" s="63"/>
      <c r="K65" s="63"/>
      <c r="L65" s="61"/>
    </row>
    <row r="66" spans="2:12" s="1" customFormat="1" ht="6.95" customHeight="1">
      <c r="B66" s="41"/>
      <c r="C66" s="63"/>
      <c r="D66" s="63"/>
      <c r="E66" s="63"/>
      <c r="F66" s="63"/>
      <c r="G66" s="63"/>
      <c r="H66" s="63"/>
      <c r="I66" s="172"/>
      <c r="J66" s="63"/>
      <c r="K66" s="63"/>
      <c r="L66" s="61"/>
    </row>
    <row r="67" spans="2:12" s="1" customFormat="1" ht="14.45" customHeight="1">
      <c r="B67" s="41"/>
      <c r="C67" s="65" t="s">
        <v>18</v>
      </c>
      <c r="D67" s="63"/>
      <c r="E67" s="63"/>
      <c r="F67" s="63"/>
      <c r="G67" s="63"/>
      <c r="H67" s="63"/>
      <c r="I67" s="172"/>
      <c r="J67" s="63"/>
      <c r="K67" s="63"/>
      <c r="L67" s="61"/>
    </row>
    <row r="68" spans="2:12" s="1" customFormat="1" ht="22.5" customHeight="1">
      <c r="B68" s="41"/>
      <c r="C68" s="63"/>
      <c r="D68" s="63"/>
      <c r="E68" s="409" t="str">
        <f>E7</f>
        <v>VÝDEJNA JÍDEL V BUDOVĚ TEORETICKÝCH ÚSTAVŮ LF OLOMOUC</v>
      </c>
      <c r="F68" s="410"/>
      <c r="G68" s="410"/>
      <c r="H68" s="410"/>
      <c r="I68" s="172"/>
      <c r="J68" s="63"/>
      <c r="K68" s="63"/>
      <c r="L68" s="61"/>
    </row>
    <row r="69" spans="2:12" s="1" customFormat="1" ht="14.45" customHeight="1">
      <c r="B69" s="41"/>
      <c r="C69" s="65" t="s">
        <v>126</v>
      </c>
      <c r="D69" s="63"/>
      <c r="E69" s="63"/>
      <c r="F69" s="63"/>
      <c r="G69" s="63"/>
      <c r="H69" s="63"/>
      <c r="I69" s="172"/>
      <c r="J69" s="63"/>
      <c r="K69" s="63"/>
      <c r="L69" s="61"/>
    </row>
    <row r="70" spans="2:12" s="1" customFormat="1" ht="23.25" customHeight="1">
      <c r="B70" s="41"/>
      <c r="C70" s="63"/>
      <c r="D70" s="63"/>
      <c r="E70" s="381" t="str">
        <f>E9</f>
        <v>D2 - PS 01 - Technologie vybavení kuchyně</v>
      </c>
      <c r="F70" s="411"/>
      <c r="G70" s="411"/>
      <c r="H70" s="411"/>
      <c r="I70" s="172"/>
      <c r="J70" s="63"/>
      <c r="K70" s="63"/>
      <c r="L70" s="61"/>
    </row>
    <row r="71" spans="2:12" s="1" customFormat="1" ht="6.95" customHeight="1">
      <c r="B71" s="41"/>
      <c r="C71" s="63"/>
      <c r="D71" s="63"/>
      <c r="E71" s="63"/>
      <c r="F71" s="63"/>
      <c r="G71" s="63"/>
      <c r="H71" s="63"/>
      <c r="I71" s="172"/>
      <c r="J71" s="63"/>
      <c r="K71" s="63"/>
      <c r="L71" s="61"/>
    </row>
    <row r="72" spans="2:12" s="1" customFormat="1" ht="18" customHeight="1">
      <c r="B72" s="41"/>
      <c r="C72" s="65" t="s">
        <v>23</v>
      </c>
      <c r="D72" s="63"/>
      <c r="E72" s="63"/>
      <c r="F72" s="173" t="str">
        <f>F12</f>
        <v>Olomouc k.ú.Nová Ulice, č.p.976</v>
      </c>
      <c r="G72" s="63"/>
      <c r="H72" s="63"/>
      <c r="I72" s="174" t="s">
        <v>25</v>
      </c>
      <c r="J72" s="73" t="str">
        <f>IF(J12="","",J12)</f>
        <v>7.11.2017</v>
      </c>
      <c r="K72" s="63"/>
      <c r="L72" s="61"/>
    </row>
    <row r="73" spans="2:12" s="1" customFormat="1" ht="6.95" customHeight="1">
      <c r="B73" s="41"/>
      <c r="C73" s="63"/>
      <c r="D73" s="63"/>
      <c r="E73" s="63"/>
      <c r="F73" s="63"/>
      <c r="G73" s="63"/>
      <c r="H73" s="63"/>
      <c r="I73" s="172"/>
      <c r="J73" s="63"/>
      <c r="K73" s="63"/>
      <c r="L73" s="61"/>
    </row>
    <row r="74" spans="2:12" s="1" customFormat="1" ht="13.5">
      <c r="B74" s="41"/>
      <c r="C74" s="65" t="s">
        <v>27</v>
      </c>
      <c r="D74" s="63"/>
      <c r="E74" s="63"/>
      <c r="F74" s="173" t="str">
        <f>E15</f>
        <v>UP v Olomouci, Křižkovského 511/8</v>
      </c>
      <c r="G74" s="63"/>
      <c r="H74" s="63"/>
      <c r="I74" s="174" t="s">
        <v>33</v>
      </c>
      <c r="J74" s="173" t="str">
        <f>E21</f>
        <v>Alfaprojekt Olomouc a.s., Tylova 4,779 00 Olomouc</v>
      </c>
      <c r="K74" s="63"/>
      <c r="L74" s="61"/>
    </row>
    <row r="75" spans="2:12" s="1" customFormat="1" ht="14.45" customHeight="1">
      <c r="B75" s="41"/>
      <c r="C75" s="65" t="s">
        <v>31</v>
      </c>
      <c r="D75" s="63"/>
      <c r="E75" s="63"/>
      <c r="F75" s="173" t="str">
        <f>IF(E18="","",E18)</f>
        <v/>
      </c>
      <c r="G75" s="63"/>
      <c r="H75" s="63"/>
      <c r="I75" s="172"/>
      <c r="J75" s="63"/>
      <c r="K75" s="63"/>
      <c r="L75" s="61"/>
    </row>
    <row r="76" spans="2:12" s="1" customFormat="1" ht="10.35" customHeight="1">
      <c r="B76" s="41"/>
      <c r="C76" s="63"/>
      <c r="D76" s="63"/>
      <c r="E76" s="63"/>
      <c r="F76" s="63"/>
      <c r="G76" s="63"/>
      <c r="H76" s="63"/>
      <c r="I76" s="172"/>
      <c r="J76" s="63"/>
      <c r="K76" s="63"/>
      <c r="L76" s="61"/>
    </row>
    <row r="77" spans="2:20" s="10" customFormat="1" ht="29.25" customHeight="1">
      <c r="B77" s="175"/>
      <c r="C77" s="176" t="s">
        <v>157</v>
      </c>
      <c r="D77" s="177" t="s">
        <v>57</v>
      </c>
      <c r="E77" s="177" t="s">
        <v>53</v>
      </c>
      <c r="F77" s="177" t="s">
        <v>158</v>
      </c>
      <c r="G77" s="177" t="s">
        <v>159</v>
      </c>
      <c r="H77" s="177" t="s">
        <v>160</v>
      </c>
      <c r="I77" s="178" t="s">
        <v>161</v>
      </c>
      <c r="J77" s="177" t="s">
        <v>131</v>
      </c>
      <c r="K77" s="179" t="s">
        <v>162</v>
      </c>
      <c r="L77" s="180"/>
      <c r="M77" s="81" t="s">
        <v>163</v>
      </c>
      <c r="N77" s="82" t="s">
        <v>42</v>
      </c>
      <c r="O77" s="82" t="s">
        <v>164</v>
      </c>
      <c r="P77" s="82" t="s">
        <v>165</v>
      </c>
      <c r="Q77" s="82" t="s">
        <v>166</v>
      </c>
      <c r="R77" s="82" t="s">
        <v>167</v>
      </c>
      <c r="S77" s="82" t="s">
        <v>168</v>
      </c>
      <c r="T77" s="83" t="s">
        <v>169</v>
      </c>
    </row>
    <row r="78" spans="2:63" s="1" customFormat="1" ht="29.25" customHeight="1">
      <c r="B78" s="41"/>
      <c r="C78" s="87" t="s">
        <v>132</v>
      </c>
      <c r="D78" s="63"/>
      <c r="E78" s="63"/>
      <c r="F78" s="63"/>
      <c r="G78" s="63"/>
      <c r="H78" s="63"/>
      <c r="I78" s="172"/>
      <c r="J78" s="181">
        <f>BK78</f>
        <v>0</v>
      </c>
      <c r="K78" s="63"/>
      <c r="L78" s="61"/>
      <c r="M78" s="84"/>
      <c r="N78" s="85"/>
      <c r="O78" s="85"/>
      <c r="P78" s="182">
        <f>P79+P136</f>
        <v>0</v>
      </c>
      <c r="Q78" s="85"/>
      <c r="R78" s="182">
        <f>R79+R136</f>
        <v>0</v>
      </c>
      <c r="S78" s="85"/>
      <c r="T78" s="183">
        <f>T79+T136</f>
        <v>0</v>
      </c>
      <c r="AT78" s="24" t="s">
        <v>71</v>
      </c>
      <c r="AU78" s="24" t="s">
        <v>133</v>
      </c>
      <c r="BK78" s="184">
        <f>BK79+BK136</f>
        <v>0</v>
      </c>
    </row>
    <row r="79" spans="2:63" s="11" customFormat="1" ht="37.35" customHeight="1">
      <c r="B79" s="185"/>
      <c r="C79" s="186"/>
      <c r="D79" s="199" t="s">
        <v>71</v>
      </c>
      <c r="E79" s="268" t="s">
        <v>2324</v>
      </c>
      <c r="F79" s="268" t="s">
        <v>2431</v>
      </c>
      <c r="G79" s="186"/>
      <c r="H79" s="186"/>
      <c r="I79" s="189"/>
      <c r="J79" s="269">
        <f>BK79</f>
        <v>0</v>
      </c>
      <c r="K79" s="186"/>
      <c r="L79" s="191"/>
      <c r="M79" s="192"/>
      <c r="N79" s="193"/>
      <c r="O79" s="193"/>
      <c r="P79" s="194">
        <f>SUM(P80:P135)</f>
        <v>0</v>
      </c>
      <c r="Q79" s="193"/>
      <c r="R79" s="194">
        <f>SUM(R80:R135)</f>
        <v>0</v>
      </c>
      <c r="S79" s="193"/>
      <c r="T79" s="195">
        <f>SUM(T80:T135)</f>
        <v>0</v>
      </c>
      <c r="AR79" s="196" t="s">
        <v>80</v>
      </c>
      <c r="AT79" s="197" t="s">
        <v>71</v>
      </c>
      <c r="AU79" s="197" t="s">
        <v>72</v>
      </c>
      <c r="AY79" s="196" t="s">
        <v>172</v>
      </c>
      <c r="BK79" s="198">
        <f>SUM(BK80:BK135)</f>
        <v>0</v>
      </c>
    </row>
    <row r="80" spans="2:65" s="1" customFormat="1" ht="31.5" customHeight="1">
      <c r="B80" s="41"/>
      <c r="C80" s="202" t="s">
        <v>80</v>
      </c>
      <c r="D80" s="202" t="s">
        <v>175</v>
      </c>
      <c r="E80" s="203" t="s">
        <v>2432</v>
      </c>
      <c r="F80" s="204" t="s">
        <v>2433</v>
      </c>
      <c r="G80" s="205" t="s">
        <v>1006</v>
      </c>
      <c r="H80" s="206">
        <v>1</v>
      </c>
      <c r="I80" s="207"/>
      <c r="J80" s="208">
        <f aca="true" t="shared" si="0" ref="J80:J86">ROUND(I80*H80,2)</f>
        <v>0</v>
      </c>
      <c r="K80" s="204" t="s">
        <v>21</v>
      </c>
      <c r="L80" s="61"/>
      <c r="M80" s="209" t="s">
        <v>21</v>
      </c>
      <c r="N80" s="210" t="s">
        <v>43</v>
      </c>
      <c r="O80" s="42"/>
      <c r="P80" s="211">
        <f aca="true" t="shared" si="1" ref="P80:P86">O80*H80</f>
        <v>0</v>
      </c>
      <c r="Q80" s="211">
        <v>0</v>
      </c>
      <c r="R80" s="211">
        <f aca="true" t="shared" si="2" ref="R80:R86">Q80*H80</f>
        <v>0</v>
      </c>
      <c r="S80" s="211">
        <v>0</v>
      </c>
      <c r="T80" s="212">
        <f aca="true" t="shared" si="3" ref="T80:T86">S80*H80</f>
        <v>0</v>
      </c>
      <c r="AR80" s="24" t="s">
        <v>180</v>
      </c>
      <c r="AT80" s="24" t="s">
        <v>175</v>
      </c>
      <c r="AU80" s="24" t="s">
        <v>80</v>
      </c>
      <c r="AY80" s="24" t="s">
        <v>172</v>
      </c>
      <c r="BE80" s="213">
        <f aca="true" t="shared" si="4" ref="BE80:BE86">IF(N80="základní",J80,0)</f>
        <v>0</v>
      </c>
      <c r="BF80" s="213">
        <f aca="true" t="shared" si="5" ref="BF80:BF86">IF(N80="snížená",J80,0)</f>
        <v>0</v>
      </c>
      <c r="BG80" s="213">
        <f aca="true" t="shared" si="6" ref="BG80:BG86">IF(N80="zákl. přenesená",J80,0)</f>
        <v>0</v>
      </c>
      <c r="BH80" s="213">
        <f aca="true" t="shared" si="7" ref="BH80:BH86">IF(N80="sníž. přenesená",J80,0)</f>
        <v>0</v>
      </c>
      <c r="BI80" s="213">
        <f aca="true" t="shared" si="8" ref="BI80:BI86">IF(N80="nulová",J80,0)</f>
        <v>0</v>
      </c>
      <c r="BJ80" s="24" t="s">
        <v>80</v>
      </c>
      <c r="BK80" s="213">
        <f aca="true" t="shared" si="9" ref="BK80:BK86">ROUND(I80*H80,2)</f>
        <v>0</v>
      </c>
      <c r="BL80" s="24" t="s">
        <v>180</v>
      </c>
      <c r="BM80" s="24" t="s">
        <v>82</v>
      </c>
    </row>
    <row r="81" spans="2:65" s="1" customFormat="1" ht="31.5" customHeight="1">
      <c r="B81" s="41"/>
      <c r="C81" s="202" t="s">
        <v>82</v>
      </c>
      <c r="D81" s="202" t="s">
        <v>175</v>
      </c>
      <c r="E81" s="203" t="s">
        <v>2434</v>
      </c>
      <c r="F81" s="204" t="s">
        <v>2435</v>
      </c>
      <c r="G81" s="205" t="s">
        <v>1006</v>
      </c>
      <c r="H81" s="206">
        <v>1</v>
      </c>
      <c r="I81" s="207"/>
      <c r="J81" s="208">
        <f t="shared" si="0"/>
        <v>0</v>
      </c>
      <c r="K81" s="204" t="s">
        <v>21</v>
      </c>
      <c r="L81" s="61"/>
      <c r="M81" s="209" t="s">
        <v>21</v>
      </c>
      <c r="N81" s="210" t="s">
        <v>43</v>
      </c>
      <c r="O81" s="42"/>
      <c r="P81" s="211">
        <f t="shared" si="1"/>
        <v>0</v>
      </c>
      <c r="Q81" s="211">
        <v>0</v>
      </c>
      <c r="R81" s="211">
        <f t="shared" si="2"/>
        <v>0</v>
      </c>
      <c r="S81" s="211">
        <v>0</v>
      </c>
      <c r="T81" s="212">
        <f t="shared" si="3"/>
        <v>0</v>
      </c>
      <c r="AR81" s="24" t="s">
        <v>180</v>
      </c>
      <c r="AT81" s="24" t="s">
        <v>175</v>
      </c>
      <c r="AU81" s="24" t="s">
        <v>80</v>
      </c>
      <c r="AY81" s="24" t="s">
        <v>172</v>
      </c>
      <c r="BE81" s="213">
        <f t="shared" si="4"/>
        <v>0</v>
      </c>
      <c r="BF81" s="213">
        <f t="shared" si="5"/>
        <v>0</v>
      </c>
      <c r="BG81" s="213">
        <f t="shared" si="6"/>
        <v>0</v>
      </c>
      <c r="BH81" s="213">
        <f t="shared" si="7"/>
        <v>0</v>
      </c>
      <c r="BI81" s="213">
        <f t="shared" si="8"/>
        <v>0</v>
      </c>
      <c r="BJ81" s="24" t="s">
        <v>80</v>
      </c>
      <c r="BK81" s="213">
        <f t="shared" si="9"/>
        <v>0</v>
      </c>
      <c r="BL81" s="24" t="s">
        <v>180</v>
      </c>
      <c r="BM81" s="24" t="s">
        <v>180</v>
      </c>
    </row>
    <row r="82" spans="2:65" s="1" customFormat="1" ht="44.25" customHeight="1">
      <c r="B82" s="41"/>
      <c r="C82" s="202" t="s">
        <v>173</v>
      </c>
      <c r="D82" s="202" t="s">
        <v>175</v>
      </c>
      <c r="E82" s="203" t="s">
        <v>2436</v>
      </c>
      <c r="F82" s="204" t="s">
        <v>2437</v>
      </c>
      <c r="G82" s="205" t="s">
        <v>1006</v>
      </c>
      <c r="H82" s="206">
        <v>1</v>
      </c>
      <c r="I82" s="207"/>
      <c r="J82" s="208">
        <f t="shared" si="0"/>
        <v>0</v>
      </c>
      <c r="K82" s="204" t="s">
        <v>21</v>
      </c>
      <c r="L82" s="61"/>
      <c r="M82" s="209" t="s">
        <v>21</v>
      </c>
      <c r="N82" s="210" t="s">
        <v>43</v>
      </c>
      <c r="O82" s="42"/>
      <c r="P82" s="211">
        <f t="shared" si="1"/>
        <v>0</v>
      </c>
      <c r="Q82" s="211">
        <v>0</v>
      </c>
      <c r="R82" s="211">
        <f t="shared" si="2"/>
        <v>0</v>
      </c>
      <c r="S82" s="211">
        <v>0</v>
      </c>
      <c r="T82" s="212">
        <f t="shared" si="3"/>
        <v>0</v>
      </c>
      <c r="AR82" s="24" t="s">
        <v>180</v>
      </c>
      <c r="AT82" s="24" t="s">
        <v>175</v>
      </c>
      <c r="AU82" s="24" t="s">
        <v>80</v>
      </c>
      <c r="AY82" s="24" t="s">
        <v>172</v>
      </c>
      <c r="BE82" s="213">
        <f t="shared" si="4"/>
        <v>0</v>
      </c>
      <c r="BF82" s="213">
        <f t="shared" si="5"/>
        <v>0</v>
      </c>
      <c r="BG82" s="213">
        <f t="shared" si="6"/>
        <v>0</v>
      </c>
      <c r="BH82" s="213">
        <f t="shared" si="7"/>
        <v>0</v>
      </c>
      <c r="BI82" s="213">
        <f t="shared" si="8"/>
        <v>0</v>
      </c>
      <c r="BJ82" s="24" t="s">
        <v>80</v>
      </c>
      <c r="BK82" s="213">
        <f t="shared" si="9"/>
        <v>0</v>
      </c>
      <c r="BL82" s="24" t="s">
        <v>180</v>
      </c>
      <c r="BM82" s="24" t="s">
        <v>224</v>
      </c>
    </row>
    <row r="83" spans="2:65" s="1" customFormat="1" ht="44.25" customHeight="1">
      <c r="B83" s="41"/>
      <c r="C83" s="202" t="s">
        <v>180</v>
      </c>
      <c r="D83" s="202" t="s">
        <v>175</v>
      </c>
      <c r="E83" s="203" t="s">
        <v>2438</v>
      </c>
      <c r="F83" s="204" t="s">
        <v>2439</v>
      </c>
      <c r="G83" s="205" t="s">
        <v>1006</v>
      </c>
      <c r="H83" s="206">
        <v>1</v>
      </c>
      <c r="I83" s="207"/>
      <c r="J83" s="208">
        <f t="shared" si="0"/>
        <v>0</v>
      </c>
      <c r="K83" s="204" t="s">
        <v>21</v>
      </c>
      <c r="L83" s="61"/>
      <c r="M83" s="209" t="s">
        <v>21</v>
      </c>
      <c r="N83" s="210" t="s">
        <v>43</v>
      </c>
      <c r="O83" s="42"/>
      <c r="P83" s="211">
        <f t="shared" si="1"/>
        <v>0</v>
      </c>
      <c r="Q83" s="211">
        <v>0</v>
      </c>
      <c r="R83" s="211">
        <f t="shared" si="2"/>
        <v>0</v>
      </c>
      <c r="S83" s="211">
        <v>0</v>
      </c>
      <c r="T83" s="212">
        <f t="shared" si="3"/>
        <v>0</v>
      </c>
      <c r="AR83" s="24" t="s">
        <v>180</v>
      </c>
      <c r="AT83" s="24" t="s">
        <v>175</v>
      </c>
      <c r="AU83" s="24" t="s">
        <v>80</v>
      </c>
      <c r="AY83" s="24" t="s">
        <v>172</v>
      </c>
      <c r="BE83" s="213">
        <f t="shared" si="4"/>
        <v>0</v>
      </c>
      <c r="BF83" s="213">
        <f t="shared" si="5"/>
        <v>0</v>
      </c>
      <c r="BG83" s="213">
        <f t="shared" si="6"/>
        <v>0</v>
      </c>
      <c r="BH83" s="213">
        <f t="shared" si="7"/>
        <v>0</v>
      </c>
      <c r="BI83" s="213">
        <f t="shared" si="8"/>
        <v>0</v>
      </c>
      <c r="BJ83" s="24" t="s">
        <v>80</v>
      </c>
      <c r="BK83" s="213">
        <f t="shared" si="9"/>
        <v>0</v>
      </c>
      <c r="BL83" s="24" t="s">
        <v>180</v>
      </c>
      <c r="BM83" s="24" t="s">
        <v>243</v>
      </c>
    </row>
    <row r="84" spans="2:65" s="1" customFormat="1" ht="44.25" customHeight="1">
      <c r="B84" s="41"/>
      <c r="C84" s="202" t="s">
        <v>215</v>
      </c>
      <c r="D84" s="202" t="s">
        <v>175</v>
      </c>
      <c r="E84" s="203" t="s">
        <v>2440</v>
      </c>
      <c r="F84" s="204" t="s">
        <v>2441</v>
      </c>
      <c r="G84" s="205" t="s">
        <v>1006</v>
      </c>
      <c r="H84" s="206">
        <v>1</v>
      </c>
      <c r="I84" s="207"/>
      <c r="J84" s="208">
        <f t="shared" si="0"/>
        <v>0</v>
      </c>
      <c r="K84" s="204" t="s">
        <v>21</v>
      </c>
      <c r="L84" s="61"/>
      <c r="M84" s="209" t="s">
        <v>21</v>
      </c>
      <c r="N84" s="210" t="s">
        <v>43</v>
      </c>
      <c r="O84" s="42"/>
      <c r="P84" s="211">
        <f t="shared" si="1"/>
        <v>0</v>
      </c>
      <c r="Q84" s="211">
        <v>0</v>
      </c>
      <c r="R84" s="211">
        <f t="shared" si="2"/>
        <v>0</v>
      </c>
      <c r="S84" s="211">
        <v>0</v>
      </c>
      <c r="T84" s="212">
        <f t="shared" si="3"/>
        <v>0</v>
      </c>
      <c r="AR84" s="24" t="s">
        <v>180</v>
      </c>
      <c r="AT84" s="24" t="s">
        <v>175</v>
      </c>
      <c r="AU84" s="24" t="s">
        <v>80</v>
      </c>
      <c r="AY84" s="24" t="s">
        <v>172</v>
      </c>
      <c r="BE84" s="213">
        <f t="shared" si="4"/>
        <v>0</v>
      </c>
      <c r="BF84" s="213">
        <f t="shared" si="5"/>
        <v>0</v>
      </c>
      <c r="BG84" s="213">
        <f t="shared" si="6"/>
        <v>0</v>
      </c>
      <c r="BH84" s="213">
        <f t="shared" si="7"/>
        <v>0</v>
      </c>
      <c r="BI84" s="213">
        <f t="shared" si="8"/>
        <v>0</v>
      </c>
      <c r="BJ84" s="24" t="s">
        <v>80</v>
      </c>
      <c r="BK84" s="213">
        <f t="shared" si="9"/>
        <v>0</v>
      </c>
      <c r="BL84" s="24" t="s">
        <v>180</v>
      </c>
      <c r="BM84" s="24" t="s">
        <v>257</v>
      </c>
    </row>
    <row r="85" spans="2:65" s="1" customFormat="1" ht="82.5" customHeight="1">
      <c r="B85" s="41"/>
      <c r="C85" s="202" t="s">
        <v>224</v>
      </c>
      <c r="D85" s="202" t="s">
        <v>175</v>
      </c>
      <c r="E85" s="203" t="s">
        <v>2442</v>
      </c>
      <c r="F85" s="204" t="s">
        <v>2443</v>
      </c>
      <c r="G85" s="205" t="s">
        <v>1006</v>
      </c>
      <c r="H85" s="206">
        <v>1</v>
      </c>
      <c r="I85" s="207"/>
      <c r="J85" s="208">
        <f t="shared" si="0"/>
        <v>0</v>
      </c>
      <c r="K85" s="204" t="s">
        <v>21</v>
      </c>
      <c r="L85" s="61"/>
      <c r="M85" s="209" t="s">
        <v>21</v>
      </c>
      <c r="N85" s="210" t="s">
        <v>43</v>
      </c>
      <c r="O85" s="42"/>
      <c r="P85" s="211">
        <f t="shared" si="1"/>
        <v>0</v>
      </c>
      <c r="Q85" s="211">
        <v>0</v>
      </c>
      <c r="R85" s="211">
        <f t="shared" si="2"/>
        <v>0</v>
      </c>
      <c r="S85" s="211">
        <v>0</v>
      </c>
      <c r="T85" s="212">
        <f t="shared" si="3"/>
        <v>0</v>
      </c>
      <c r="AR85" s="24" t="s">
        <v>180</v>
      </c>
      <c r="AT85" s="24" t="s">
        <v>175</v>
      </c>
      <c r="AU85" s="24" t="s">
        <v>80</v>
      </c>
      <c r="AY85" s="24" t="s">
        <v>172</v>
      </c>
      <c r="BE85" s="213">
        <f t="shared" si="4"/>
        <v>0</v>
      </c>
      <c r="BF85" s="213">
        <f t="shared" si="5"/>
        <v>0</v>
      </c>
      <c r="BG85" s="213">
        <f t="shared" si="6"/>
        <v>0</v>
      </c>
      <c r="BH85" s="213">
        <f t="shared" si="7"/>
        <v>0</v>
      </c>
      <c r="BI85" s="213">
        <f t="shared" si="8"/>
        <v>0</v>
      </c>
      <c r="BJ85" s="24" t="s">
        <v>80</v>
      </c>
      <c r="BK85" s="213">
        <f t="shared" si="9"/>
        <v>0</v>
      </c>
      <c r="BL85" s="24" t="s">
        <v>180</v>
      </c>
      <c r="BM85" s="24" t="s">
        <v>271</v>
      </c>
    </row>
    <row r="86" spans="2:65" s="1" customFormat="1" ht="57" customHeight="1">
      <c r="B86" s="41"/>
      <c r="C86" s="202" t="s">
        <v>235</v>
      </c>
      <c r="D86" s="202" t="s">
        <v>175</v>
      </c>
      <c r="E86" s="203" t="s">
        <v>2444</v>
      </c>
      <c r="F86" s="204" t="s">
        <v>2445</v>
      </c>
      <c r="G86" s="205" t="s">
        <v>1006</v>
      </c>
      <c r="H86" s="206">
        <v>1</v>
      </c>
      <c r="I86" s="207"/>
      <c r="J86" s="208">
        <f t="shared" si="0"/>
        <v>0</v>
      </c>
      <c r="K86" s="204" t="s">
        <v>21</v>
      </c>
      <c r="L86" s="61"/>
      <c r="M86" s="209" t="s">
        <v>21</v>
      </c>
      <c r="N86" s="210" t="s">
        <v>43</v>
      </c>
      <c r="O86" s="42"/>
      <c r="P86" s="211">
        <f t="shared" si="1"/>
        <v>0</v>
      </c>
      <c r="Q86" s="211">
        <v>0</v>
      </c>
      <c r="R86" s="211">
        <f t="shared" si="2"/>
        <v>0</v>
      </c>
      <c r="S86" s="211">
        <v>0</v>
      </c>
      <c r="T86" s="212">
        <f t="shared" si="3"/>
        <v>0</v>
      </c>
      <c r="AR86" s="24" t="s">
        <v>180</v>
      </c>
      <c r="AT86" s="24" t="s">
        <v>175</v>
      </c>
      <c r="AU86" s="24" t="s">
        <v>80</v>
      </c>
      <c r="AY86" s="24" t="s">
        <v>172</v>
      </c>
      <c r="BE86" s="213">
        <f t="shared" si="4"/>
        <v>0</v>
      </c>
      <c r="BF86" s="213">
        <f t="shared" si="5"/>
        <v>0</v>
      </c>
      <c r="BG86" s="213">
        <f t="shared" si="6"/>
        <v>0</v>
      </c>
      <c r="BH86" s="213">
        <f t="shared" si="7"/>
        <v>0</v>
      </c>
      <c r="BI86" s="213">
        <f t="shared" si="8"/>
        <v>0</v>
      </c>
      <c r="BJ86" s="24" t="s">
        <v>80</v>
      </c>
      <c r="BK86" s="213">
        <f t="shared" si="9"/>
        <v>0</v>
      </c>
      <c r="BL86" s="24" t="s">
        <v>180</v>
      </c>
      <c r="BM86" s="24" t="s">
        <v>284</v>
      </c>
    </row>
    <row r="87" spans="2:47" s="1" customFormat="1" ht="27">
      <c r="B87" s="41"/>
      <c r="C87" s="63"/>
      <c r="D87" s="241" t="s">
        <v>1514</v>
      </c>
      <c r="E87" s="63"/>
      <c r="F87" s="264" t="s">
        <v>2446</v>
      </c>
      <c r="G87" s="63"/>
      <c r="H87" s="63"/>
      <c r="I87" s="172"/>
      <c r="J87" s="63"/>
      <c r="K87" s="63"/>
      <c r="L87" s="61"/>
      <c r="M87" s="216"/>
      <c r="N87" s="42"/>
      <c r="O87" s="42"/>
      <c r="P87" s="42"/>
      <c r="Q87" s="42"/>
      <c r="R87" s="42"/>
      <c r="S87" s="42"/>
      <c r="T87" s="78"/>
      <c r="AT87" s="24" t="s">
        <v>1514</v>
      </c>
      <c r="AU87" s="24" t="s">
        <v>80</v>
      </c>
    </row>
    <row r="88" spans="2:65" s="1" customFormat="1" ht="57" customHeight="1">
      <c r="B88" s="41"/>
      <c r="C88" s="202" t="s">
        <v>243</v>
      </c>
      <c r="D88" s="202" t="s">
        <v>175</v>
      </c>
      <c r="E88" s="203" t="s">
        <v>2447</v>
      </c>
      <c r="F88" s="204" t="s">
        <v>2448</v>
      </c>
      <c r="G88" s="205" t="s">
        <v>1006</v>
      </c>
      <c r="H88" s="206">
        <v>1</v>
      </c>
      <c r="I88" s="207"/>
      <c r="J88" s="208">
        <f aca="true" t="shared" si="10" ref="J88:J133">ROUND(I88*H88,2)</f>
        <v>0</v>
      </c>
      <c r="K88" s="204" t="s">
        <v>21</v>
      </c>
      <c r="L88" s="61"/>
      <c r="M88" s="209" t="s">
        <v>21</v>
      </c>
      <c r="N88" s="210" t="s">
        <v>43</v>
      </c>
      <c r="O88" s="42"/>
      <c r="P88" s="211">
        <f aca="true" t="shared" si="11" ref="P88:P133">O88*H88</f>
        <v>0</v>
      </c>
      <c r="Q88" s="211">
        <v>0</v>
      </c>
      <c r="R88" s="211">
        <f aca="true" t="shared" si="12" ref="R88:R133">Q88*H88</f>
        <v>0</v>
      </c>
      <c r="S88" s="211">
        <v>0</v>
      </c>
      <c r="T88" s="212">
        <f aca="true" t="shared" si="13" ref="T88:T133">S88*H88</f>
        <v>0</v>
      </c>
      <c r="AR88" s="24" t="s">
        <v>180</v>
      </c>
      <c r="AT88" s="24" t="s">
        <v>175</v>
      </c>
      <c r="AU88" s="24" t="s">
        <v>80</v>
      </c>
      <c r="AY88" s="24" t="s">
        <v>172</v>
      </c>
      <c r="BE88" s="213">
        <f aca="true" t="shared" si="14" ref="BE88:BE133">IF(N88="základní",J88,0)</f>
        <v>0</v>
      </c>
      <c r="BF88" s="213">
        <f aca="true" t="shared" si="15" ref="BF88:BF133">IF(N88="snížená",J88,0)</f>
        <v>0</v>
      </c>
      <c r="BG88" s="213">
        <f aca="true" t="shared" si="16" ref="BG88:BG133">IF(N88="zákl. přenesená",J88,0)</f>
        <v>0</v>
      </c>
      <c r="BH88" s="213">
        <f aca="true" t="shared" si="17" ref="BH88:BH133">IF(N88="sníž. přenesená",J88,0)</f>
        <v>0</v>
      </c>
      <c r="BI88" s="213">
        <f aca="true" t="shared" si="18" ref="BI88:BI133">IF(N88="nulová",J88,0)</f>
        <v>0</v>
      </c>
      <c r="BJ88" s="24" t="s">
        <v>80</v>
      </c>
      <c r="BK88" s="213">
        <f aca="true" t="shared" si="19" ref="BK88:BK133">ROUND(I88*H88,2)</f>
        <v>0</v>
      </c>
      <c r="BL88" s="24" t="s">
        <v>180</v>
      </c>
      <c r="BM88" s="24" t="s">
        <v>320</v>
      </c>
    </row>
    <row r="89" spans="2:65" s="1" customFormat="1" ht="95.25" customHeight="1">
      <c r="B89" s="41"/>
      <c r="C89" s="202" t="s">
        <v>252</v>
      </c>
      <c r="D89" s="202" t="s">
        <v>175</v>
      </c>
      <c r="E89" s="203" t="s">
        <v>2449</v>
      </c>
      <c r="F89" s="204" t="s">
        <v>2450</v>
      </c>
      <c r="G89" s="205" t="s">
        <v>1006</v>
      </c>
      <c r="H89" s="206">
        <v>1</v>
      </c>
      <c r="I89" s="207"/>
      <c r="J89" s="208">
        <f t="shared" si="10"/>
        <v>0</v>
      </c>
      <c r="K89" s="204" t="s">
        <v>21</v>
      </c>
      <c r="L89" s="61"/>
      <c r="M89" s="209" t="s">
        <v>21</v>
      </c>
      <c r="N89" s="210" t="s">
        <v>43</v>
      </c>
      <c r="O89" s="42"/>
      <c r="P89" s="211">
        <f t="shared" si="11"/>
        <v>0</v>
      </c>
      <c r="Q89" s="211">
        <v>0</v>
      </c>
      <c r="R89" s="211">
        <f t="shared" si="12"/>
        <v>0</v>
      </c>
      <c r="S89" s="211">
        <v>0</v>
      </c>
      <c r="T89" s="212">
        <f t="shared" si="13"/>
        <v>0</v>
      </c>
      <c r="AR89" s="24" t="s">
        <v>180</v>
      </c>
      <c r="AT89" s="24" t="s">
        <v>175</v>
      </c>
      <c r="AU89" s="24" t="s">
        <v>80</v>
      </c>
      <c r="AY89" s="24" t="s">
        <v>172</v>
      </c>
      <c r="BE89" s="213">
        <f t="shared" si="14"/>
        <v>0</v>
      </c>
      <c r="BF89" s="213">
        <f t="shared" si="15"/>
        <v>0</v>
      </c>
      <c r="BG89" s="213">
        <f t="shared" si="16"/>
        <v>0</v>
      </c>
      <c r="BH89" s="213">
        <f t="shared" si="17"/>
        <v>0</v>
      </c>
      <c r="BI89" s="213">
        <f t="shared" si="18"/>
        <v>0</v>
      </c>
      <c r="BJ89" s="24" t="s">
        <v>80</v>
      </c>
      <c r="BK89" s="213">
        <f t="shared" si="19"/>
        <v>0</v>
      </c>
      <c r="BL89" s="24" t="s">
        <v>180</v>
      </c>
      <c r="BM89" s="24" t="s">
        <v>342</v>
      </c>
    </row>
    <row r="90" spans="2:65" s="1" customFormat="1" ht="31.5" customHeight="1">
      <c r="B90" s="41"/>
      <c r="C90" s="202" t="s">
        <v>257</v>
      </c>
      <c r="D90" s="202" t="s">
        <v>175</v>
      </c>
      <c r="E90" s="203" t="s">
        <v>2451</v>
      </c>
      <c r="F90" s="204" t="s">
        <v>2452</v>
      </c>
      <c r="G90" s="205" t="s">
        <v>1006</v>
      </c>
      <c r="H90" s="206">
        <v>1</v>
      </c>
      <c r="I90" s="207"/>
      <c r="J90" s="208">
        <f t="shared" si="10"/>
        <v>0</v>
      </c>
      <c r="K90" s="204" t="s">
        <v>21</v>
      </c>
      <c r="L90" s="61"/>
      <c r="M90" s="209" t="s">
        <v>21</v>
      </c>
      <c r="N90" s="210" t="s">
        <v>43</v>
      </c>
      <c r="O90" s="42"/>
      <c r="P90" s="211">
        <f t="shared" si="11"/>
        <v>0</v>
      </c>
      <c r="Q90" s="211">
        <v>0</v>
      </c>
      <c r="R90" s="211">
        <f t="shared" si="12"/>
        <v>0</v>
      </c>
      <c r="S90" s="211">
        <v>0</v>
      </c>
      <c r="T90" s="212">
        <f t="shared" si="13"/>
        <v>0</v>
      </c>
      <c r="AR90" s="24" t="s">
        <v>180</v>
      </c>
      <c r="AT90" s="24" t="s">
        <v>175</v>
      </c>
      <c r="AU90" s="24" t="s">
        <v>80</v>
      </c>
      <c r="AY90" s="24" t="s">
        <v>172</v>
      </c>
      <c r="BE90" s="213">
        <f t="shared" si="14"/>
        <v>0</v>
      </c>
      <c r="BF90" s="213">
        <f t="shared" si="15"/>
        <v>0</v>
      </c>
      <c r="BG90" s="213">
        <f t="shared" si="16"/>
        <v>0</v>
      </c>
      <c r="BH90" s="213">
        <f t="shared" si="17"/>
        <v>0</v>
      </c>
      <c r="BI90" s="213">
        <f t="shared" si="18"/>
        <v>0</v>
      </c>
      <c r="BJ90" s="24" t="s">
        <v>80</v>
      </c>
      <c r="BK90" s="213">
        <f t="shared" si="19"/>
        <v>0</v>
      </c>
      <c r="BL90" s="24" t="s">
        <v>180</v>
      </c>
      <c r="BM90" s="24" t="s">
        <v>380</v>
      </c>
    </row>
    <row r="91" spans="2:65" s="1" customFormat="1" ht="69.75" customHeight="1">
      <c r="B91" s="41"/>
      <c r="C91" s="202" t="s">
        <v>264</v>
      </c>
      <c r="D91" s="202" t="s">
        <v>175</v>
      </c>
      <c r="E91" s="203" t="s">
        <v>2453</v>
      </c>
      <c r="F91" s="204" t="s">
        <v>2454</v>
      </c>
      <c r="G91" s="205" t="s">
        <v>1006</v>
      </c>
      <c r="H91" s="206">
        <v>1</v>
      </c>
      <c r="I91" s="207"/>
      <c r="J91" s="208">
        <f t="shared" si="10"/>
        <v>0</v>
      </c>
      <c r="K91" s="204" t="s">
        <v>21</v>
      </c>
      <c r="L91" s="61"/>
      <c r="M91" s="209" t="s">
        <v>21</v>
      </c>
      <c r="N91" s="210" t="s">
        <v>43</v>
      </c>
      <c r="O91" s="42"/>
      <c r="P91" s="211">
        <f t="shared" si="11"/>
        <v>0</v>
      </c>
      <c r="Q91" s="211">
        <v>0</v>
      </c>
      <c r="R91" s="211">
        <f t="shared" si="12"/>
        <v>0</v>
      </c>
      <c r="S91" s="211">
        <v>0</v>
      </c>
      <c r="T91" s="212">
        <f t="shared" si="13"/>
        <v>0</v>
      </c>
      <c r="AR91" s="24" t="s">
        <v>180</v>
      </c>
      <c r="AT91" s="24" t="s">
        <v>175</v>
      </c>
      <c r="AU91" s="24" t="s">
        <v>80</v>
      </c>
      <c r="AY91" s="24" t="s">
        <v>172</v>
      </c>
      <c r="BE91" s="213">
        <f t="shared" si="14"/>
        <v>0</v>
      </c>
      <c r="BF91" s="213">
        <f t="shared" si="15"/>
        <v>0</v>
      </c>
      <c r="BG91" s="213">
        <f t="shared" si="16"/>
        <v>0</v>
      </c>
      <c r="BH91" s="213">
        <f t="shared" si="17"/>
        <v>0</v>
      </c>
      <c r="BI91" s="213">
        <f t="shared" si="18"/>
        <v>0</v>
      </c>
      <c r="BJ91" s="24" t="s">
        <v>80</v>
      </c>
      <c r="BK91" s="213">
        <f t="shared" si="19"/>
        <v>0</v>
      </c>
      <c r="BL91" s="24" t="s">
        <v>180</v>
      </c>
      <c r="BM91" s="24" t="s">
        <v>390</v>
      </c>
    </row>
    <row r="92" spans="2:65" s="1" customFormat="1" ht="31.5" customHeight="1">
      <c r="B92" s="41"/>
      <c r="C92" s="202" t="s">
        <v>271</v>
      </c>
      <c r="D92" s="202" t="s">
        <v>175</v>
      </c>
      <c r="E92" s="203" t="s">
        <v>2455</v>
      </c>
      <c r="F92" s="204" t="s">
        <v>2456</v>
      </c>
      <c r="G92" s="205" t="s">
        <v>1006</v>
      </c>
      <c r="H92" s="206">
        <v>1</v>
      </c>
      <c r="I92" s="207"/>
      <c r="J92" s="208">
        <f t="shared" si="10"/>
        <v>0</v>
      </c>
      <c r="K92" s="204" t="s">
        <v>21</v>
      </c>
      <c r="L92" s="61"/>
      <c r="M92" s="209" t="s">
        <v>21</v>
      </c>
      <c r="N92" s="210" t="s">
        <v>43</v>
      </c>
      <c r="O92" s="42"/>
      <c r="P92" s="211">
        <f t="shared" si="11"/>
        <v>0</v>
      </c>
      <c r="Q92" s="211">
        <v>0</v>
      </c>
      <c r="R92" s="211">
        <f t="shared" si="12"/>
        <v>0</v>
      </c>
      <c r="S92" s="211">
        <v>0</v>
      </c>
      <c r="T92" s="212">
        <f t="shared" si="13"/>
        <v>0</v>
      </c>
      <c r="AR92" s="24" t="s">
        <v>180</v>
      </c>
      <c r="AT92" s="24" t="s">
        <v>175</v>
      </c>
      <c r="AU92" s="24" t="s">
        <v>80</v>
      </c>
      <c r="AY92" s="24" t="s">
        <v>172</v>
      </c>
      <c r="BE92" s="213">
        <f t="shared" si="14"/>
        <v>0</v>
      </c>
      <c r="BF92" s="213">
        <f t="shared" si="15"/>
        <v>0</v>
      </c>
      <c r="BG92" s="213">
        <f t="shared" si="16"/>
        <v>0</v>
      </c>
      <c r="BH92" s="213">
        <f t="shared" si="17"/>
        <v>0</v>
      </c>
      <c r="BI92" s="213">
        <f t="shared" si="18"/>
        <v>0</v>
      </c>
      <c r="BJ92" s="24" t="s">
        <v>80</v>
      </c>
      <c r="BK92" s="213">
        <f t="shared" si="19"/>
        <v>0</v>
      </c>
      <c r="BL92" s="24" t="s">
        <v>180</v>
      </c>
      <c r="BM92" s="24" t="s">
        <v>405</v>
      </c>
    </row>
    <row r="93" spans="2:65" s="1" customFormat="1" ht="31.5" customHeight="1">
      <c r="B93" s="41"/>
      <c r="C93" s="202" t="s">
        <v>278</v>
      </c>
      <c r="D93" s="202" t="s">
        <v>175</v>
      </c>
      <c r="E93" s="203" t="s">
        <v>2457</v>
      </c>
      <c r="F93" s="204" t="s">
        <v>2458</v>
      </c>
      <c r="G93" s="205" t="s">
        <v>1006</v>
      </c>
      <c r="H93" s="206">
        <v>1</v>
      </c>
      <c r="I93" s="207"/>
      <c r="J93" s="208">
        <f t="shared" si="10"/>
        <v>0</v>
      </c>
      <c r="K93" s="204" t="s">
        <v>21</v>
      </c>
      <c r="L93" s="61"/>
      <c r="M93" s="209" t="s">
        <v>21</v>
      </c>
      <c r="N93" s="210" t="s">
        <v>43</v>
      </c>
      <c r="O93" s="42"/>
      <c r="P93" s="211">
        <f t="shared" si="11"/>
        <v>0</v>
      </c>
      <c r="Q93" s="211">
        <v>0</v>
      </c>
      <c r="R93" s="211">
        <f t="shared" si="12"/>
        <v>0</v>
      </c>
      <c r="S93" s="211">
        <v>0</v>
      </c>
      <c r="T93" s="212">
        <f t="shared" si="13"/>
        <v>0</v>
      </c>
      <c r="AR93" s="24" t="s">
        <v>180</v>
      </c>
      <c r="AT93" s="24" t="s">
        <v>175</v>
      </c>
      <c r="AU93" s="24" t="s">
        <v>80</v>
      </c>
      <c r="AY93" s="24" t="s">
        <v>172</v>
      </c>
      <c r="BE93" s="213">
        <f t="shared" si="14"/>
        <v>0</v>
      </c>
      <c r="BF93" s="213">
        <f t="shared" si="15"/>
        <v>0</v>
      </c>
      <c r="BG93" s="213">
        <f t="shared" si="16"/>
        <v>0</v>
      </c>
      <c r="BH93" s="213">
        <f t="shared" si="17"/>
        <v>0</v>
      </c>
      <c r="BI93" s="213">
        <f t="shared" si="18"/>
        <v>0</v>
      </c>
      <c r="BJ93" s="24" t="s">
        <v>80</v>
      </c>
      <c r="BK93" s="213">
        <f t="shared" si="19"/>
        <v>0</v>
      </c>
      <c r="BL93" s="24" t="s">
        <v>180</v>
      </c>
      <c r="BM93" s="24" t="s">
        <v>413</v>
      </c>
    </row>
    <row r="94" spans="2:65" s="1" customFormat="1" ht="44.25" customHeight="1">
      <c r="B94" s="41"/>
      <c r="C94" s="202" t="s">
        <v>284</v>
      </c>
      <c r="D94" s="202" t="s">
        <v>175</v>
      </c>
      <c r="E94" s="203" t="s">
        <v>2459</v>
      </c>
      <c r="F94" s="204" t="s">
        <v>2460</v>
      </c>
      <c r="G94" s="205" t="s">
        <v>1006</v>
      </c>
      <c r="H94" s="206">
        <v>1</v>
      </c>
      <c r="I94" s="207"/>
      <c r="J94" s="208">
        <f t="shared" si="10"/>
        <v>0</v>
      </c>
      <c r="K94" s="204" t="s">
        <v>21</v>
      </c>
      <c r="L94" s="61"/>
      <c r="M94" s="209" t="s">
        <v>21</v>
      </c>
      <c r="N94" s="210" t="s">
        <v>43</v>
      </c>
      <c r="O94" s="42"/>
      <c r="P94" s="211">
        <f t="shared" si="11"/>
        <v>0</v>
      </c>
      <c r="Q94" s="211">
        <v>0</v>
      </c>
      <c r="R94" s="211">
        <f t="shared" si="12"/>
        <v>0</v>
      </c>
      <c r="S94" s="211">
        <v>0</v>
      </c>
      <c r="T94" s="212">
        <f t="shared" si="13"/>
        <v>0</v>
      </c>
      <c r="AR94" s="24" t="s">
        <v>180</v>
      </c>
      <c r="AT94" s="24" t="s">
        <v>175</v>
      </c>
      <c r="AU94" s="24" t="s">
        <v>80</v>
      </c>
      <c r="AY94" s="24" t="s">
        <v>172</v>
      </c>
      <c r="BE94" s="213">
        <f t="shared" si="14"/>
        <v>0</v>
      </c>
      <c r="BF94" s="213">
        <f t="shared" si="15"/>
        <v>0</v>
      </c>
      <c r="BG94" s="213">
        <f t="shared" si="16"/>
        <v>0</v>
      </c>
      <c r="BH94" s="213">
        <f t="shared" si="17"/>
        <v>0</v>
      </c>
      <c r="BI94" s="213">
        <f t="shared" si="18"/>
        <v>0</v>
      </c>
      <c r="BJ94" s="24" t="s">
        <v>80</v>
      </c>
      <c r="BK94" s="213">
        <f t="shared" si="19"/>
        <v>0</v>
      </c>
      <c r="BL94" s="24" t="s">
        <v>180</v>
      </c>
      <c r="BM94" s="24" t="s">
        <v>425</v>
      </c>
    </row>
    <row r="95" spans="2:65" s="1" customFormat="1" ht="31.5" customHeight="1">
      <c r="B95" s="41"/>
      <c r="C95" s="202" t="s">
        <v>10</v>
      </c>
      <c r="D95" s="202" t="s">
        <v>175</v>
      </c>
      <c r="E95" s="203" t="s">
        <v>2461</v>
      </c>
      <c r="F95" s="204" t="s">
        <v>2462</v>
      </c>
      <c r="G95" s="205" t="s">
        <v>1006</v>
      </c>
      <c r="H95" s="206">
        <v>1</v>
      </c>
      <c r="I95" s="207"/>
      <c r="J95" s="208">
        <f t="shared" si="10"/>
        <v>0</v>
      </c>
      <c r="K95" s="204" t="s">
        <v>21</v>
      </c>
      <c r="L95" s="61"/>
      <c r="M95" s="209" t="s">
        <v>21</v>
      </c>
      <c r="N95" s="210" t="s">
        <v>43</v>
      </c>
      <c r="O95" s="42"/>
      <c r="P95" s="211">
        <f t="shared" si="11"/>
        <v>0</v>
      </c>
      <c r="Q95" s="211">
        <v>0</v>
      </c>
      <c r="R95" s="211">
        <f t="shared" si="12"/>
        <v>0</v>
      </c>
      <c r="S95" s="211">
        <v>0</v>
      </c>
      <c r="T95" s="212">
        <f t="shared" si="13"/>
        <v>0</v>
      </c>
      <c r="AR95" s="24" t="s">
        <v>180</v>
      </c>
      <c r="AT95" s="24" t="s">
        <v>175</v>
      </c>
      <c r="AU95" s="24" t="s">
        <v>80</v>
      </c>
      <c r="AY95" s="24" t="s">
        <v>172</v>
      </c>
      <c r="BE95" s="213">
        <f t="shared" si="14"/>
        <v>0</v>
      </c>
      <c r="BF95" s="213">
        <f t="shared" si="15"/>
        <v>0</v>
      </c>
      <c r="BG95" s="213">
        <f t="shared" si="16"/>
        <v>0</v>
      </c>
      <c r="BH95" s="213">
        <f t="shared" si="17"/>
        <v>0</v>
      </c>
      <c r="BI95" s="213">
        <f t="shared" si="18"/>
        <v>0</v>
      </c>
      <c r="BJ95" s="24" t="s">
        <v>80</v>
      </c>
      <c r="BK95" s="213">
        <f t="shared" si="19"/>
        <v>0</v>
      </c>
      <c r="BL95" s="24" t="s">
        <v>180</v>
      </c>
      <c r="BM95" s="24" t="s">
        <v>442</v>
      </c>
    </row>
    <row r="96" spans="2:65" s="1" customFormat="1" ht="31.5" customHeight="1">
      <c r="B96" s="41"/>
      <c r="C96" s="202" t="s">
        <v>320</v>
      </c>
      <c r="D96" s="202" t="s">
        <v>175</v>
      </c>
      <c r="E96" s="203" t="s">
        <v>2463</v>
      </c>
      <c r="F96" s="204" t="s">
        <v>2464</v>
      </c>
      <c r="G96" s="205" t="s">
        <v>1006</v>
      </c>
      <c r="H96" s="206">
        <v>3</v>
      </c>
      <c r="I96" s="207"/>
      <c r="J96" s="208">
        <f t="shared" si="10"/>
        <v>0</v>
      </c>
      <c r="K96" s="204" t="s">
        <v>21</v>
      </c>
      <c r="L96" s="61"/>
      <c r="M96" s="209" t="s">
        <v>21</v>
      </c>
      <c r="N96" s="210" t="s">
        <v>43</v>
      </c>
      <c r="O96" s="42"/>
      <c r="P96" s="211">
        <f t="shared" si="11"/>
        <v>0</v>
      </c>
      <c r="Q96" s="211">
        <v>0</v>
      </c>
      <c r="R96" s="211">
        <f t="shared" si="12"/>
        <v>0</v>
      </c>
      <c r="S96" s="211">
        <v>0</v>
      </c>
      <c r="T96" s="212">
        <f t="shared" si="13"/>
        <v>0</v>
      </c>
      <c r="AR96" s="24" t="s">
        <v>180</v>
      </c>
      <c r="AT96" s="24" t="s">
        <v>175</v>
      </c>
      <c r="AU96" s="24" t="s">
        <v>80</v>
      </c>
      <c r="AY96" s="24" t="s">
        <v>172</v>
      </c>
      <c r="BE96" s="213">
        <f t="shared" si="14"/>
        <v>0</v>
      </c>
      <c r="BF96" s="213">
        <f t="shared" si="15"/>
        <v>0</v>
      </c>
      <c r="BG96" s="213">
        <f t="shared" si="16"/>
        <v>0</v>
      </c>
      <c r="BH96" s="213">
        <f t="shared" si="17"/>
        <v>0</v>
      </c>
      <c r="BI96" s="213">
        <f t="shared" si="18"/>
        <v>0</v>
      </c>
      <c r="BJ96" s="24" t="s">
        <v>80</v>
      </c>
      <c r="BK96" s="213">
        <f t="shared" si="19"/>
        <v>0</v>
      </c>
      <c r="BL96" s="24" t="s">
        <v>180</v>
      </c>
      <c r="BM96" s="24" t="s">
        <v>402</v>
      </c>
    </row>
    <row r="97" spans="2:65" s="1" customFormat="1" ht="159" customHeight="1">
      <c r="B97" s="41"/>
      <c r="C97" s="202" t="s">
        <v>333</v>
      </c>
      <c r="D97" s="202" t="s">
        <v>175</v>
      </c>
      <c r="E97" s="203" t="s">
        <v>2465</v>
      </c>
      <c r="F97" s="204" t="s">
        <v>2466</v>
      </c>
      <c r="G97" s="205" t="s">
        <v>1006</v>
      </c>
      <c r="H97" s="206">
        <v>1</v>
      </c>
      <c r="I97" s="207"/>
      <c r="J97" s="208">
        <f t="shared" si="10"/>
        <v>0</v>
      </c>
      <c r="K97" s="204" t="s">
        <v>21</v>
      </c>
      <c r="L97" s="61"/>
      <c r="M97" s="209" t="s">
        <v>21</v>
      </c>
      <c r="N97" s="210" t="s">
        <v>43</v>
      </c>
      <c r="O97" s="42"/>
      <c r="P97" s="211">
        <f t="shared" si="11"/>
        <v>0</v>
      </c>
      <c r="Q97" s="211">
        <v>0</v>
      </c>
      <c r="R97" s="211">
        <f t="shared" si="12"/>
        <v>0</v>
      </c>
      <c r="S97" s="211">
        <v>0</v>
      </c>
      <c r="T97" s="212">
        <f t="shared" si="13"/>
        <v>0</v>
      </c>
      <c r="AR97" s="24" t="s">
        <v>180</v>
      </c>
      <c r="AT97" s="24" t="s">
        <v>175</v>
      </c>
      <c r="AU97" s="24" t="s">
        <v>80</v>
      </c>
      <c r="AY97" s="24" t="s">
        <v>172</v>
      </c>
      <c r="BE97" s="213">
        <f t="shared" si="14"/>
        <v>0</v>
      </c>
      <c r="BF97" s="213">
        <f t="shared" si="15"/>
        <v>0</v>
      </c>
      <c r="BG97" s="213">
        <f t="shared" si="16"/>
        <v>0</v>
      </c>
      <c r="BH97" s="213">
        <f t="shared" si="17"/>
        <v>0</v>
      </c>
      <c r="BI97" s="213">
        <f t="shared" si="18"/>
        <v>0</v>
      </c>
      <c r="BJ97" s="24" t="s">
        <v>80</v>
      </c>
      <c r="BK97" s="213">
        <f t="shared" si="19"/>
        <v>0</v>
      </c>
      <c r="BL97" s="24" t="s">
        <v>180</v>
      </c>
      <c r="BM97" s="24" t="s">
        <v>467</v>
      </c>
    </row>
    <row r="98" spans="2:65" s="1" customFormat="1" ht="69.75" customHeight="1">
      <c r="B98" s="41"/>
      <c r="C98" s="202" t="s">
        <v>342</v>
      </c>
      <c r="D98" s="202" t="s">
        <v>175</v>
      </c>
      <c r="E98" s="203" t="s">
        <v>2467</v>
      </c>
      <c r="F98" s="204" t="s">
        <v>2468</v>
      </c>
      <c r="G98" s="205" t="s">
        <v>1006</v>
      </c>
      <c r="H98" s="206">
        <v>1</v>
      </c>
      <c r="I98" s="207"/>
      <c r="J98" s="208">
        <f t="shared" si="10"/>
        <v>0</v>
      </c>
      <c r="K98" s="204" t="s">
        <v>21</v>
      </c>
      <c r="L98" s="61"/>
      <c r="M98" s="209" t="s">
        <v>21</v>
      </c>
      <c r="N98" s="210" t="s">
        <v>43</v>
      </c>
      <c r="O98" s="42"/>
      <c r="P98" s="211">
        <f t="shared" si="11"/>
        <v>0</v>
      </c>
      <c r="Q98" s="211">
        <v>0</v>
      </c>
      <c r="R98" s="211">
        <f t="shared" si="12"/>
        <v>0</v>
      </c>
      <c r="S98" s="211">
        <v>0</v>
      </c>
      <c r="T98" s="212">
        <f t="shared" si="13"/>
        <v>0</v>
      </c>
      <c r="AR98" s="24" t="s">
        <v>180</v>
      </c>
      <c r="AT98" s="24" t="s">
        <v>175</v>
      </c>
      <c r="AU98" s="24" t="s">
        <v>80</v>
      </c>
      <c r="AY98" s="24" t="s">
        <v>172</v>
      </c>
      <c r="BE98" s="213">
        <f t="shared" si="14"/>
        <v>0</v>
      </c>
      <c r="BF98" s="213">
        <f t="shared" si="15"/>
        <v>0</v>
      </c>
      <c r="BG98" s="213">
        <f t="shared" si="16"/>
        <v>0</v>
      </c>
      <c r="BH98" s="213">
        <f t="shared" si="17"/>
        <v>0</v>
      </c>
      <c r="BI98" s="213">
        <f t="shared" si="18"/>
        <v>0</v>
      </c>
      <c r="BJ98" s="24" t="s">
        <v>80</v>
      </c>
      <c r="BK98" s="213">
        <f t="shared" si="19"/>
        <v>0</v>
      </c>
      <c r="BL98" s="24" t="s">
        <v>180</v>
      </c>
      <c r="BM98" s="24" t="s">
        <v>480</v>
      </c>
    </row>
    <row r="99" spans="2:65" s="1" customFormat="1" ht="95.25" customHeight="1">
      <c r="B99" s="41"/>
      <c r="C99" s="202" t="s">
        <v>367</v>
      </c>
      <c r="D99" s="202" t="s">
        <v>175</v>
      </c>
      <c r="E99" s="203" t="s">
        <v>2469</v>
      </c>
      <c r="F99" s="204" t="s">
        <v>2470</v>
      </c>
      <c r="G99" s="205" t="s">
        <v>1006</v>
      </c>
      <c r="H99" s="206">
        <v>3</v>
      </c>
      <c r="I99" s="207"/>
      <c r="J99" s="208">
        <f t="shared" si="10"/>
        <v>0</v>
      </c>
      <c r="K99" s="204" t="s">
        <v>21</v>
      </c>
      <c r="L99" s="61"/>
      <c r="M99" s="209" t="s">
        <v>21</v>
      </c>
      <c r="N99" s="210" t="s">
        <v>43</v>
      </c>
      <c r="O99" s="42"/>
      <c r="P99" s="211">
        <f t="shared" si="11"/>
        <v>0</v>
      </c>
      <c r="Q99" s="211">
        <v>0</v>
      </c>
      <c r="R99" s="211">
        <f t="shared" si="12"/>
        <v>0</v>
      </c>
      <c r="S99" s="211">
        <v>0</v>
      </c>
      <c r="T99" s="212">
        <f t="shared" si="13"/>
        <v>0</v>
      </c>
      <c r="AR99" s="24" t="s">
        <v>180</v>
      </c>
      <c r="AT99" s="24" t="s">
        <v>175</v>
      </c>
      <c r="AU99" s="24" t="s">
        <v>80</v>
      </c>
      <c r="AY99" s="24" t="s">
        <v>172</v>
      </c>
      <c r="BE99" s="213">
        <f t="shared" si="14"/>
        <v>0</v>
      </c>
      <c r="BF99" s="213">
        <f t="shared" si="15"/>
        <v>0</v>
      </c>
      <c r="BG99" s="213">
        <f t="shared" si="16"/>
        <v>0</v>
      </c>
      <c r="BH99" s="213">
        <f t="shared" si="17"/>
        <v>0</v>
      </c>
      <c r="BI99" s="213">
        <f t="shared" si="18"/>
        <v>0</v>
      </c>
      <c r="BJ99" s="24" t="s">
        <v>80</v>
      </c>
      <c r="BK99" s="213">
        <f t="shared" si="19"/>
        <v>0</v>
      </c>
      <c r="BL99" s="24" t="s">
        <v>180</v>
      </c>
      <c r="BM99" s="24" t="s">
        <v>496</v>
      </c>
    </row>
    <row r="100" spans="2:65" s="1" customFormat="1" ht="44.25" customHeight="1">
      <c r="B100" s="41"/>
      <c r="C100" s="202" t="s">
        <v>380</v>
      </c>
      <c r="D100" s="202" t="s">
        <v>175</v>
      </c>
      <c r="E100" s="203" t="s">
        <v>2471</v>
      </c>
      <c r="F100" s="204" t="s">
        <v>2472</v>
      </c>
      <c r="G100" s="205" t="s">
        <v>1006</v>
      </c>
      <c r="H100" s="206">
        <v>3</v>
      </c>
      <c r="I100" s="207"/>
      <c r="J100" s="208">
        <f t="shared" si="10"/>
        <v>0</v>
      </c>
      <c r="K100" s="204" t="s">
        <v>21</v>
      </c>
      <c r="L100" s="61"/>
      <c r="M100" s="209" t="s">
        <v>21</v>
      </c>
      <c r="N100" s="210" t="s">
        <v>43</v>
      </c>
      <c r="O100" s="42"/>
      <c r="P100" s="211">
        <f t="shared" si="11"/>
        <v>0</v>
      </c>
      <c r="Q100" s="211">
        <v>0</v>
      </c>
      <c r="R100" s="211">
        <f t="shared" si="12"/>
        <v>0</v>
      </c>
      <c r="S100" s="211">
        <v>0</v>
      </c>
      <c r="T100" s="212">
        <f t="shared" si="13"/>
        <v>0</v>
      </c>
      <c r="AR100" s="24" t="s">
        <v>180</v>
      </c>
      <c r="AT100" s="24" t="s">
        <v>175</v>
      </c>
      <c r="AU100" s="24" t="s">
        <v>80</v>
      </c>
      <c r="AY100" s="24" t="s">
        <v>172</v>
      </c>
      <c r="BE100" s="213">
        <f t="shared" si="14"/>
        <v>0</v>
      </c>
      <c r="BF100" s="213">
        <f t="shared" si="15"/>
        <v>0</v>
      </c>
      <c r="BG100" s="213">
        <f t="shared" si="16"/>
        <v>0</v>
      </c>
      <c r="BH100" s="213">
        <f t="shared" si="17"/>
        <v>0</v>
      </c>
      <c r="BI100" s="213">
        <f t="shared" si="18"/>
        <v>0</v>
      </c>
      <c r="BJ100" s="24" t="s">
        <v>80</v>
      </c>
      <c r="BK100" s="213">
        <f t="shared" si="19"/>
        <v>0</v>
      </c>
      <c r="BL100" s="24" t="s">
        <v>180</v>
      </c>
      <c r="BM100" s="24" t="s">
        <v>509</v>
      </c>
    </row>
    <row r="101" spans="2:65" s="1" customFormat="1" ht="82.5" customHeight="1">
      <c r="B101" s="41"/>
      <c r="C101" s="202" t="s">
        <v>9</v>
      </c>
      <c r="D101" s="202" t="s">
        <v>175</v>
      </c>
      <c r="E101" s="203" t="s">
        <v>2473</v>
      </c>
      <c r="F101" s="204" t="s">
        <v>2474</v>
      </c>
      <c r="G101" s="205" t="s">
        <v>1006</v>
      </c>
      <c r="H101" s="206">
        <v>3</v>
      </c>
      <c r="I101" s="207"/>
      <c r="J101" s="208">
        <f t="shared" si="10"/>
        <v>0</v>
      </c>
      <c r="K101" s="204" t="s">
        <v>21</v>
      </c>
      <c r="L101" s="61"/>
      <c r="M101" s="209" t="s">
        <v>21</v>
      </c>
      <c r="N101" s="210" t="s">
        <v>43</v>
      </c>
      <c r="O101" s="42"/>
      <c r="P101" s="211">
        <f t="shared" si="11"/>
        <v>0</v>
      </c>
      <c r="Q101" s="211">
        <v>0</v>
      </c>
      <c r="R101" s="211">
        <f t="shared" si="12"/>
        <v>0</v>
      </c>
      <c r="S101" s="211">
        <v>0</v>
      </c>
      <c r="T101" s="212">
        <f t="shared" si="13"/>
        <v>0</v>
      </c>
      <c r="AR101" s="24" t="s">
        <v>180</v>
      </c>
      <c r="AT101" s="24" t="s">
        <v>175</v>
      </c>
      <c r="AU101" s="24" t="s">
        <v>80</v>
      </c>
      <c r="AY101" s="24" t="s">
        <v>172</v>
      </c>
      <c r="BE101" s="213">
        <f t="shared" si="14"/>
        <v>0</v>
      </c>
      <c r="BF101" s="213">
        <f t="shared" si="15"/>
        <v>0</v>
      </c>
      <c r="BG101" s="213">
        <f t="shared" si="16"/>
        <v>0</v>
      </c>
      <c r="BH101" s="213">
        <f t="shared" si="17"/>
        <v>0</v>
      </c>
      <c r="BI101" s="213">
        <f t="shared" si="18"/>
        <v>0</v>
      </c>
      <c r="BJ101" s="24" t="s">
        <v>80</v>
      </c>
      <c r="BK101" s="213">
        <f t="shared" si="19"/>
        <v>0</v>
      </c>
      <c r="BL101" s="24" t="s">
        <v>180</v>
      </c>
      <c r="BM101" s="24" t="s">
        <v>519</v>
      </c>
    </row>
    <row r="102" spans="2:65" s="1" customFormat="1" ht="31.5" customHeight="1">
      <c r="B102" s="41"/>
      <c r="C102" s="202" t="s">
        <v>390</v>
      </c>
      <c r="D102" s="202" t="s">
        <v>175</v>
      </c>
      <c r="E102" s="203" t="s">
        <v>2475</v>
      </c>
      <c r="F102" s="204" t="s">
        <v>2476</v>
      </c>
      <c r="G102" s="205" t="s">
        <v>1006</v>
      </c>
      <c r="H102" s="206">
        <v>2</v>
      </c>
      <c r="I102" s="207"/>
      <c r="J102" s="208">
        <f t="shared" si="10"/>
        <v>0</v>
      </c>
      <c r="K102" s="204" t="s">
        <v>21</v>
      </c>
      <c r="L102" s="61"/>
      <c r="M102" s="209" t="s">
        <v>21</v>
      </c>
      <c r="N102" s="210" t="s">
        <v>43</v>
      </c>
      <c r="O102" s="42"/>
      <c r="P102" s="211">
        <f t="shared" si="11"/>
        <v>0</v>
      </c>
      <c r="Q102" s="211">
        <v>0</v>
      </c>
      <c r="R102" s="211">
        <f t="shared" si="12"/>
        <v>0</v>
      </c>
      <c r="S102" s="211">
        <v>0</v>
      </c>
      <c r="T102" s="212">
        <f t="shared" si="13"/>
        <v>0</v>
      </c>
      <c r="AR102" s="24" t="s">
        <v>180</v>
      </c>
      <c r="AT102" s="24" t="s">
        <v>175</v>
      </c>
      <c r="AU102" s="24" t="s">
        <v>80</v>
      </c>
      <c r="AY102" s="24" t="s">
        <v>172</v>
      </c>
      <c r="BE102" s="213">
        <f t="shared" si="14"/>
        <v>0</v>
      </c>
      <c r="BF102" s="213">
        <f t="shared" si="15"/>
        <v>0</v>
      </c>
      <c r="BG102" s="213">
        <f t="shared" si="16"/>
        <v>0</v>
      </c>
      <c r="BH102" s="213">
        <f t="shared" si="17"/>
        <v>0</v>
      </c>
      <c r="BI102" s="213">
        <f t="shared" si="18"/>
        <v>0</v>
      </c>
      <c r="BJ102" s="24" t="s">
        <v>80</v>
      </c>
      <c r="BK102" s="213">
        <f t="shared" si="19"/>
        <v>0</v>
      </c>
      <c r="BL102" s="24" t="s">
        <v>180</v>
      </c>
      <c r="BM102" s="24" t="s">
        <v>534</v>
      </c>
    </row>
    <row r="103" spans="2:65" s="1" customFormat="1" ht="44.25" customHeight="1">
      <c r="B103" s="41"/>
      <c r="C103" s="202" t="s">
        <v>398</v>
      </c>
      <c r="D103" s="202" t="s">
        <v>175</v>
      </c>
      <c r="E103" s="203" t="s">
        <v>2477</v>
      </c>
      <c r="F103" s="204" t="s">
        <v>2478</v>
      </c>
      <c r="G103" s="205" t="s">
        <v>1006</v>
      </c>
      <c r="H103" s="206">
        <v>1</v>
      </c>
      <c r="I103" s="207"/>
      <c r="J103" s="208">
        <f t="shared" si="10"/>
        <v>0</v>
      </c>
      <c r="K103" s="204" t="s">
        <v>21</v>
      </c>
      <c r="L103" s="61"/>
      <c r="M103" s="209" t="s">
        <v>21</v>
      </c>
      <c r="N103" s="210" t="s">
        <v>43</v>
      </c>
      <c r="O103" s="42"/>
      <c r="P103" s="211">
        <f t="shared" si="11"/>
        <v>0</v>
      </c>
      <c r="Q103" s="211">
        <v>0</v>
      </c>
      <c r="R103" s="211">
        <f t="shared" si="12"/>
        <v>0</v>
      </c>
      <c r="S103" s="211">
        <v>0</v>
      </c>
      <c r="T103" s="212">
        <f t="shared" si="13"/>
        <v>0</v>
      </c>
      <c r="AR103" s="24" t="s">
        <v>180</v>
      </c>
      <c r="AT103" s="24" t="s">
        <v>175</v>
      </c>
      <c r="AU103" s="24" t="s">
        <v>80</v>
      </c>
      <c r="AY103" s="24" t="s">
        <v>172</v>
      </c>
      <c r="BE103" s="213">
        <f t="shared" si="14"/>
        <v>0</v>
      </c>
      <c r="BF103" s="213">
        <f t="shared" si="15"/>
        <v>0</v>
      </c>
      <c r="BG103" s="213">
        <f t="shared" si="16"/>
        <v>0</v>
      </c>
      <c r="BH103" s="213">
        <f t="shared" si="17"/>
        <v>0</v>
      </c>
      <c r="BI103" s="213">
        <f t="shared" si="18"/>
        <v>0</v>
      </c>
      <c r="BJ103" s="24" t="s">
        <v>80</v>
      </c>
      <c r="BK103" s="213">
        <f t="shared" si="19"/>
        <v>0</v>
      </c>
      <c r="BL103" s="24" t="s">
        <v>180</v>
      </c>
      <c r="BM103" s="24" t="s">
        <v>543</v>
      </c>
    </row>
    <row r="104" spans="2:65" s="1" customFormat="1" ht="22.5" customHeight="1">
      <c r="B104" s="41"/>
      <c r="C104" s="202" t="s">
        <v>405</v>
      </c>
      <c r="D104" s="202" t="s">
        <v>175</v>
      </c>
      <c r="E104" s="203" t="s">
        <v>2479</v>
      </c>
      <c r="F104" s="204" t="s">
        <v>2480</v>
      </c>
      <c r="G104" s="205" t="s">
        <v>1006</v>
      </c>
      <c r="H104" s="206">
        <v>1</v>
      </c>
      <c r="I104" s="207"/>
      <c r="J104" s="208">
        <f t="shared" si="10"/>
        <v>0</v>
      </c>
      <c r="K104" s="204" t="s">
        <v>21</v>
      </c>
      <c r="L104" s="61"/>
      <c r="M104" s="209" t="s">
        <v>21</v>
      </c>
      <c r="N104" s="210" t="s">
        <v>43</v>
      </c>
      <c r="O104" s="42"/>
      <c r="P104" s="211">
        <f t="shared" si="11"/>
        <v>0</v>
      </c>
      <c r="Q104" s="211">
        <v>0</v>
      </c>
      <c r="R104" s="211">
        <f t="shared" si="12"/>
        <v>0</v>
      </c>
      <c r="S104" s="211">
        <v>0</v>
      </c>
      <c r="T104" s="212">
        <f t="shared" si="13"/>
        <v>0</v>
      </c>
      <c r="AR104" s="24" t="s">
        <v>180</v>
      </c>
      <c r="AT104" s="24" t="s">
        <v>175</v>
      </c>
      <c r="AU104" s="24" t="s">
        <v>80</v>
      </c>
      <c r="AY104" s="24" t="s">
        <v>172</v>
      </c>
      <c r="BE104" s="213">
        <f t="shared" si="14"/>
        <v>0</v>
      </c>
      <c r="BF104" s="213">
        <f t="shared" si="15"/>
        <v>0</v>
      </c>
      <c r="BG104" s="213">
        <f t="shared" si="16"/>
        <v>0</v>
      </c>
      <c r="BH104" s="213">
        <f t="shared" si="17"/>
        <v>0</v>
      </c>
      <c r="BI104" s="213">
        <f t="shared" si="18"/>
        <v>0</v>
      </c>
      <c r="BJ104" s="24" t="s">
        <v>80</v>
      </c>
      <c r="BK104" s="213">
        <f t="shared" si="19"/>
        <v>0</v>
      </c>
      <c r="BL104" s="24" t="s">
        <v>180</v>
      </c>
      <c r="BM104" s="24" t="s">
        <v>556</v>
      </c>
    </row>
    <row r="105" spans="2:65" s="1" customFormat="1" ht="31.5" customHeight="1">
      <c r="B105" s="41"/>
      <c r="C105" s="202" t="s">
        <v>409</v>
      </c>
      <c r="D105" s="202" t="s">
        <v>175</v>
      </c>
      <c r="E105" s="203" t="s">
        <v>2481</v>
      </c>
      <c r="F105" s="204" t="s">
        <v>2482</v>
      </c>
      <c r="G105" s="205" t="s">
        <v>1006</v>
      </c>
      <c r="H105" s="206">
        <v>2</v>
      </c>
      <c r="I105" s="207"/>
      <c r="J105" s="208">
        <f t="shared" si="10"/>
        <v>0</v>
      </c>
      <c r="K105" s="204" t="s">
        <v>21</v>
      </c>
      <c r="L105" s="61"/>
      <c r="M105" s="209" t="s">
        <v>21</v>
      </c>
      <c r="N105" s="210" t="s">
        <v>43</v>
      </c>
      <c r="O105" s="42"/>
      <c r="P105" s="211">
        <f t="shared" si="11"/>
        <v>0</v>
      </c>
      <c r="Q105" s="211">
        <v>0</v>
      </c>
      <c r="R105" s="211">
        <f t="shared" si="12"/>
        <v>0</v>
      </c>
      <c r="S105" s="211">
        <v>0</v>
      </c>
      <c r="T105" s="212">
        <f t="shared" si="13"/>
        <v>0</v>
      </c>
      <c r="AR105" s="24" t="s">
        <v>180</v>
      </c>
      <c r="AT105" s="24" t="s">
        <v>175</v>
      </c>
      <c r="AU105" s="24" t="s">
        <v>80</v>
      </c>
      <c r="AY105" s="24" t="s">
        <v>172</v>
      </c>
      <c r="BE105" s="213">
        <f t="shared" si="14"/>
        <v>0</v>
      </c>
      <c r="BF105" s="213">
        <f t="shared" si="15"/>
        <v>0</v>
      </c>
      <c r="BG105" s="213">
        <f t="shared" si="16"/>
        <v>0</v>
      </c>
      <c r="BH105" s="213">
        <f t="shared" si="17"/>
        <v>0</v>
      </c>
      <c r="BI105" s="213">
        <f t="shared" si="18"/>
        <v>0</v>
      </c>
      <c r="BJ105" s="24" t="s">
        <v>80</v>
      </c>
      <c r="BK105" s="213">
        <f t="shared" si="19"/>
        <v>0</v>
      </c>
      <c r="BL105" s="24" t="s">
        <v>180</v>
      </c>
      <c r="BM105" s="24" t="s">
        <v>568</v>
      </c>
    </row>
    <row r="106" spans="2:65" s="1" customFormat="1" ht="31.5" customHeight="1">
      <c r="B106" s="41"/>
      <c r="C106" s="202" t="s">
        <v>413</v>
      </c>
      <c r="D106" s="202" t="s">
        <v>175</v>
      </c>
      <c r="E106" s="203" t="s">
        <v>2434</v>
      </c>
      <c r="F106" s="204" t="s">
        <v>2435</v>
      </c>
      <c r="G106" s="205" t="s">
        <v>1006</v>
      </c>
      <c r="H106" s="206">
        <v>1</v>
      </c>
      <c r="I106" s="207"/>
      <c r="J106" s="208">
        <f t="shared" si="10"/>
        <v>0</v>
      </c>
      <c r="K106" s="204" t="s">
        <v>21</v>
      </c>
      <c r="L106" s="61"/>
      <c r="M106" s="209" t="s">
        <v>21</v>
      </c>
      <c r="N106" s="210" t="s">
        <v>43</v>
      </c>
      <c r="O106" s="42"/>
      <c r="P106" s="211">
        <f t="shared" si="11"/>
        <v>0</v>
      </c>
      <c r="Q106" s="211">
        <v>0</v>
      </c>
      <c r="R106" s="211">
        <f t="shared" si="12"/>
        <v>0</v>
      </c>
      <c r="S106" s="211">
        <v>0</v>
      </c>
      <c r="T106" s="212">
        <f t="shared" si="13"/>
        <v>0</v>
      </c>
      <c r="AR106" s="24" t="s">
        <v>180</v>
      </c>
      <c r="AT106" s="24" t="s">
        <v>175</v>
      </c>
      <c r="AU106" s="24" t="s">
        <v>80</v>
      </c>
      <c r="AY106" s="24" t="s">
        <v>172</v>
      </c>
      <c r="BE106" s="213">
        <f t="shared" si="14"/>
        <v>0</v>
      </c>
      <c r="BF106" s="213">
        <f t="shared" si="15"/>
        <v>0</v>
      </c>
      <c r="BG106" s="213">
        <f t="shared" si="16"/>
        <v>0</v>
      </c>
      <c r="BH106" s="213">
        <f t="shared" si="17"/>
        <v>0</v>
      </c>
      <c r="BI106" s="213">
        <f t="shared" si="18"/>
        <v>0</v>
      </c>
      <c r="BJ106" s="24" t="s">
        <v>80</v>
      </c>
      <c r="BK106" s="213">
        <f t="shared" si="19"/>
        <v>0</v>
      </c>
      <c r="BL106" s="24" t="s">
        <v>180</v>
      </c>
      <c r="BM106" s="24" t="s">
        <v>579</v>
      </c>
    </row>
    <row r="107" spans="2:65" s="1" customFormat="1" ht="44.25" customHeight="1">
      <c r="B107" s="41"/>
      <c r="C107" s="202" t="s">
        <v>418</v>
      </c>
      <c r="D107" s="202" t="s">
        <v>175</v>
      </c>
      <c r="E107" s="203" t="s">
        <v>2436</v>
      </c>
      <c r="F107" s="204" t="s">
        <v>2437</v>
      </c>
      <c r="G107" s="205" t="s">
        <v>1006</v>
      </c>
      <c r="H107" s="206">
        <v>1</v>
      </c>
      <c r="I107" s="207"/>
      <c r="J107" s="208">
        <f t="shared" si="10"/>
        <v>0</v>
      </c>
      <c r="K107" s="204" t="s">
        <v>21</v>
      </c>
      <c r="L107" s="61"/>
      <c r="M107" s="209" t="s">
        <v>21</v>
      </c>
      <c r="N107" s="210" t="s">
        <v>43</v>
      </c>
      <c r="O107" s="42"/>
      <c r="P107" s="211">
        <f t="shared" si="11"/>
        <v>0</v>
      </c>
      <c r="Q107" s="211">
        <v>0</v>
      </c>
      <c r="R107" s="211">
        <f t="shared" si="12"/>
        <v>0</v>
      </c>
      <c r="S107" s="211">
        <v>0</v>
      </c>
      <c r="T107" s="212">
        <f t="shared" si="13"/>
        <v>0</v>
      </c>
      <c r="AR107" s="24" t="s">
        <v>180</v>
      </c>
      <c r="AT107" s="24" t="s">
        <v>175</v>
      </c>
      <c r="AU107" s="24" t="s">
        <v>80</v>
      </c>
      <c r="AY107" s="24" t="s">
        <v>172</v>
      </c>
      <c r="BE107" s="213">
        <f t="shared" si="14"/>
        <v>0</v>
      </c>
      <c r="BF107" s="213">
        <f t="shared" si="15"/>
        <v>0</v>
      </c>
      <c r="BG107" s="213">
        <f t="shared" si="16"/>
        <v>0</v>
      </c>
      <c r="BH107" s="213">
        <f t="shared" si="17"/>
        <v>0</v>
      </c>
      <c r="BI107" s="213">
        <f t="shared" si="18"/>
        <v>0</v>
      </c>
      <c r="BJ107" s="24" t="s">
        <v>80</v>
      </c>
      <c r="BK107" s="213">
        <f t="shared" si="19"/>
        <v>0</v>
      </c>
      <c r="BL107" s="24" t="s">
        <v>180</v>
      </c>
      <c r="BM107" s="24" t="s">
        <v>595</v>
      </c>
    </row>
    <row r="108" spans="2:65" s="1" customFormat="1" ht="44.25" customHeight="1">
      <c r="B108" s="41"/>
      <c r="C108" s="202" t="s">
        <v>425</v>
      </c>
      <c r="D108" s="202" t="s">
        <v>175</v>
      </c>
      <c r="E108" s="203" t="s">
        <v>2438</v>
      </c>
      <c r="F108" s="204" t="s">
        <v>2439</v>
      </c>
      <c r="G108" s="205" t="s">
        <v>1006</v>
      </c>
      <c r="H108" s="206">
        <v>1</v>
      </c>
      <c r="I108" s="207"/>
      <c r="J108" s="208">
        <f t="shared" si="10"/>
        <v>0</v>
      </c>
      <c r="K108" s="204" t="s">
        <v>21</v>
      </c>
      <c r="L108" s="61"/>
      <c r="M108" s="209" t="s">
        <v>21</v>
      </c>
      <c r="N108" s="210" t="s">
        <v>43</v>
      </c>
      <c r="O108" s="42"/>
      <c r="P108" s="211">
        <f t="shared" si="11"/>
        <v>0</v>
      </c>
      <c r="Q108" s="211">
        <v>0</v>
      </c>
      <c r="R108" s="211">
        <f t="shared" si="12"/>
        <v>0</v>
      </c>
      <c r="S108" s="211">
        <v>0</v>
      </c>
      <c r="T108" s="212">
        <f t="shared" si="13"/>
        <v>0</v>
      </c>
      <c r="AR108" s="24" t="s">
        <v>180</v>
      </c>
      <c r="AT108" s="24" t="s">
        <v>175</v>
      </c>
      <c r="AU108" s="24" t="s">
        <v>80</v>
      </c>
      <c r="AY108" s="24" t="s">
        <v>172</v>
      </c>
      <c r="BE108" s="213">
        <f t="shared" si="14"/>
        <v>0</v>
      </c>
      <c r="BF108" s="213">
        <f t="shared" si="15"/>
        <v>0</v>
      </c>
      <c r="BG108" s="213">
        <f t="shared" si="16"/>
        <v>0</v>
      </c>
      <c r="BH108" s="213">
        <f t="shared" si="17"/>
        <v>0</v>
      </c>
      <c r="BI108" s="213">
        <f t="shared" si="18"/>
        <v>0</v>
      </c>
      <c r="BJ108" s="24" t="s">
        <v>80</v>
      </c>
      <c r="BK108" s="213">
        <f t="shared" si="19"/>
        <v>0</v>
      </c>
      <c r="BL108" s="24" t="s">
        <v>180</v>
      </c>
      <c r="BM108" s="24" t="s">
        <v>605</v>
      </c>
    </row>
    <row r="109" spans="2:65" s="1" customFormat="1" ht="44.25" customHeight="1">
      <c r="B109" s="41"/>
      <c r="C109" s="202" t="s">
        <v>429</v>
      </c>
      <c r="D109" s="202" t="s">
        <v>175</v>
      </c>
      <c r="E109" s="203" t="s">
        <v>2440</v>
      </c>
      <c r="F109" s="204" t="s">
        <v>2441</v>
      </c>
      <c r="G109" s="205" t="s">
        <v>1006</v>
      </c>
      <c r="H109" s="206">
        <v>1</v>
      </c>
      <c r="I109" s="207"/>
      <c r="J109" s="208">
        <f t="shared" si="10"/>
        <v>0</v>
      </c>
      <c r="K109" s="204" t="s">
        <v>21</v>
      </c>
      <c r="L109" s="61"/>
      <c r="M109" s="209" t="s">
        <v>21</v>
      </c>
      <c r="N109" s="210" t="s">
        <v>43</v>
      </c>
      <c r="O109" s="42"/>
      <c r="P109" s="211">
        <f t="shared" si="11"/>
        <v>0</v>
      </c>
      <c r="Q109" s="211">
        <v>0</v>
      </c>
      <c r="R109" s="211">
        <f t="shared" si="12"/>
        <v>0</v>
      </c>
      <c r="S109" s="211">
        <v>0</v>
      </c>
      <c r="T109" s="212">
        <f t="shared" si="13"/>
        <v>0</v>
      </c>
      <c r="AR109" s="24" t="s">
        <v>180</v>
      </c>
      <c r="AT109" s="24" t="s">
        <v>175</v>
      </c>
      <c r="AU109" s="24" t="s">
        <v>80</v>
      </c>
      <c r="AY109" s="24" t="s">
        <v>172</v>
      </c>
      <c r="BE109" s="213">
        <f t="shared" si="14"/>
        <v>0</v>
      </c>
      <c r="BF109" s="213">
        <f t="shared" si="15"/>
        <v>0</v>
      </c>
      <c r="BG109" s="213">
        <f t="shared" si="16"/>
        <v>0</v>
      </c>
      <c r="BH109" s="213">
        <f t="shared" si="17"/>
        <v>0</v>
      </c>
      <c r="BI109" s="213">
        <f t="shared" si="18"/>
        <v>0</v>
      </c>
      <c r="BJ109" s="24" t="s">
        <v>80</v>
      </c>
      <c r="BK109" s="213">
        <f t="shared" si="19"/>
        <v>0</v>
      </c>
      <c r="BL109" s="24" t="s">
        <v>180</v>
      </c>
      <c r="BM109" s="24" t="s">
        <v>621</v>
      </c>
    </row>
    <row r="110" spans="2:65" s="1" customFormat="1" ht="171.75" customHeight="1">
      <c r="B110" s="41"/>
      <c r="C110" s="202" t="s">
        <v>442</v>
      </c>
      <c r="D110" s="202" t="s">
        <v>175</v>
      </c>
      <c r="E110" s="203" t="s">
        <v>2483</v>
      </c>
      <c r="F110" s="204" t="s">
        <v>2484</v>
      </c>
      <c r="G110" s="205" t="s">
        <v>1006</v>
      </c>
      <c r="H110" s="206">
        <v>1</v>
      </c>
      <c r="I110" s="207"/>
      <c r="J110" s="208">
        <f t="shared" si="10"/>
        <v>0</v>
      </c>
      <c r="K110" s="204" t="s">
        <v>21</v>
      </c>
      <c r="L110" s="61"/>
      <c r="M110" s="209" t="s">
        <v>21</v>
      </c>
      <c r="N110" s="210" t="s">
        <v>43</v>
      </c>
      <c r="O110" s="42"/>
      <c r="P110" s="211">
        <f t="shared" si="11"/>
        <v>0</v>
      </c>
      <c r="Q110" s="211">
        <v>0</v>
      </c>
      <c r="R110" s="211">
        <f t="shared" si="12"/>
        <v>0</v>
      </c>
      <c r="S110" s="211">
        <v>0</v>
      </c>
      <c r="T110" s="212">
        <f t="shared" si="13"/>
        <v>0</v>
      </c>
      <c r="AR110" s="24" t="s">
        <v>180</v>
      </c>
      <c r="AT110" s="24" t="s">
        <v>175</v>
      </c>
      <c r="AU110" s="24" t="s">
        <v>80</v>
      </c>
      <c r="AY110" s="24" t="s">
        <v>172</v>
      </c>
      <c r="BE110" s="213">
        <f t="shared" si="14"/>
        <v>0</v>
      </c>
      <c r="BF110" s="213">
        <f t="shared" si="15"/>
        <v>0</v>
      </c>
      <c r="BG110" s="213">
        <f t="shared" si="16"/>
        <v>0</v>
      </c>
      <c r="BH110" s="213">
        <f t="shared" si="17"/>
        <v>0</v>
      </c>
      <c r="BI110" s="213">
        <f t="shared" si="18"/>
        <v>0</v>
      </c>
      <c r="BJ110" s="24" t="s">
        <v>80</v>
      </c>
      <c r="BK110" s="213">
        <f t="shared" si="19"/>
        <v>0</v>
      </c>
      <c r="BL110" s="24" t="s">
        <v>180</v>
      </c>
      <c r="BM110" s="24" t="s">
        <v>642</v>
      </c>
    </row>
    <row r="111" spans="2:65" s="1" customFormat="1" ht="82.5" customHeight="1">
      <c r="B111" s="41"/>
      <c r="C111" s="202" t="s">
        <v>449</v>
      </c>
      <c r="D111" s="202" t="s">
        <v>175</v>
      </c>
      <c r="E111" s="203" t="s">
        <v>2485</v>
      </c>
      <c r="F111" s="204" t="s">
        <v>2486</v>
      </c>
      <c r="G111" s="205" t="s">
        <v>1006</v>
      </c>
      <c r="H111" s="206">
        <v>1</v>
      </c>
      <c r="I111" s="207"/>
      <c r="J111" s="208">
        <f t="shared" si="10"/>
        <v>0</v>
      </c>
      <c r="K111" s="204" t="s">
        <v>21</v>
      </c>
      <c r="L111" s="61"/>
      <c r="M111" s="209" t="s">
        <v>21</v>
      </c>
      <c r="N111" s="210" t="s">
        <v>43</v>
      </c>
      <c r="O111" s="42"/>
      <c r="P111" s="211">
        <f t="shared" si="11"/>
        <v>0</v>
      </c>
      <c r="Q111" s="211">
        <v>0</v>
      </c>
      <c r="R111" s="211">
        <f t="shared" si="12"/>
        <v>0</v>
      </c>
      <c r="S111" s="211">
        <v>0</v>
      </c>
      <c r="T111" s="212">
        <f t="shared" si="13"/>
        <v>0</v>
      </c>
      <c r="AR111" s="24" t="s">
        <v>180</v>
      </c>
      <c r="AT111" s="24" t="s">
        <v>175</v>
      </c>
      <c r="AU111" s="24" t="s">
        <v>80</v>
      </c>
      <c r="AY111" s="24" t="s">
        <v>172</v>
      </c>
      <c r="BE111" s="213">
        <f t="shared" si="14"/>
        <v>0</v>
      </c>
      <c r="BF111" s="213">
        <f t="shared" si="15"/>
        <v>0</v>
      </c>
      <c r="BG111" s="213">
        <f t="shared" si="16"/>
        <v>0</v>
      </c>
      <c r="BH111" s="213">
        <f t="shared" si="17"/>
        <v>0</v>
      </c>
      <c r="BI111" s="213">
        <f t="shared" si="18"/>
        <v>0</v>
      </c>
      <c r="BJ111" s="24" t="s">
        <v>80</v>
      </c>
      <c r="BK111" s="213">
        <f t="shared" si="19"/>
        <v>0</v>
      </c>
      <c r="BL111" s="24" t="s">
        <v>180</v>
      </c>
      <c r="BM111" s="24" t="s">
        <v>655</v>
      </c>
    </row>
    <row r="112" spans="2:65" s="1" customFormat="1" ht="22.5" customHeight="1">
      <c r="B112" s="41"/>
      <c r="C112" s="202" t="s">
        <v>402</v>
      </c>
      <c r="D112" s="202" t="s">
        <v>175</v>
      </c>
      <c r="E112" s="203" t="s">
        <v>2487</v>
      </c>
      <c r="F112" s="204" t="s">
        <v>2488</v>
      </c>
      <c r="G112" s="205" t="s">
        <v>1006</v>
      </c>
      <c r="H112" s="206">
        <v>1</v>
      </c>
      <c r="I112" s="207"/>
      <c r="J112" s="208">
        <f t="shared" si="10"/>
        <v>0</v>
      </c>
      <c r="K112" s="204" t="s">
        <v>21</v>
      </c>
      <c r="L112" s="61"/>
      <c r="M112" s="209" t="s">
        <v>21</v>
      </c>
      <c r="N112" s="210" t="s">
        <v>43</v>
      </c>
      <c r="O112" s="42"/>
      <c r="P112" s="211">
        <f t="shared" si="11"/>
        <v>0</v>
      </c>
      <c r="Q112" s="211">
        <v>0</v>
      </c>
      <c r="R112" s="211">
        <f t="shared" si="12"/>
        <v>0</v>
      </c>
      <c r="S112" s="211">
        <v>0</v>
      </c>
      <c r="T112" s="212">
        <f t="shared" si="13"/>
        <v>0</v>
      </c>
      <c r="AR112" s="24" t="s">
        <v>180</v>
      </c>
      <c r="AT112" s="24" t="s">
        <v>175</v>
      </c>
      <c r="AU112" s="24" t="s">
        <v>80</v>
      </c>
      <c r="AY112" s="24" t="s">
        <v>172</v>
      </c>
      <c r="BE112" s="213">
        <f t="shared" si="14"/>
        <v>0</v>
      </c>
      <c r="BF112" s="213">
        <f t="shared" si="15"/>
        <v>0</v>
      </c>
      <c r="BG112" s="213">
        <f t="shared" si="16"/>
        <v>0</v>
      </c>
      <c r="BH112" s="213">
        <f t="shared" si="17"/>
        <v>0</v>
      </c>
      <c r="BI112" s="213">
        <f t="shared" si="18"/>
        <v>0</v>
      </c>
      <c r="BJ112" s="24" t="s">
        <v>80</v>
      </c>
      <c r="BK112" s="213">
        <f t="shared" si="19"/>
        <v>0</v>
      </c>
      <c r="BL112" s="24" t="s">
        <v>180</v>
      </c>
      <c r="BM112" s="24" t="s">
        <v>670</v>
      </c>
    </row>
    <row r="113" spans="2:65" s="1" customFormat="1" ht="22.5" customHeight="1">
      <c r="B113" s="41"/>
      <c r="C113" s="202" t="s">
        <v>459</v>
      </c>
      <c r="D113" s="202" t="s">
        <v>175</v>
      </c>
      <c r="E113" s="203" t="s">
        <v>2489</v>
      </c>
      <c r="F113" s="204" t="s">
        <v>2490</v>
      </c>
      <c r="G113" s="205" t="s">
        <v>1006</v>
      </c>
      <c r="H113" s="206">
        <v>1</v>
      </c>
      <c r="I113" s="207"/>
      <c r="J113" s="208">
        <f t="shared" si="10"/>
        <v>0</v>
      </c>
      <c r="K113" s="204" t="s">
        <v>21</v>
      </c>
      <c r="L113" s="61"/>
      <c r="M113" s="209" t="s">
        <v>21</v>
      </c>
      <c r="N113" s="210" t="s">
        <v>43</v>
      </c>
      <c r="O113" s="42"/>
      <c r="P113" s="211">
        <f t="shared" si="11"/>
        <v>0</v>
      </c>
      <c r="Q113" s="211">
        <v>0</v>
      </c>
      <c r="R113" s="211">
        <f t="shared" si="12"/>
        <v>0</v>
      </c>
      <c r="S113" s="211">
        <v>0</v>
      </c>
      <c r="T113" s="212">
        <f t="shared" si="13"/>
        <v>0</v>
      </c>
      <c r="AR113" s="24" t="s">
        <v>180</v>
      </c>
      <c r="AT113" s="24" t="s">
        <v>175</v>
      </c>
      <c r="AU113" s="24" t="s">
        <v>80</v>
      </c>
      <c r="AY113" s="24" t="s">
        <v>172</v>
      </c>
      <c r="BE113" s="213">
        <f t="shared" si="14"/>
        <v>0</v>
      </c>
      <c r="BF113" s="213">
        <f t="shared" si="15"/>
        <v>0</v>
      </c>
      <c r="BG113" s="213">
        <f t="shared" si="16"/>
        <v>0</v>
      </c>
      <c r="BH113" s="213">
        <f t="shared" si="17"/>
        <v>0</v>
      </c>
      <c r="BI113" s="213">
        <f t="shared" si="18"/>
        <v>0</v>
      </c>
      <c r="BJ113" s="24" t="s">
        <v>80</v>
      </c>
      <c r="BK113" s="213">
        <f t="shared" si="19"/>
        <v>0</v>
      </c>
      <c r="BL113" s="24" t="s">
        <v>180</v>
      </c>
      <c r="BM113" s="24" t="s">
        <v>688</v>
      </c>
    </row>
    <row r="114" spans="2:65" s="1" customFormat="1" ht="22.5" customHeight="1">
      <c r="B114" s="41"/>
      <c r="C114" s="202" t="s">
        <v>467</v>
      </c>
      <c r="D114" s="202" t="s">
        <v>175</v>
      </c>
      <c r="E114" s="203" t="s">
        <v>2491</v>
      </c>
      <c r="F114" s="204" t="s">
        <v>2492</v>
      </c>
      <c r="G114" s="205" t="s">
        <v>1006</v>
      </c>
      <c r="H114" s="206">
        <v>1</v>
      </c>
      <c r="I114" s="207"/>
      <c r="J114" s="208">
        <f t="shared" si="10"/>
        <v>0</v>
      </c>
      <c r="K114" s="204" t="s">
        <v>21</v>
      </c>
      <c r="L114" s="61"/>
      <c r="M114" s="209" t="s">
        <v>21</v>
      </c>
      <c r="N114" s="210" t="s">
        <v>43</v>
      </c>
      <c r="O114" s="42"/>
      <c r="P114" s="211">
        <f t="shared" si="11"/>
        <v>0</v>
      </c>
      <c r="Q114" s="211">
        <v>0</v>
      </c>
      <c r="R114" s="211">
        <f t="shared" si="12"/>
        <v>0</v>
      </c>
      <c r="S114" s="211">
        <v>0</v>
      </c>
      <c r="T114" s="212">
        <f t="shared" si="13"/>
        <v>0</v>
      </c>
      <c r="AR114" s="24" t="s">
        <v>180</v>
      </c>
      <c r="AT114" s="24" t="s">
        <v>175</v>
      </c>
      <c r="AU114" s="24" t="s">
        <v>80</v>
      </c>
      <c r="AY114" s="24" t="s">
        <v>172</v>
      </c>
      <c r="BE114" s="213">
        <f t="shared" si="14"/>
        <v>0</v>
      </c>
      <c r="BF114" s="213">
        <f t="shared" si="15"/>
        <v>0</v>
      </c>
      <c r="BG114" s="213">
        <f t="shared" si="16"/>
        <v>0</v>
      </c>
      <c r="BH114" s="213">
        <f t="shared" si="17"/>
        <v>0</v>
      </c>
      <c r="BI114" s="213">
        <f t="shared" si="18"/>
        <v>0</v>
      </c>
      <c r="BJ114" s="24" t="s">
        <v>80</v>
      </c>
      <c r="BK114" s="213">
        <f t="shared" si="19"/>
        <v>0</v>
      </c>
      <c r="BL114" s="24" t="s">
        <v>180</v>
      </c>
      <c r="BM114" s="24" t="s">
        <v>700</v>
      </c>
    </row>
    <row r="115" spans="2:65" s="1" customFormat="1" ht="31.5" customHeight="1">
      <c r="B115" s="41"/>
      <c r="C115" s="202" t="s">
        <v>473</v>
      </c>
      <c r="D115" s="202" t="s">
        <v>175</v>
      </c>
      <c r="E115" s="203" t="s">
        <v>2493</v>
      </c>
      <c r="F115" s="204" t="s">
        <v>2494</v>
      </c>
      <c r="G115" s="205" t="s">
        <v>1006</v>
      </c>
      <c r="H115" s="206">
        <v>1</v>
      </c>
      <c r="I115" s="207"/>
      <c r="J115" s="208">
        <f t="shared" si="10"/>
        <v>0</v>
      </c>
      <c r="K115" s="204" t="s">
        <v>21</v>
      </c>
      <c r="L115" s="61"/>
      <c r="M115" s="209" t="s">
        <v>21</v>
      </c>
      <c r="N115" s="210" t="s">
        <v>43</v>
      </c>
      <c r="O115" s="42"/>
      <c r="P115" s="211">
        <f t="shared" si="11"/>
        <v>0</v>
      </c>
      <c r="Q115" s="211">
        <v>0</v>
      </c>
      <c r="R115" s="211">
        <f t="shared" si="12"/>
        <v>0</v>
      </c>
      <c r="S115" s="211">
        <v>0</v>
      </c>
      <c r="T115" s="212">
        <f t="shared" si="13"/>
        <v>0</v>
      </c>
      <c r="AR115" s="24" t="s">
        <v>180</v>
      </c>
      <c r="AT115" s="24" t="s">
        <v>175</v>
      </c>
      <c r="AU115" s="24" t="s">
        <v>80</v>
      </c>
      <c r="AY115" s="24" t="s">
        <v>172</v>
      </c>
      <c r="BE115" s="213">
        <f t="shared" si="14"/>
        <v>0</v>
      </c>
      <c r="BF115" s="213">
        <f t="shared" si="15"/>
        <v>0</v>
      </c>
      <c r="BG115" s="213">
        <f t="shared" si="16"/>
        <v>0</v>
      </c>
      <c r="BH115" s="213">
        <f t="shared" si="17"/>
        <v>0</v>
      </c>
      <c r="BI115" s="213">
        <f t="shared" si="18"/>
        <v>0</v>
      </c>
      <c r="BJ115" s="24" t="s">
        <v>80</v>
      </c>
      <c r="BK115" s="213">
        <f t="shared" si="19"/>
        <v>0</v>
      </c>
      <c r="BL115" s="24" t="s">
        <v>180</v>
      </c>
      <c r="BM115" s="24" t="s">
        <v>713</v>
      </c>
    </row>
    <row r="116" spans="2:65" s="1" customFormat="1" ht="69.75" customHeight="1">
      <c r="B116" s="41"/>
      <c r="C116" s="202" t="s">
        <v>480</v>
      </c>
      <c r="D116" s="202" t="s">
        <v>175</v>
      </c>
      <c r="E116" s="203" t="s">
        <v>2495</v>
      </c>
      <c r="F116" s="204" t="s">
        <v>2496</v>
      </c>
      <c r="G116" s="205" t="s">
        <v>1006</v>
      </c>
      <c r="H116" s="206">
        <v>1</v>
      </c>
      <c r="I116" s="207"/>
      <c r="J116" s="208">
        <f t="shared" si="10"/>
        <v>0</v>
      </c>
      <c r="K116" s="204" t="s">
        <v>21</v>
      </c>
      <c r="L116" s="61"/>
      <c r="M116" s="209" t="s">
        <v>21</v>
      </c>
      <c r="N116" s="210" t="s">
        <v>43</v>
      </c>
      <c r="O116" s="42"/>
      <c r="P116" s="211">
        <f t="shared" si="11"/>
        <v>0</v>
      </c>
      <c r="Q116" s="211">
        <v>0</v>
      </c>
      <c r="R116" s="211">
        <f t="shared" si="12"/>
        <v>0</v>
      </c>
      <c r="S116" s="211">
        <v>0</v>
      </c>
      <c r="T116" s="212">
        <f t="shared" si="13"/>
        <v>0</v>
      </c>
      <c r="AR116" s="24" t="s">
        <v>180</v>
      </c>
      <c r="AT116" s="24" t="s">
        <v>175</v>
      </c>
      <c r="AU116" s="24" t="s">
        <v>80</v>
      </c>
      <c r="AY116" s="24" t="s">
        <v>172</v>
      </c>
      <c r="BE116" s="213">
        <f t="shared" si="14"/>
        <v>0</v>
      </c>
      <c r="BF116" s="213">
        <f t="shared" si="15"/>
        <v>0</v>
      </c>
      <c r="BG116" s="213">
        <f t="shared" si="16"/>
        <v>0</v>
      </c>
      <c r="BH116" s="213">
        <f t="shared" si="17"/>
        <v>0</v>
      </c>
      <c r="BI116" s="213">
        <f t="shared" si="18"/>
        <v>0</v>
      </c>
      <c r="BJ116" s="24" t="s">
        <v>80</v>
      </c>
      <c r="BK116" s="213">
        <f t="shared" si="19"/>
        <v>0</v>
      </c>
      <c r="BL116" s="24" t="s">
        <v>180</v>
      </c>
      <c r="BM116" s="24" t="s">
        <v>723</v>
      </c>
    </row>
    <row r="117" spans="2:65" s="1" customFormat="1" ht="31.5" customHeight="1">
      <c r="B117" s="41"/>
      <c r="C117" s="202" t="s">
        <v>487</v>
      </c>
      <c r="D117" s="202" t="s">
        <v>175</v>
      </c>
      <c r="E117" s="203" t="s">
        <v>2455</v>
      </c>
      <c r="F117" s="204" t="s">
        <v>2456</v>
      </c>
      <c r="G117" s="205" t="s">
        <v>1006</v>
      </c>
      <c r="H117" s="206">
        <v>1</v>
      </c>
      <c r="I117" s="207"/>
      <c r="J117" s="208">
        <f t="shared" si="10"/>
        <v>0</v>
      </c>
      <c r="K117" s="204" t="s">
        <v>21</v>
      </c>
      <c r="L117" s="61"/>
      <c r="M117" s="209" t="s">
        <v>21</v>
      </c>
      <c r="N117" s="210" t="s">
        <v>43</v>
      </c>
      <c r="O117" s="42"/>
      <c r="P117" s="211">
        <f t="shared" si="11"/>
        <v>0</v>
      </c>
      <c r="Q117" s="211">
        <v>0</v>
      </c>
      <c r="R117" s="211">
        <f t="shared" si="12"/>
        <v>0</v>
      </c>
      <c r="S117" s="211">
        <v>0</v>
      </c>
      <c r="T117" s="212">
        <f t="shared" si="13"/>
        <v>0</v>
      </c>
      <c r="AR117" s="24" t="s">
        <v>180</v>
      </c>
      <c r="AT117" s="24" t="s">
        <v>175</v>
      </c>
      <c r="AU117" s="24" t="s">
        <v>80</v>
      </c>
      <c r="AY117" s="24" t="s">
        <v>172</v>
      </c>
      <c r="BE117" s="213">
        <f t="shared" si="14"/>
        <v>0</v>
      </c>
      <c r="BF117" s="213">
        <f t="shared" si="15"/>
        <v>0</v>
      </c>
      <c r="BG117" s="213">
        <f t="shared" si="16"/>
        <v>0</v>
      </c>
      <c r="BH117" s="213">
        <f t="shared" si="17"/>
        <v>0</v>
      </c>
      <c r="BI117" s="213">
        <f t="shared" si="18"/>
        <v>0</v>
      </c>
      <c r="BJ117" s="24" t="s">
        <v>80</v>
      </c>
      <c r="BK117" s="213">
        <f t="shared" si="19"/>
        <v>0</v>
      </c>
      <c r="BL117" s="24" t="s">
        <v>180</v>
      </c>
      <c r="BM117" s="24" t="s">
        <v>735</v>
      </c>
    </row>
    <row r="118" spans="2:65" s="1" customFormat="1" ht="22.5" customHeight="1">
      <c r="B118" s="41"/>
      <c r="C118" s="202" t="s">
        <v>496</v>
      </c>
      <c r="D118" s="202" t="s">
        <v>175</v>
      </c>
      <c r="E118" s="203" t="s">
        <v>2497</v>
      </c>
      <c r="F118" s="204" t="s">
        <v>2498</v>
      </c>
      <c r="G118" s="205" t="s">
        <v>1006</v>
      </c>
      <c r="H118" s="206">
        <v>1</v>
      </c>
      <c r="I118" s="207"/>
      <c r="J118" s="208">
        <f t="shared" si="10"/>
        <v>0</v>
      </c>
      <c r="K118" s="204" t="s">
        <v>21</v>
      </c>
      <c r="L118" s="61"/>
      <c r="M118" s="209" t="s">
        <v>21</v>
      </c>
      <c r="N118" s="210" t="s">
        <v>43</v>
      </c>
      <c r="O118" s="42"/>
      <c r="P118" s="211">
        <f t="shared" si="11"/>
        <v>0</v>
      </c>
      <c r="Q118" s="211">
        <v>0</v>
      </c>
      <c r="R118" s="211">
        <f t="shared" si="12"/>
        <v>0</v>
      </c>
      <c r="S118" s="211">
        <v>0</v>
      </c>
      <c r="T118" s="212">
        <f t="shared" si="13"/>
        <v>0</v>
      </c>
      <c r="AR118" s="24" t="s">
        <v>180</v>
      </c>
      <c r="AT118" s="24" t="s">
        <v>175</v>
      </c>
      <c r="AU118" s="24" t="s">
        <v>80</v>
      </c>
      <c r="AY118" s="24" t="s">
        <v>172</v>
      </c>
      <c r="BE118" s="213">
        <f t="shared" si="14"/>
        <v>0</v>
      </c>
      <c r="BF118" s="213">
        <f t="shared" si="15"/>
        <v>0</v>
      </c>
      <c r="BG118" s="213">
        <f t="shared" si="16"/>
        <v>0</v>
      </c>
      <c r="BH118" s="213">
        <f t="shared" si="17"/>
        <v>0</v>
      </c>
      <c r="BI118" s="213">
        <f t="shared" si="18"/>
        <v>0</v>
      </c>
      <c r="BJ118" s="24" t="s">
        <v>80</v>
      </c>
      <c r="BK118" s="213">
        <f t="shared" si="19"/>
        <v>0</v>
      </c>
      <c r="BL118" s="24" t="s">
        <v>180</v>
      </c>
      <c r="BM118" s="24" t="s">
        <v>748</v>
      </c>
    </row>
    <row r="119" spans="2:65" s="1" customFormat="1" ht="57" customHeight="1">
      <c r="B119" s="41"/>
      <c r="C119" s="202" t="s">
        <v>504</v>
      </c>
      <c r="D119" s="202" t="s">
        <v>175</v>
      </c>
      <c r="E119" s="203" t="s">
        <v>2499</v>
      </c>
      <c r="F119" s="204" t="s">
        <v>2500</v>
      </c>
      <c r="G119" s="205" t="s">
        <v>1006</v>
      </c>
      <c r="H119" s="206">
        <v>1</v>
      </c>
      <c r="I119" s="207"/>
      <c r="J119" s="208">
        <f t="shared" si="10"/>
        <v>0</v>
      </c>
      <c r="K119" s="204" t="s">
        <v>21</v>
      </c>
      <c r="L119" s="61"/>
      <c r="M119" s="209" t="s">
        <v>21</v>
      </c>
      <c r="N119" s="210" t="s">
        <v>43</v>
      </c>
      <c r="O119" s="42"/>
      <c r="P119" s="211">
        <f t="shared" si="11"/>
        <v>0</v>
      </c>
      <c r="Q119" s="211">
        <v>0</v>
      </c>
      <c r="R119" s="211">
        <f t="shared" si="12"/>
        <v>0</v>
      </c>
      <c r="S119" s="211">
        <v>0</v>
      </c>
      <c r="T119" s="212">
        <f t="shared" si="13"/>
        <v>0</v>
      </c>
      <c r="AR119" s="24" t="s">
        <v>180</v>
      </c>
      <c r="AT119" s="24" t="s">
        <v>175</v>
      </c>
      <c r="AU119" s="24" t="s">
        <v>80</v>
      </c>
      <c r="AY119" s="24" t="s">
        <v>172</v>
      </c>
      <c r="BE119" s="213">
        <f t="shared" si="14"/>
        <v>0</v>
      </c>
      <c r="BF119" s="213">
        <f t="shared" si="15"/>
        <v>0</v>
      </c>
      <c r="BG119" s="213">
        <f t="shared" si="16"/>
        <v>0</v>
      </c>
      <c r="BH119" s="213">
        <f t="shared" si="17"/>
        <v>0</v>
      </c>
      <c r="BI119" s="213">
        <f t="shared" si="18"/>
        <v>0</v>
      </c>
      <c r="BJ119" s="24" t="s">
        <v>80</v>
      </c>
      <c r="BK119" s="213">
        <f t="shared" si="19"/>
        <v>0</v>
      </c>
      <c r="BL119" s="24" t="s">
        <v>180</v>
      </c>
      <c r="BM119" s="24" t="s">
        <v>759</v>
      </c>
    </row>
    <row r="120" spans="2:65" s="1" customFormat="1" ht="22.5" customHeight="1">
      <c r="B120" s="41"/>
      <c r="C120" s="202" t="s">
        <v>509</v>
      </c>
      <c r="D120" s="202" t="s">
        <v>175</v>
      </c>
      <c r="E120" s="203" t="s">
        <v>2501</v>
      </c>
      <c r="F120" s="204" t="s">
        <v>2502</v>
      </c>
      <c r="G120" s="205" t="s">
        <v>1006</v>
      </c>
      <c r="H120" s="206">
        <v>1</v>
      </c>
      <c r="I120" s="207"/>
      <c r="J120" s="208">
        <f t="shared" si="10"/>
        <v>0</v>
      </c>
      <c r="K120" s="204" t="s">
        <v>21</v>
      </c>
      <c r="L120" s="61"/>
      <c r="M120" s="209" t="s">
        <v>21</v>
      </c>
      <c r="N120" s="210" t="s">
        <v>43</v>
      </c>
      <c r="O120" s="42"/>
      <c r="P120" s="211">
        <f t="shared" si="11"/>
        <v>0</v>
      </c>
      <c r="Q120" s="211">
        <v>0</v>
      </c>
      <c r="R120" s="211">
        <f t="shared" si="12"/>
        <v>0</v>
      </c>
      <c r="S120" s="211">
        <v>0</v>
      </c>
      <c r="T120" s="212">
        <f t="shared" si="13"/>
        <v>0</v>
      </c>
      <c r="AR120" s="24" t="s">
        <v>180</v>
      </c>
      <c r="AT120" s="24" t="s">
        <v>175</v>
      </c>
      <c r="AU120" s="24" t="s">
        <v>80</v>
      </c>
      <c r="AY120" s="24" t="s">
        <v>172</v>
      </c>
      <c r="BE120" s="213">
        <f t="shared" si="14"/>
        <v>0</v>
      </c>
      <c r="BF120" s="213">
        <f t="shared" si="15"/>
        <v>0</v>
      </c>
      <c r="BG120" s="213">
        <f t="shared" si="16"/>
        <v>0</v>
      </c>
      <c r="BH120" s="213">
        <f t="shared" si="17"/>
        <v>0</v>
      </c>
      <c r="BI120" s="213">
        <f t="shared" si="18"/>
        <v>0</v>
      </c>
      <c r="BJ120" s="24" t="s">
        <v>80</v>
      </c>
      <c r="BK120" s="213">
        <f t="shared" si="19"/>
        <v>0</v>
      </c>
      <c r="BL120" s="24" t="s">
        <v>180</v>
      </c>
      <c r="BM120" s="24" t="s">
        <v>771</v>
      </c>
    </row>
    <row r="121" spans="2:65" s="1" customFormat="1" ht="31.5" customHeight="1">
      <c r="B121" s="41"/>
      <c r="C121" s="202" t="s">
        <v>514</v>
      </c>
      <c r="D121" s="202" t="s">
        <v>175</v>
      </c>
      <c r="E121" s="203" t="s">
        <v>2493</v>
      </c>
      <c r="F121" s="204" t="s">
        <v>2494</v>
      </c>
      <c r="G121" s="205" t="s">
        <v>1006</v>
      </c>
      <c r="H121" s="206">
        <v>1</v>
      </c>
      <c r="I121" s="207"/>
      <c r="J121" s="208">
        <f t="shared" si="10"/>
        <v>0</v>
      </c>
      <c r="K121" s="204" t="s">
        <v>21</v>
      </c>
      <c r="L121" s="61"/>
      <c r="M121" s="209" t="s">
        <v>21</v>
      </c>
      <c r="N121" s="210" t="s">
        <v>43</v>
      </c>
      <c r="O121" s="42"/>
      <c r="P121" s="211">
        <f t="shared" si="11"/>
        <v>0</v>
      </c>
      <c r="Q121" s="211">
        <v>0</v>
      </c>
      <c r="R121" s="211">
        <f t="shared" si="12"/>
        <v>0</v>
      </c>
      <c r="S121" s="211">
        <v>0</v>
      </c>
      <c r="T121" s="212">
        <f t="shared" si="13"/>
        <v>0</v>
      </c>
      <c r="AR121" s="24" t="s">
        <v>180</v>
      </c>
      <c r="AT121" s="24" t="s">
        <v>175</v>
      </c>
      <c r="AU121" s="24" t="s">
        <v>80</v>
      </c>
      <c r="AY121" s="24" t="s">
        <v>172</v>
      </c>
      <c r="BE121" s="213">
        <f t="shared" si="14"/>
        <v>0</v>
      </c>
      <c r="BF121" s="213">
        <f t="shared" si="15"/>
        <v>0</v>
      </c>
      <c r="BG121" s="213">
        <f t="shared" si="16"/>
        <v>0</v>
      </c>
      <c r="BH121" s="213">
        <f t="shared" si="17"/>
        <v>0</v>
      </c>
      <c r="BI121" s="213">
        <f t="shared" si="18"/>
        <v>0</v>
      </c>
      <c r="BJ121" s="24" t="s">
        <v>80</v>
      </c>
      <c r="BK121" s="213">
        <f t="shared" si="19"/>
        <v>0</v>
      </c>
      <c r="BL121" s="24" t="s">
        <v>180</v>
      </c>
      <c r="BM121" s="24" t="s">
        <v>780</v>
      </c>
    </row>
    <row r="122" spans="2:65" s="1" customFormat="1" ht="69.75" customHeight="1">
      <c r="B122" s="41"/>
      <c r="C122" s="202" t="s">
        <v>519</v>
      </c>
      <c r="D122" s="202" t="s">
        <v>175</v>
      </c>
      <c r="E122" s="203" t="s">
        <v>2503</v>
      </c>
      <c r="F122" s="204" t="s">
        <v>2504</v>
      </c>
      <c r="G122" s="205" t="s">
        <v>1006</v>
      </c>
      <c r="H122" s="206">
        <v>1</v>
      </c>
      <c r="I122" s="207"/>
      <c r="J122" s="208">
        <f t="shared" si="10"/>
        <v>0</v>
      </c>
      <c r="K122" s="204" t="s">
        <v>21</v>
      </c>
      <c r="L122" s="61"/>
      <c r="M122" s="209" t="s">
        <v>21</v>
      </c>
      <c r="N122" s="210" t="s">
        <v>43</v>
      </c>
      <c r="O122" s="42"/>
      <c r="P122" s="211">
        <f t="shared" si="11"/>
        <v>0</v>
      </c>
      <c r="Q122" s="211">
        <v>0</v>
      </c>
      <c r="R122" s="211">
        <f t="shared" si="12"/>
        <v>0</v>
      </c>
      <c r="S122" s="211">
        <v>0</v>
      </c>
      <c r="T122" s="212">
        <f t="shared" si="13"/>
        <v>0</v>
      </c>
      <c r="AR122" s="24" t="s">
        <v>180</v>
      </c>
      <c r="AT122" s="24" t="s">
        <v>175</v>
      </c>
      <c r="AU122" s="24" t="s">
        <v>80</v>
      </c>
      <c r="AY122" s="24" t="s">
        <v>172</v>
      </c>
      <c r="BE122" s="213">
        <f t="shared" si="14"/>
        <v>0</v>
      </c>
      <c r="BF122" s="213">
        <f t="shared" si="15"/>
        <v>0</v>
      </c>
      <c r="BG122" s="213">
        <f t="shared" si="16"/>
        <v>0</v>
      </c>
      <c r="BH122" s="213">
        <f t="shared" si="17"/>
        <v>0</v>
      </c>
      <c r="BI122" s="213">
        <f t="shared" si="18"/>
        <v>0</v>
      </c>
      <c r="BJ122" s="24" t="s">
        <v>80</v>
      </c>
      <c r="BK122" s="213">
        <f t="shared" si="19"/>
        <v>0</v>
      </c>
      <c r="BL122" s="24" t="s">
        <v>180</v>
      </c>
      <c r="BM122" s="24" t="s">
        <v>788</v>
      </c>
    </row>
    <row r="123" spans="2:65" s="1" customFormat="1" ht="31.5" customHeight="1">
      <c r="B123" s="41"/>
      <c r="C123" s="202" t="s">
        <v>525</v>
      </c>
      <c r="D123" s="202" t="s">
        <v>175</v>
      </c>
      <c r="E123" s="203" t="s">
        <v>2455</v>
      </c>
      <c r="F123" s="204" t="s">
        <v>2456</v>
      </c>
      <c r="G123" s="205" t="s">
        <v>1006</v>
      </c>
      <c r="H123" s="206">
        <v>1</v>
      </c>
      <c r="I123" s="207"/>
      <c r="J123" s="208">
        <f t="shared" si="10"/>
        <v>0</v>
      </c>
      <c r="K123" s="204" t="s">
        <v>21</v>
      </c>
      <c r="L123" s="61"/>
      <c r="M123" s="209" t="s">
        <v>21</v>
      </c>
      <c r="N123" s="210" t="s">
        <v>43</v>
      </c>
      <c r="O123" s="42"/>
      <c r="P123" s="211">
        <f t="shared" si="11"/>
        <v>0</v>
      </c>
      <c r="Q123" s="211">
        <v>0</v>
      </c>
      <c r="R123" s="211">
        <f t="shared" si="12"/>
        <v>0</v>
      </c>
      <c r="S123" s="211">
        <v>0</v>
      </c>
      <c r="T123" s="212">
        <f t="shared" si="13"/>
        <v>0</v>
      </c>
      <c r="AR123" s="24" t="s">
        <v>180</v>
      </c>
      <c r="AT123" s="24" t="s">
        <v>175</v>
      </c>
      <c r="AU123" s="24" t="s">
        <v>80</v>
      </c>
      <c r="AY123" s="24" t="s">
        <v>172</v>
      </c>
      <c r="BE123" s="213">
        <f t="shared" si="14"/>
        <v>0</v>
      </c>
      <c r="BF123" s="213">
        <f t="shared" si="15"/>
        <v>0</v>
      </c>
      <c r="BG123" s="213">
        <f t="shared" si="16"/>
        <v>0</v>
      </c>
      <c r="BH123" s="213">
        <f t="shared" si="17"/>
        <v>0</v>
      </c>
      <c r="BI123" s="213">
        <f t="shared" si="18"/>
        <v>0</v>
      </c>
      <c r="BJ123" s="24" t="s">
        <v>80</v>
      </c>
      <c r="BK123" s="213">
        <f t="shared" si="19"/>
        <v>0</v>
      </c>
      <c r="BL123" s="24" t="s">
        <v>180</v>
      </c>
      <c r="BM123" s="24" t="s">
        <v>798</v>
      </c>
    </row>
    <row r="124" spans="2:65" s="1" customFormat="1" ht="22.5" customHeight="1">
      <c r="B124" s="41"/>
      <c r="C124" s="202" t="s">
        <v>534</v>
      </c>
      <c r="D124" s="202" t="s">
        <v>175</v>
      </c>
      <c r="E124" s="203" t="s">
        <v>2497</v>
      </c>
      <c r="F124" s="204" t="s">
        <v>2498</v>
      </c>
      <c r="G124" s="205" t="s">
        <v>1006</v>
      </c>
      <c r="H124" s="206">
        <v>1</v>
      </c>
      <c r="I124" s="207"/>
      <c r="J124" s="208">
        <f t="shared" si="10"/>
        <v>0</v>
      </c>
      <c r="K124" s="204" t="s">
        <v>21</v>
      </c>
      <c r="L124" s="61"/>
      <c r="M124" s="209" t="s">
        <v>21</v>
      </c>
      <c r="N124" s="210" t="s">
        <v>43</v>
      </c>
      <c r="O124" s="42"/>
      <c r="P124" s="211">
        <f t="shared" si="11"/>
        <v>0</v>
      </c>
      <c r="Q124" s="211">
        <v>0</v>
      </c>
      <c r="R124" s="211">
        <f t="shared" si="12"/>
        <v>0</v>
      </c>
      <c r="S124" s="211">
        <v>0</v>
      </c>
      <c r="T124" s="212">
        <f t="shared" si="13"/>
        <v>0</v>
      </c>
      <c r="AR124" s="24" t="s">
        <v>180</v>
      </c>
      <c r="AT124" s="24" t="s">
        <v>175</v>
      </c>
      <c r="AU124" s="24" t="s">
        <v>80</v>
      </c>
      <c r="AY124" s="24" t="s">
        <v>172</v>
      </c>
      <c r="BE124" s="213">
        <f t="shared" si="14"/>
        <v>0</v>
      </c>
      <c r="BF124" s="213">
        <f t="shared" si="15"/>
        <v>0</v>
      </c>
      <c r="BG124" s="213">
        <f t="shared" si="16"/>
        <v>0</v>
      </c>
      <c r="BH124" s="213">
        <f t="shared" si="17"/>
        <v>0</v>
      </c>
      <c r="BI124" s="213">
        <f t="shared" si="18"/>
        <v>0</v>
      </c>
      <c r="BJ124" s="24" t="s">
        <v>80</v>
      </c>
      <c r="BK124" s="213">
        <f t="shared" si="19"/>
        <v>0</v>
      </c>
      <c r="BL124" s="24" t="s">
        <v>180</v>
      </c>
      <c r="BM124" s="24" t="s">
        <v>806</v>
      </c>
    </row>
    <row r="125" spans="2:65" s="1" customFormat="1" ht="57" customHeight="1">
      <c r="B125" s="41"/>
      <c r="C125" s="202" t="s">
        <v>538</v>
      </c>
      <c r="D125" s="202" t="s">
        <v>175</v>
      </c>
      <c r="E125" s="203" t="s">
        <v>2499</v>
      </c>
      <c r="F125" s="204" t="s">
        <v>2500</v>
      </c>
      <c r="G125" s="205" t="s">
        <v>1006</v>
      </c>
      <c r="H125" s="206">
        <v>1</v>
      </c>
      <c r="I125" s="207"/>
      <c r="J125" s="208">
        <f t="shared" si="10"/>
        <v>0</v>
      </c>
      <c r="K125" s="204" t="s">
        <v>21</v>
      </c>
      <c r="L125" s="61"/>
      <c r="M125" s="209" t="s">
        <v>21</v>
      </c>
      <c r="N125" s="210" t="s">
        <v>43</v>
      </c>
      <c r="O125" s="42"/>
      <c r="P125" s="211">
        <f t="shared" si="11"/>
        <v>0</v>
      </c>
      <c r="Q125" s="211">
        <v>0</v>
      </c>
      <c r="R125" s="211">
        <f t="shared" si="12"/>
        <v>0</v>
      </c>
      <c r="S125" s="211">
        <v>0</v>
      </c>
      <c r="T125" s="212">
        <f t="shared" si="13"/>
        <v>0</v>
      </c>
      <c r="AR125" s="24" t="s">
        <v>180</v>
      </c>
      <c r="AT125" s="24" t="s">
        <v>175</v>
      </c>
      <c r="AU125" s="24" t="s">
        <v>80</v>
      </c>
      <c r="AY125" s="24" t="s">
        <v>172</v>
      </c>
      <c r="BE125" s="213">
        <f t="shared" si="14"/>
        <v>0</v>
      </c>
      <c r="BF125" s="213">
        <f t="shared" si="15"/>
        <v>0</v>
      </c>
      <c r="BG125" s="213">
        <f t="shared" si="16"/>
        <v>0</v>
      </c>
      <c r="BH125" s="213">
        <f t="shared" si="17"/>
        <v>0</v>
      </c>
      <c r="BI125" s="213">
        <f t="shared" si="18"/>
        <v>0</v>
      </c>
      <c r="BJ125" s="24" t="s">
        <v>80</v>
      </c>
      <c r="BK125" s="213">
        <f t="shared" si="19"/>
        <v>0</v>
      </c>
      <c r="BL125" s="24" t="s">
        <v>180</v>
      </c>
      <c r="BM125" s="24" t="s">
        <v>815</v>
      </c>
    </row>
    <row r="126" spans="2:65" s="1" customFormat="1" ht="31.5" customHeight="1">
      <c r="B126" s="41"/>
      <c r="C126" s="202" t="s">
        <v>543</v>
      </c>
      <c r="D126" s="202" t="s">
        <v>175</v>
      </c>
      <c r="E126" s="203" t="s">
        <v>2505</v>
      </c>
      <c r="F126" s="204" t="s">
        <v>2506</v>
      </c>
      <c r="G126" s="205" t="s">
        <v>1006</v>
      </c>
      <c r="H126" s="206">
        <v>3</v>
      </c>
      <c r="I126" s="207"/>
      <c r="J126" s="208">
        <f t="shared" si="10"/>
        <v>0</v>
      </c>
      <c r="K126" s="204" t="s">
        <v>21</v>
      </c>
      <c r="L126" s="61"/>
      <c r="M126" s="209" t="s">
        <v>21</v>
      </c>
      <c r="N126" s="210" t="s">
        <v>43</v>
      </c>
      <c r="O126" s="42"/>
      <c r="P126" s="211">
        <f t="shared" si="11"/>
        <v>0</v>
      </c>
      <c r="Q126" s="211">
        <v>0</v>
      </c>
      <c r="R126" s="211">
        <f t="shared" si="12"/>
        <v>0</v>
      </c>
      <c r="S126" s="211">
        <v>0</v>
      </c>
      <c r="T126" s="212">
        <f t="shared" si="13"/>
        <v>0</v>
      </c>
      <c r="AR126" s="24" t="s">
        <v>180</v>
      </c>
      <c r="AT126" s="24" t="s">
        <v>175</v>
      </c>
      <c r="AU126" s="24" t="s">
        <v>80</v>
      </c>
      <c r="AY126" s="24" t="s">
        <v>172</v>
      </c>
      <c r="BE126" s="213">
        <f t="shared" si="14"/>
        <v>0</v>
      </c>
      <c r="BF126" s="213">
        <f t="shared" si="15"/>
        <v>0</v>
      </c>
      <c r="BG126" s="213">
        <f t="shared" si="16"/>
        <v>0</v>
      </c>
      <c r="BH126" s="213">
        <f t="shared" si="17"/>
        <v>0</v>
      </c>
      <c r="BI126" s="213">
        <f t="shared" si="18"/>
        <v>0</v>
      </c>
      <c r="BJ126" s="24" t="s">
        <v>80</v>
      </c>
      <c r="BK126" s="213">
        <f t="shared" si="19"/>
        <v>0</v>
      </c>
      <c r="BL126" s="24" t="s">
        <v>180</v>
      </c>
      <c r="BM126" s="24" t="s">
        <v>823</v>
      </c>
    </row>
    <row r="127" spans="2:65" s="1" customFormat="1" ht="31.5" customHeight="1">
      <c r="B127" s="41"/>
      <c r="C127" s="202" t="s">
        <v>551</v>
      </c>
      <c r="D127" s="202" t="s">
        <v>175</v>
      </c>
      <c r="E127" s="203" t="s">
        <v>2434</v>
      </c>
      <c r="F127" s="204" t="s">
        <v>2435</v>
      </c>
      <c r="G127" s="205" t="s">
        <v>1006</v>
      </c>
      <c r="H127" s="206">
        <v>1</v>
      </c>
      <c r="I127" s="207"/>
      <c r="J127" s="208">
        <f t="shared" si="10"/>
        <v>0</v>
      </c>
      <c r="K127" s="204" t="s">
        <v>21</v>
      </c>
      <c r="L127" s="61"/>
      <c r="M127" s="209" t="s">
        <v>21</v>
      </c>
      <c r="N127" s="210" t="s">
        <v>43</v>
      </c>
      <c r="O127" s="42"/>
      <c r="P127" s="211">
        <f t="shared" si="11"/>
        <v>0</v>
      </c>
      <c r="Q127" s="211">
        <v>0</v>
      </c>
      <c r="R127" s="211">
        <f t="shared" si="12"/>
        <v>0</v>
      </c>
      <c r="S127" s="211">
        <v>0</v>
      </c>
      <c r="T127" s="212">
        <f t="shared" si="13"/>
        <v>0</v>
      </c>
      <c r="AR127" s="24" t="s">
        <v>180</v>
      </c>
      <c r="AT127" s="24" t="s">
        <v>175</v>
      </c>
      <c r="AU127" s="24" t="s">
        <v>80</v>
      </c>
      <c r="AY127" s="24" t="s">
        <v>172</v>
      </c>
      <c r="BE127" s="213">
        <f t="shared" si="14"/>
        <v>0</v>
      </c>
      <c r="BF127" s="213">
        <f t="shared" si="15"/>
        <v>0</v>
      </c>
      <c r="BG127" s="213">
        <f t="shared" si="16"/>
        <v>0</v>
      </c>
      <c r="BH127" s="213">
        <f t="shared" si="17"/>
        <v>0</v>
      </c>
      <c r="BI127" s="213">
        <f t="shared" si="18"/>
        <v>0</v>
      </c>
      <c r="BJ127" s="24" t="s">
        <v>80</v>
      </c>
      <c r="BK127" s="213">
        <f t="shared" si="19"/>
        <v>0</v>
      </c>
      <c r="BL127" s="24" t="s">
        <v>180</v>
      </c>
      <c r="BM127" s="24" t="s">
        <v>440</v>
      </c>
    </row>
    <row r="128" spans="2:65" s="1" customFormat="1" ht="44.25" customHeight="1">
      <c r="B128" s="41"/>
      <c r="C128" s="202" t="s">
        <v>556</v>
      </c>
      <c r="D128" s="202" t="s">
        <v>175</v>
      </c>
      <c r="E128" s="203" t="s">
        <v>2436</v>
      </c>
      <c r="F128" s="204" t="s">
        <v>2437</v>
      </c>
      <c r="G128" s="205" t="s">
        <v>1006</v>
      </c>
      <c r="H128" s="206">
        <v>1</v>
      </c>
      <c r="I128" s="207"/>
      <c r="J128" s="208">
        <f t="shared" si="10"/>
        <v>0</v>
      </c>
      <c r="K128" s="204" t="s">
        <v>21</v>
      </c>
      <c r="L128" s="61"/>
      <c r="M128" s="209" t="s">
        <v>21</v>
      </c>
      <c r="N128" s="210" t="s">
        <v>43</v>
      </c>
      <c r="O128" s="42"/>
      <c r="P128" s="211">
        <f t="shared" si="11"/>
        <v>0</v>
      </c>
      <c r="Q128" s="211">
        <v>0</v>
      </c>
      <c r="R128" s="211">
        <f t="shared" si="12"/>
        <v>0</v>
      </c>
      <c r="S128" s="211">
        <v>0</v>
      </c>
      <c r="T128" s="212">
        <f t="shared" si="13"/>
        <v>0</v>
      </c>
      <c r="AR128" s="24" t="s">
        <v>180</v>
      </c>
      <c r="AT128" s="24" t="s">
        <v>175</v>
      </c>
      <c r="AU128" s="24" t="s">
        <v>80</v>
      </c>
      <c r="AY128" s="24" t="s">
        <v>172</v>
      </c>
      <c r="BE128" s="213">
        <f t="shared" si="14"/>
        <v>0</v>
      </c>
      <c r="BF128" s="213">
        <f t="shared" si="15"/>
        <v>0</v>
      </c>
      <c r="BG128" s="213">
        <f t="shared" si="16"/>
        <v>0</v>
      </c>
      <c r="BH128" s="213">
        <f t="shared" si="17"/>
        <v>0</v>
      </c>
      <c r="BI128" s="213">
        <f t="shared" si="18"/>
        <v>0</v>
      </c>
      <c r="BJ128" s="24" t="s">
        <v>80</v>
      </c>
      <c r="BK128" s="213">
        <f t="shared" si="19"/>
        <v>0</v>
      </c>
      <c r="BL128" s="24" t="s">
        <v>180</v>
      </c>
      <c r="BM128" s="24" t="s">
        <v>478</v>
      </c>
    </row>
    <row r="129" spans="2:65" s="1" customFormat="1" ht="44.25" customHeight="1">
      <c r="B129" s="41"/>
      <c r="C129" s="202" t="s">
        <v>561</v>
      </c>
      <c r="D129" s="202" t="s">
        <v>175</v>
      </c>
      <c r="E129" s="203" t="s">
        <v>2438</v>
      </c>
      <c r="F129" s="204" t="s">
        <v>2439</v>
      </c>
      <c r="G129" s="205" t="s">
        <v>1006</v>
      </c>
      <c r="H129" s="206">
        <v>1</v>
      </c>
      <c r="I129" s="207"/>
      <c r="J129" s="208">
        <f t="shared" si="10"/>
        <v>0</v>
      </c>
      <c r="K129" s="204" t="s">
        <v>21</v>
      </c>
      <c r="L129" s="61"/>
      <c r="M129" s="209" t="s">
        <v>21</v>
      </c>
      <c r="N129" s="210" t="s">
        <v>43</v>
      </c>
      <c r="O129" s="42"/>
      <c r="P129" s="211">
        <f t="shared" si="11"/>
        <v>0</v>
      </c>
      <c r="Q129" s="211">
        <v>0</v>
      </c>
      <c r="R129" s="211">
        <f t="shared" si="12"/>
        <v>0</v>
      </c>
      <c r="S129" s="211">
        <v>0</v>
      </c>
      <c r="T129" s="212">
        <f t="shared" si="13"/>
        <v>0</v>
      </c>
      <c r="AR129" s="24" t="s">
        <v>180</v>
      </c>
      <c r="AT129" s="24" t="s">
        <v>175</v>
      </c>
      <c r="AU129" s="24" t="s">
        <v>80</v>
      </c>
      <c r="AY129" s="24" t="s">
        <v>172</v>
      </c>
      <c r="BE129" s="213">
        <f t="shared" si="14"/>
        <v>0</v>
      </c>
      <c r="BF129" s="213">
        <f t="shared" si="15"/>
        <v>0</v>
      </c>
      <c r="BG129" s="213">
        <f t="shared" si="16"/>
        <v>0</v>
      </c>
      <c r="BH129" s="213">
        <f t="shared" si="17"/>
        <v>0</v>
      </c>
      <c r="BI129" s="213">
        <f t="shared" si="18"/>
        <v>0</v>
      </c>
      <c r="BJ129" s="24" t="s">
        <v>80</v>
      </c>
      <c r="BK129" s="213">
        <f t="shared" si="19"/>
        <v>0</v>
      </c>
      <c r="BL129" s="24" t="s">
        <v>180</v>
      </c>
      <c r="BM129" s="24" t="s">
        <v>845</v>
      </c>
    </row>
    <row r="130" spans="2:65" s="1" customFormat="1" ht="44.25" customHeight="1">
      <c r="B130" s="41"/>
      <c r="C130" s="202" t="s">
        <v>568</v>
      </c>
      <c r="D130" s="202" t="s">
        <v>175</v>
      </c>
      <c r="E130" s="203" t="s">
        <v>2440</v>
      </c>
      <c r="F130" s="204" t="s">
        <v>2441</v>
      </c>
      <c r="G130" s="205" t="s">
        <v>1006</v>
      </c>
      <c r="H130" s="206">
        <v>1</v>
      </c>
      <c r="I130" s="207"/>
      <c r="J130" s="208">
        <f t="shared" si="10"/>
        <v>0</v>
      </c>
      <c r="K130" s="204" t="s">
        <v>21</v>
      </c>
      <c r="L130" s="61"/>
      <c r="M130" s="209" t="s">
        <v>21</v>
      </c>
      <c r="N130" s="210" t="s">
        <v>43</v>
      </c>
      <c r="O130" s="42"/>
      <c r="P130" s="211">
        <f t="shared" si="11"/>
        <v>0</v>
      </c>
      <c r="Q130" s="211">
        <v>0</v>
      </c>
      <c r="R130" s="211">
        <f t="shared" si="12"/>
        <v>0</v>
      </c>
      <c r="S130" s="211">
        <v>0</v>
      </c>
      <c r="T130" s="212">
        <f t="shared" si="13"/>
        <v>0</v>
      </c>
      <c r="AR130" s="24" t="s">
        <v>180</v>
      </c>
      <c r="AT130" s="24" t="s">
        <v>175</v>
      </c>
      <c r="AU130" s="24" t="s">
        <v>80</v>
      </c>
      <c r="AY130" s="24" t="s">
        <v>172</v>
      </c>
      <c r="BE130" s="213">
        <f t="shared" si="14"/>
        <v>0</v>
      </c>
      <c r="BF130" s="213">
        <f t="shared" si="15"/>
        <v>0</v>
      </c>
      <c r="BG130" s="213">
        <f t="shared" si="16"/>
        <v>0</v>
      </c>
      <c r="BH130" s="213">
        <f t="shared" si="17"/>
        <v>0</v>
      </c>
      <c r="BI130" s="213">
        <f t="shared" si="18"/>
        <v>0</v>
      </c>
      <c r="BJ130" s="24" t="s">
        <v>80</v>
      </c>
      <c r="BK130" s="213">
        <f t="shared" si="19"/>
        <v>0</v>
      </c>
      <c r="BL130" s="24" t="s">
        <v>180</v>
      </c>
      <c r="BM130" s="24" t="s">
        <v>855</v>
      </c>
    </row>
    <row r="131" spans="2:65" s="1" customFormat="1" ht="44.25" customHeight="1">
      <c r="B131" s="41"/>
      <c r="C131" s="202" t="s">
        <v>573</v>
      </c>
      <c r="D131" s="202" t="s">
        <v>175</v>
      </c>
      <c r="E131" s="203" t="s">
        <v>2507</v>
      </c>
      <c r="F131" s="204" t="s">
        <v>2508</v>
      </c>
      <c r="G131" s="205" t="s">
        <v>1006</v>
      </c>
      <c r="H131" s="206">
        <v>2</v>
      </c>
      <c r="I131" s="207"/>
      <c r="J131" s="208">
        <f t="shared" si="10"/>
        <v>0</v>
      </c>
      <c r="K131" s="204" t="s">
        <v>21</v>
      </c>
      <c r="L131" s="61"/>
      <c r="M131" s="209" t="s">
        <v>21</v>
      </c>
      <c r="N131" s="210" t="s">
        <v>43</v>
      </c>
      <c r="O131" s="42"/>
      <c r="P131" s="211">
        <f t="shared" si="11"/>
        <v>0</v>
      </c>
      <c r="Q131" s="211">
        <v>0</v>
      </c>
      <c r="R131" s="211">
        <f t="shared" si="12"/>
        <v>0</v>
      </c>
      <c r="S131" s="211">
        <v>0</v>
      </c>
      <c r="T131" s="212">
        <f t="shared" si="13"/>
        <v>0</v>
      </c>
      <c r="AR131" s="24" t="s">
        <v>180</v>
      </c>
      <c r="AT131" s="24" t="s">
        <v>175</v>
      </c>
      <c r="AU131" s="24" t="s">
        <v>80</v>
      </c>
      <c r="AY131" s="24" t="s">
        <v>172</v>
      </c>
      <c r="BE131" s="213">
        <f t="shared" si="14"/>
        <v>0</v>
      </c>
      <c r="BF131" s="213">
        <f t="shared" si="15"/>
        <v>0</v>
      </c>
      <c r="BG131" s="213">
        <f t="shared" si="16"/>
        <v>0</v>
      </c>
      <c r="BH131" s="213">
        <f t="shared" si="17"/>
        <v>0</v>
      </c>
      <c r="BI131" s="213">
        <f t="shared" si="18"/>
        <v>0</v>
      </c>
      <c r="BJ131" s="24" t="s">
        <v>80</v>
      </c>
      <c r="BK131" s="213">
        <f t="shared" si="19"/>
        <v>0</v>
      </c>
      <c r="BL131" s="24" t="s">
        <v>180</v>
      </c>
      <c r="BM131" s="24" t="s">
        <v>865</v>
      </c>
    </row>
    <row r="132" spans="2:65" s="1" customFormat="1" ht="31.5" customHeight="1">
      <c r="B132" s="41"/>
      <c r="C132" s="202" t="s">
        <v>579</v>
      </c>
      <c r="D132" s="202" t="s">
        <v>175</v>
      </c>
      <c r="E132" s="203" t="s">
        <v>2509</v>
      </c>
      <c r="F132" s="204" t="s">
        <v>2510</v>
      </c>
      <c r="G132" s="205" t="s">
        <v>1006</v>
      </c>
      <c r="H132" s="206">
        <v>1</v>
      </c>
      <c r="I132" s="207"/>
      <c r="J132" s="208">
        <f t="shared" si="10"/>
        <v>0</v>
      </c>
      <c r="K132" s="204" t="s">
        <v>21</v>
      </c>
      <c r="L132" s="61"/>
      <c r="M132" s="209" t="s">
        <v>21</v>
      </c>
      <c r="N132" s="210" t="s">
        <v>43</v>
      </c>
      <c r="O132" s="42"/>
      <c r="P132" s="211">
        <f t="shared" si="11"/>
        <v>0</v>
      </c>
      <c r="Q132" s="211">
        <v>0</v>
      </c>
      <c r="R132" s="211">
        <f t="shared" si="12"/>
        <v>0</v>
      </c>
      <c r="S132" s="211">
        <v>0</v>
      </c>
      <c r="T132" s="212">
        <f t="shared" si="13"/>
        <v>0</v>
      </c>
      <c r="AR132" s="24" t="s">
        <v>180</v>
      </c>
      <c r="AT132" s="24" t="s">
        <v>175</v>
      </c>
      <c r="AU132" s="24" t="s">
        <v>80</v>
      </c>
      <c r="AY132" s="24" t="s">
        <v>172</v>
      </c>
      <c r="BE132" s="213">
        <f t="shared" si="14"/>
        <v>0</v>
      </c>
      <c r="BF132" s="213">
        <f t="shared" si="15"/>
        <v>0</v>
      </c>
      <c r="BG132" s="213">
        <f t="shared" si="16"/>
        <v>0</v>
      </c>
      <c r="BH132" s="213">
        <f t="shared" si="17"/>
        <v>0</v>
      </c>
      <c r="BI132" s="213">
        <f t="shared" si="18"/>
        <v>0</v>
      </c>
      <c r="BJ132" s="24" t="s">
        <v>80</v>
      </c>
      <c r="BK132" s="213">
        <f t="shared" si="19"/>
        <v>0</v>
      </c>
      <c r="BL132" s="24" t="s">
        <v>180</v>
      </c>
      <c r="BM132" s="24" t="s">
        <v>874</v>
      </c>
    </row>
    <row r="133" spans="2:65" s="1" customFormat="1" ht="57" customHeight="1">
      <c r="B133" s="41"/>
      <c r="C133" s="202" t="s">
        <v>590</v>
      </c>
      <c r="D133" s="202" t="s">
        <v>175</v>
      </c>
      <c r="E133" s="203" t="s">
        <v>2511</v>
      </c>
      <c r="F133" s="204" t="s">
        <v>2512</v>
      </c>
      <c r="G133" s="205" t="s">
        <v>1006</v>
      </c>
      <c r="H133" s="206">
        <v>2</v>
      </c>
      <c r="I133" s="207"/>
      <c r="J133" s="208">
        <f t="shared" si="10"/>
        <v>0</v>
      </c>
      <c r="K133" s="204" t="s">
        <v>21</v>
      </c>
      <c r="L133" s="61"/>
      <c r="M133" s="209" t="s">
        <v>21</v>
      </c>
      <c r="N133" s="210" t="s">
        <v>43</v>
      </c>
      <c r="O133" s="42"/>
      <c r="P133" s="211">
        <f t="shared" si="11"/>
        <v>0</v>
      </c>
      <c r="Q133" s="211">
        <v>0</v>
      </c>
      <c r="R133" s="211">
        <f t="shared" si="12"/>
        <v>0</v>
      </c>
      <c r="S133" s="211">
        <v>0</v>
      </c>
      <c r="T133" s="212">
        <f t="shared" si="13"/>
        <v>0</v>
      </c>
      <c r="AR133" s="24" t="s">
        <v>180</v>
      </c>
      <c r="AT133" s="24" t="s">
        <v>175</v>
      </c>
      <c r="AU133" s="24" t="s">
        <v>80</v>
      </c>
      <c r="AY133" s="24" t="s">
        <v>172</v>
      </c>
      <c r="BE133" s="213">
        <f t="shared" si="14"/>
        <v>0</v>
      </c>
      <c r="BF133" s="213">
        <f t="shared" si="15"/>
        <v>0</v>
      </c>
      <c r="BG133" s="213">
        <f t="shared" si="16"/>
        <v>0</v>
      </c>
      <c r="BH133" s="213">
        <f t="shared" si="17"/>
        <v>0</v>
      </c>
      <c r="BI133" s="213">
        <f t="shared" si="18"/>
        <v>0</v>
      </c>
      <c r="BJ133" s="24" t="s">
        <v>80</v>
      </c>
      <c r="BK133" s="213">
        <f t="shared" si="19"/>
        <v>0</v>
      </c>
      <c r="BL133" s="24" t="s">
        <v>180</v>
      </c>
      <c r="BM133" s="24" t="s">
        <v>882</v>
      </c>
    </row>
    <row r="134" spans="2:47" s="1" customFormat="1" ht="27">
      <c r="B134" s="41"/>
      <c r="C134" s="63"/>
      <c r="D134" s="241" t="s">
        <v>1514</v>
      </c>
      <c r="E134" s="63"/>
      <c r="F134" s="264" t="s">
        <v>2513</v>
      </c>
      <c r="G134" s="63"/>
      <c r="H134" s="63"/>
      <c r="I134" s="172"/>
      <c r="J134" s="63"/>
      <c r="K134" s="63"/>
      <c r="L134" s="61"/>
      <c r="M134" s="216"/>
      <c r="N134" s="42"/>
      <c r="O134" s="42"/>
      <c r="P134" s="42"/>
      <c r="Q134" s="42"/>
      <c r="R134" s="42"/>
      <c r="S134" s="42"/>
      <c r="T134" s="78"/>
      <c r="AT134" s="24" t="s">
        <v>1514</v>
      </c>
      <c r="AU134" s="24" t="s">
        <v>80</v>
      </c>
    </row>
    <row r="135" spans="2:65" s="1" customFormat="1" ht="22.5" customHeight="1">
      <c r="B135" s="41"/>
      <c r="C135" s="202" t="s">
        <v>595</v>
      </c>
      <c r="D135" s="202" t="s">
        <v>175</v>
      </c>
      <c r="E135" s="203" t="s">
        <v>2514</v>
      </c>
      <c r="F135" s="204" t="s">
        <v>2515</v>
      </c>
      <c r="G135" s="205" t="s">
        <v>1774</v>
      </c>
      <c r="H135" s="206">
        <v>1</v>
      </c>
      <c r="I135" s="207"/>
      <c r="J135" s="208">
        <f>ROUND(I135*H135,2)</f>
        <v>0</v>
      </c>
      <c r="K135" s="204" t="s">
        <v>21</v>
      </c>
      <c r="L135" s="61"/>
      <c r="M135" s="209" t="s">
        <v>21</v>
      </c>
      <c r="N135" s="210" t="s">
        <v>43</v>
      </c>
      <c r="O135" s="42"/>
      <c r="P135" s="211">
        <f>O135*H135</f>
        <v>0</v>
      </c>
      <c r="Q135" s="211">
        <v>0</v>
      </c>
      <c r="R135" s="211">
        <f>Q135*H135</f>
        <v>0</v>
      </c>
      <c r="S135" s="211">
        <v>0</v>
      </c>
      <c r="T135" s="212">
        <f>S135*H135</f>
        <v>0</v>
      </c>
      <c r="AR135" s="24" t="s">
        <v>180</v>
      </c>
      <c r="AT135" s="24" t="s">
        <v>175</v>
      </c>
      <c r="AU135" s="24" t="s">
        <v>80</v>
      </c>
      <c r="AY135" s="24" t="s">
        <v>172</v>
      </c>
      <c r="BE135" s="213">
        <f>IF(N135="základní",J135,0)</f>
        <v>0</v>
      </c>
      <c r="BF135" s="213">
        <f>IF(N135="snížená",J135,0)</f>
        <v>0</v>
      </c>
      <c r="BG135" s="213">
        <f>IF(N135="zákl. přenesená",J135,0)</f>
        <v>0</v>
      </c>
      <c r="BH135" s="213">
        <f>IF(N135="sníž. přenesená",J135,0)</f>
        <v>0</v>
      </c>
      <c r="BI135" s="213">
        <f>IF(N135="nulová",J135,0)</f>
        <v>0</v>
      </c>
      <c r="BJ135" s="24" t="s">
        <v>80</v>
      </c>
      <c r="BK135" s="213">
        <f>ROUND(I135*H135,2)</f>
        <v>0</v>
      </c>
      <c r="BL135" s="24" t="s">
        <v>180</v>
      </c>
      <c r="BM135" s="24" t="s">
        <v>2516</v>
      </c>
    </row>
    <row r="136" spans="2:63" s="11" customFormat="1" ht="37.35" customHeight="1">
      <c r="B136" s="185"/>
      <c r="C136" s="186"/>
      <c r="D136" s="199" t="s">
        <v>71</v>
      </c>
      <c r="E136" s="268" t="s">
        <v>108</v>
      </c>
      <c r="F136" s="268" t="s">
        <v>2517</v>
      </c>
      <c r="G136" s="186"/>
      <c r="H136" s="186"/>
      <c r="I136" s="189"/>
      <c r="J136" s="269">
        <f>BK136</f>
        <v>0</v>
      </c>
      <c r="K136" s="186"/>
      <c r="L136" s="191"/>
      <c r="M136" s="192"/>
      <c r="N136" s="193"/>
      <c r="O136" s="193"/>
      <c r="P136" s="194">
        <f>SUM(P137:P144)</f>
        <v>0</v>
      </c>
      <c r="Q136" s="193"/>
      <c r="R136" s="194">
        <f>SUM(R137:R144)</f>
        <v>0</v>
      </c>
      <c r="S136" s="193"/>
      <c r="T136" s="195">
        <f>SUM(T137:T144)</f>
        <v>0</v>
      </c>
      <c r="AR136" s="196" t="s">
        <v>80</v>
      </c>
      <c r="AT136" s="197" t="s">
        <v>71</v>
      </c>
      <c r="AU136" s="197" t="s">
        <v>72</v>
      </c>
      <c r="AY136" s="196" t="s">
        <v>172</v>
      </c>
      <c r="BK136" s="198">
        <f>SUM(BK137:BK144)</f>
        <v>0</v>
      </c>
    </row>
    <row r="137" spans="2:65" s="1" customFormat="1" ht="57" customHeight="1">
      <c r="B137" s="41"/>
      <c r="C137" s="202" t="s">
        <v>600</v>
      </c>
      <c r="D137" s="202" t="s">
        <v>175</v>
      </c>
      <c r="E137" s="203" t="s">
        <v>2518</v>
      </c>
      <c r="F137" s="204" t="s">
        <v>2519</v>
      </c>
      <c r="G137" s="205" t="s">
        <v>1006</v>
      </c>
      <c r="H137" s="206">
        <v>1</v>
      </c>
      <c r="I137" s="207"/>
      <c r="J137" s="208">
        <f aca="true" t="shared" si="20" ref="J137:J142">ROUND(I137*H137,2)</f>
        <v>0</v>
      </c>
      <c r="K137" s="204" t="s">
        <v>21</v>
      </c>
      <c r="L137" s="61"/>
      <c r="M137" s="209" t="s">
        <v>21</v>
      </c>
      <c r="N137" s="210" t="s">
        <v>43</v>
      </c>
      <c r="O137" s="42"/>
      <c r="P137" s="211">
        <f aca="true" t="shared" si="21" ref="P137:P142">O137*H137</f>
        <v>0</v>
      </c>
      <c r="Q137" s="211">
        <v>0</v>
      </c>
      <c r="R137" s="211">
        <f aca="true" t="shared" si="22" ref="R137:R142">Q137*H137</f>
        <v>0</v>
      </c>
      <c r="S137" s="211">
        <v>0</v>
      </c>
      <c r="T137" s="212">
        <f aca="true" t="shared" si="23" ref="T137:T142">S137*H137</f>
        <v>0</v>
      </c>
      <c r="AR137" s="24" t="s">
        <v>180</v>
      </c>
      <c r="AT137" s="24" t="s">
        <v>175</v>
      </c>
      <c r="AU137" s="24" t="s">
        <v>80</v>
      </c>
      <c r="AY137" s="24" t="s">
        <v>172</v>
      </c>
      <c r="BE137" s="213">
        <f aca="true" t="shared" si="24" ref="BE137:BE142">IF(N137="základní",J137,0)</f>
        <v>0</v>
      </c>
      <c r="BF137" s="213">
        <f aca="true" t="shared" si="25" ref="BF137:BF142">IF(N137="snížená",J137,0)</f>
        <v>0</v>
      </c>
      <c r="BG137" s="213">
        <f aca="true" t="shared" si="26" ref="BG137:BG142">IF(N137="zákl. přenesená",J137,0)</f>
        <v>0</v>
      </c>
      <c r="BH137" s="213">
        <f aca="true" t="shared" si="27" ref="BH137:BH142">IF(N137="sníž. přenesená",J137,0)</f>
        <v>0</v>
      </c>
      <c r="BI137" s="213">
        <f aca="true" t="shared" si="28" ref="BI137:BI142">IF(N137="nulová",J137,0)</f>
        <v>0</v>
      </c>
      <c r="BJ137" s="24" t="s">
        <v>80</v>
      </c>
      <c r="BK137" s="213">
        <f aca="true" t="shared" si="29" ref="BK137:BK142">ROUND(I137*H137,2)</f>
        <v>0</v>
      </c>
      <c r="BL137" s="24" t="s">
        <v>180</v>
      </c>
      <c r="BM137" s="24" t="s">
        <v>891</v>
      </c>
    </row>
    <row r="138" spans="2:65" s="1" customFormat="1" ht="95.25" customHeight="1">
      <c r="B138" s="41"/>
      <c r="C138" s="202" t="s">
        <v>605</v>
      </c>
      <c r="D138" s="202" t="s">
        <v>175</v>
      </c>
      <c r="E138" s="203" t="s">
        <v>2520</v>
      </c>
      <c r="F138" s="204" t="s">
        <v>2521</v>
      </c>
      <c r="G138" s="205" t="s">
        <v>1006</v>
      </c>
      <c r="H138" s="206">
        <v>1</v>
      </c>
      <c r="I138" s="207"/>
      <c r="J138" s="208">
        <f t="shared" si="20"/>
        <v>0</v>
      </c>
      <c r="K138" s="204" t="s">
        <v>21</v>
      </c>
      <c r="L138" s="61"/>
      <c r="M138" s="209" t="s">
        <v>21</v>
      </c>
      <c r="N138" s="210" t="s">
        <v>43</v>
      </c>
      <c r="O138" s="42"/>
      <c r="P138" s="211">
        <f t="shared" si="21"/>
        <v>0</v>
      </c>
      <c r="Q138" s="211">
        <v>0</v>
      </c>
      <c r="R138" s="211">
        <f t="shared" si="22"/>
        <v>0</v>
      </c>
      <c r="S138" s="211">
        <v>0</v>
      </c>
      <c r="T138" s="212">
        <f t="shared" si="23"/>
        <v>0</v>
      </c>
      <c r="AR138" s="24" t="s">
        <v>180</v>
      </c>
      <c r="AT138" s="24" t="s">
        <v>175</v>
      </c>
      <c r="AU138" s="24" t="s">
        <v>80</v>
      </c>
      <c r="AY138" s="24" t="s">
        <v>172</v>
      </c>
      <c r="BE138" s="213">
        <f t="shared" si="24"/>
        <v>0</v>
      </c>
      <c r="BF138" s="213">
        <f t="shared" si="25"/>
        <v>0</v>
      </c>
      <c r="BG138" s="213">
        <f t="shared" si="26"/>
        <v>0</v>
      </c>
      <c r="BH138" s="213">
        <f t="shared" si="27"/>
        <v>0</v>
      </c>
      <c r="BI138" s="213">
        <f t="shared" si="28"/>
        <v>0</v>
      </c>
      <c r="BJ138" s="24" t="s">
        <v>80</v>
      </c>
      <c r="BK138" s="213">
        <f t="shared" si="29"/>
        <v>0</v>
      </c>
      <c r="BL138" s="24" t="s">
        <v>180</v>
      </c>
      <c r="BM138" s="24" t="s">
        <v>907</v>
      </c>
    </row>
    <row r="139" spans="2:65" s="1" customFormat="1" ht="31.5" customHeight="1">
      <c r="B139" s="41"/>
      <c r="C139" s="202" t="s">
        <v>612</v>
      </c>
      <c r="D139" s="202" t="s">
        <v>175</v>
      </c>
      <c r="E139" s="203" t="s">
        <v>2522</v>
      </c>
      <c r="F139" s="204" t="s">
        <v>2523</v>
      </c>
      <c r="G139" s="205" t="s">
        <v>1006</v>
      </c>
      <c r="H139" s="206">
        <v>1</v>
      </c>
      <c r="I139" s="207"/>
      <c r="J139" s="208">
        <f t="shared" si="20"/>
        <v>0</v>
      </c>
      <c r="K139" s="204" t="s">
        <v>21</v>
      </c>
      <c r="L139" s="61"/>
      <c r="M139" s="209" t="s">
        <v>21</v>
      </c>
      <c r="N139" s="210" t="s">
        <v>43</v>
      </c>
      <c r="O139" s="42"/>
      <c r="P139" s="211">
        <f t="shared" si="21"/>
        <v>0</v>
      </c>
      <c r="Q139" s="211">
        <v>0</v>
      </c>
      <c r="R139" s="211">
        <f t="shared" si="22"/>
        <v>0</v>
      </c>
      <c r="S139" s="211">
        <v>0</v>
      </c>
      <c r="T139" s="212">
        <f t="shared" si="23"/>
        <v>0</v>
      </c>
      <c r="AR139" s="24" t="s">
        <v>180</v>
      </c>
      <c r="AT139" s="24" t="s">
        <v>175</v>
      </c>
      <c r="AU139" s="24" t="s">
        <v>80</v>
      </c>
      <c r="AY139" s="24" t="s">
        <v>172</v>
      </c>
      <c r="BE139" s="213">
        <f t="shared" si="24"/>
        <v>0</v>
      </c>
      <c r="BF139" s="213">
        <f t="shared" si="25"/>
        <v>0</v>
      </c>
      <c r="BG139" s="213">
        <f t="shared" si="26"/>
        <v>0</v>
      </c>
      <c r="BH139" s="213">
        <f t="shared" si="27"/>
        <v>0</v>
      </c>
      <c r="BI139" s="213">
        <f t="shared" si="28"/>
        <v>0</v>
      </c>
      <c r="BJ139" s="24" t="s">
        <v>80</v>
      </c>
      <c r="BK139" s="213">
        <f t="shared" si="29"/>
        <v>0</v>
      </c>
      <c r="BL139" s="24" t="s">
        <v>180</v>
      </c>
      <c r="BM139" s="24" t="s">
        <v>916</v>
      </c>
    </row>
    <row r="140" spans="2:65" s="1" customFormat="1" ht="324.75" customHeight="1">
      <c r="B140" s="41"/>
      <c r="C140" s="202" t="s">
        <v>621</v>
      </c>
      <c r="D140" s="202" t="s">
        <v>175</v>
      </c>
      <c r="E140" s="203" t="s">
        <v>2524</v>
      </c>
      <c r="F140" s="204" t="s">
        <v>2525</v>
      </c>
      <c r="G140" s="205" t="s">
        <v>1006</v>
      </c>
      <c r="H140" s="206">
        <v>1</v>
      </c>
      <c r="I140" s="207"/>
      <c r="J140" s="208">
        <f t="shared" si="20"/>
        <v>0</v>
      </c>
      <c r="K140" s="204" t="s">
        <v>21</v>
      </c>
      <c r="L140" s="61"/>
      <c r="M140" s="209" t="s">
        <v>21</v>
      </c>
      <c r="N140" s="210" t="s">
        <v>43</v>
      </c>
      <c r="O140" s="42"/>
      <c r="P140" s="211">
        <f t="shared" si="21"/>
        <v>0</v>
      </c>
      <c r="Q140" s="211">
        <v>0</v>
      </c>
      <c r="R140" s="211">
        <f t="shared" si="22"/>
        <v>0</v>
      </c>
      <c r="S140" s="211">
        <v>0</v>
      </c>
      <c r="T140" s="212">
        <f t="shared" si="23"/>
        <v>0</v>
      </c>
      <c r="AR140" s="24" t="s">
        <v>180</v>
      </c>
      <c r="AT140" s="24" t="s">
        <v>175</v>
      </c>
      <c r="AU140" s="24" t="s">
        <v>80</v>
      </c>
      <c r="AY140" s="24" t="s">
        <v>172</v>
      </c>
      <c r="BE140" s="213">
        <f t="shared" si="24"/>
        <v>0</v>
      </c>
      <c r="BF140" s="213">
        <f t="shared" si="25"/>
        <v>0</v>
      </c>
      <c r="BG140" s="213">
        <f t="shared" si="26"/>
        <v>0</v>
      </c>
      <c r="BH140" s="213">
        <f t="shared" si="27"/>
        <v>0</v>
      </c>
      <c r="BI140" s="213">
        <f t="shared" si="28"/>
        <v>0</v>
      </c>
      <c r="BJ140" s="24" t="s">
        <v>80</v>
      </c>
      <c r="BK140" s="213">
        <f t="shared" si="29"/>
        <v>0</v>
      </c>
      <c r="BL140" s="24" t="s">
        <v>180</v>
      </c>
      <c r="BM140" s="24" t="s">
        <v>926</v>
      </c>
    </row>
    <row r="141" spans="2:65" s="1" customFormat="1" ht="22.5" customHeight="1">
      <c r="B141" s="41"/>
      <c r="C141" s="202" t="s">
        <v>626</v>
      </c>
      <c r="D141" s="202" t="s">
        <v>175</v>
      </c>
      <c r="E141" s="203" t="s">
        <v>2526</v>
      </c>
      <c r="F141" s="204" t="s">
        <v>2527</v>
      </c>
      <c r="G141" s="205" t="s">
        <v>1006</v>
      </c>
      <c r="H141" s="206">
        <v>1</v>
      </c>
      <c r="I141" s="207"/>
      <c r="J141" s="208">
        <f t="shared" si="20"/>
        <v>0</v>
      </c>
      <c r="K141" s="204" t="s">
        <v>21</v>
      </c>
      <c r="L141" s="61"/>
      <c r="M141" s="209" t="s">
        <v>21</v>
      </c>
      <c r="N141" s="210" t="s">
        <v>43</v>
      </c>
      <c r="O141" s="42"/>
      <c r="P141" s="211">
        <f t="shared" si="21"/>
        <v>0</v>
      </c>
      <c r="Q141" s="211">
        <v>0</v>
      </c>
      <c r="R141" s="211">
        <f t="shared" si="22"/>
        <v>0</v>
      </c>
      <c r="S141" s="211">
        <v>0</v>
      </c>
      <c r="T141" s="212">
        <f t="shared" si="23"/>
        <v>0</v>
      </c>
      <c r="AR141" s="24" t="s">
        <v>180</v>
      </c>
      <c r="AT141" s="24" t="s">
        <v>175</v>
      </c>
      <c r="AU141" s="24" t="s">
        <v>80</v>
      </c>
      <c r="AY141" s="24" t="s">
        <v>172</v>
      </c>
      <c r="BE141" s="213">
        <f t="shared" si="24"/>
        <v>0</v>
      </c>
      <c r="BF141" s="213">
        <f t="shared" si="25"/>
        <v>0</v>
      </c>
      <c r="BG141" s="213">
        <f t="shared" si="26"/>
        <v>0</v>
      </c>
      <c r="BH141" s="213">
        <f t="shared" si="27"/>
        <v>0</v>
      </c>
      <c r="BI141" s="213">
        <f t="shared" si="28"/>
        <v>0</v>
      </c>
      <c r="BJ141" s="24" t="s">
        <v>80</v>
      </c>
      <c r="BK141" s="213">
        <f t="shared" si="29"/>
        <v>0</v>
      </c>
      <c r="BL141" s="24" t="s">
        <v>180</v>
      </c>
      <c r="BM141" s="24" t="s">
        <v>939</v>
      </c>
    </row>
    <row r="142" spans="2:65" s="1" customFormat="1" ht="57" customHeight="1">
      <c r="B142" s="41"/>
      <c r="C142" s="202" t="s">
        <v>642</v>
      </c>
      <c r="D142" s="202" t="s">
        <v>175</v>
      </c>
      <c r="E142" s="203" t="s">
        <v>2528</v>
      </c>
      <c r="F142" s="204" t="s">
        <v>2529</v>
      </c>
      <c r="G142" s="205" t="s">
        <v>1006</v>
      </c>
      <c r="H142" s="206">
        <v>1</v>
      </c>
      <c r="I142" s="207"/>
      <c r="J142" s="208">
        <f t="shared" si="20"/>
        <v>0</v>
      </c>
      <c r="K142" s="204" t="s">
        <v>21</v>
      </c>
      <c r="L142" s="61"/>
      <c r="M142" s="209" t="s">
        <v>21</v>
      </c>
      <c r="N142" s="210" t="s">
        <v>43</v>
      </c>
      <c r="O142" s="42"/>
      <c r="P142" s="211">
        <f t="shared" si="21"/>
        <v>0</v>
      </c>
      <c r="Q142" s="211">
        <v>0</v>
      </c>
      <c r="R142" s="211">
        <f t="shared" si="22"/>
        <v>0</v>
      </c>
      <c r="S142" s="211">
        <v>0</v>
      </c>
      <c r="T142" s="212">
        <f t="shared" si="23"/>
        <v>0</v>
      </c>
      <c r="AR142" s="24" t="s">
        <v>180</v>
      </c>
      <c r="AT142" s="24" t="s">
        <v>175</v>
      </c>
      <c r="AU142" s="24" t="s">
        <v>80</v>
      </c>
      <c r="AY142" s="24" t="s">
        <v>172</v>
      </c>
      <c r="BE142" s="213">
        <f t="shared" si="24"/>
        <v>0</v>
      </c>
      <c r="BF142" s="213">
        <f t="shared" si="25"/>
        <v>0</v>
      </c>
      <c r="BG142" s="213">
        <f t="shared" si="26"/>
        <v>0</v>
      </c>
      <c r="BH142" s="213">
        <f t="shared" si="27"/>
        <v>0</v>
      </c>
      <c r="BI142" s="213">
        <f t="shared" si="28"/>
        <v>0</v>
      </c>
      <c r="BJ142" s="24" t="s">
        <v>80</v>
      </c>
      <c r="BK142" s="213">
        <f t="shared" si="29"/>
        <v>0</v>
      </c>
      <c r="BL142" s="24" t="s">
        <v>180</v>
      </c>
      <c r="BM142" s="24" t="s">
        <v>949</v>
      </c>
    </row>
    <row r="143" spans="2:47" s="1" customFormat="1" ht="135">
      <c r="B143" s="41"/>
      <c r="C143" s="63"/>
      <c r="D143" s="241" t="s">
        <v>1514</v>
      </c>
      <c r="E143" s="63"/>
      <c r="F143" s="264" t="s">
        <v>2530</v>
      </c>
      <c r="G143" s="63"/>
      <c r="H143" s="63"/>
      <c r="I143" s="172"/>
      <c r="J143" s="63"/>
      <c r="K143" s="63"/>
      <c r="L143" s="61"/>
      <c r="M143" s="216"/>
      <c r="N143" s="42"/>
      <c r="O143" s="42"/>
      <c r="P143" s="42"/>
      <c r="Q143" s="42"/>
      <c r="R143" s="42"/>
      <c r="S143" s="42"/>
      <c r="T143" s="78"/>
      <c r="AT143" s="24" t="s">
        <v>1514</v>
      </c>
      <c r="AU143" s="24" t="s">
        <v>80</v>
      </c>
    </row>
    <row r="144" spans="2:65" s="1" customFormat="1" ht="22.5" customHeight="1">
      <c r="B144" s="41"/>
      <c r="C144" s="202" t="s">
        <v>648</v>
      </c>
      <c r="D144" s="202" t="s">
        <v>175</v>
      </c>
      <c r="E144" s="203" t="s">
        <v>556</v>
      </c>
      <c r="F144" s="204" t="s">
        <v>2515</v>
      </c>
      <c r="G144" s="205" t="s">
        <v>1774</v>
      </c>
      <c r="H144" s="206">
        <v>1</v>
      </c>
      <c r="I144" s="207"/>
      <c r="J144" s="208">
        <f>ROUND(I144*H144,2)</f>
        <v>0</v>
      </c>
      <c r="K144" s="204" t="s">
        <v>21</v>
      </c>
      <c r="L144" s="61"/>
      <c r="M144" s="209" t="s">
        <v>21</v>
      </c>
      <c r="N144" s="274" t="s">
        <v>43</v>
      </c>
      <c r="O144" s="275"/>
      <c r="P144" s="276">
        <f>O144*H144</f>
        <v>0</v>
      </c>
      <c r="Q144" s="276">
        <v>0</v>
      </c>
      <c r="R144" s="276">
        <f>Q144*H144</f>
        <v>0</v>
      </c>
      <c r="S144" s="276">
        <v>0</v>
      </c>
      <c r="T144" s="277">
        <f>S144*H144</f>
        <v>0</v>
      </c>
      <c r="AR144" s="24" t="s">
        <v>180</v>
      </c>
      <c r="AT144" s="24" t="s">
        <v>175</v>
      </c>
      <c r="AU144" s="24" t="s">
        <v>80</v>
      </c>
      <c r="AY144" s="24" t="s">
        <v>172</v>
      </c>
      <c r="BE144" s="213">
        <f>IF(N144="základní",J144,0)</f>
        <v>0</v>
      </c>
      <c r="BF144" s="213">
        <f>IF(N144="snížená",J144,0)</f>
        <v>0</v>
      </c>
      <c r="BG144" s="213">
        <f>IF(N144="zákl. přenesená",J144,0)</f>
        <v>0</v>
      </c>
      <c r="BH144" s="213">
        <f>IF(N144="sníž. přenesená",J144,0)</f>
        <v>0</v>
      </c>
      <c r="BI144" s="213">
        <f>IF(N144="nulová",J144,0)</f>
        <v>0</v>
      </c>
      <c r="BJ144" s="24" t="s">
        <v>80</v>
      </c>
      <c r="BK144" s="213">
        <f>ROUND(I144*H144,2)</f>
        <v>0</v>
      </c>
      <c r="BL144" s="24" t="s">
        <v>180</v>
      </c>
      <c r="BM144" s="24" t="s">
        <v>2531</v>
      </c>
    </row>
    <row r="145" spans="2:12" s="1" customFormat="1" ht="6.95" customHeight="1">
      <c r="B145" s="56"/>
      <c r="C145" s="57"/>
      <c r="D145" s="57"/>
      <c r="E145" s="57"/>
      <c r="F145" s="57"/>
      <c r="G145" s="57"/>
      <c r="H145" s="57"/>
      <c r="I145" s="148"/>
      <c r="J145" s="57"/>
      <c r="K145" s="57"/>
      <c r="L145" s="61"/>
    </row>
  </sheetData>
  <sheetProtection password="CC35" sheet="1" objects="1" scenarios="1" formatCells="0" formatColumns="0" formatRows="0" sort="0" autoFilter="0"/>
  <autoFilter ref="C77:K144"/>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1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116</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ht="13.5">
      <c r="B8" s="28"/>
      <c r="C8" s="29"/>
      <c r="D8" s="37" t="s">
        <v>126</v>
      </c>
      <c r="E8" s="29"/>
      <c r="F8" s="29"/>
      <c r="G8" s="29"/>
      <c r="H8" s="29"/>
      <c r="I8" s="126"/>
      <c r="J8" s="29"/>
      <c r="K8" s="31"/>
    </row>
    <row r="9" spans="2:11" s="1" customFormat="1" ht="22.5" customHeight="1">
      <c r="B9" s="41"/>
      <c r="C9" s="42"/>
      <c r="D9" s="42"/>
      <c r="E9" s="405" t="s">
        <v>2532</v>
      </c>
      <c r="F9" s="408"/>
      <c r="G9" s="408"/>
      <c r="H9" s="408"/>
      <c r="I9" s="127"/>
      <c r="J9" s="42"/>
      <c r="K9" s="45"/>
    </row>
    <row r="10" spans="2:11" s="1" customFormat="1" ht="13.5">
      <c r="B10" s="41"/>
      <c r="C10" s="42"/>
      <c r="D10" s="37" t="s">
        <v>1503</v>
      </c>
      <c r="E10" s="42"/>
      <c r="F10" s="42"/>
      <c r="G10" s="42"/>
      <c r="H10" s="42"/>
      <c r="I10" s="127"/>
      <c r="J10" s="42"/>
      <c r="K10" s="45"/>
    </row>
    <row r="11" spans="2:11" s="1" customFormat="1" ht="36.95" customHeight="1">
      <c r="B11" s="41"/>
      <c r="C11" s="42"/>
      <c r="D11" s="42"/>
      <c r="E11" s="407" t="s">
        <v>2533</v>
      </c>
      <c r="F11" s="408"/>
      <c r="G11" s="408"/>
      <c r="H11" s="408"/>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7.11.2017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21</v>
      </c>
      <c r="K16" s="45"/>
    </row>
    <row r="17" spans="2:11" s="1" customFormat="1" ht="18" customHeight="1">
      <c r="B17" s="41"/>
      <c r="C17" s="42"/>
      <c r="D17" s="42"/>
      <c r="E17" s="35" t="s">
        <v>29</v>
      </c>
      <c r="F17" s="42"/>
      <c r="G17" s="42"/>
      <c r="H17" s="42"/>
      <c r="I17" s="128" t="s">
        <v>30</v>
      </c>
      <c r="J17" s="35" t="s">
        <v>21</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31</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30</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33</v>
      </c>
      <c r="E22" s="42"/>
      <c r="F22" s="42"/>
      <c r="G22" s="42"/>
      <c r="H22" s="42"/>
      <c r="I22" s="128" t="s">
        <v>28</v>
      </c>
      <c r="J22" s="35" t="s">
        <v>21</v>
      </c>
      <c r="K22" s="45"/>
    </row>
    <row r="23" spans="2:11" s="1" customFormat="1" ht="18" customHeight="1">
      <c r="B23" s="41"/>
      <c r="C23" s="42"/>
      <c r="D23" s="42"/>
      <c r="E23" s="35" t="s">
        <v>1505</v>
      </c>
      <c r="F23" s="42"/>
      <c r="G23" s="42"/>
      <c r="H23" s="42"/>
      <c r="I23" s="128" t="s">
        <v>30</v>
      </c>
      <c r="J23" s="35" t="s">
        <v>21</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36</v>
      </c>
      <c r="E25" s="42"/>
      <c r="F25" s="42"/>
      <c r="G25" s="42"/>
      <c r="H25" s="42"/>
      <c r="I25" s="127"/>
      <c r="J25" s="42"/>
      <c r="K25" s="45"/>
    </row>
    <row r="26" spans="2:11" s="7" customFormat="1" ht="22.5" customHeight="1">
      <c r="B26" s="130"/>
      <c r="C26" s="131"/>
      <c r="D26" s="131"/>
      <c r="E26" s="370" t="s">
        <v>21</v>
      </c>
      <c r="F26" s="370"/>
      <c r="G26" s="370"/>
      <c r="H26" s="370"/>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38</v>
      </c>
      <c r="E29" s="42"/>
      <c r="F29" s="42"/>
      <c r="G29" s="42"/>
      <c r="H29" s="42"/>
      <c r="I29" s="127"/>
      <c r="J29" s="137">
        <f>ROUND(J83,2)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40</v>
      </c>
      <c r="G31" s="42"/>
      <c r="H31" s="42"/>
      <c r="I31" s="138" t="s">
        <v>39</v>
      </c>
      <c r="J31" s="46" t="s">
        <v>41</v>
      </c>
      <c r="K31" s="45"/>
    </row>
    <row r="32" spans="2:11" s="1" customFormat="1" ht="14.45" customHeight="1">
      <c r="B32" s="41"/>
      <c r="C32" s="42"/>
      <c r="D32" s="49" t="s">
        <v>42</v>
      </c>
      <c r="E32" s="49" t="s">
        <v>43</v>
      </c>
      <c r="F32" s="139">
        <f>ROUND(SUM(BE83:BE109),2)</f>
        <v>0</v>
      </c>
      <c r="G32" s="42"/>
      <c r="H32" s="42"/>
      <c r="I32" s="140">
        <v>0.21</v>
      </c>
      <c r="J32" s="139">
        <f>ROUND(ROUND((SUM(BE83:BE109)),2)*I32,2)</f>
        <v>0</v>
      </c>
      <c r="K32" s="45"/>
    </row>
    <row r="33" spans="2:11" s="1" customFormat="1" ht="14.45" customHeight="1">
      <c r="B33" s="41"/>
      <c r="C33" s="42"/>
      <c r="D33" s="42"/>
      <c r="E33" s="49" t="s">
        <v>44</v>
      </c>
      <c r="F33" s="139">
        <f>ROUND(SUM(BF83:BF109),2)</f>
        <v>0</v>
      </c>
      <c r="G33" s="42"/>
      <c r="H33" s="42"/>
      <c r="I33" s="140">
        <v>0.15</v>
      </c>
      <c r="J33" s="139">
        <f>ROUND(ROUND((SUM(BF83:BF109)),2)*I33,2)</f>
        <v>0</v>
      </c>
      <c r="K33" s="45"/>
    </row>
    <row r="34" spans="2:11" s="1" customFormat="1" ht="14.45" customHeight="1" hidden="1">
      <c r="B34" s="41"/>
      <c r="C34" s="42"/>
      <c r="D34" s="42"/>
      <c r="E34" s="49" t="s">
        <v>45</v>
      </c>
      <c r="F34" s="139">
        <f>ROUND(SUM(BG83:BG109),2)</f>
        <v>0</v>
      </c>
      <c r="G34" s="42"/>
      <c r="H34" s="42"/>
      <c r="I34" s="140">
        <v>0.21</v>
      </c>
      <c r="J34" s="139">
        <v>0</v>
      </c>
      <c r="K34" s="45"/>
    </row>
    <row r="35" spans="2:11" s="1" customFormat="1" ht="14.45" customHeight="1" hidden="1">
      <c r="B35" s="41"/>
      <c r="C35" s="42"/>
      <c r="D35" s="42"/>
      <c r="E35" s="49" t="s">
        <v>46</v>
      </c>
      <c r="F35" s="139">
        <f>ROUND(SUM(BH83:BH109),2)</f>
        <v>0</v>
      </c>
      <c r="G35" s="42"/>
      <c r="H35" s="42"/>
      <c r="I35" s="140">
        <v>0.15</v>
      </c>
      <c r="J35" s="139">
        <v>0</v>
      </c>
      <c r="K35" s="45"/>
    </row>
    <row r="36" spans="2:11" s="1" customFormat="1" ht="14.45" customHeight="1" hidden="1">
      <c r="B36" s="41"/>
      <c r="C36" s="42"/>
      <c r="D36" s="42"/>
      <c r="E36" s="49" t="s">
        <v>47</v>
      </c>
      <c r="F36" s="139">
        <f>ROUND(SUM(BI83:BI109),2)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48</v>
      </c>
      <c r="E38" s="79"/>
      <c r="F38" s="79"/>
      <c r="G38" s="143" t="s">
        <v>49</v>
      </c>
      <c r="H38" s="144" t="s">
        <v>50</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129</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5" t="str">
        <f>E7</f>
        <v>VÝDEJNA JÍDEL V BUDOVĚ TEORETICKÝCH ÚSTAVŮ LF OLOMOUC</v>
      </c>
      <c r="F47" s="406"/>
      <c r="G47" s="406"/>
      <c r="H47" s="406"/>
      <c r="I47" s="127"/>
      <c r="J47" s="42"/>
      <c r="K47" s="45"/>
    </row>
    <row r="48" spans="2:11" ht="13.5">
      <c r="B48" s="28"/>
      <c r="C48" s="37" t="s">
        <v>126</v>
      </c>
      <c r="D48" s="29"/>
      <c r="E48" s="29"/>
      <c r="F48" s="29"/>
      <c r="G48" s="29"/>
      <c r="H48" s="29"/>
      <c r="I48" s="126"/>
      <c r="J48" s="29"/>
      <c r="K48" s="31"/>
    </row>
    <row r="49" spans="2:11" s="1" customFormat="1" ht="22.5" customHeight="1">
      <c r="B49" s="41"/>
      <c r="C49" s="42"/>
      <c r="D49" s="42"/>
      <c r="E49" s="405" t="s">
        <v>2532</v>
      </c>
      <c r="F49" s="408"/>
      <c r="G49" s="408"/>
      <c r="H49" s="408"/>
      <c r="I49" s="127"/>
      <c r="J49" s="42"/>
      <c r="K49" s="45"/>
    </row>
    <row r="50" spans="2:11" s="1" customFormat="1" ht="14.45" customHeight="1">
      <c r="B50" s="41"/>
      <c r="C50" s="37" t="s">
        <v>1503</v>
      </c>
      <c r="D50" s="42"/>
      <c r="E50" s="42"/>
      <c r="F50" s="42"/>
      <c r="G50" s="42"/>
      <c r="H50" s="42"/>
      <c r="I50" s="127"/>
      <c r="J50" s="42"/>
      <c r="K50" s="45"/>
    </row>
    <row r="51" spans="2:11" s="1" customFormat="1" ht="23.25" customHeight="1">
      <c r="B51" s="41"/>
      <c r="C51" s="42"/>
      <c r="D51" s="42"/>
      <c r="E51" s="407" t="str">
        <f>E11</f>
        <v>ON - Ostatní náklady</v>
      </c>
      <c r="F51" s="408"/>
      <c r="G51" s="408"/>
      <c r="H51" s="408"/>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Olomouc k.ú.Nová Ulice, č.p.976</v>
      </c>
      <c r="G53" s="42"/>
      <c r="H53" s="42"/>
      <c r="I53" s="128" t="s">
        <v>25</v>
      </c>
      <c r="J53" s="129" t="str">
        <f>IF(J14="","",J14)</f>
        <v>7.11.2017</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UP v Olomouci, Křižkovského 511/8</v>
      </c>
      <c r="G55" s="42"/>
      <c r="H55" s="42"/>
      <c r="I55" s="128" t="s">
        <v>33</v>
      </c>
      <c r="J55" s="35" t="str">
        <f>E23</f>
        <v>Alfaprojekt Olomouc, a.s., Tylova 4</v>
      </c>
      <c r="K55" s="45"/>
    </row>
    <row r="56" spans="2:11" s="1" customFormat="1" ht="14.45" customHeight="1">
      <c r="B56" s="41"/>
      <c r="C56" s="37" t="s">
        <v>31</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130</v>
      </c>
      <c r="D58" s="141"/>
      <c r="E58" s="141"/>
      <c r="F58" s="141"/>
      <c r="G58" s="141"/>
      <c r="H58" s="141"/>
      <c r="I58" s="154"/>
      <c r="J58" s="155" t="s">
        <v>131</v>
      </c>
      <c r="K58" s="156"/>
    </row>
    <row r="59" spans="2:11" s="1" customFormat="1" ht="10.35" customHeight="1">
      <c r="B59" s="41"/>
      <c r="C59" s="42"/>
      <c r="D59" s="42"/>
      <c r="E59" s="42"/>
      <c r="F59" s="42"/>
      <c r="G59" s="42"/>
      <c r="H59" s="42"/>
      <c r="I59" s="127"/>
      <c r="J59" s="42"/>
      <c r="K59" s="45"/>
    </row>
    <row r="60" spans="2:47" s="1" customFormat="1" ht="29.25" customHeight="1">
      <c r="B60" s="41"/>
      <c r="C60" s="157" t="s">
        <v>132</v>
      </c>
      <c r="D60" s="42"/>
      <c r="E60" s="42"/>
      <c r="F60" s="42"/>
      <c r="G60" s="42"/>
      <c r="H60" s="42"/>
      <c r="I60" s="127"/>
      <c r="J60" s="137">
        <f>J83</f>
        <v>0</v>
      </c>
      <c r="K60" s="45"/>
      <c r="AU60" s="24" t="s">
        <v>133</v>
      </c>
    </row>
    <row r="61" spans="2:11" s="8" customFormat="1" ht="24.95" customHeight="1">
      <c r="B61" s="158"/>
      <c r="C61" s="159"/>
      <c r="D61" s="160" t="s">
        <v>2534</v>
      </c>
      <c r="E61" s="161"/>
      <c r="F61" s="161"/>
      <c r="G61" s="161"/>
      <c r="H61" s="161"/>
      <c r="I61" s="162"/>
      <c r="J61" s="163">
        <f>J84</f>
        <v>0</v>
      </c>
      <c r="K61" s="164"/>
    </row>
    <row r="62" spans="2:11" s="1" customFormat="1" ht="21.75" customHeight="1">
      <c r="B62" s="41"/>
      <c r="C62" s="42"/>
      <c r="D62" s="42"/>
      <c r="E62" s="42"/>
      <c r="F62" s="42"/>
      <c r="G62" s="42"/>
      <c r="H62" s="42"/>
      <c r="I62" s="127"/>
      <c r="J62" s="42"/>
      <c r="K62" s="45"/>
    </row>
    <row r="63" spans="2:11" s="1" customFormat="1" ht="6.95" customHeight="1">
      <c r="B63" s="56"/>
      <c r="C63" s="57"/>
      <c r="D63" s="57"/>
      <c r="E63" s="57"/>
      <c r="F63" s="57"/>
      <c r="G63" s="57"/>
      <c r="H63" s="57"/>
      <c r="I63" s="148"/>
      <c r="J63" s="57"/>
      <c r="K63" s="58"/>
    </row>
    <row r="67" spans="2:12" s="1" customFormat="1" ht="6.95" customHeight="1">
      <c r="B67" s="59"/>
      <c r="C67" s="60"/>
      <c r="D67" s="60"/>
      <c r="E67" s="60"/>
      <c r="F67" s="60"/>
      <c r="G67" s="60"/>
      <c r="H67" s="60"/>
      <c r="I67" s="151"/>
      <c r="J67" s="60"/>
      <c r="K67" s="60"/>
      <c r="L67" s="61"/>
    </row>
    <row r="68" spans="2:12" s="1" customFormat="1" ht="36.95" customHeight="1">
      <c r="B68" s="41"/>
      <c r="C68" s="62" t="s">
        <v>156</v>
      </c>
      <c r="D68" s="63"/>
      <c r="E68" s="63"/>
      <c r="F68" s="63"/>
      <c r="G68" s="63"/>
      <c r="H68" s="63"/>
      <c r="I68" s="172"/>
      <c r="J68" s="63"/>
      <c r="K68" s="63"/>
      <c r="L68" s="61"/>
    </row>
    <row r="69" spans="2:12" s="1" customFormat="1" ht="6.95" customHeight="1">
      <c r="B69" s="41"/>
      <c r="C69" s="63"/>
      <c r="D69" s="63"/>
      <c r="E69" s="63"/>
      <c r="F69" s="63"/>
      <c r="G69" s="63"/>
      <c r="H69" s="63"/>
      <c r="I69" s="172"/>
      <c r="J69" s="63"/>
      <c r="K69" s="63"/>
      <c r="L69" s="61"/>
    </row>
    <row r="70" spans="2:12" s="1" customFormat="1" ht="14.45" customHeight="1">
      <c r="B70" s="41"/>
      <c r="C70" s="65" t="s">
        <v>18</v>
      </c>
      <c r="D70" s="63"/>
      <c r="E70" s="63"/>
      <c r="F70" s="63"/>
      <c r="G70" s="63"/>
      <c r="H70" s="63"/>
      <c r="I70" s="172"/>
      <c r="J70" s="63"/>
      <c r="K70" s="63"/>
      <c r="L70" s="61"/>
    </row>
    <row r="71" spans="2:12" s="1" customFormat="1" ht="22.5" customHeight="1">
      <c r="B71" s="41"/>
      <c r="C71" s="63"/>
      <c r="D71" s="63"/>
      <c r="E71" s="409" t="str">
        <f>E7</f>
        <v>VÝDEJNA JÍDEL V BUDOVĚ TEORETICKÝCH ÚSTAVŮ LF OLOMOUC</v>
      </c>
      <c r="F71" s="410"/>
      <c r="G71" s="410"/>
      <c r="H71" s="410"/>
      <c r="I71" s="172"/>
      <c r="J71" s="63"/>
      <c r="K71" s="63"/>
      <c r="L71" s="61"/>
    </row>
    <row r="72" spans="2:12" ht="13.5">
      <c r="B72" s="28"/>
      <c r="C72" s="65" t="s">
        <v>126</v>
      </c>
      <c r="D72" s="278"/>
      <c r="E72" s="278"/>
      <c r="F72" s="278"/>
      <c r="G72" s="278"/>
      <c r="H72" s="278"/>
      <c r="J72" s="278"/>
      <c r="K72" s="278"/>
      <c r="L72" s="279"/>
    </row>
    <row r="73" spans="2:12" s="1" customFormat="1" ht="22.5" customHeight="1">
      <c r="B73" s="41"/>
      <c r="C73" s="63"/>
      <c r="D73" s="63"/>
      <c r="E73" s="409" t="s">
        <v>2532</v>
      </c>
      <c r="F73" s="411"/>
      <c r="G73" s="411"/>
      <c r="H73" s="411"/>
      <c r="I73" s="172"/>
      <c r="J73" s="63"/>
      <c r="K73" s="63"/>
      <c r="L73" s="61"/>
    </row>
    <row r="74" spans="2:12" s="1" customFormat="1" ht="14.45" customHeight="1">
      <c r="B74" s="41"/>
      <c r="C74" s="65" t="s">
        <v>1503</v>
      </c>
      <c r="D74" s="63"/>
      <c r="E74" s="63"/>
      <c r="F74" s="63"/>
      <c r="G74" s="63"/>
      <c r="H74" s="63"/>
      <c r="I74" s="172"/>
      <c r="J74" s="63"/>
      <c r="K74" s="63"/>
      <c r="L74" s="61"/>
    </row>
    <row r="75" spans="2:12" s="1" customFormat="1" ht="23.25" customHeight="1">
      <c r="B75" s="41"/>
      <c r="C75" s="63"/>
      <c r="D75" s="63"/>
      <c r="E75" s="381" t="str">
        <f>E11</f>
        <v>ON - Ostatní náklady</v>
      </c>
      <c r="F75" s="411"/>
      <c r="G75" s="411"/>
      <c r="H75" s="411"/>
      <c r="I75" s="172"/>
      <c r="J75" s="63"/>
      <c r="K75" s="63"/>
      <c r="L75" s="61"/>
    </row>
    <row r="76" spans="2:12" s="1" customFormat="1" ht="6.95" customHeight="1">
      <c r="B76" s="41"/>
      <c r="C76" s="63"/>
      <c r="D76" s="63"/>
      <c r="E76" s="63"/>
      <c r="F76" s="63"/>
      <c r="G76" s="63"/>
      <c r="H76" s="63"/>
      <c r="I76" s="172"/>
      <c r="J76" s="63"/>
      <c r="K76" s="63"/>
      <c r="L76" s="61"/>
    </row>
    <row r="77" spans="2:12" s="1" customFormat="1" ht="18" customHeight="1">
      <c r="B77" s="41"/>
      <c r="C77" s="65" t="s">
        <v>23</v>
      </c>
      <c r="D77" s="63"/>
      <c r="E77" s="63"/>
      <c r="F77" s="173" t="str">
        <f>F14</f>
        <v>Olomouc k.ú.Nová Ulice, č.p.976</v>
      </c>
      <c r="G77" s="63"/>
      <c r="H77" s="63"/>
      <c r="I77" s="174" t="s">
        <v>25</v>
      </c>
      <c r="J77" s="73" t="str">
        <f>IF(J14="","",J14)</f>
        <v>7.11.2017</v>
      </c>
      <c r="K77" s="63"/>
      <c r="L77" s="61"/>
    </row>
    <row r="78" spans="2:12" s="1" customFormat="1" ht="6.95" customHeight="1">
      <c r="B78" s="41"/>
      <c r="C78" s="63"/>
      <c r="D78" s="63"/>
      <c r="E78" s="63"/>
      <c r="F78" s="63"/>
      <c r="G78" s="63"/>
      <c r="H78" s="63"/>
      <c r="I78" s="172"/>
      <c r="J78" s="63"/>
      <c r="K78" s="63"/>
      <c r="L78" s="61"/>
    </row>
    <row r="79" spans="2:12" s="1" customFormat="1" ht="13.5">
      <c r="B79" s="41"/>
      <c r="C79" s="65" t="s">
        <v>27</v>
      </c>
      <c r="D79" s="63"/>
      <c r="E79" s="63"/>
      <c r="F79" s="173" t="str">
        <f>E17</f>
        <v>UP v Olomouci, Křižkovského 511/8</v>
      </c>
      <c r="G79" s="63"/>
      <c r="H79" s="63"/>
      <c r="I79" s="174" t="s">
        <v>33</v>
      </c>
      <c r="J79" s="173" t="str">
        <f>E23</f>
        <v>Alfaprojekt Olomouc, a.s., Tylova 4</v>
      </c>
      <c r="K79" s="63"/>
      <c r="L79" s="61"/>
    </row>
    <row r="80" spans="2:12" s="1" customFormat="1" ht="14.45" customHeight="1">
      <c r="B80" s="41"/>
      <c r="C80" s="65" t="s">
        <v>31</v>
      </c>
      <c r="D80" s="63"/>
      <c r="E80" s="63"/>
      <c r="F80" s="173" t="str">
        <f>IF(E20="","",E20)</f>
        <v/>
      </c>
      <c r="G80" s="63"/>
      <c r="H80" s="63"/>
      <c r="I80" s="172"/>
      <c r="J80" s="63"/>
      <c r="K80" s="63"/>
      <c r="L80" s="61"/>
    </row>
    <row r="81" spans="2:12" s="1" customFormat="1" ht="10.35" customHeight="1">
      <c r="B81" s="41"/>
      <c r="C81" s="63"/>
      <c r="D81" s="63"/>
      <c r="E81" s="63"/>
      <c r="F81" s="63"/>
      <c r="G81" s="63"/>
      <c r="H81" s="63"/>
      <c r="I81" s="172"/>
      <c r="J81" s="63"/>
      <c r="K81" s="63"/>
      <c r="L81" s="61"/>
    </row>
    <row r="82" spans="2:20" s="10" customFormat="1" ht="29.25" customHeight="1">
      <c r="B82" s="175"/>
      <c r="C82" s="176" t="s">
        <v>157</v>
      </c>
      <c r="D82" s="177" t="s">
        <v>57</v>
      </c>
      <c r="E82" s="177" t="s">
        <v>53</v>
      </c>
      <c r="F82" s="177" t="s">
        <v>158</v>
      </c>
      <c r="G82" s="177" t="s">
        <v>159</v>
      </c>
      <c r="H82" s="177" t="s">
        <v>160</v>
      </c>
      <c r="I82" s="178" t="s">
        <v>161</v>
      </c>
      <c r="J82" s="177" t="s">
        <v>131</v>
      </c>
      <c r="K82" s="179" t="s">
        <v>162</v>
      </c>
      <c r="L82" s="180"/>
      <c r="M82" s="81" t="s">
        <v>163</v>
      </c>
      <c r="N82" s="82" t="s">
        <v>42</v>
      </c>
      <c r="O82" s="82" t="s">
        <v>164</v>
      </c>
      <c r="P82" s="82" t="s">
        <v>165</v>
      </c>
      <c r="Q82" s="82" t="s">
        <v>166</v>
      </c>
      <c r="R82" s="82" t="s">
        <v>167</v>
      </c>
      <c r="S82" s="82" t="s">
        <v>168</v>
      </c>
      <c r="T82" s="83" t="s">
        <v>169</v>
      </c>
    </row>
    <row r="83" spans="2:63" s="1" customFormat="1" ht="29.25" customHeight="1">
      <c r="B83" s="41"/>
      <c r="C83" s="87" t="s">
        <v>132</v>
      </c>
      <c r="D83" s="63"/>
      <c r="E83" s="63"/>
      <c r="F83" s="63"/>
      <c r="G83" s="63"/>
      <c r="H83" s="63"/>
      <c r="I83" s="172"/>
      <c r="J83" s="181">
        <f>BK83</f>
        <v>0</v>
      </c>
      <c r="K83" s="63"/>
      <c r="L83" s="61"/>
      <c r="M83" s="84"/>
      <c r="N83" s="85"/>
      <c r="O83" s="85"/>
      <c r="P83" s="182">
        <f>P84</f>
        <v>0</v>
      </c>
      <c r="Q83" s="85"/>
      <c r="R83" s="182">
        <f>R84</f>
        <v>0</v>
      </c>
      <c r="S83" s="85"/>
      <c r="T83" s="183">
        <f>T84</f>
        <v>0</v>
      </c>
      <c r="AT83" s="24" t="s">
        <v>71</v>
      </c>
      <c r="AU83" s="24" t="s">
        <v>133</v>
      </c>
      <c r="BK83" s="184">
        <f>BK84</f>
        <v>0</v>
      </c>
    </row>
    <row r="84" spans="2:63" s="11" customFormat="1" ht="37.35" customHeight="1">
      <c r="B84" s="185"/>
      <c r="C84" s="186"/>
      <c r="D84" s="199" t="s">
        <v>71</v>
      </c>
      <c r="E84" s="268" t="s">
        <v>1211</v>
      </c>
      <c r="F84" s="268" t="s">
        <v>115</v>
      </c>
      <c r="G84" s="186"/>
      <c r="H84" s="186"/>
      <c r="I84" s="189"/>
      <c r="J84" s="269">
        <f>BK84</f>
        <v>0</v>
      </c>
      <c r="K84" s="186"/>
      <c r="L84" s="191"/>
      <c r="M84" s="192"/>
      <c r="N84" s="193"/>
      <c r="O84" s="193"/>
      <c r="P84" s="194">
        <f>SUM(P85:P109)</f>
        <v>0</v>
      </c>
      <c r="Q84" s="193"/>
      <c r="R84" s="194">
        <f>SUM(R85:R109)</f>
        <v>0</v>
      </c>
      <c r="S84" s="193"/>
      <c r="T84" s="195">
        <f>SUM(T85:T109)</f>
        <v>0</v>
      </c>
      <c r="AR84" s="196" t="s">
        <v>80</v>
      </c>
      <c r="AT84" s="197" t="s">
        <v>71</v>
      </c>
      <c r="AU84" s="197" t="s">
        <v>72</v>
      </c>
      <c r="AY84" s="196" t="s">
        <v>172</v>
      </c>
      <c r="BK84" s="198">
        <f>SUM(BK85:BK109)</f>
        <v>0</v>
      </c>
    </row>
    <row r="85" spans="2:65" s="1" customFormat="1" ht="22.5" customHeight="1">
      <c r="B85" s="41"/>
      <c r="C85" s="202" t="s">
        <v>80</v>
      </c>
      <c r="D85" s="202" t="s">
        <v>175</v>
      </c>
      <c r="E85" s="203" t="s">
        <v>2535</v>
      </c>
      <c r="F85" s="204" t="s">
        <v>2536</v>
      </c>
      <c r="G85" s="205" t="s">
        <v>2537</v>
      </c>
      <c r="H85" s="206">
        <v>0</v>
      </c>
      <c r="I85" s="207"/>
      <c r="J85" s="208">
        <f>ROUND(I85*H85,2)</f>
        <v>0</v>
      </c>
      <c r="K85" s="204" t="s">
        <v>21</v>
      </c>
      <c r="L85" s="61"/>
      <c r="M85" s="209" t="s">
        <v>21</v>
      </c>
      <c r="N85" s="210" t="s">
        <v>43</v>
      </c>
      <c r="O85" s="42"/>
      <c r="P85" s="211">
        <f>O85*H85</f>
        <v>0</v>
      </c>
      <c r="Q85" s="211">
        <v>0</v>
      </c>
      <c r="R85" s="211">
        <f>Q85*H85</f>
        <v>0</v>
      </c>
      <c r="S85" s="211">
        <v>0</v>
      </c>
      <c r="T85" s="212">
        <f>S85*H85</f>
        <v>0</v>
      </c>
      <c r="AR85" s="24" t="s">
        <v>180</v>
      </c>
      <c r="AT85" s="24" t="s">
        <v>175</v>
      </c>
      <c r="AU85" s="24" t="s">
        <v>80</v>
      </c>
      <c r="AY85" s="24" t="s">
        <v>172</v>
      </c>
      <c r="BE85" s="213">
        <f>IF(N85="základní",J85,0)</f>
        <v>0</v>
      </c>
      <c r="BF85" s="213">
        <f>IF(N85="snížená",J85,0)</f>
        <v>0</v>
      </c>
      <c r="BG85" s="213">
        <f>IF(N85="zákl. přenesená",J85,0)</f>
        <v>0</v>
      </c>
      <c r="BH85" s="213">
        <f>IF(N85="sníž. přenesená",J85,0)</f>
        <v>0</v>
      </c>
      <c r="BI85" s="213">
        <f>IF(N85="nulová",J85,0)</f>
        <v>0</v>
      </c>
      <c r="BJ85" s="24" t="s">
        <v>80</v>
      </c>
      <c r="BK85" s="213">
        <f>ROUND(I85*H85,2)</f>
        <v>0</v>
      </c>
      <c r="BL85" s="24" t="s">
        <v>180</v>
      </c>
      <c r="BM85" s="24" t="s">
        <v>2538</v>
      </c>
    </row>
    <row r="86" spans="2:47" s="1" customFormat="1" ht="94.5">
      <c r="B86" s="41"/>
      <c r="C86" s="63"/>
      <c r="D86" s="214" t="s">
        <v>1514</v>
      </c>
      <c r="E86" s="63"/>
      <c r="F86" s="215" t="s">
        <v>2539</v>
      </c>
      <c r="G86" s="63"/>
      <c r="H86" s="63"/>
      <c r="I86" s="172"/>
      <c r="J86" s="63"/>
      <c r="K86" s="63"/>
      <c r="L86" s="61"/>
      <c r="M86" s="216"/>
      <c r="N86" s="42"/>
      <c r="O86" s="42"/>
      <c r="P86" s="42"/>
      <c r="Q86" s="42"/>
      <c r="R86" s="42"/>
      <c r="S86" s="42"/>
      <c r="T86" s="78"/>
      <c r="AT86" s="24" t="s">
        <v>1514</v>
      </c>
      <c r="AU86" s="24" t="s">
        <v>80</v>
      </c>
    </row>
    <row r="87" spans="2:51" s="13" customFormat="1" ht="13.5">
      <c r="B87" s="228"/>
      <c r="C87" s="229"/>
      <c r="D87" s="241" t="s">
        <v>184</v>
      </c>
      <c r="E87" s="251" t="s">
        <v>21</v>
      </c>
      <c r="F87" s="252" t="s">
        <v>72</v>
      </c>
      <c r="G87" s="229"/>
      <c r="H87" s="253">
        <v>0</v>
      </c>
      <c r="I87" s="233"/>
      <c r="J87" s="229"/>
      <c r="K87" s="229"/>
      <c r="L87" s="234"/>
      <c r="M87" s="235"/>
      <c r="N87" s="236"/>
      <c r="O87" s="236"/>
      <c r="P87" s="236"/>
      <c r="Q87" s="236"/>
      <c r="R87" s="236"/>
      <c r="S87" s="236"/>
      <c r="T87" s="237"/>
      <c r="AT87" s="238" t="s">
        <v>184</v>
      </c>
      <c r="AU87" s="238" t="s">
        <v>80</v>
      </c>
      <c r="AV87" s="13" t="s">
        <v>82</v>
      </c>
      <c r="AW87" s="13" t="s">
        <v>35</v>
      </c>
      <c r="AX87" s="13" t="s">
        <v>80</v>
      </c>
      <c r="AY87" s="238" t="s">
        <v>172</v>
      </c>
    </row>
    <row r="88" spans="2:65" s="1" customFormat="1" ht="22.5" customHeight="1">
      <c r="B88" s="41"/>
      <c r="C88" s="202" t="s">
        <v>82</v>
      </c>
      <c r="D88" s="202" t="s">
        <v>175</v>
      </c>
      <c r="E88" s="203" t="s">
        <v>2540</v>
      </c>
      <c r="F88" s="204" t="s">
        <v>2541</v>
      </c>
      <c r="G88" s="205" t="s">
        <v>2537</v>
      </c>
      <c r="H88" s="206">
        <v>0</v>
      </c>
      <c r="I88" s="207"/>
      <c r="J88" s="208">
        <f>ROUND(I88*H88,2)</f>
        <v>0</v>
      </c>
      <c r="K88" s="204" t="s">
        <v>21</v>
      </c>
      <c r="L88" s="61"/>
      <c r="M88" s="209" t="s">
        <v>21</v>
      </c>
      <c r="N88" s="210" t="s">
        <v>43</v>
      </c>
      <c r="O88" s="42"/>
      <c r="P88" s="211">
        <f>O88*H88</f>
        <v>0</v>
      </c>
      <c r="Q88" s="211">
        <v>0</v>
      </c>
      <c r="R88" s="211">
        <f>Q88*H88</f>
        <v>0</v>
      </c>
      <c r="S88" s="211">
        <v>0</v>
      </c>
      <c r="T88" s="212">
        <f>S88*H88</f>
        <v>0</v>
      </c>
      <c r="AR88" s="24" t="s">
        <v>180</v>
      </c>
      <c r="AT88" s="24" t="s">
        <v>175</v>
      </c>
      <c r="AU88" s="24" t="s">
        <v>80</v>
      </c>
      <c r="AY88" s="24" t="s">
        <v>172</v>
      </c>
      <c r="BE88" s="213">
        <f>IF(N88="základní",J88,0)</f>
        <v>0</v>
      </c>
      <c r="BF88" s="213">
        <f>IF(N88="snížená",J88,0)</f>
        <v>0</v>
      </c>
      <c r="BG88" s="213">
        <f>IF(N88="zákl. přenesená",J88,0)</f>
        <v>0</v>
      </c>
      <c r="BH88" s="213">
        <f>IF(N88="sníž. přenesená",J88,0)</f>
        <v>0</v>
      </c>
      <c r="BI88" s="213">
        <f>IF(N88="nulová",J88,0)</f>
        <v>0</v>
      </c>
      <c r="BJ88" s="24" t="s">
        <v>80</v>
      </c>
      <c r="BK88" s="213">
        <f>ROUND(I88*H88,2)</f>
        <v>0</v>
      </c>
      <c r="BL88" s="24" t="s">
        <v>180</v>
      </c>
      <c r="BM88" s="24" t="s">
        <v>2542</v>
      </c>
    </row>
    <row r="89" spans="2:47" s="1" customFormat="1" ht="81">
      <c r="B89" s="41"/>
      <c r="C89" s="63"/>
      <c r="D89" s="241" t="s">
        <v>1514</v>
      </c>
      <c r="E89" s="63"/>
      <c r="F89" s="264" t="s">
        <v>2543</v>
      </c>
      <c r="G89" s="63"/>
      <c r="H89" s="63"/>
      <c r="I89" s="172"/>
      <c r="J89" s="63"/>
      <c r="K89" s="63"/>
      <c r="L89" s="61"/>
      <c r="M89" s="216"/>
      <c r="N89" s="42"/>
      <c r="O89" s="42"/>
      <c r="P89" s="42"/>
      <c r="Q89" s="42"/>
      <c r="R89" s="42"/>
      <c r="S89" s="42"/>
      <c r="T89" s="78"/>
      <c r="AT89" s="24" t="s">
        <v>1514</v>
      </c>
      <c r="AU89" s="24" t="s">
        <v>80</v>
      </c>
    </row>
    <row r="90" spans="2:65" s="1" customFormat="1" ht="31.5" customHeight="1">
      <c r="B90" s="41"/>
      <c r="C90" s="202" t="s">
        <v>173</v>
      </c>
      <c r="D90" s="202" t="s">
        <v>175</v>
      </c>
      <c r="E90" s="203" t="s">
        <v>2544</v>
      </c>
      <c r="F90" s="204" t="s">
        <v>2545</v>
      </c>
      <c r="G90" s="205" t="s">
        <v>2537</v>
      </c>
      <c r="H90" s="206">
        <v>1</v>
      </c>
      <c r="I90" s="207"/>
      <c r="J90" s="208">
        <f>ROUND(I90*H90,2)</f>
        <v>0</v>
      </c>
      <c r="K90" s="204" t="s">
        <v>21</v>
      </c>
      <c r="L90" s="61"/>
      <c r="M90" s="209" t="s">
        <v>21</v>
      </c>
      <c r="N90" s="210" t="s">
        <v>43</v>
      </c>
      <c r="O90" s="42"/>
      <c r="P90" s="211">
        <f>O90*H90</f>
        <v>0</v>
      </c>
      <c r="Q90" s="211">
        <v>0</v>
      </c>
      <c r="R90" s="211">
        <f>Q90*H90</f>
        <v>0</v>
      </c>
      <c r="S90" s="211">
        <v>0</v>
      </c>
      <c r="T90" s="212">
        <f>S90*H90</f>
        <v>0</v>
      </c>
      <c r="AR90" s="24" t="s">
        <v>180</v>
      </c>
      <c r="AT90" s="24" t="s">
        <v>175</v>
      </c>
      <c r="AU90" s="24" t="s">
        <v>80</v>
      </c>
      <c r="AY90" s="24" t="s">
        <v>172</v>
      </c>
      <c r="BE90" s="213">
        <f>IF(N90="základní",J90,0)</f>
        <v>0</v>
      </c>
      <c r="BF90" s="213">
        <f>IF(N90="snížená",J90,0)</f>
        <v>0</v>
      </c>
      <c r="BG90" s="213">
        <f>IF(N90="zákl. přenesená",J90,0)</f>
        <v>0</v>
      </c>
      <c r="BH90" s="213">
        <f>IF(N90="sníž. přenesená",J90,0)</f>
        <v>0</v>
      </c>
      <c r="BI90" s="213">
        <f>IF(N90="nulová",J90,0)</f>
        <v>0</v>
      </c>
      <c r="BJ90" s="24" t="s">
        <v>80</v>
      </c>
      <c r="BK90" s="213">
        <f>ROUND(I90*H90,2)</f>
        <v>0</v>
      </c>
      <c r="BL90" s="24" t="s">
        <v>180</v>
      </c>
      <c r="BM90" s="24" t="s">
        <v>2546</v>
      </c>
    </row>
    <row r="91" spans="2:47" s="1" customFormat="1" ht="54">
      <c r="B91" s="41"/>
      <c r="C91" s="63"/>
      <c r="D91" s="214" t="s">
        <v>1514</v>
      </c>
      <c r="E91" s="63"/>
      <c r="F91" s="215" t="s">
        <v>2547</v>
      </c>
      <c r="G91" s="63"/>
      <c r="H91" s="63"/>
      <c r="I91" s="172"/>
      <c r="J91" s="63"/>
      <c r="K91" s="63"/>
      <c r="L91" s="61"/>
      <c r="M91" s="216"/>
      <c r="N91" s="42"/>
      <c r="O91" s="42"/>
      <c r="P91" s="42"/>
      <c r="Q91" s="42"/>
      <c r="R91" s="42"/>
      <c r="S91" s="42"/>
      <c r="T91" s="78"/>
      <c r="AT91" s="24" t="s">
        <v>1514</v>
      </c>
      <c r="AU91" s="24" t="s">
        <v>80</v>
      </c>
    </row>
    <row r="92" spans="2:51" s="13" customFormat="1" ht="13.5">
      <c r="B92" s="228"/>
      <c r="C92" s="229"/>
      <c r="D92" s="241" t="s">
        <v>184</v>
      </c>
      <c r="E92" s="251" t="s">
        <v>21</v>
      </c>
      <c r="F92" s="252" t="s">
        <v>80</v>
      </c>
      <c r="G92" s="229"/>
      <c r="H92" s="253">
        <v>1</v>
      </c>
      <c r="I92" s="233"/>
      <c r="J92" s="229"/>
      <c r="K92" s="229"/>
      <c r="L92" s="234"/>
      <c r="M92" s="235"/>
      <c r="N92" s="236"/>
      <c r="O92" s="236"/>
      <c r="P92" s="236"/>
      <c r="Q92" s="236"/>
      <c r="R92" s="236"/>
      <c r="S92" s="236"/>
      <c r="T92" s="237"/>
      <c r="AT92" s="238" t="s">
        <v>184</v>
      </c>
      <c r="AU92" s="238" t="s">
        <v>80</v>
      </c>
      <c r="AV92" s="13" t="s">
        <v>82</v>
      </c>
      <c r="AW92" s="13" t="s">
        <v>35</v>
      </c>
      <c r="AX92" s="13" t="s">
        <v>80</v>
      </c>
      <c r="AY92" s="238" t="s">
        <v>172</v>
      </c>
    </row>
    <row r="93" spans="2:65" s="1" customFormat="1" ht="31.5" customHeight="1">
      <c r="B93" s="41"/>
      <c r="C93" s="202" t="s">
        <v>180</v>
      </c>
      <c r="D93" s="202" t="s">
        <v>175</v>
      </c>
      <c r="E93" s="203" t="s">
        <v>2548</v>
      </c>
      <c r="F93" s="204" t="s">
        <v>2549</v>
      </c>
      <c r="G93" s="205" t="s">
        <v>2537</v>
      </c>
      <c r="H93" s="206">
        <v>1</v>
      </c>
      <c r="I93" s="207"/>
      <c r="J93" s="208">
        <f>ROUND(I93*H93,2)</f>
        <v>0</v>
      </c>
      <c r="K93" s="204" t="s">
        <v>21</v>
      </c>
      <c r="L93" s="61"/>
      <c r="M93" s="209" t="s">
        <v>21</v>
      </c>
      <c r="N93" s="210" t="s">
        <v>43</v>
      </c>
      <c r="O93" s="42"/>
      <c r="P93" s="211">
        <f>O93*H93</f>
        <v>0</v>
      </c>
      <c r="Q93" s="211">
        <v>0</v>
      </c>
      <c r="R93" s="211">
        <f>Q93*H93</f>
        <v>0</v>
      </c>
      <c r="S93" s="211">
        <v>0</v>
      </c>
      <c r="T93" s="212">
        <f>S93*H93</f>
        <v>0</v>
      </c>
      <c r="AR93" s="24" t="s">
        <v>180</v>
      </c>
      <c r="AT93" s="24" t="s">
        <v>175</v>
      </c>
      <c r="AU93" s="24" t="s">
        <v>80</v>
      </c>
      <c r="AY93" s="24" t="s">
        <v>172</v>
      </c>
      <c r="BE93" s="213">
        <f>IF(N93="základní",J93,0)</f>
        <v>0</v>
      </c>
      <c r="BF93" s="213">
        <f>IF(N93="snížená",J93,0)</f>
        <v>0</v>
      </c>
      <c r="BG93" s="213">
        <f>IF(N93="zákl. přenesená",J93,0)</f>
        <v>0</v>
      </c>
      <c r="BH93" s="213">
        <f>IF(N93="sníž. přenesená",J93,0)</f>
        <v>0</v>
      </c>
      <c r="BI93" s="213">
        <f>IF(N93="nulová",J93,0)</f>
        <v>0</v>
      </c>
      <c r="BJ93" s="24" t="s">
        <v>80</v>
      </c>
      <c r="BK93" s="213">
        <f>ROUND(I93*H93,2)</f>
        <v>0</v>
      </c>
      <c r="BL93" s="24" t="s">
        <v>180</v>
      </c>
      <c r="BM93" s="24" t="s">
        <v>2550</v>
      </c>
    </row>
    <row r="94" spans="2:51" s="13" customFormat="1" ht="13.5">
      <c r="B94" s="228"/>
      <c r="C94" s="229"/>
      <c r="D94" s="241" t="s">
        <v>184</v>
      </c>
      <c r="E94" s="251" t="s">
        <v>21</v>
      </c>
      <c r="F94" s="252" t="s">
        <v>80</v>
      </c>
      <c r="G94" s="229"/>
      <c r="H94" s="253">
        <v>1</v>
      </c>
      <c r="I94" s="233"/>
      <c r="J94" s="229"/>
      <c r="K94" s="229"/>
      <c r="L94" s="234"/>
      <c r="M94" s="235"/>
      <c r="N94" s="236"/>
      <c r="O94" s="236"/>
      <c r="P94" s="236"/>
      <c r="Q94" s="236"/>
      <c r="R94" s="236"/>
      <c r="S94" s="236"/>
      <c r="T94" s="237"/>
      <c r="AT94" s="238" t="s">
        <v>184</v>
      </c>
      <c r="AU94" s="238" t="s">
        <v>80</v>
      </c>
      <c r="AV94" s="13" t="s">
        <v>82</v>
      </c>
      <c r="AW94" s="13" t="s">
        <v>35</v>
      </c>
      <c r="AX94" s="13" t="s">
        <v>80</v>
      </c>
      <c r="AY94" s="238" t="s">
        <v>172</v>
      </c>
    </row>
    <row r="95" spans="2:65" s="1" customFormat="1" ht="22.5" customHeight="1">
      <c r="B95" s="41"/>
      <c r="C95" s="202" t="s">
        <v>215</v>
      </c>
      <c r="D95" s="202" t="s">
        <v>175</v>
      </c>
      <c r="E95" s="203" t="s">
        <v>2551</v>
      </c>
      <c r="F95" s="204" t="s">
        <v>2552</v>
      </c>
      <c r="G95" s="205" t="s">
        <v>2537</v>
      </c>
      <c r="H95" s="206">
        <v>1</v>
      </c>
      <c r="I95" s="207"/>
      <c r="J95" s="208">
        <f>ROUND(I95*H95,2)</f>
        <v>0</v>
      </c>
      <c r="K95" s="204" t="s">
        <v>21</v>
      </c>
      <c r="L95" s="61"/>
      <c r="M95" s="209" t="s">
        <v>21</v>
      </c>
      <c r="N95" s="210" t="s">
        <v>43</v>
      </c>
      <c r="O95" s="42"/>
      <c r="P95" s="211">
        <f>O95*H95</f>
        <v>0</v>
      </c>
      <c r="Q95" s="211">
        <v>0</v>
      </c>
      <c r="R95" s="211">
        <f>Q95*H95</f>
        <v>0</v>
      </c>
      <c r="S95" s="211">
        <v>0</v>
      </c>
      <c r="T95" s="212">
        <f>S95*H95</f>
        <v>0</v>
      </c>
      <c r="AR95" s="24" t="s">
        <v>180</v>
      </c>
      <c r="AT95" s="24" t="s">
        <v>175</v>
      </c>
      <c r="AU95" s="24" t="s">
        <v>80</v>
      </c>
      <c r="AY95" s="24" t="s">
        <v>172</v>
      </c>
      <c r="BE95" s="213">
        <f>IF(N95="základní",J95,0)</f>
        <v>0</v>
      </c>
      <c r="BF95" s="213">
        <f>IF(N95="snížená",J95,0)</f>
        <v>0</v>
      </c>
      <c r="BG95" s="213">
        <f>IF(N95="zákl. přenesená",J95,0)</f>
        <v>0</v>
      </c>
      <c r="BH95" s="213">
        <f>IF(N95="sníž. přenesená",J95,0)</f>
        <v>0</v>
      </c>
      <c r="BI95" s="213">
        <f>IF(N95="nulová",J95,0)</f>
        <v>0</v>
      </c>
      <c r="BJ95" s="24" t="s">
        <v>80</v>
      </c>
      <c r="BK95" s="213">
        <f>ROUND(I95*H95,2)</f>
        <v>0</v>
      </c>
      <c r="BL95" s="24" t="s">
        <v>180</v>
      </c>
      <c r="BM95" s="24" t="s">
        <v>2553</v>
      </c>
    </row>
    <row r="96" spans="2:47" s="1" customFormat="1" ht="67.5">
      <c r="B96" s="41"/>
      <c r="C96" s="63"/>
      <c r="D96" s="214" t="s">
        <v>1514</v>
      </c>
      <c r="E96" s="63"/>
      <c r="F96" s="215" t="s">
        <v>2554</v>
      </c>
      <c r="G96" s="63"/>
      <c r="H96" s="63"/>
      <c r="I96" s="172"/>
      <c r="J96" s="63"/>
      <c r="K96" s="63"/>
      <c r="L96" s="61"/>
      <c r="M96" s="216"/>
      <c r="N96" s="42"/>
      <c r="O96" s="42"/>
      <c r="P96" s="42"/>
      <c r="Q96" s="42"/>
      <c r="R96" s="42"/>
      <c r="S96" s="42"/>
      <c r="T96" s="78"/>
      <c r="AT96" s="24" t="s">
        <v>1514</v>
      </c>
      <c r="AU96" s="24" t="s">
        <v>80</v>
      </c>
    </row>
    <row r="97" spans="2:51" s="13" customFormat="1" ht="13.5">
      <c r="B97" s="228"/>
      <c r="C97" s="229"/>
      <c r="D97" s="241" t="s">
        <v>184</v>
      </c>
      <c r="E97" s="251" t="s">
        <v>21</v>
      </c>
      <c r="F97" s="252" t="s">
        <v>80</v>
      </c>
      <c r="G97" s="229"/>
      <c r="H97" s="253">
        <v>1</v>
      </c>
      <c r="I97" s="233"/>
      <c r="J97" s="229"/>
      <c r="K97" s="229"/>
      <c r="L97" s="234"/>
      <c r="M97" s="235"/>
      <c r="N97" s="236"/>
      <c r="O97" s="236"/>
      <c r="P97" s="236"/>
      <c r="Q97" s="236"/>
      <c r="R97" s="236"/>
      <c r="S97" s="236"/>
      <c r="T97" s="237"/>
      <c r="AT97" s="238" t="s">
        <v>184</v>
      </c>
      <c r="AU97" s="238" t="s">
        <v>80</v>
      </c>
      <c r="AV97" s="13" t="s">
        <v>82</v>
      </c>
      <c r="AW97" s="13" t="s">
        <v>35</v>
      </c>
      <c r="AX97" s="13" t="s">
        <v>80</v>
      </c>
      <c r="AY97" s="238" t="s">
        <v>172</v>
      </c>
    </row>
    <row r="98" spans="2:65" s="1" customFormat="1" ht="31.5" customHeight="1">
      <c r="B98" s="41"/>
      <c r="C98" s="202" t="s">
        <v>224</v>
      </c>
      <c r="D98" s="202" t="s">
        <v>175</v>
      </c>
      <c r="E98" s="203" t="s">
        <v>2555</v>
      </c>
      <c r="F98" s="204" t="s">
        <v>2556</v>
      </c>
      <c r="G98" s="205" t="s">
        <v>2537</v>
      </c>
      <c r="H98" s="206">
        <v>1</v>
      </c>
      <c r="I98" s="207"/>
      <c r="J98" s="208">
        <f>ROUND(I98*H98,2)</f>
        <v>0</v>
      </c>
      <c r="K98" s="204" t="s">
        <v>21</v>
      </c>
      <c r="L98" s="61"/>
      <c r="M98" s="209" t="s">
        <v>21</v>
      </c>
      <c r="N98" s="210" t="s">
        <v>43</v>
      </c>
      <c r="O98" s="42"/>
      <c r="P98" s="211">
        <f>O98*H98</f>
        <v>0</v>
      </c>
      <c r="Q98" s="211">
        <v>0</v>
      </c>
      <c r="R98" s="211">
        <f>Q98*H98</f>
        <v>0</v>
      </c>
      <c r="S98" s="211">
        <v>0</v>
      </c>
      <c r="T98" s="212">
        <f>S98*H98</f>
        <v>0</v>
      </c>
      <c r="AR98" s="24" t="s">
        <v>180</v>
      </c>
      <c r="AT98" s="24" t="s">
        <v>175</v>
      </c>
      <c r="AU98" s="24" t="s">
        <v>80</v>
      </c>
      <c r="AY98" s="24" t="s">
        <v>172</v>
      </c>
      <c r="BE98" s="213">
        <f>IF(N98="základní",J98,0)</f>
        <v>0</v>
      </c>
      <c r="BF98" s="213">
        <f>IF(N98="snížená",J98,0)</f>
        <v>0</v>
      </c>
      <c r="BG98" s="213">
        <f>IF(N98="zákl. přenesená",J98,0)</f>
        <v>0</v>
      </c>
      <c r="BH98" s="213">
        <f>IF(N98="sníž. přenesená",J98,0)</f>
        <v>0</v>
      </c>
      <c r="BI98" s="213">
        <f>IF(N98="nulová",J98,0)</f>
        <v>0</v>
      </c>
      <c r="BJ98" s="24" t="s">
        <v>80</v>
      </c>
      <c r="BK98" s="213">
        <f>ROUND(I98*H98,2)</f>
        <v>0</v>
      </c>
      <c r="BL98" s="24" t="s">
        <v>180</v>
      </c>
      <c r="BM98" s="24" t="s">
        <v>2557</v>
      </c>
    </row>
    <row r="99" spans="2:51" s="13" customFormat="1" ht="13.5">
      <c r="B99" s="228"/>
      <c r="C99" s="229"/>
      <c r="D99" s="241" t="s">
        <v>184</v>
      </c>
      <c r="E99" s="251" t="s">
        <v>21</v>
      </c>
      <c r="F99" s="252" t="s">
        <v>80</v>
      </c>
      <c r="G99" s="229"/>
      <c r="H99" s="253">
        <v>1</v>
      </c>
      <c r="I99" s="233"/>
      <c r="J99" s="229"/>
      <c r="K99" s="229"/>
      <c r="L99" s="234"/>
      <c r="M99" s="235"/>
      <c r="N99" s="236"/>
      <c r="O99" s="236"/>
      <c r="P99" s="236"/>
      <c r="Q99" s="236"/>
      <c r="R99" s="236"/>
      <c r="S99" s="236"/>
      <c r="T99" s="237"/>
      <c r="AT99" s="238" t="s">
        <v>184</v>
      </c>
      <c r="AU99" s="238" t="s">
        <v>80</v>
      </c>
      <c r="AV99" s="13" t="s">
        <v>82</v>
      </c>
      <c r="AW99" s="13" t="s">
        <v>35</v>
      </c>
      <c r="AX99" s="13" t="s">
        <v>80</v>
      </c>
      <c r="AY99" s="238" t="s">
        <v>172</v>
      </c>
    </row>
    <row r="100" spans="2:65" s="1" customFormat="1" ht="31.5" customHeight="1">
      <c r="B100" s="41"/>
      <c r="C100" s="202" t="s">
        <v>235</v>
      </c>
      <c r="D100" s="202" t="s">
        <v>175</v>
      </c>
      <c r="E100" s="203" t="s">
        <v>2558</v>
      </c>
      <c r="F100" s="204" t="s">
        <v>2559</v>
      </c>
      <c r="G100" s="205" t="s">
        <v>2537</v>
      </c>
      <c r="H100" s="206">
        <v>1</v>
      </c>
      <c r="I100" s="207"/>
      <c r="J100" s="208">
        <f>ROUND(I100*H100,2)</f>
        <v>0</v>
      </c>
      <c r="K100" s="204" t="s">
        <v>21</v>
      </c>
      <c r="L100" s="61"/>
      <c r="M100" s="209" t="s">
        <v>21</v>
      </c>
      <c r="N100" s="210" t="s">
        <v>43</v>
      </c>
      <c r="O100" s="42"/>
      <c r="P100" s="211">
        <f>O100*H100</f>
        <v>0</v>
      </c>
      <c r="Q100" s="211">
        <v>0</v>
      </c>
      <c r="R100" s="211">
        <f>Q100*H100</f>
        <v>0</v>
      </c>
      <c r="S100" s="211">
        <v>0</v>
      </c>
      <c r="T100" s="212">
        <f>S100*H100</f>
        <v>0</v>
      </c>
      <c r="AR100" s="24" t="s">
        <v>180</v>
      </c>
      <c r="AT100" s="24" t="s">
        <v>175</v>
      </c>
      <c r="AU100" s="24" t="s">
        <v>80</v>
      </c>
      <c r="AY100" s="24" t="s">
        <v>172</v>
      </c>
      <c r="BE100" s="213">
        <f>IF(N100="základní",J100,0)</f>
        <v>0</v>
      </c>
      <c r="BF100" s="213">
        <f>IF(N100="snížená",J100,0)</f>
        <v>0</v>
      </c>
      <c r="BG100" s="213">
        <f>IF(N100="zákl. přenesená",J100,0)</f>
        <v>0</v>
      </c>
      <c r="BH100" s="213">
        <f>IF(N100="sníž. přenesená",J100,0)</f>
        <v>0</v>
      </c>
      <c r="BI100" s="213">
        <f>IF(N100="nulová",J100,0)</f>
        <v>0</v>
      </c>
      <c r="BJ100" s="24" t="s">
        <v>80</v>
      </c>
      <c r="BK100" s="213">
        <f>ROUND(I100*H100,2)</f>
        <v>0</v>
      </c>
      <c r="BL100" s="24" t="s">
        <v>180</v>
      </c>
      <c r="BM100" s="24" t="s">
        <v>2560</v>
      </c>
    </row>
    <row r="101" spans="2:51" s="13" customFormat="1" ht="13.5">
      <c r="B101" s="228"/>
      <c r="C101" s="229"/>
      <c r="D101" s="241" t="s">
        <v>184</v>
      </c>
      <c r="E101" s="251" t="s">
        <v>21</v>
      </c>
      <c r="F101" s="252" t="s">
        <v>80</v>
      </c>
      <c r="G101" s="229"/>
      <c r="H101" s="253">
        <v>1</v>
      </c>
      <c r="I101" s="233"/>
      <c r="J101" s="229"/>
      <c r="K101" s="229"/>
      <c r="L101" s="234"/>
      <c r="M101" s="235"/>
      <c r="N101" s="236"/>
      <c r="O101" s="236"/>
      <c r="P101" s="236"/>
      <c r="Q101" s="236"/>
      <c r="R101" s="236"/>
      <c r="S101" s="236"/>
      <c r="T101" s="237"/>
      <c r="AT101" s="238" t="s">
        <v>184</v>
      </c>
      <c r="AU101" s="238" t="s">
        <v>80</v>
      </c>
      <c r="AV101" s="13" t="s">
        <v>82</v>
      </c>
      <c r="AW101" s="13" t="s">
        <v>35</v>
      </c>
      <c r="AX101" s="13" t="s">
        <v>80</v>
      </c>
      <c r="AY101" s="238" t="s">
        <v>172</v>
      </c>
    </row>
    <row r="102" spans="2:65" s="1" customFormat="1" ht="22.5" customHeight="1">
      <c r="B102" s="41"/>
      <c r="C102" s="202" t="s">
        <v>243</v>
      </c>
      <c r="D102" s="202" t="s">
        <v>175</v>
      </c>
      <c r="E102" s="203" t="s">
        <v>2561</v>
      </c>
      <c r="F102" s="204" t="s">
        <v>2562</v>
      </c>
      <c r="G102" s="205" t="s">
        <v>2537</v>
      </c>
      <c r="H102" s="206">
        <v>1</v>
      </c>
      <c r="I102" s="207"/>
      <c r="J102" s="208">
        <f>ROUND(I102*H102,2)</f>
        <v>0</v>
      </c>
      <c r="K102" s="204" t="s">
        <v>21</v>
      </c>
      <c r="L102" s="61"/>
      <c r="M102" s="209" t="s">
        <v>21</v>
      </c>
      <c r="N102" s="210" t="s">
        <v>43</v>
      </c>
      <c r="O102" s="42"/>
      <c r="P102" s="211">
        <f>O102*H102</f>
        <v>0</v>
      </c>
      <c r="Q102" s="211">
        <v>0</v>
      </c>
      <c r="R102" s="211">
        <f>Q102*H102</f>
        <v>0</v>
      </c>
      <c r="S102" s="211">
        <v>0</v>
      </c>
      <c r="T102" s="212">
        <f>S102*H102</f>
        <v>0</v>
      </c>
      <c r="AR102" s="24" t="s">
        <v>180</v>
      </c>
      <c r="AT102" s="24" t="s">
        <v>175</v>
      </c>
      <c r="AU102" s="24" t="s">
        <v>80</v>
      </c>
      <c r="AY102" s="24" t="s">
        <v>172</v>
      </c>
      <c r="BE102" s="213">
        <f>IF(N102="základní",J102,0)</f>
        <v>0</v>
      </c>
      <c r="BF102" s="213">
        <f>IF(N102="snížená",J102,0)</f>
        <v>0</v>
      </c>
      <c r="BG102" s="213">
        <f>IF(N102="zákl. přenesená",J102,0)</f>
        <v>0</v>
      </c>
      <c r="BH102" s="213">
        <f>IF(N102="sníž. přenesená",J102,0)</f>
        <v>0</v>
      </c>
      <c r="BI102" s="213">
        <f>IF(N102="nulová",J102,0)</f>
        <v>0</v>
      </c>
      <c r="BJ102" s="24" t="s">
        <v>80</v>
      </c>
      <c r="BK102" s="213">
        <f>ROUND(I102*H102,2)</f>
        <v>0</v>
      </c>
      <c r="BL102" s="24" t="s">
        <v>180</v>
      </c>
      <c r="BM102" s="24" t="s">
        <v>2563</v>
      </c>
    </row>
    <row r="103" spans="2:47" s="1" customFormat="1" ht="81">
      <c r="B103" s="41"/>
      <c r="C103" s="63"/>
      <c r="D103" s="214" t="s">
        <v>1514</v>
      </c>
      <c r="E103" s="63"/>
      <c r="F103" s="215" t="s">
        <v>2564</v>
      </c>
      <c r="G103" s="63"/>
      <c r="H103" s="63"/>
      <c r="I103" s="172"/>
      <c r="J103" s="63"/>
      <c r="K103" s="63"/>
      <c r="L103" s="61"/>
      <c r="M103" s="216"/>
      <c r="N103" s="42"/>
      <c r="O103" s="42"/>
      <c r="P103" s="42"/>
      <c r="Q103" s="42"/>
      <c r="R103" s="42"/>
      <c r="S103" s="42"/>
      <c r="T103" s="78"/>
      <c r="AT103" s="24" t="s">
        <v>1514</v>
      </c>
      <c r="AU103" s="24" t="s">
        <v>80</v>
      </c>
    </row>
    <row r="104" spans="2:51" s="13" customFormat="1" ht="13.5">
      <c r="B104" s="228"/>
      <c r="C104" s="229"/>
      <c r="D104" s="241" t="s">
        <v>184</v>
      </c>
      <c r="E104" s="251" t="s">
        <v>21</v>
      </c>
      <c r="F104" s="252" t="s">
        <v>80</v>
      </c>
      <c r="G104" s="229"/>
      <c r="H104" s="253">
        <v>1</v>
      </c>
      <c r="I104" s="233"/>
      <c r="J104" s="229"/>
      <c r="K104" s="229"/>
      <c r="L104" s="234"/>
      <c r="M104" s="235"/>
      <c r="N104" s="236"/>
      <c r="O104" s="236"/>
      <c r="P104" s="236"/>
      <c r="Q104" s="236"/>
      <c r="R104" s="236"/>
      <c r="S104" s="236"/>
      <c r="T104" s="237"/>
      <c r="AT104" s="238" t="s">
        <v>184</v>
      </c>
      <c r="AU104" s="238" t="s">
        <v>80</v>
      </c>
      <c r="AV104" s="13" t="s">
        <v>82</v>
      </c>
      <c r="AW104" s="13" t="s">
        <v>35</v>
      </c>
      <c r="AX104" s="13" t="s">
        <v>80</v>
      </c>
      <c r="AY104" s="238" t="s">
        <v>172</v>
      </c>
    </row>
    <row r="105" spans="2:65" s="1" customFormat="1" ht="31.5" customHeight="1">
      <c r="B105" s="41"/>
      <c r="C105" s="202" t="s">
        <v>252</v>
      </c>
      <c r="D105" s="202" t="s">
        <v>175</v>
      </c>
      <c r="E105" s="203" t="s">
        <v>2565</v>
      </c>
      <c r="F105" s="204" t="s">
        <v>2566</v>
      </c>
      <c r="G105" s="205" t="s">
        <v>2567</v>
      </c>
      <c r="H105" s="206">
        <v>2</v>
      </c>
      <c r="I105" s="207"/>
      <c r="J105" s="208">
        <f>ROUND(I105*H105,2)</f>
        <v>0</v>
      </c>
      <c r="K105" s="204" t="s">
        <v>21</v>
      </c>
      <c r="L105" s="61"/>
      <c r="M105" s="209" t="s">
        <v>21</v>
      </c>
      <c r="N105" s="210" t="s">
        <v>43</v>
      </c>
      <c r="O105" s="42"/>
      <c r="P105" s="211">
        <f>O105*H105</f>
        <v>0</v>
      </c>
      <c r="Q105" s="211">
        <v>0</v>
      </c>
      <c r="R105" s="211">
        <f>Q105*H105</f>
        <v>0</v>
      </c>
      <c r="S105" s="211">
        <v>0</v>
      </c>
      <c r="T105" s="212">
        <f>S105*H105</f>
        <v>0</v>
      </c>
      <c r="AR105" s="24" t="s">
        <v>180</v>
      </c>
      <c r="AT105" s="24" t="s">
        <v>175</v>
      </c>
      <c r="AU105" s="24" t="s">
        <v>80</v>
      </c>
      <c r="AY105" s="24" t="s">
        <v>172</v>
      </c>
      <c r="BE105" s="213">
        <f>IF(N105="základní",J105,0)</f>
        <v>0</v>
      </c>
      <c r="BF105" s="213">
        <f>IF(N105="snížená",J105,0)</f>
        <v>0</v>
      </c>
      <c r="BG105" s="213">
        <f>IF(N105="zákl. přenesená",J105,0)</f>
        <v>0</v>
      </c>
      <c r="BH105" s="213">
        <f>IF(N105="sníž. přenesená",J105,0)</f>
        <v>0</v>
      </c>
      <c r="BI105" s="213">
        <f>IF(N105="nulová",J105,0)</f>
        <v>0</v>
      </c>
      <c r="BJ105" s="24" t="s">
        <v>80</v>
      </c>
      <c r="BK105" s="213">
        <f>ROUND(I105*H105,2)</f>
        <v>0</v>
      </c>
      <c r="BL105" s="24" t="s">
        <v>180</v>
      </c>
      <c r="BM105" s="24" t="s">
        <v>2568</v>
      </c>
    </row>
    <row r="106" spans="2:47" s="1" customFormat="1" ht="40.5">
      <c r="B106" s="41"/>
      <c r="C106" s="63"/>
      <c r="D106" s="214" t="s">
        <v>1514</v>
      </c>
      <c r="E106" s="63"/>
      <c r="F106" s="215" t="s">
        <v>2569</v>
      </c>
      <c r="G106" s="63"/>
      <c r="H106" s="63"/>
      <c r="I106" s="172"/>
      <c r="J106" s="63"/>
      <c r="K106" s="63"/>
      <c r="L106" s="61"/>
      <c r="M106" s="216"/>
      <c r="N106" s="42"/>
      <c r="O106" s="42"/>
      <c r="P106" s="42"/>
      <c r="Q106" s="42"/>
      <c r="R106" s="42"/>
      <c r="S106" s="42"/>
      <c r="T106" s="78"/>
      <c r="AT106" s="24" t="s">
        <v>1514</v>
      </c>
      <c r="AU106" s="24" t="s">
        <v>80</v>
      </c>
    </row>
    <row r="107" spans="2:51" s="13" customFormat="1" ht="13.5">
      <c r="B107" s="228"/>
      <c r="C107" s="229"/>
      <c r="D107" s="241" t="s">
        <v>184</v>
      </c>
      <c r="E107" s="251" t="s">
        <v>21</v>
      </c>
      <c r="F107" s="252" t="s">
        <v>82</v>
      </c>
      <c r="G107" s="229"/>
      <c r="H107" s="253">
        <v>2</v>
      </c>
      <c r="I107" s="233"/>
      <c r="J107" s="229"/>
      <c r="K107" s="229"/>
      <c r="L107" s="234"/>
      <c r="M107" s="235"/>
      <c r="N107" s="236"/>
      <c r="O107" s="236"/>
      <c r="P107" s="236"/>
      <c r="Q107" s="236"/>
      <c r="R107" s="236"/>
      <c r="S107" s="236"/>
      <c r="T107" s="237"/>
      <c r="AT107" s="238" t="s">
        <v>184</v>
      </c>
      <c r="AU107" s="238" t="s">
        <v>80</v>
      </c>
      <c r="AV107" s="13" t="s">
        <v>82</v>
      </c>
      <c r="AW107" s="13" t="s">
        <v>35</v>
      </c>
      <c r="AX107" s="13" t="s">
        <v>80</v>
      </c>
      <c r="AY107" s="238" t="s">
        <v>172</v>
      </c>
    </row>
    <row r="108" spans="2:65" s="1" customFormat="1" ht="22.5" customHeight="1">
      <c r="B108" s="41"/>
      <c r="C108" s="202" t="s">
        <v>257</v>
      </c>
      <c r="D108" s="202" t="s">
        <v>175</v>
      </c>
      <c r="E108" s="203" t="s">
        <v>2570</v>
      </c>
      <c r="F108" s="204" t="s">
        <v>2571</v>
      </c>
      <c r="G108" s="205" t="s">
        <v>2537</v>
      </c>
      <c r="H108" s="206">
        <v>1</v>
      </c>
      <c r="I108" s="207"/>
      <c r="J108" s="208">
        <f>ROUND(I108*H108,2)</f>
        <v>0</v>
      </c>
      <c r="K108" s="204" t="s">
        <v>21</v>
      </c>
      <c r="L108" s="61"/>
      <c r="M108" s="209" t="s">
        <v>21</v>
      </c>
      <c r="N108" s="210" t="s">
        <v>43</v>
      </c>
      <c r="O108" s="42"/>
      <c r="P108" s="211">
        <f>O108*H108</f>
        <v>0</v>
      </c>
      <c r="Q108" s="211">
        <v>0</v>
      </c>
      <c r="R108" s="211">
        <f>Q108*H108</f>
        <v>0</v>
      </c>
      <c r="S108" s="211">
        <v>0</v>
      </c>
      <c r="T108" s="212">
        <f>S108*H108</f>
        <v>0</v>
      </c>
      <c r="AR108" s="24" t="s">
        <v>180</v>
      </c>
      <c r="AT108" s="24" t="s">
        <v>175</v>
      </c>
      <c r="AU108" s="24" t="s">
        <v>80</v>
      </c>
      <c r="AY108" s="24" t="s">
        <v>172</v>
      </c>
      <c r="BE108" s="213">
        <f>IF(N108="základní",J108,0)</f>
        <v>0</v>
      </c>
      <c r="BF108" s="213">
        <f>IF(N108="snížená",J108,0)</f>
        <v>0</v>
      </c>
      <c r="BG108" s="213">
        <f>IF(N108="zákl. přenesená",J108,0)</f>
        <v>0</v>
      </c>
      <c r="BH108" s="213">
        <f>IF(N108="sníž. přenesená",J108,0)</f>
        <v>0</v>
      </c>
      <c r="BI108" s="213">
        <f>IF(N108="nulová",J108,0)</f>
        <v>0</v>
      </c>
      <c r="BJ108" s="24" t="s">
        <v>80</v>
      </c>
      <c r="BK108" s="213">
        <f>ROUND(I108*H108,2)</f>
        <v>0</v>
      </c>
      <c r="BL108" s="24" t="s">
        <v>180</v>
      </c>
      <c r="BM108" s="24" t="s">
        <v>2572</v>
      </c>
    </row>
    <row r="109" spans="2:47" s="1" customFormat="1" ht="40.5">
      <c r="B109" s="41"/>
      <c r="C109" s="63"/>
      <c r="D109" s="214" t="s">
        <v>1514</v>
      </c>
      <c r="E109" s="63"/>
      <c r="F109" s="215" t="s">
        <v>2573</v>
      </c>
      <c r="G109" s="63"/>
      <c r="H109" s="63"/>
      <c r="I109" s="172"/>
      <c r="J109" s="63"/>
      <c r="K109" s="63"/>
      <c r="L109" s="61"/>
      <c r="M109" s="283"/>
      <c r="N109" s="275"/>
      <c r="O109" s="275"/>
      <c r="P109" s="275"/>
      <c r="Q109" s="275"/>
      <c r="R109" s="275"/>
      <c r="S109" s="275"/>
      <c r="T109" s="284"/>
      <c r="AT109" s="24" t="s">
        <v>1514</v>
      </c>
      <c r="AU109" s="24" t="s">
        <v>80</v>
      </c>
    </row>
    <row r="110" spans="2:12" s="1" customFormat="1" ht="6.95" customHeight="1">
      <c r="B110" s="56"/>
      <c r="C110" s="57"/>
      <c r="D110" s="57"/>
      <c r="E110" s="57"/>
      <c r="F110" s="57"/>
      <c r="G110" s="57"/>
      <c r="H110" s="57"/>
      <c r="I110" s="148"/>
      <c r="J110" s="57"/>
      <c r="K110" s="57"/>
      <c r="L110" s="61"/>
    </row>
  </sheetData>
  <sheetProtection password="CC35" sheet="1" objects="1" scenarios="1" formatCells="0" formatColumns="0" formatRows="0" sort="0" autoFilter="0"/>
  <autoFilter ref="C82:K109"/>
  <mergeCells count="12">
    <mergeCell ref="G1:H1"/>
    <mergeCell ref="L2:V2"/>
    <mergeCell ref="E49:H49"/>
    <mergeCell ref="E51:H51"/>
    <mergeCell ref="E71:H71"/>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1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119</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ht="13.5">
      <c r="B8" s="28"/>
      <c r="C8" s="29"/>
      <c r="D8" s="37" t="s">
        <v>126</v>
      </c>
      <c r="E8" s="29"/>
      <c r="F8" s="29"/>
      <c r="G8" s="29"/>
      <c r="H8" s="29"/>
      <c r="I8" s="126"/>
      <c r="J8" s="29"/>
      <c r="K8" s="31"/>
    </row>
    <row r="9" spans="2:11" s="1" customFormat="1" ht="22.5" customHeight="1">
      <c r="B9" s="41"/>
      <c r="C9" s="42"/>
      <c r="D9" s="42"/>
      <c r="E9" s="405" t="s">
        <v>2532</v>
      </c>
      <c r="F9" s="408"/>
      <c r="G9" s="408"/>
      <c r="H9" s="408"/>
      <c r="I9" s="127"/>
      <c r="J9" s="42"/>
      <c r="K9" s="45"/>
    </row>
    <row r="10" spans="2:11" s="1" customFormat="1" ht="13.5">
      <c r="B10" s="41"/>
      <c r="C10" s="42"/>
      <c r="D10" s="37" t="s">
        <v>1503</v>
      </c>
      <c r="E10" s="42"/>
      <c r="F10" s="42"/>
      <c r="G10" s="42"/>
      <c r="H10" s="42"/>
      <c r="I10" s="127"/>
      <c r="J10" s="42"/>
      <c r="K10" s="45"/>
    </row>
    <row r="11" spans="2:11" s="1" customFormat="1" ht="36.95" customHeight="1">
      <c r="B11" s="41"/>
      <c r="C11" s="42"/>
      <c r="D11" s="42"/>
      <c r="E11" s="407" t="s">
        <v>2574</v>
      </c>
      <c r="F11" s="408"/>
      <c r="G11" s="408"/>
      <c r="H11" s="408"/>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7.11.2017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21</v>
      </c>
      <c r="K16" s="45"/>
    </row>
    <row r="17" spans="2:11" s="1" customFormat="1" ht="18" customHeight="1">
      <c r="B17" s="41"/>
      <c r="C17" s="42"/>
      <c r="D17" s="42"/>
      <c r="E17" s="35" t="s">
        <v>29</v>
      </c>
      <c r="F17" s="42"/>
      <c r="G17" s="42"/>
      <c r="H17" s="42"/>
      <c r="I17" s="128" t="s">
        <v>30</v>
      </c>
      <c r="J17" s="35" t="s">
        <v>21</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31</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30</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33</v>
      </c>
      <c r="E22" s="42"/>
      <c r="F22" s="42"/>
      <c r="G22" s="42"/>
      <c r="H22" s="42"/>
      <c r="I22" s="128" t="s">
        <v>28</v>
      </c>
      <c r="J22" s="35" t="s">
        <v>21</v>
      </c>
      <c r="K22" s="45"/>
    </row>
    <row r="23" spans="2:11" s="1" customFormat="1" ht="18" customHeight="1">
      <c r="B23" s="41"/>
      <c r="C23" s="42"/>
      <c r="D23" s="42"/>
      <c r="E23" s="35" t="s">
        <v>1505</v>
      </c>
      <c r="F23" s="42"/>
      <c r="G23" s="42"/>
      <c r="H23" s="42"/>
      <c r="I23" s="128" t="s">
        <v>30</v>
      </c>
      <c r="J23" s="35" t="s">
        <v>21</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36</v>
      </c>
      <c r="E25" s="42"/>
      <c r="F25" s="42"/>
      <c r="G25" s="42"/>
      <c r="H25" s="42"/>
      <c r="I25" s="127"/>
      <c r="J25" s="42"/>
      <c r="K25" s="45"/>
    </row>
    <row r="26" spans="2:11" s="7" customFormat="1" ht="22.5" customHeight="1">
      <c r="B26" s="130"/>
      <c r="C26" s="131"/>
      <c r="D26" s="131"/>
      <c r="E26" s="370" t="s">
        <v>21</v>
      </c>
      <c r="F26" s="370"/>
      <c r="G26" s="370"/>
      <c r="H26" s="370"/>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38</v>
      </c>
      <c r="E29" s="42"/>
      <c r="F29" s="42"/>
      <c r="G29" s="42"/>
      <c r="H29" s="42"/>
      <c r="I29" s="127"/>
      <c r="J29" s="137">
        <f>ROUND(J83,2)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40</v>
      </c>
      <c r="G31" s="42"/>
      <c r="H31" s="42"/>
      <c r="I31" s="138" t="s">
        <v>39</v>
      </c>
      <c r="J31" s="46" t="s">
        <v>41</v>
      </c>
      <c r="K31" s="45"/>
    </row>
    <row r="32" spans="2:11" s="1" customFormat="1" ht="14.45" customHeight="1">
      <c r="B32" s="41"/>
      <c r="C32" s="42"/>
      <c r="D32" s="49" t="s">
        <v>42</v>
      </c>
      <c r="E32" s="49" t="s">
        <v>43</v>
      </c>
      <c r="F32" s="139">
        <f>ROUND(SUM(BE83:BE113),2)</f>
        <v>0</v>
      </c>
      <c r="G32" s="42"/>
      <c r="H32" s="42"/>
      <c r="I32" s="140">
        <v>0.21</v>
      </c>
      <c r="J32" s="139">
        <f>ROUND(ROUND((SUM(BE83:BE113)),2)*I32,2)</f>
        <v>0</v>
      </c>
      <c r="K32" s="45"/>
    </row>
    <row r="33" spans="2:11" s="1" customFormat="1" ht="14.45" customHeight="1">
      <c r="B33" s="41"/>
      <c r="C33" s="42"/>
      <c r="D33" s="42"/>
      <c r="E33" s="49" t="s">
        <v>44</v>
      </c>
      <c r="F33" s="139">
        <f>ROUND(SUM(BF83:BF113),2)</f>
        <v>0</v>
      </c>
      <c r="G33" s="42"/>
      <c r="H33" s="42"/>
      <c r="I33" s="140">
        <v>0.15</v>
      </c>
      <c r="J33" s="139">
        <f>ROUND(ROUND((SUM(BF83:BF113)),2)*I33,2)</f>
        <v>0</v>
      </c>
      <c r="K33" s="45"/>
    </row>
    <row r="34" spans="2:11" s="1" customFormat="1" ht="14.45" customHeight="1" hidden="1">
      <c r="B34" s="41"/>
      <c r="C34" s="42"/>
      <c r="D34" s="42"/>
      <c r="E34" s="49" t="s">
        <v>45</v>
      </c>
      <c r="F34" s="139">
        <f>ROUND(SUM(BG83:BG113),2)</f>
        <v>0</v>
      </c>
      <c r="G34" s="42"/>
      <c r="H34" s="42"/>
      <c r="I34" s="140">
        <v>0.21</v>
      </c>
      <c r="J34" s="139">
        <v>0</v>
      </c>
      <c r="K34" s="45"/>
    </row>
    <row r="35" spans="2:11" s="1" customFormat="1" ht="14.45" customHeight="1" hidden="1">
      <c r="B35" s="41"/>
      <c r="C35" s="42"/>
      <c r="D35" s="42"/>
      <c r="E35" s="49" t="s">
        <v>46</v>
      </c>
      <c r="F35" s="139">
        <f>ROUND(SUM(BH83:BH113),2)</f>
        <v>0</v>
      </c>
      <c r="G35" s="42"/>
      <c r="H35" s="42"/>
      <c r="I35" s="140">
        <v>0.15</v>
      </c>
      <c r="J35" s="139">
        <v>0</v>
      </c>
      <c r="K35" s="45"/>
    </row>
    <row r="36" spans="2:11" s="1" customFormat="1" ht="14.45" customHeight="1" hidden="1">
      <c r="B36" s="41"/>
      <c r="C36" s="42"/>
      <c r="D36" s="42"/>
      <c r="E36" s="49" t="s">
        <v>47</v>
      </c>
      <c r="F36" s="139">
        <f>ROUND(SUM(BI83:BI113),2)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48</v>
      </c>
      <c r="E38" s="79"/>
      <c r="F38" s="79"/>
      <c r="G38" s="143" t="s">
        <v>49</v>
      </c>
      <c r="H38" s="144" t="s">
        <v>50</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129</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5" t="str">
        <f>E7</f>
        <v>VÝDEJNA JÍDEL V BUDOVĚ TEORETICKÝCH ÚSTAVŮ LF OLOMOUC</v>
      </c>
      <c r="F47" s="406"/>
      <c r="G47" s="406"/>
      <c r="H47" s="406"/>
      <c r="I47" s="127"/>
      <c r="J47" s="42"/>
      <c r="K47" s="45"/>
    </row>
    <row r="48" spans="2:11" ht="13.5">
      <c r="B48" s="28"/>
      <c r="C48" s="37" t="s">
        <v>126</v>
      </c>
      <c r="D48" s="29"/>
      <c r="E48" s="29"/>
      <c r="F48" s="29"/>
      <c r="G48" s="29"/>
      <c r="H48" s="29"/>
      <c r="I48" s="126"/>
      <c r="J48" s="29"/>
      <c r="K48" s="31"/>
    </row>
    <row r="49" spans="2:11" s="1" customFormat="1" ht="22.5" customHeight="1">
      <c r="B49" s="41"/>
      <c r="C49" s="42"/>
      <c r="D49" s="42"/>
      <c r="E49" s="405" t="s">
        <v>2532</v>
      </c>
      <c r="F49" s="408"/>
      <c r="G49" s="408"/>
      <c r="H49" s="408"/>
      <c r="I49" s="127"/>
      <c r="J49" s="42"/>
      <c r="K49" s="45"/>
    </row>
    <row r="50" spans="2:11" s="1" customFormat="1" ht="14.45" customHeight="1">
      <c r="B50" s="41"/>
      <c r="C50" s="37" t="s">
        <v>1503</v>
      </c>
      <c r="D50" s="42"/>
      <c r="E50" s="42"/>
      <c r="F50" s="42"/>
      <c r="G50" s="42"/>
      <c r="H50" s="42"/>
      <c r="I50" s="127"/>
      <c r="J50" s="42"/>
      <c r="K50" s="45"/>
    </row>
    <row r="51" spans="2:11" s="1" customFormat="1" ht="23.25" customHeight="1">
      <c r="B51" s="41"/>
      <c r="C51" s="42"/>
      <c r="D51" s="42"/>
      <c r="E51" s="407" t="str">
        <f>E11</f>
        <v>VRN - Vedlejší rozpočtové náklady</v>
      </c>
      <c r="F51" s="408"/>
      <c r="G51" s="408"/>
      <c r="H51" s="408"/>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Olomouc k.ú.Nová Ulice, č.p.976</v>
      </c>
      <c r="G53" s="42"/>
      <c r="H53" s="42"/>
      <c r="I53" s="128" t="s">
        <v>25</v>
      </c>
      <c r="J53" s="129" t="str">
        <f>IF(J14="","",J14)</f>
        <v>7.11.2017</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UP v Olomouci, Křižkovského 511/8</v>
      </c>
      <c r="G55" s="42"/>
      <c r="H55" s="42"/>
      <c r="I55" s="128" t="s">
        <v>33</v>
      </c>
      <c r="J55" s="35" t="str">
        <f>E23</f>
        <v>Alfaprojekt Olomouc, a.s., Tylova 4</v>
      </c>
      <c r="K55" s="45"/>
    </row>
    <row r="56" spans="2:11" s="1" customFormat="1" ht="14.45" customHeight="1">
      <c r="B56" s="41"/>
      <c r="C56" s="37" t="s">
        <v>31</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130</v>
      </c>
      <c r="D58" s="141"/>
      <c r="E58" s="141"/>
      <c r="F58" s="141"/>
      <c r="G58" s="141"/>
      <c r="H58" s="141"/>
      <c r="I58" s="154"/>
      <c r="J58" s="155" t="s">
        <v>131</v>
      </c>
      <c r="K58" s="156"/>
    </row>
    <row r="59" spans="2:11" s="1" customFormat="1" ht="10.35" customHeight="1">
      <c r="B59" s="41"/>
      <c r="C59" s="42"/>
      <c r="D59" s="42"/>
      <c r="E59" s="42"/>
      <c r="F59" s="42"/>
      <c r="G59" s="42"/>
      <c r="H59" s="42"/>
      <c r="I59" s="127"/>
      <c r="J59" s="42"/>
      <c r="K59" s="45"/>
    </row>
    <row r="60" spans="2:47" s="1" customFormat="1" ht="29.25" customHeight="1">
      <c r="B60" s="41"/>
      <c r="C60" s="157" t="s">
        <v>132</v>
      </c>
      <c r="D60" s="42"/>
      <c r="E60" s="42"/>
      <c r="F60" s="42"/>
      <c r="G60" s="42"/>
      <c r="H60" s="42"/>
      <c r="I60" s="127"/>
      <c r="J60" s="137">
        <f>J83</f>
        <v>0</v>
      </c>
      <c r="K60" s="45"/>
      <c r="AU60" s="24" t="s">
        <v>133</v>
      </c>
    </row>
    <row r="61" spans="2:11" s="8" customFormat="1" ht="24.95" customHeight="1">
      <c r="B61" s="158"/>
      <c r="C61" s="159"/>
      <c r="D61" s="160" t="s">
        <v>2574</v>
      </c>
      <c r="E61" s="161"/>
      <c r="F61" s="161"/>
      <c r="G61" s="161"/>
      <c r="H61" s="161"/>
      <c r="I61" s="162"/>
      <c r="J61" s="163">
        <f>J84</f>
        <v>0</v>
      </c>
      <c r="K61" s="164"/>
    </row>
    <row r="62" spans="2:11" s="1" customFormat="1" ht="21.75" customHeight="1">
      <c r="B62" s="41"/>
      <c r="C62" s="42"/>
      <c r="D62" s="42"/>
      <c r="E62" s="42"/>
      <c r="F62" s="42"/>
      <c r="G62" s="42"/>
      <c r="H62" s="42"/>
      <c r="I62" s="127"/>
      <c r="J62" s="42"/>
      <c r="K62" s="45"/>
    </row>
    <row r="63" spans="2:11" s="1" customFormat="1" ht="6.95" customHeight="1">
      <c r="B63" s="56"/>
      <c r="C63" s="57"/>
      <c r="D63" s="57"/>
      <c r="E63" s="57"/>
      <c r="F63" s="57"/>
      <c r="G63" s="57"/>
      <c r="H63" s="57"/>
      <c r="I63" s="148"/>
      <c r="J63" s="57"/>
      <c r="K63" s="58"/>
    </row>
    <row r="67" spans="2:12" s="1" customFormat="1" ht="6.95" customHeight="1">
      <c r="B67" s="59"/>
      <c r="C67" s="60"/>
      <c r="D67" s="60"/>
      <c r="E67" s="60"/>
      <c r="F67" s="60"/>
      <c r="G67" s="60"/>
      <c r="H67" s="60"/>
      <c r="I67" s="151"/>
      <c r="J67" s="60"/>
      <c r="K67" s="60"/>
      <c r="L67" s="61"/>
    </row>
    <row r="68" spans="2:12" s="1" customFormat="1" ht="36.95" customHeight="1">
      <c r="B68" s="41"/>
      <c r="C68" s="62" t="s">
        <v>156</v>
      </c>
      <c r="D68" s="63"/>
      <c r="E68" s="63"/>
      <c r="F68" s="63"/>
      <c r="G68" s="63"/>
      <c r="H68" s="63"/>
      <c r="I68" s="172"/>
      <c r="J68" s="63"/>
      <c r="K68" s="63"/>
      <c r="L68" s="61"/>
    </row>
    <row r="69" spans="2:12" s="1" customFormat="1" ht="6.95" customHeight="1">
      <c r="B69" s="41"/>
      <c r="C69" s="63"/>
      <c r="D69" s="63"/>
      <c r="E69" s="63"/>
      <c r="F69" s="63"/>
      <c r="G69" s="63"/>
      <c r="H69" s="63"/>
      <c r="I69" s="172"/>
      <c r="J69" s="63"/>
      <c r="K69" s="63"/>
      <c r="L69" s="61"/>
    </row>
    <row r="70" spans="2:12" s="1" customFormat="1" ht="14.45" customHeight="1">
      <c r="B70" s="41"/>
      <c r="C70" s="65" t="s">
        <v>18</v>
      </c>
      <c r="D70" s="63"/>
      <c r="E70" s="63"/>
      <c r="F70" s="63"/>
      <c r="G70" s="63"/>
      <c r="H70" s="63"/>
      <c r="I70" s="172"/>
      <c r="J70" s="63"/>
      <c r="K70" s="63"/>
      <c r="L70" s="61"/>
    </row>
    <row r="71" spans="2:12" s="1" customFormat="1" ht="22.5" customHeight="1">
      <c r="B71" s="41"/>
      <c r="C71" s="63"/>
      <c r="D71" s="63"/>
      <c r="E71" s="409" t="str">
        <f>E7</f>
        <v>VÝDEJNA JÍDEL V BUDOVĚ TEORETICKÝCH ÚSTAVŮ LF OLOMOUC</v>
      </c>
      <c r="F71" s="410"/>
      <c r="G71" s="410"/>
      <c r="H71" s="410"/>
      <c r="I71" s="172"/>
      <c r="J71" s="63"/>
      <c r="K71" s="63"/>
      <c r="L71" s="61"/>
    </row>
    <row r="72" spans="2:12" ht="13.5">
      <c r="B72" s="28"/>
      <c r="C72" s="65" t="s">
        <v>126</v>
      </c>
      <c r="D72" s="278"/>
      <c r="E72" s="278"/>
      <c r="F72" s="278"/>
      <c r="G72" s="278"/>
      <c r="H72" s="278"/>
      <c r="J72" s="278"/>
      <c r="K72" s="278"/>
      <c r="L72" s="279"/>
    </row>
    <row r="73" spans="2:12" s="1" customFormat="1" ht="22.5" customHeight="1">
      <c r="B73" s="41"/>
      <c r="C73" s="63"/>
      <c r="D73" s="63"/>
      <c r="E73" s="409" t="s">
        <v>2532</v>
      </c>
      <c r="F73" s="411"/>
      <c r="G73" s="411"/>
      <c r="H73" s="411"/>
      <c r="I73" s="172"/>
      <c r="J73" s="63"/>
      <c r="K73" s="63"/>
      <c r="L73" s="61"/>
    </row>
    <row r="74" spans="2:12" s="1" customFormat="1" ht="14.45" customHeight="1">
      <c r="B74" s="41"/>
      <c r="C74" s="65" t="s">
        <v>1503</v>
      </c>
      <c r="D74" s="63"/>
      <c r="E74" s="63"/>
      <c r="F74" s="63"/>
      <c r="G74" s="63"/>
      <c r="H74" s="63"/>
      <c r="I74" s="172"/>
      <c r="J74" s="63"/>
      <c r="K74" s="63"/>
      <c r="L74" s="61"/>
    </row>
    <row r="75" spans="2:12" s="1" customFormat="1" ht="23.25" customHeight="1">
      <c r="B75" s="41"/>
      <c r="C75" s="63"/>
      <c r="D75" s="63"/>
      <c r="E75" s="381" t="str">
        <f>E11</f>
        <v>VRN - Vedlejší rozpočtové náklady</v>
      </c>
      <c r="F75" s="411"/>
      <c r="G75" s="411"/>
      <c r="H75" s="411"/>
      <c r="I75" s="172"/>
      <c r="J75" s="63"/>
      <c r="K75" s="63"/>
      <c r="L75" s="61"/>
    </row>
    <row r="76" spans="2:12" s="1" customFormat="1" ht="6.95" customHeight="1">
      <c r="B76" s="41"/>
      <c r="C76" s="63"/>
      <c r="D76" s="63"/>
      <c r="E76" s="63"/>
      <c r="F76" s="63"/>
      <c r="G76" s="63"/>
      <c r="H76" s="63"/>
      <c r="I76" s="172"/>
      <c r="J76" s="63"/>
      <c r="K76" s="63"/>
      <c r="L76" s="61"/>
    </row>
    <row r="77" spans="2:12" s="1" customFormat="1" ht="18" customHeight="1">
      <c r="B77" s="41"/>
      <c r="C77" s="65" t="s">
        <v>23</v>
      </c>
      <c r="D77" s="63"/>
      <c r="E77" s="63"/>
      <c r="F77" s="173" t="str">
        <f>F14</f>
        <v>Olomouc k.ú.Nová Ulice, č.p.976</v>
      </c>
      <c r="G77" s="63"/>
      <c r="H77" s="63"/>
      <c r="I77" s="174" t="s">
        <v>25</v>
      </c>
      <c r="J77" s="73" t="str">
        <f>IF(J14="","",J14)</f>
        <v>7.11.2017</v>
      </c>
      <c r="K77" s="63"/>
      <c r="L77" s="61"/>
    </row>
    <row r="78" spans="2:12" s="1" customFormat="1" ht="6.95" customHeight="1">
      <c r="B78" s="41"/>
      <c r="C78" s="63"/>
      <c r="D78" s="63"/>
      <c r="E78" s="63"/>
      <c r="F78" s="63"/>
      <c r="G78" s="63"/>
      <c r="H78" s="63"/>
      <c r="I78" s="172"/>
      <c r="J78" s="63"/>
      <c r="K78" s="63"/>
      <c r="L78" s="61"/>
    </row>
    <row r="79" spans="2:12" s="1" customFormat="1" ht="13.5">
      <c r="B79" s="41"/>
      <c r="C79" s="65" t="s">
        <v>27</v>
      </c>
      <c r="D79" s="63"/>
      <c r="E79" s="63"/>
      <c r="F79" s="173" t="str">
        <f>E17</f>
        <v>UP v Olomouci, Křižkovského 511/8</v>
      </c>
      <c r="G79" s="63"/>
      <c r="H79" s="63"/>
      <c r="I79" s="174" t="s">
        <v>33</v>
      </c>
      <c r="J79" s="173" t="str">
        <f>E23</f>
        <v>Alfaprojekt Olomouc, a.s., Tylova 4</v>
      </c>
      <c r="K79" s="63"/>
      <c r="L79" s="61"/>
    </row>
    <row r="80" spans="2:12" s="1" customFormat="1" ht="14.45" customHeight="1">
      <c r="B80" s="41"/>
      <c r="C80" s="65" t="s">
        <v>31</v>
      </c>
      <c r="D80" s="63"/>
      <c r="E80" s="63"/>
      <c r="F80" s="173" t="str">
        <f>IF(E20="","",E20)</f>
        <v/>
      </c>
      <c r="G80" s="63"/>
      <c r="H80" s="63"/>
      <c r="I80" s="172"/>
      <c r="J80" s="63"/>
      <c r="K80" s="63"/>
      <c r="L80" s="61"/>
    </row>
    <row r="81" spans="2:12" s="1" customFormat="1" ht="10.35" customHeight="1">
      <c r="B81" s="41"/>
      <c r="C81" s="63"/>
      <c r="D81" s="63"/>
      <c r="E81" s="63"/>
      <c r="F81" s="63"/>
      <c r="G81" s="63"/>
      <c r="H81" s="63"/>
      <c r="I81" s="172"/>
      <c r="J81" s="63"/>
      <c r="K81" s="63"/>
      <c r="L81" s="61"/>
    </row>
    <row r="82" spans="2:20" s="10" customFormat="1" ht="29.25" customHeight="1">
      <c r="B82" s="175"/>
      <c r="C82" s="176" t="s">
        <v>157</v>
      </c>
      <c r="D82" s="177" t="s">
        <v>57</v>
      </c>
      <c r="E82" s="177" t="s">
        <v>53</v>
      </c>
      <c r="F82" s="177" t="s">
        <v>158</v>
      </c>
      <c r="G82" s="177" t="s">
        <v>159</v>
      </c>
      <c r="H82" s="177" t="s">
        <v>160</v>
      </c>
      <c r="I82" s="178" t="s">
        <v>161</v>
      </c>
      <c r="J82" s="177" t="s">
        <v>131</v>
      </c>
      <c r="K82" s="179" t="s">
        <v>162</v>
      </c>
      <c r="L82" s="180"/>
      <c r="M82" s="81" t="s">
        <v>163</v>
      </c>
      <c r="N82" s="82" t="s">
        <v>42</v>
      </c>
      <c r="O82" s="82" t="s">
        <v>164</v>
      </c>
      <c r="P82" s="82" t="s">
        <v>165</v>
      </c>
      <c r="Q82" s="82" t="s">
        <v>166</v>
      </c>
      <c r="R82" s="82" t="s">
        <v>167</v>
      </c>
      <c r="S82" s="82" t="s">
        <v>168</v>
      </c>
      <c r="T82" s="83" t="s">
        <v>169</v>
      </c>
    </row>
    <row r="83" spans="2:63" s="1" customFormat="1" ht="29.25" customHeight="1">
      <c r="B83" s="41"/>
      <c r="C83" s="87" t="s">
        <v>132</v>
      </c>
      <c r="D83" s="63"/>
      <c r="E83" s="63"/>
      <c r="F83" s="63"/>
      <c r="G83" s="63"/>
      <c r="H83" s="63"/>
      <c r="I83" s="172"/>
      <c r="J83" s="181">
        <f>BK83</f>
        <v>0</v>
      </c>
      <c r="K83" s="63"/>
      <c r="L83" s="61"/>
      <c r="M83" s="84"/>
      <c r="N83" s="85"/>
      <c r="O83" s="85"/>
      <c r="P83" s="182">
        <f>P84</f>
        <v>0</v>
      </c>
      <c r="Q83" s="85"/>
      <c r="R83" s="182">
        <f>R84</f>
        <v>0</v>
      </c>
      <c r="S83" s="85"/>
      <c r="T83" s="183">
        <f>T84</f>
        <v>0</v>
      </c>
      <c r="AT83" s="24" t="s">
        <v>71</v>
      </c>
      <c r="AU83" s="24" t="s">
        <v>133</v>
      </c>
      <c r="BK83" s="184">
        <f>BK84</f>
        <v>0</v>
      </c>
    </row>
    <row r="84" spans="2:63" s="11" customFormat="1" ht="37.35" customHeight="1">
      <c r="B84" s="185"/>
      <c r="C84" s="186"/>
      <c r="D84" s="199" t="s">
        <v>71</v>
      </c>
      <c r="E84" s="268" t="s">
        <v>117</v>
      </c>
      <c r="F84" s="268" t="s">
        <v>118</v>
      </c>
      <c r="G84" s="186"/>
      <c r="H84" s="186"/>
      <c r="I84" s="189"/>
      <c r="J84" s="269">
        <f>BK84</f>
        <v>0</v>
      </c>
      <c r="K84" s="186"/>
      <c r="L84" s="191"/>
      <c r="M84" s="192"/>
      <c r="N84" s="193"/>
      <c r="O84" s="193"/>
      <c r="P84" s="194">
        <f>SUM(P85:P113)</f>
        <v>0</v>
      </c>
      <c r="Q84" s="193"/>
      <c r="R84" s="194">
        <f>SUM(R85:R113)</f>
        <v>0</v>
      </c>
      <c r="S84" s="193"/>
      <c r="T84" s="195">
        <f>SUM(T85:T113)</f>
        <v>0</v>
      </c>
      <c r="AR84" s="196" t="s">
        <v>80</v>
      </c>
      <c r="AT84" s="197" t="s">
        <v>71</v>
      </c>
      <c r="AU84" s="197" t="s">
        <v>72</v>
      </c>
      <c r="AY84" s="196" t="s">
        <v>172</v>
      </c>
      <c r="BK84" s="198">
        <f>SUM(BK85:BK113)</f>
        <v>0</v>
      </c>
    </row>
    <row r="85" spans="2:65" s="1" customFormat="1" ht="31.5" customHeight="1">
      <c r="B85" s="41"/>
      <c r="C85" s="202" t="s">
        <v>80</v>
      </c>
      <c r="D85" s="202" t="s">
        <v>175</v>
      </c>
      <c r="E85" s="203" t="s">
        <v>2575</v>
      </c>
      <c r="F85" s="204" t="s">
        <v>2576</v>
      </c>
      <c r="G85" s="205" t="s">
        <v>2537</v>
      </c>
      <c r="H85" s="206">
        <v>1</v>
      </c>
      <c r="I85" s="207"/>
      <c r="J85" s="208">
        <f>ROUND(I85*H85,2)</f>
        <v>0</v>
      </c>
      <c r="K85" s="204" t="s">
        <v>21</v>
      </c>
      <c r="L85" s="61"/>
      <c r="M85" s="209" t="s">
        <v>21</v>
      </c>
      <c r="N85" s="210" t="s">
        <v>43</v>
      </c>
      <c r="O85" s="42"/>
      <c r="P85" s="211">
        <f>O85*H85</f>
        <v>0</v>
      </c>
      <c r="Q85" s="211">
        <v>0</v>
      </c>
      <c r="R85" s="211">
        <f>Q85*H85</f>
        <v>0</v>
      </c>
      <c r="S85" s="211">
        <v>0</v>
      </c>
      <c r="T85" s="212">
        <f>S85*H85</f>
        <v>0</v>
      </c>
      <c r="AR85" s="24" t="s">
        <v>180</v>
      </c>
      <c r="AT85" s="24" t="s">
        <v>175</v>
      </c>
      <c r="AU85" s="24" t="s">
        <v>80</v>
      </c>
      <c r="AY85" s="24" t="s">
        <v>172</v>
      </c>
      <c r="BE85" s="213">
        <f>IF(N85="základní",J85,0)</f>
        <v>0</v>
      </c>
      <c r="BF85" s="213">
        <f>IF(N85="snížená",J85,0)</f>
        <v>0</v>
      </c>
      <c r="BG85" s="213">
        <f>IF(N85="zákl. přenesená",J85,0)</f>
        <v>0</v>
      </c>
      <c r="BH85" s="213">
        <f>IF(N85="sníž. přenesená",J85,0)</f>
        <v>0</v>
      </c>
      <c r="BI85" s="213">
        <f>IF(N85="nulová",J85,0)</f>
        <v>0</v>
      </c>
      <c r="BJ85" s="24" t="s">
        <v>80</v>
      </c>
      <c r="BK85" s="213">
        <f>ROUND(I85*H85,2)</f>
        <v>0</v>
      </c>
      <c r="BL85" s="24" t="s">
        <v>180</v>
      </c>
      <c r="BM85" s="24" t="s">
        <v>2577</v>
      </c>
    </row>
    <row r="86" spans="2:51" s="12" customFormat="1" ht="13.5">
      <c r="B86" s="217"/>
      <c r="C86" s="218"/>
      <c r="D86" s="214" t="s">
        <v>184</v>
      </c>
      <c r="E86" s="219" t="s">
        <v>21</v>
      </c>
      <c r="F86" s="220" t="s">
        <v>2578</v>
      </c>
      <c r="G86" s="218"/>
      <c r="H86" s="221" t="s">
        <v>21</v>
      </c>
      <c r="I86" s="222"/>
      <c r="J86" s="218"/>
      <c r="K86" s="218"/>
      <c r="L86" s="223"/>
      <c r="M86" s="224"/>
      <c r="N86" s="225"/>
      <c r="O86" s="225"/>
      <c r="P86" s="225"/>
      <c r="Q86" s="225"/>
      <c r="R86" s="225"/>
      <c r="S86" s="225"/>
      <c r="T86" s="226"/>
      <c r="AT86" s="227" t="s">
        <v>184</v>
      </c>
      <c r="AU86" s="227" t="s">
        <v>80</v>
      </c>
      <c r="AV86" s="12" t="s">
        <v>80</v>
      </c>
      <c r="AW86" s="12" t="s">
        <v>35</v>
      </c>
      <c r="AX86" s="12" t="s">
        <v>72</v>
      </c>
      <c r="AY86" s="227" t="s">
        <v>172</v>
      </c>
    </row>
    <row r="87" spans="2:51" s="13" customFormat="1" ht="13.5">
      <c r="B87" s="228"/>
      <c r="C87" s="229"/>
      <c r="D87" s="241" t="s">
        <v>184</v>
      </c>
      <c r="E87" s="251" t="s">
        <v>21</v>
      </c>
      <c r="F87" s="252" t="s">
        <v>80</v>
      </c>
      <c r="G87" s="229"/>
      <c r="H87" s="253">
        <v>1</v>
      </c>
      <c r="I87" s="233"/>
      <c r="J87" s="229"/>
      <c r="K87" s="229"/>
      <c r="L87" s="234"/>
      <c r="M87" s="235"/>
      <c r="N87" s="236"/>
      <c r="O87" s="236"/>
      <c r="P87" s="236"/>
      <c r="Q87" s="236"/>
      <c r="R87" s="236"/>
      <c r="S87" s="236"/>
      <c r="T87" s="237"/>
      <c r="AT87" s="238" t="s">
        <v>184</v>
      </c>
      <c r="AU87" s="238" t="s">
        <v>80</v>
      </c>
      <c r="AV87" s="13" t="s">
        <v>82</v>
      </c>
      <c r="AW87" s="13" t="s">
        <v>35</v>
      </c>
      <c r="AX87" s="13" t="s">
        <v>80</v>
      </c>
      <c r="AY87" s="238" t="s">
        <v>172</v>
      </c>
    </row>
    <row r="88" spans="2:65" s="1" customFormat="1" ht="57" customHeight="1">
      <c r="B88" s="41"/>
      <c r="C88" s="202" t="s">
        <v>82</v>
      </c>
      <c r="D88" s="202" t="s">
        <v>175</v>
      </c>
      <c r="E88" s="203" t="s">
        <v>2579</v>
      </c>
      <c r="F88" s="204" t="s">
        <v>2580</v>
      </c>
      <c r="G88" s="205" t="s">
        <v>2537</v>
      </c>
      <c r="H88" s="206">
        <v>1</v>
      </c>
      <c r="I88" s="207"/>
      <c r="J88" s="208">
        <f>ROUND(I88*H88,2)</f>
        <v>0</v>
      </c>
      <c r="K88" s="204" t="s">
        <v>21</v>
      </c>
      <c r="L88" s="61"/>
      <c r="M88" s="209" t="s">
        <v>21</v>
      </c>
      <c r="N88" s="210" t="s">
        <v>43</v>
      </c>
      <c r="O88" s="42"/>
      <c r="P88" s="211">
        <f>O88*H88</f>
        <v>0</v>
      </c>
      <c r="Q88" s="211">
        <v>0</v>
      </c>
      <c r="R88" s="211">
        <f>Q88*H88</f>
        <v>0</v>
      </c>
      <c r="S88" s="211">
        <v>0</v>
      </c>
      <c r="T88" s="212">
        <f>S88*H88</f>
        <v>0</v>
      </c>
      <c r="AR88" s="24" t="s">
        <v>180</v>
      </c>
      <c r="AT88" s="24" t="s">
        <v>175</v>
      </c>
      <c r="AU88" s="24" t="s">
        <v>80</v>
      </c>
      <c r="AY88" s="24" t="s">
        <v>172</v>
      </c>
      <c r="BE88" s="213">
        <f>IF(N88="základní",J88,0)</f>
        <v>0</v>
      </c>
      <c r="BF88" s="213">
        <f>IF(N88="snížená",J88,0)</f>
        <v>0</v>
      </c>
      <c r="BG88" s="213">
        <f>IF(N88="zákl. přenesená",J88,0)</f>
        <v>0</v>
      </c>
      <c r="BH88" s="213">
        <f>IF(N88="sníž. přenesená",J88,0)</f>
        <v>0</v>
      </c>
      <c r="BI88" s="213">
        <f>IF(N88="nulová",J88,0)</f>
        <v>0</v>
      </c>
      <c r="BJ88" s="24" t="s">
        <v>80</v>
      </c>
      <c r="BK88" s="213">
        <f>ROUND(I88*H88,2)</f>
        <v>0</v>
      </c>
      <c r="BL88" s="24" t="s">
        <v>180</v>
      </c>
      <c r="BM88" s="24" t="s">
        <v>2581</v>
      </c>
    </row>
    <row r="89" spans="2:51" s="13" customFormat="1" ht="13.5">
      <c r="B89" s="228"/>
      <c r="C89" s="229"/>
      <c r="D89" s="241" t="s">
        <v>184</v>
      </c>
      <c r="E89" s="251" t="s">
        <v>21</v>
      </c>
      <c r="F89" s="252" t="s">
        <v>80</v>
      </c>
      <c r="G89" s="229"/>
      <c r="H89" s="253">
        <v>1</v>
      </c>
      <c r="I89" s="233"/>
      <c r="J89" s="229"/>
      <c r="K89" s="229"/>
      <c r="L89" s="234"/>
      <c r="M89" s="235"/>
      <c r="N89" s="236"/>
      <c r="O89" s="236"/>
      <c r="P89" s="236"/>
      <c r="Q89" s="236"/>
      <c r="R89" s="236"/>
      <c r="S89" s="236"/>
      <c r="T89" s="237"/>
      <c r="AT89" s="238" t="s">
        <v>184</v>
      </c>
      <c r="AU89" s="238" t="s">
        <v>80</v>
      </c>
      <c r="AV89" s="13" t="s">
        <v>82</v>
      </c>
      <c r="AW89" s="13" t="s">
        <v>35</v>
      </c>
      <c r="AX89" s="13" t="s">
        <v>80</v>
      </c>
      <c r="AY89" s="238" t="s">
        <v>172</v>
      </c>
    </row>
    <row r="90" spans="2:65" s="1" customFormat="1" ht="31.5" customHeight="1">
      <c r="B90" s="41"/>
      <c r="C90" s="202" t="s">
        <v>173</v>
      </c>
      <c r="D90" s="202" t="s">
        <v>175</v>
      </c>
      <c r="E90" s="203" t="s">
        <v>2582</v>
      </c>
      <c r="F90" s="204" t="s">
        <v>2583</v>
      </c>
      <c r="G90" s="205" t="s">
        <v>2537</v>
      </c>
      <c r="H90" s="206">
        <v>1</v>
      </c>
      <c r="I90" s="207"/>
      <c r="J90" s="208">
        <f>ROUND(I90*H90,2)</f>
        <v>0</v>
      </c>
      <c r="K90" s="204" t="s">
        <v>21</v>
      </c>
      <c r="L90" s="61"/>
      <c r="M90" s="209" t="s">
        <v>21</v>
      </c>
      <c r="N90" s="210" t="s">
        <v>43</v>
      </c>
      <c r="O90" s="42"/>
      <c r="P90" s="211">
        <f>O90*H90</f>
        <v>0</v>
      </c>
      <c r="Q90" s="211">
        <v>0</v>
      </c>
      <c r="R90" s="211">
        <f>Q90*H90</f>
        <v>0</v>
      </c>
      <c r="S90" s="211">
        <v>0</v>
      </c>
      <c r="T90" s="212">
        <f>S90*H90</f>
        <v>0</v>
      </c>
      <c r="AR90" s="24" t="s">
        <v>180</v>
      </c>
      <c r="AT90" s="24" t="s">
        <v>175</v>
      </c>
      <c r="AU90" s="24" t="s">
        <v>80</v>
      </c>
      <c r="AY90" s="24" t="s">
        <v>172</v>
      </c>
      <c r="BE90" s="213">
        <f>IF(N90="základní",J90,0)</f>
        <v>0</v>
      </c>
      <c r="BF90" s="213">
        <f>IF(N90="snížená",J90,0)</f>
        <v>0</v>
      </c>
      <c r="BG90" s="213">
        <f>IF(N90="zákl. přenesená",J90,0)</f>
        <v>0</v>
      </c>
      <c r="BH90" s="213">
        <f>IF(N90="sníž. přenesená",J90,0)</f>
        <v>0</v>
      </c>
      <c r="BI90" s="213">
        <f>IF(N90="nulová",J90,0)</f>
        <v>0</v>
      </c>
      <c r="BJ90" s="24" t="s">
        <v>80</v>
      </c>
      <c r="BK90" s="213">
        <f>ROUND(I90*H90,2)</f>
        <v>0</v>
      </c>
      <c r="BL90" s="24" t="s">
        <v>180</v>
      </c>
      <c r="BM90" s="24" t="s">
        <v>2584</v>
      </c>
    </row>
    <row r="91" spans="2:51" s="13" customFormat="1" ht="13.5">
      <c r="B91" s="228"/>
      <c r="C91" s="229"/>
      <c r="D91" s="241" t="s">
        <v>184</v>
      </c>
      <c r="E91" s="251" t="s">
        <v>21</v>
      </c>
      <c r="F91" s="252" t="s">
        <v>80</v>
      </c>
      <c r="G91" s="229"/>
      <c r="H91" s="253">
        <v>1</v>
      </c>
      <c r="I91" s="233"/>
      <c r="J91" s="229"/>
      <c r="K91" s="229"/>
      <c r="L91" s="234"/>
      <c r="M91" s="235"/>
      <c r="N91" s="236"/>
      <c r="O91" s="236"/>
      <c r="P91" s="236"/>
      <c r="Q91" s="236"/>
      <c r="R91" s="236"/>
      <c r="S91" s="236"/>
      <c r="T91" s="237"/>
      <c r="AT91" s="238" t="s">
        <v>184</v>
      </c>
      <c r="AU91" s="238" t="s">
        <v>80</v>
      </c>
      <c r="AV91" s="13" t="s">
        <v>82</v>
      </c>
      <c r="AW91" s="13" t="s">
        <v>35</v>
      </c>
      <c r="AX91" s="13" t="s">
        <v>80</v>
      </c>
      <c r="AY91" s="238" t="s">
        <v>172</v>
      </c>
    </row>
    <row r="92" spans="2:65" s="1" customFormat="1" ht="31.5" customHeight="1">
      <c r="B92" s="41"/>
      <c r="C92" s="202" t="s">
        <v>215</v>
      </c>
      <c r="D92" s="202" t="s">
        <v>175</v>
      </c>
      <c r="E92" s="203" t="s">
        <v>2585</v>
      </c>
      <c r="F92" s="204" t="s">
        <v>2586</v>
      </c>
      <c r="G92" s="205" t="s">
        <v>2537</v>
      </c>
      <c r="H92" s="206">
        <v>1</v>
      </c>
      <c r="I92" s="207"/>
      <c r="J92" s="208">
        <f>ROUND(I92*H92,2)</f>
        <v>0</v>
      </c>
      <c r="K92" s="204" t="s">
        <v>21</v>
      </c>
      <c r="L92" s="61"/>
      <c r="M92" s="209" t="s">
        <v>21</v>
      </c>
      <c r="N92" s="210" t="s">
        <v>43</v>
      </c>
      <c r="O92" s="42"/>
      <c r="P92" s="211">
        <f>O92*H92</f>
        <v>0</v>
      </c>
      <c r="Q92" s="211">
        <v>0</v>
      </c>
      <c r="R92" s="211">
        <f>Q92*H92</f>
        <v>0</v>
      </c>
      <c r="S92" s="211">
        <v>0</v>
      </c>
      <c r="T92" s="212">
        <f>S92*H92</f>
        <v>0</v>
      </c>
      <c r="AR92" s="24" t="s">
        <v>180</v>
      </c>
      <c r="AT92" s="24" t="s">
        <v>175</v>
      </c>
      <c r="AU92" s="24" t="s">
        <v>80</v>
      </c>
      <c r="AY92" s="24" t="s">
        <v>172</v>
      </c>
      <c r="BE92" s="213">
        <f>IF(N92="základní",J92,0)</f>
        <v>0</v>
      </c>
      <c r="BF92" s="213">
        <f>IF(N92="snížená",J92,0)</f>
        <v>0</v>
      </c>
      <c r="BG92" s="213">
        <f>IF(N92="zákl. přenesená",J92,0)</f>
        <v>0</v>
      </c>
      <c r="BH92" s="213">
        <f>IF(N92="sníž. přenesená",J92,0)</f>
        <v>0</v>
      </c>
      <c r="BI92" s="213">
        <f>IF(N92="nulová",J92,0)</f>
        <v>0</v>
      </c>
      <c r="BJ92" s="24" t="s">
        <v>80</v>
      </c>
      <c r="BK92" s="213">
        <f>ROUND(I92*H92,2)</f>
        <v>0</v>
      </c>
      <c r="BL92" s="24" t="s">
        <v>180</v>
      </c>
      <c r="BM92" s="24" t="s">
        <v>2587</v>
      </c>
    </row>
    <row r="93" spans="2:51" s="13" customFormat="1" ht="13.5">
      <c r="B93" s="228"/>
      <c r="C93" s="229"/>
      <c r="D93" s="241" t="s">
        <v>184</v>
      </c>
      <c r="E93" s="251" t="s">
        <v>21</v>
      </c>
      <c r="F93" s="252" t="s">
        <v>80</v>
      </c>
      <c r="G93" s="229"/>
      <c r="H93" s="253">
        <v>1</v>
      </c>
      <c r="I93" s="233"/>
      <c r="J93" s="229"/>
      <c r="K93" s="229"/>
      <c r="L93" s="234"/>
      <c r="M93" s="235"/>
      <c r="N93" s="236"/>
      <c r="O93" s="236"/>
      <c r="P93" s="236"/>
      <c r="Q93" s="236"/>
      <c r="R93" s="236"/>
      <c r="S93" s="236"/>
      <c r="T93" s="237"/>
      <c r="AT93" s="238" t="s">
        <v>184</v>
      </c>
      <c r="AU93" s="238" t="s">
        <v>80</v>
      </c>
      <c r="AV93" s="13" t="s">
        <v>82</v>
      </c>
      <c r="AW93" s="13" t="s">
        <v>35</v>
      </c>
      <c r="AX93" s="13" t="s">
        <v>80</v>
      </c>
      <c r="AY93" s="238" t="s">
        <v>172</v>
      </c>
    </row>
    <row r="94" spans="2:65" s="1" customFormat="1" ht="31.5" customHeight="1">
      <c r="B94" s="41"/>
      <c r="C94" s="202" t="s">
        <v>180</v>
      </c>
      <c r="D94" s="202" t="s">
        <v>175</v>
      </c>
      <c r="E94" s="203" t="s">
        <v>2588</v>
      </c>
      <c r="F94" s="204" t="s">
        <v>2589</v>
      </c>
      <c r="G94" s="205" t="s">
        <v>2537</v>
      </c>
      <c r="H94" s="206">
        <v>1</v>
      </c>
      <c r="I94" s="207"/>
      <c r="J94" s="208">
        <f>ROUND(I94*H94,2)</f>
        <v>0</v>
      </c>
      <c r="K94" s="204" t="s">
        <v>21</v>
      </c>
      <c r="L94" s="61"/>
      <c r="M94" s="209" t="s">
        <v>21</v>
      </c>
      <c r="N94" s="210" t="s">
        <v>43</v>
      </c>
      <c r="O94" s="42"/>
      <c r="P94" s="211">
        <f>O94*H94</f>
        <v>0</v>
      </c>
      <c r="Q94" s="211">
        <v>0</v>
      </c>
      <c r="R94" s="211">
        <f>Q94*H94</f>
        <v>0</v>
      </c>
      <c r="S94" s="211">
        <v>0</v>
      </c>
      <c r="T94" s="212">
        <f>S94*H94</f>
        <v>0</v>
      </c>
      <c r="AR94" s="24" t="s">
        <v>180</v>
      </c>
      <c r="AT94" s="24" t="s">
        <v>175</v>
      </c>
      <c r="AU94" s="24" t="s">
        <v>80</v>
      </c>
      <c r="AY94" s="24" t="s">
        <v>172</v>
      </c>
      <c r="BE94" s="213">
        <f>IF(N94="základní",J94,0)</f>
        <v>0</v>
      </c>
      <c r="BF94" s="213">
        <f>IF(N94="snížená",J94,0)</f>
        <v>0</v>
      </c>
      <c r="BG94" s="213">
        <f>IF(N94="zákl. přenesená",J94,0)</f>
        <v>0</v>
      </c>
      <c r="BH94" s="213">
        <f>IF(N94="sníž. přenesená",J94,0)</f>
        <v>0</v>
      </c>
      <c r="BI94" s="213">
        <f>IF(N94="nulová",J94,0)</f>
        <v>0</v>
      </c>
      <c r="BJ94" s="24" t="s">
        <v>80</v>
      </c>
      <c r="BK94" s="213">
        <f>ROUND(I94*H94,2)</f>
        <v>0</v>
      </c>
      <c r="BL94" s="24" t="s">
        <v>180</v>
      </c>
      <c r="BM94" s="24" t="s">
        <v>2590</v>
      </c>
    </row>
    <row r="95" spans="2:51" s="13" customFormat="1" ht="13.5">
      <c r="B95" s="228"/>
      <c r="C95" s="229"/>
      <c r="D95" s="241" t="s">
        <v>184</v>
      </c>
      <c r="E95" s="251" t="s">
        <v>21</v>
      </c>
      <c r="F95" s="252" t="s">
        <v>80</v>
      </c>
      <c r="G95" s="229"/>
      <c r="H95" s="253">
        <v>1</v>
      </c>
      <c r="I95" s="233"/>
      <c r="J95" s="229"/>
      <c r="K95" s="229"/>
      <c r="L95" s="234"/>
      <c r="M95" s="235"/>
      <c r="N95" s="236"/>
      <c r="O95" s="236"/>
      <c r="P95" s="236"/>
      <c r="Q95" s="236"/>
      <c r="R95" s="236"/>
      <c r="S95" s="236"/>
      <c r="T95" s="237"/>
      <c r="AT95" s="238" t="s">
        <v>184</v>
      </c>
      <c r="AU95" s="238" t="s">
        <v>80</v>
      </c>
      <c r="AV95" s="13" t="s">
        <v>82</v>
      </c>
      <c r="AW95" s="13" t="s">
        <v>35</v>
      </c>
      <c r="AX95" s="13" t="s">
        <v>80</v>
      </c>
      <c r="AY95" s="238" t="s">
        <v>172</v>
      </c>
    </row>
    <row r="96" spans="2:65" s="1" customFormat="1" ht="22.5" customHeight="1">
      <c r="B96" s="41"/>
      <c r="C96" s="202" t="s">
        <v>224</v>
      </c>
      <c r="D96" s="202" t="s">
        <v>175</v>
      </c>
      <c r="E96" s="203" t="s">
        <v>2591</v>
      </c>
      <c r="F96" s="204" t="s">
        <v>2592</v>
      </c>
      <c r="G96" s="205" t="s">
        <v>2537</v>
      </c>
      <c r="H96" s="206">
        <v>1</v>
      </c>
      <c r="I96" s="207"/>
      <c r="J96" s="208">
        <f>ROUND(I96*H96,2)</f>
        <v>0</v>
      </c>
      <c r="K96" s="204" t="s">
        <v>21</v>
      </c>
      <c r="L96" s="61"/>
      <c r="M96" s="209" t="s">
        <v>21</v>
      </c>
      <c r="N96" s="210" t="s">
        <v>43</v>
      </c>
      <c r="O96" s="42"/>
      <c r="P96" s="211">
        <f>O96*H96</f>
        <v>0</v>
      </c>
      <c r="Q96" s="211">
        <v>0</v>
      </c>
      <c r="R96" s="211">
        <f>Q96*H96</f>
        <v>0</v>
      </c>
      <c r="S96" s="211">
        <v>0</v>
      </c>
      <c r="T96" s="212">
        <f>S96*H96</f>
        <v>0</v>
      </c>
      <c r="AR96" s="24" t="s">
        <v>180</v>
      </c>
      <c r="AT96" s="24" t="s">
        <v>175</v>
      </c>
      <c r="AU96" s="24" t="s">
        <v>80</v>
      </c>
      <c r="AY96" s="24" t="s">
        <v>172</v>
      </c>
      <c r="BE96" s="213">
        <f>IF(N96="základní",J96,0)</f>
        <v>0</v>
      </c>
      <c r="BF96" s="213">
        <f>IF(N96="snížená",J96,0)</f>
        <v>0</v>
      </c>
      <c r="BG96" s="213">
        <f>IF(N96="zákl. přenesená",J96,0)</f>
        <v>0</v>
      </c>
      <c r="BH96" s="213">
        <f>IF(N96="sníž. přenesená",J96,0)</f>
        <v>0</v>
      </c>
      <c r="BI96" s="213">
        <f>IF(N96="nulová",J96,0)</f>
        <v>0</v>
      </c>
      <c r="BJ96" s="24" t="s">
        <v>80</v>
      </c>
      <c r="BK96" s="213">
        <f>ROUND(I96*H96,2)</f>
        <v>0</v>
      </c>
      <c r="BL96" s="24" t="s">
        <v>180</v>
      </c>
      <c r="BM96" s="24" t="s">
        <v>2593</v>
      </c>
    </row>
    <row r="97" spans="2:47" s="1" customFormat="1" ht="27">
      <c r="B97" s="41"/>
      <c r="C97" s="63"/>
      <c r="D97" s="214" t="s">
        <v>1514</v>
      </c>
      <c r="E97" s="63"/>
      <c r="F97" s="215" t="s">
        <v>2594</v>
      </c>
      <c r="G97" s="63"/>
      <c r="H97" s="63"/>
      <c r="I97" s="172"/>
      <c r="J97" s="63"/>
      <c r="K97" s="63"/>
      <c r="L97" s="61"/>
      <c r="M97" s="216"/>
      <c r="N97" s="42"/>
      <c r="O97" s="42"/>
      <c r="P97" s="42"/>
      <c r="Q97" s="42"/>
      <c r="R97" s="42"/>
      <c r="S97" s="42"/>
      <c r="T97" s="78"/>
      <c r="AT97" s="24" t="s">
        <v>1514</v>
      </c>
      <c r="AU97" s="24" t="s">
        <v>80</v>
      </c>
    </row>
    <row r="98" spans="2:51" s="12" customFormat="1" ht="13.5">
      <c r="B98" s="217"/>
      <c r="C98" s="218"/>
      <c r="D98" s="214" t="s">
        <v>184</v>
      </c>
      <c r="E98" s="219" t="s">
        <v>21</v>
      </c>
      <c r="F98" s="220" t="s">
        <v>2595</v>
      </c>
      <c r="G98" s="218"/>
      <c r="H98" s="221" t="s">
        <v>21</v>
      </c>
      <c r="I98" s="222"/>
      <c r="J98" s="218"/>
      <c r="K98" s="218"/>
      <c r="L98" s="223"/>
      <c r="M98" s="224"/>
      <c r="N98" s="225"/>
      <c r="O98" s="225"/>
      <c r="P98" s="225"/>
      <c r="Q98" s="225"/>
      <c r="R98" s="225"/>
      <c r="S98" s="225"/>
      <c r="T98" s="226"/>
      <c r="AT98" s="227" t="s">
        <v>184</v>
      </c>
      <c r="AU98" s="227" t="s">
        <v>80</v>
      </c>
      <c r="AV98" s="12" t="s">
        <v>80</v>
      </c>
      <c r="AW98" s="12" t="s">
        <v>35</v>
      </c>
      <c r="AX98" s="12" t="s">
        <v>72</v>
      </c>
      <c r="AY98" s="227" t="s">
        <v>172</v>
      </c>
    </row>
    <row r="99" spans="2:51" s="13" customFormat="1" ht="13.5">
      <c r="B99" s="228"/>
      <c r="C99" s="229"/>
      <c r="D99" s="241" t="s">
        <v>184</v>
      </c>
      <c r="E99" s="251" t="s">
        <v>21</v>
      </c>
      <c r="F99" s="252" t="s">
        <v>80</v>
      </c>
      <c r="G99" s="229"/>
      <c r="H99" s="253">
        <v>1</v>
      </c>
      <c r="I99" s="233"/>
      <c r="J99" s="229"/>
      <c r="K99" s="229"/>
      <c r="L99" s="234"/>
      <c r="M99" s="235"/>
      <c r="N99" s="236"/>
      <c r="O99" s="236"/>
      <c r="P99" s="236"/>
      <c r="Q99" s="236"/>
      <c r="R99" s="236"/>
      <c r="S99" s="236"/>
      <c r="T99" s="237"/>
      <c r="AT99" s="238" t="s">
        <v>184</v>
      </c>
      <c r="AU99" s="238" t="s">
        <v>80</v>
      </c>
      <c r="AV99" s="13" t="s">
        <v>82</v>
      </c>
      <c r="AW99" s="13" t="s">
        <v>35</v>
      </c>
      <c r="AX99" s="13" t="s">
        <v>80</v>
      </c>
      <c r="AY99" s="238" t="s">
        <v>172</v>
      </c>
    </row>
    <row r="100" spans="2:65" s="1" customFormat="1" ht="31.5" customHeight="1">
      <c r="B100" s="41"/>
      <c r="C100" s="202" t="s">
        <v>235</v>
      </c>
      <c r="D100" s="202" t="s">
        <v>175</v>
      </c>
      <c r="E100" s="203" t="s">
        <v>2596</v>
      </c>
      <c r="F100" s="204" t="s">
        <v>2597</v>
      </c>
      <c r="G100" s="205" t="s">
        <v>2537</v>
      </c>
      <c r="H100" s="206">
        <v>1</v>
      </c>
      <c r="I100" s="207"/>
      <c r="J100" s="208">
        <f>ROUND(I100*H100,2)</f>
        <v>0</v>
      </c>
      <c r="K100" s="204" t="s">
        <v>21</v>
      </c>
      <c r="L100" s="61"/>
      <c r="M100" s="209" t="s">
        <v>21</v>
      </c>
      <c r="N100" s="210" t="s">
        <v>43</v>
      </c>
      <c r="O100" s="42"/>
      <c r="P100" s="211">
        <f>O100*H100</f>
        <v>0</v>
      </c>
      <c r="Q100" s="211">
        <v>0</v>
      </c>
      <c r="R100" s="211">
        <f>Q100*H100</f>
        <v>0</v>
      </c>
      <c r="S100" s="211">
        <v>0</v>
      </c>
      <c r="T100" s="212">
        <f>S100*H100</f>
        <v>0</v>
      </c>
      <c r="AR100" s="24" t="s">
        <v>180</v>
      </c>
      <c r="AT100" s="24" t="s">
        <v>175</v>
      </c>
      <c r="AU100" s="24" t="s">
        <v>80</v>
      </c>
      <c r="AY100" s="24" t="s">
        <v>172</v>
      </c>
      <c r="BE100" s="213">
        <f>IF(N100="základní",J100,0)</f>
        <v>0</v>
      </c>
      <c r="BF100" s="213">
        <f>IF(N100="snížená",J100,0)</f>
        <v>0</v>
      </c>
      <c r="BG100" s="213">
        <f>IF(N100="zákl. přenesená",J100,0)</f>
        <v>0</v>
      </c>
      <c r="BH100" s="213">
        <f>IF(N100="sníž. přenesená",J100,0)</f>
        <v>0</v>
      </c>
      <c r="BI100" s="213">
        <f>IF(N100="nulová",J100,0)</f>
        <v>0</v>
      </c>
      <c r="BJ100" s="24" t="s">
        <v>80</v>
      </c>
      <c r="BK100" s="213">
        <f>ROUND(I100*H100,2)</f>
        <v>0</v>
      </c>
      <c r="BL100" s="24" t="s">
        <v>180</v>
      </c>
      <c r="BM100" s="24" t="s">
        <v>2598</v>
      </c>
    </row>
    <row r="101" spans="2:47" s="1" customFormat="1" ht="54">
      <c r="B101" s="41"/>
      <c r="C101" s="63"/>
      <c r="D101" s="214" t="s">
        <v>1514</v>
      </c>
      <c r="E101" s="63"/>
      <c r="F101" s="215" t="s">
        <v>2599</v>
      </c>
      <c r="G101" s="63"/>
      <c r="H101" s="63"/>
      <c r="I101" s="172"/>
      <c r="J101" s="63"/>
      <c r="K101" s="63"/>
      <c r="L101" s="61"/>
      <c r="M101" s="216"/>
      <c r="N101" s="42"/>
      <c r="O101" s="42"/>
      <c r="P101" s="42"/>
      <c r="Q101" s="42"/>
      <c r="R101" s="42"/>
      <c r="S101" s="42"/>
      <c r="T101" s="78"/>
      <c r="AT101" s="24" t="s">
        <v>1514</v>
      </c>
      <c r="AU101" s="24" t="s">
        <v>80</v>
      </c>
    </row>
    <row r="102" spans="2:51" s="13" customFormat="1" ht="13.5">
      <c r="B102" s="228"/>
      <c r="C102" s="229"/>
      <c r="D102" s="241" t="s">
        <v>184</v>
      </c>
      <c r="E102" s="251" t="s">
        <v>21</v>
      </c>
      <c r="F102" s="252" t="s">
        <v>80</v>
      </c>
      <c r="G102" s="229"/>
      <c r="H102" s="253">
        <v>1</v>
      </c>
      <c r="I102" s="233"/>
      <c r="J102" s="229"/>
      <c r="K102" s="229"/>
      <c r="L102" s="234"/>
      <c r="M102" s="235"/>
      <c r="N102" s="236"/>
      <c r="O102" s="236"/>
      <c r="P102" s="236"/>
      <c r="Q102" s="236"/>
      <c r="R102" s="236"/>
      <c r="S102" s="236"/>
      <c r="T102" s="237"/>
      <c r="AT102" s="238" t="s">
        <v>184</v>
      </c>
      <c r="AU102" s="238" t="s">
        <v>80</v>
      </c>
      <c r="AV102" s="13" t="s">
        <v>82</v>
      </c>
      <c r="AW102" s="13" t="s">
        <v>35</v>
      </c>
      <c r="AX102" s="13" t="s">
        <v>80</v>
      </c>
      <c r="AY102" s="238" t="s">
        <v>172</v>
      </c>
    </row>
    <row r="103" spans="2:65" s="1" customFormat="1" ht="31.5" customHeight="1">
      <c r="B103" s="41"/>
      <c r="C103" s="202" t="s">
        <v>243</v>
      </c>
      <c r="D103" s="202" t="s">
        <v>175</v>
      </c>
      <c r="E103" s="203" t="s">
        <v>2600</v>
      </c>
      <c r="F103" s="204" t="s">
        <v>2601</v>
      </c>
      <c r="G103" s="205" t="s">
        <v>2537</v>
      </c>
      <c r="H103" s="206">
        <v>1</v>
      </c>
      <c r="I103" s="207"/>
      <c r="J103" s="208">
        <f>ROUND(I103*H103,2)</f>
        <v>0</v>
      </c>
      <c r="K103" s="204" t="s">
        <v>21</v>
      </c>
      <c r="L103" s="61"/>
      <c r="M103" s="209" t="s">
        <v>21</v>
      </c>
      <c r="N103" s="210" t="s">
        <v>43</v>
      </c>
      <c r="O103" s="42"/>
      <c r="P103" s="211">
        <f>O103*H103</f>
        <v>0</v>
      </c>
      <c r="Q103" s="211">
        <v>0</v>
      </c>
      <c r="R103" s="211">
        <f>Q103*H103</f>
        <v>0</v>
      </c>
      <c r="S103" s="211">
        <v>0</v>
      </c>
      <c r="T103" s="212">
        <f>S103*H103</f>
        <v>0</v>
      </c>
      <c r="AR103" s="24" t="s">
        <v>180</v>
      </c>
      <c r="AT103" s="24" t="s">
        <v>175</v>
      </c>
      <c r="AU103" s="24" t="s">
        <v>80</v>
      </c>
      <c r="AY103" s="24" t="s">
        <v>172</v>
      </c>
      <c r="BE103" s="213">
        <f>IF(N103="základní",J103,0)</f>
        <v>0</v>
      </c>
      <c r="BF103" s="213">
        <f>IF(N103="snížená",J103,0)</f>
        <v>0</v>
      </c>
      <c r="BG103" s="213">
        <f>IF(N103="zákl. přenesená",J103,0)</f>
        <v>0</v>
      </c>
      <c r="BH103" s="213">
        <f>IF(N103="sníž. přenesená",J103,0)</f>
        <v>0</v>
      </c>
      <c r="BI103" s="213">
        <f>IF(N103="nulová",J103,0)</f>
        <v>0</v>
      </c>
      <c r="BJ103" s="24" t="s">
        <v>80</v>
      </c>
      <c r="BK103" s="213">
        <f>ROUND(I103*H103,2)</f>
        <v>0</v>
      </c>
      <c r="BL103" s="24" t="s">
        <v>180</v>
      </c>
      <c r="BM103" s="24" t="s">
        <v>2602</v>
      </c>
    </row>
    <row r="104" spans="2:47" s="1" customFormat="1" ht="54">
      <c r="B104" s="41"/>
      <c r="C104" s="63"/>
      <c r="D104" s="214" t="s">
        <v>1514</v>
      </c>
      <c r="E104" s="63"/>
      <c r="F104" s="215" t="s">
        <v>2603</v>
      </c>
      <c r="G104" s="63"/>
      <c r="H104" s="63"/>
      <c r="I104" s="172"/>
      <c r="J104" s="63"/>
      <c r="K104" s="63"/>
      <c r="L104" s="61"/>
      <c r="M104" s="216"/>
      <c r="N104" s="42"/>
      <c r="O104" s="42"/>
      <c r="P104" s="42"/>
      <c r="Q104" s="42"/>
      <c r="R104" s="42"/>
      <c r="S104" s="42"/>
      <c r="T104" s="78"/>
      <c r="AT104" s="24" t="s">
        <v>1514</v>
      </c>
      <c r="AU104" s="24" t="s">
        <v>80</v>
      </c>
    </row>
    <row r="105" spans="2:51" s="13" customFormat="1" ht="13.5">
      <c r="B105" s="228"/>
      <c r="C105" s="229"/>
      <c r="D105" s="241" t="s">
        <v>184</v>
      </c>
      <c r="E105" s="251" t="s">
        <v>21</v>
      </c>
      <c r="F105" s="252" t="s">
        <v>80</v>
      </c>
      <c r="G105" s="229"/>
      <c r="H105" s="253">
        <v>1</v>
      </c>
      <c r="I105" s="233"/>
      <c r="J105" s="229"/>
      <c r="K105" s="229"/>
      <c r="L105" s="234"/>
      <c r="M105" s="235"/>
      <c r="N105" s="236"/>
      <c r="O105" s="236"/>
      <c r="P105" s="236"/>
      <c r="Q105" s="236"/>
      <c r="R105" s="236"/>
      <c r="S105" s="236"/>
      <c r="T105" s="237"/>
      <c r="AT105" s="238" t="s">
        <v>184</v>
      </c>
      <c r="AU105" s="238" t="s">
        <v>80</v>
      </c>
      <c r="AV105" s="13" t="s">
        <v>82</v>
      </c>
      <c r="AW105" s="13" t="s">
        <v>35</v>
      </c>
      <c r="AX105" s="13" t="s">
        <v>80</v>
      </c>
      <c r="AY105" s="238" t="s">
        <v>172</v>
      </c>
    </row>
    <row r="106" spans="2:65" s="1" customFormat="1" ht="22.5" customHeight="1">
      <c r="B106" s="41"/>
      <c r="C106" s="202" t="s">
        <v>252</v>
      </c>
      <c r="D106" s="202" t="s">
        <v>175</v>
      </c>
      <c r="E106" s="203" t="s">
        <v>2604</v>
      </c>
      <c r="F106" s="204" t="s">
        <v>2605</v>
      </c>
      <c r="G106" s="205" t="s">
        <v>2537</v>
      </c>
      <c r="H106" s="206">
        <v>1</v>
      </c>
      <c r="I106" s="207"/>
      <c r="J106" s="208">
        <f>ROUND(I106*H106,2)</f>
        <v>0</v>
      </c>
      <c r="K106" s="204" t="s">
        <v>21</v>
      </c>
      <c r="L106" s="61"/>
      <c r="M106" s="209" t="s">
        <v>21</v>
      </c>
      <c r="N106" s="210" t="s">
        <v>43</v>
      </c>
      <c r="O106" s="42"/>
      <c r="P106" s="211">
        <f>O106*H106</f>
        <v>0</v>
      </c>
      <c r="Q106" s="211">
        <v>0</v>
      </c>
      <c r="R106" s="211">
        <f>Q106*H106</f>
        <v>0</v>
      </c>
      <c r="S106" s="211">
        <v>0</v>
      </c>
      <c r="T106" s="212">
        <f>S106*H106</f>
        <v>0</v>
      </c>
      <c r="AR106" s="24" t="s">
        <v>180</v>
      </c>
      <c r="AT106" s="24" t="s">
        <v>175</v>
      </c>
      <c r="AU106" s="24" t="s">
        <v>80</v>
      </c>
      <c r="AY106" s="24" t="s">
        <v>172</v>
      </c>
      <c r="BE106" s="213">
        <f>IF(N106="základní",J106,0)</f>
        <v>0</v>
      </c>
      <c r="BF106" s="213">
        <f>IF(N106="snížená",J106,0)</f>
        <v>0</v>
      </c>
      <c r="BG106" s="213">
        <f>IF(N106="zákl. přenesená",J106,0)</f>
        <v>0</v>
      </c>
      <c r="BH106" s="213">
        <f>IF(N106="sníž. přenesená",J106,0)</f>
        <v>0</v>
      </c>
      <c r="BI106" s="213">
        <f>IF(N106="nulová",J106,0)</f>
        <v>0</v>
      </c>
      <c r="BJ106" s="24" t="s">
        <v>80</v>
      </c>
      <c r="BK106" s="213">
        <f>ROUND(I106*H106,2)</f>
        <v>0</v>
      </c>
      <c r="BL106" s="24" t="s">
        <v>180</v>
      </c>
      <c r="BM106" s="24" t="s">
        <v>2606</v>
      </c>
    </row>
    <row r="107" spans="2:51" s="13" customFormat="1" ht="13.5">
      <c r="B107" s="228"/>
      <c r="C107" s="229"/>
      <c r="D107" s="241" t="s">
        <v>184</v>
      </c>
      <c r="E107" s="251" t="s">
        <v>21</v>
      </c>
      <c r="F107" s="252" t="s">
        <v>80</v>
      </c>
      <c r="G107" s="229"/>
      <c r="H107" s="253">
        <v>1</v>
      </c>
      <c r="I107" s="233"/>
      <c r="J107" s="229"/>
      <c r="K107" s="229"/>
      <c r="L107" s="234"/>
      <c r="M107" s="235"/>
      <c r="N107" s="236"/>
      <c r="O107" s="236"/>
      <c r="P107" s="236"/>
      <c r="Q107" s="236"/>
      <c r="R107" s="236"/>
      <c r="S107" s="236"/>
      <c r="T107" s="237"/>
      <c r="AT107" s="238" t="s">
        <v>184</v>
      </c>
      <c r="AU107" s="238" t="s">
        <v>80</v>
      </c>
      <c r="AV107" s="13" t="s">
        <v>82</v>
      </c>
      <c r="AW107" s="13" t="s">
        <v>35</v>
      </c>
      <c r="AX107" s="13" t="s">
        <v>80</v>
      </c>
      <c r="AY107" s="238" t="s">
        <v>172</v>
      </c>
    </row>
    <row r="108" spans="2:65" s="1" customFormat="1" ht="22.5" customHeight="1">
      <c r="B108" s="41"/>
      <c r="C108" s="202" t="s">
        <v>257</v>
      </c>
      <c r="D108" s="202" t="s">
        <v>175</v>
      </c>
      <c r="E108" s="203" t="s">
        <v>2607</v>
      </c>
      <c r="F108" s="204" t="s">
        <v>2608</v>
      </c>
      <c r="G108" s="205" t="s">
        <v>2537</v>
      </c>
      <c r="H108" s="206">
        <v>1</v>
      </c>
      <c r="I108" s="207"/>
      <c r="J108" s="208">
        <f>ROUND(I108*H108,2)</f>
        <v>0</v>
      </c>
      <c r="K108" s="204" t="s">
        <v>21</v>
      </c>
      <c r="L108" s="61"/>
      <c r="M108" s="209" t="s">
        <v>21</v>
      </c>
      <c r="N108" s="210" t="s">
        <v>43</v>
      </c>
      <c r="O108" s="42"/>
      <c r="P108" s="211">
        <f>O108*H108</f>
        <v>0</v>
      </c>
      <c r="Q108" s="211">
        <v>0</v>
      </c>
      <c r="R108" s="211">
        <f>Q108*H108</f>
        <v>0</v>
      </c>
      <c r="S108" s="211">
        <v>0</v>
      </c>
      <c r="T108" s="212">
        <f>S108*H108</f>
        <v>0</v>
      </c>
      <c r="AR108" s="24" t="s">
        <v>180</v>
      </c>
      <c r="AT108" s="24" t="s">
        <v>175</v>
      </c>
      <c r="AU108" s="24" t="s">
        <v>80</v>
      </c>
      <c r="AY108" s="24" t="s">
        <v>172</v>
      </c>
      <c r="BE108" s="213">
        <f>IF(N108="základní",J108,0)</f>
        <v>0</v>
      </c>
      <c r="BF108" s="213">
        <f>IF(N108="snížená",J108,0)</f>
        <v>0</v>
      </c>
      <c r="BG108" s="213">
        <f>IF(N108="zákl. přenesená",J108,0)</f>
        <v>0</v>
      </c>
      <c r="BH108" s="213">
        <f>IF(N108="sníž. přenesená",J108,0)</f>
        <v>0</v>
      </c>
      <c r="BI108" s="213">
        <f>IF(N108="nulová",J108,0)</f>
        <v>0</v>
      </c>
      <c r="BJ108" s="24" t="s">
        <v>80</v>
      </c>
      <c r="BK108" s="213">
        <f>ROUND(I108*H108,2)</f>
        <v>0</v>
      </c>
      <c r="BL108" s="24" t="s">
        <v>180</v>
      </c>
      <c r="BM108" s="24" t="s">
        <v>2609</v>
      </c>
    </row>
    <row r="109" spans="2:47" s="1" customFormat="1" ht="40.5">
      <c r="B109" s="41"/>
      <c r="C109" s="63"/>
      <c r="D109" s="214" t="s">
        <v>1514</v>
      </c>
      <c r="E109" s="63"/>
      <c r="F109" s="215" t="s">
        <v>2610</v>
      </c>
      <c r="G109" s="63"/>
      <c r="H109" s="63"/>
      <c r="I109" s="172"/>
      <c r="J109" s="63"/>
      <c r="K109" s="63"/>
      <c r="L109" s="61"/>
      <c r="M109" s="216"/>
      <c r="N109" s="42"/>
      <c r="O109" s="42"/>
      <c r="P109" s="42"/>
      <c r="Q109" s="42"/>
      <c r="R109" s="42"/>
      <c r="S109" s="42"/>
      <c r="T109" s="78"/>
      <c r="AT109" s="24" t="s">
        <v>1514</v>
      </c>
      <c r="AU109" s="24" t="s">
        <v>80</v>
      </c>
    </row>
    <row r="110" spans="2:51" s="13" customFormat="1" ht="13.5">
      <c r="B110" s="228"/>
      <c r="C110" s="229"/>
      <c r="D110" s="241" t="s">
        <v>184</v>
      </c>
      <c r="E110" s="251" t="s">
        <v>21</v>
      </c>
      <c r="F110" s="252" t="s">
        <v>80</v>
      </c>
      <c r="G110" s="229"/>
      <c r="H110" s="253">
        <v>1</v>
      </c>
      <c r="I110" s="233"/>
      <c r="J110" s="229"/>
      <c r="K110" s="229"/>
      <c r="L110" s="234"/>
      <c r="M110" s="235"/>
      <c r="N110" s="236"/>
      <c r="O110" s="236"/>
      <c r="P110" s="236"/>
      <c r="Q110" s="236"/>
      <c r="R110" s="236"/>
      <c r="S110" s="236"/>
      <c r="T110" s="237"/>
      <c r="AT110" s="238" t="s">
        <v>184</v>
      </c>
      <c r="AU110" s="238" t="s">
        <v>80</v>
      </c>
      <c r="AV110" s="13" t="s">
        <v>82</v>
      </c>
      <c r="AW110" s="13" t="s">
        <v>35</v>
      </c>
      <c r="AX110" s="13" t="s">
        <v>80</v>
      </c>
      <c r="AY110" s="238" t="s">
        <v>172</v>
      </c>
    </row>
    <row r="111" spans="2:65" s="1" customFormat="1" ht="31.5" customHeight="1">
      <c r="B111" s="41"/>
      <c r="C111" s="202" t="s">
        <v>264</v>
      </c>
      <c r="D111" s="202" t="s">
        <v>175</v>
      </c>
      <c r="E111" s="203" t="s">
        <v>2611</v>
      </c>
      <c r="F111" s="204" t="s">
        <v>2612</v>
      </c>
      <c r="G111" s="205" t="s">
        <v>2537</v>
      </c>
      <c r="H111" s="206">
        <v>1</v>
      </c>
      <c r="I111" s="207"/>
      <c r="J111" s="208">
        <f>ROUND(I111*H111,2)</f>
        <v>0</v>
      </c>
      <c r="K111" s="204" t="s">
        <v>21</v>
      </c>
      <c r="L111" s="61"/>
      <c r="M111" s="209" t="s">
        <v>21</v>
      </c>
      <c r="N111" s="210" t="s">
        <v>43</v>
      </c>
      <c r="O111" s="42"/>
      <c r="P111" s="211">
        <f>O111*H111</f>
        <v>0</v>
      </c>
      <c r="Q111" s="211">
        <v>0</v>
      </c>
      <c r="R111" s="211">
        <f>Q111*H111</f>
        <v>0</v>
      </c>
      <c r="S111" s="211">
        <v>0</v>
      </c>
      <c r="T111" s="212">
        <f>S111*H111</f>
        <v>0</v>
      </c>
      <c r="AR111" s="24" t="s">
        <v>2613</v>
      </c>
      <c r="AT111" s="24" t="s">
        <v>175</v>
      </c>
      <c r="AU111" s="24" t="s">
        <v>80</v>
      </c>
      <c r="AY111" s="24" t="s">
        <v>172</v>
      </c>
      <c r="BE111" s="213">
        <f>IF(N111="základní",J111,0)</f>
        <v>0</v>
      </c>
      <c r="BF111" s="213">
        <f>IF(N111="snížená",J111,0)</f>
        <v>0</v>
      </c>
      <c r="BG111" s="213">
        <f>IF(N111="zákl. přenesená",J111,0)</f>
        <v>0</v>
      </c>
      <c r="BH111" s="213">
        <f>IF(N111="sníž. přenesená",J111,0)</f>
        <v>0</v>
      </c>
      <c r="BI111" s="213">
        <f>IF(N111="nulová",J111,0)</f>
        <v>0</v>
      </c>
      <c r="BJ111" s="24" t="s">
        <v>80</v>
      </c>
      <c r="BK111" s="213">
        <f>ROUND(I111*H111,2)</f>
        <v>0</v>
      </c>
      <c r="BL111" s="24" t="s">
        <v>2613</v>
      </c>
      <c r="BM111" s="24" t="s">
        <v>2614</v>
      </c>
    </row>
    <row r="112" spans="2:51" s="12" customFormat="1" ht="13.5">
      <c r="B112" s="217"/>
      <c r="C112" s="218"/>
      <c r="D112" s="214" t="s">
        <v>184</v>
      </c>
      <c r="E112" s="219" t="s">
        <v>21</v>
      </c>
      <c r="F112" s="220" t="s">
        <v>2615</v>
      </c>
      <c r="G112" s="218"/>
      <c r="H112" s="221" t="s">
        <v>21</v>
      </c>
      <c r="I112" s="222"/>
      <c r="J112" s="218"/>
      <c r="K112" s="218"/>
      <c r="L112" s="223"/>
      <c r="M112" s="224"/>
      <c r="N112" s="225"/>
      <c r="O112" s="225"/>
      <c r="P112" s="225"/>
      <c r="Q112" s="225"/>
      <c r="R112" s="225"/>
      <c r="S112" s="225"/>
      <c r="T112" s="226"/>
      <c r="AT112" s="227" t="s">
        <v>184</v>
      </c>
      <c r="AU112" s="227" t="s">
        <v>80</v>
      </c>
      <c r="AV112" s="12" t="s">
        <v>80</v>
      </c>
      <c r="AW112" s="12" t="s">
        <v>35</v>
      </c>
      <c r="AX112" s="12" t="s">
        <v>72</v>
      </c>
      <c r="AY112" s="227" t="s">
        <v>172</v>
      </c>
    </row>
    <row r="113" spans="2:51" s="13" customFormat="1" ht="13.5">
      <c r="B113" s="228"/>
      <c r="C113" s="229"/>
      <c r="D113" s="214" t="s">
        <v>184</v>
      </c>
      <c r="E113" s="230" t="s">
        <v>21</v>
      </c>
      <c r="F113" s="231" t="s">
        <v>80</v>
      </c>
      <c r="G113" s="229"/>
      <c r="H113" s="232">
        <v>1</v>
      </c>
      <c r="I113" s="233"/>
      <c r="J113" s="229"/>
      <c r="K113" s="229"/>
      <c r="L113" s="234"/>
      <c r="M113" s="270"/>
      <c r="N113" s="271"/>
      <c r="O113" s="271"/>
      <c r="P113" s="271"/>
      <c r="Q113" s="271"/>
      <c r="R113" s="271"/>
      <c r="S113" s="271"/>
      <c r="T113" s="272"/>
      <c r="AT113" s="238" t="s">
        <v>184</v>
      </c>
      <c r="AU113" s="238" t="s">
        <v>80</v>
      </c>
      <c r="AV113" s="13" t="s">
        <v>82</v>
      </c>
      <c r="AW113" s="13" t="s">
        <v>35</v>
      </c>
      <c r="AX113" s="13" t="s">
        <v>80</v>
      </c>
      <c r="AY113" s="238" t="s">
        <v>172</v>
      </c>
    </row>
    <row r="114" spans="2:12" s="1" customFormat="1" ht="6.95" customHeight="1">
      <c r="B114" s="56"/>
      <c r="C114" s="57"/>
      <c r="D114" s="57"/>
      <c r="E114" s="57"/>
      <c r="F114" s="57"/>
      <c r="G114" s="57"/>
      <c r="H114" s="57"/>
      <c r="I114" s="148"/>
      <c r="J114" s="57"/>
      <c r="K114" s="57"/>
      <c r="L114" s="61"/>
    </row>
  </sheetData>
  <sheetProtection password="CC35" sheet="1" objects="1" scenarios="1" formatCells="0" formatColumns="0" formatRows="0" sort="0" autoFilter="0"/>
  <autoFilter ref="C82:K113"/>
  <mergeCells count="12">
    <mergeCell ref="G1:H1"/>
    <mergeCell ref="L2:V2"/>
    <mergeCell ref="E49:H49"/>
    <mergeCell ref="E51:H51"/>
    <mergeCell ref="E71:H71"/>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5" customWidth="1"/>
    <col min="2" max="2" width="1.66796875" style="285" customWidth="1"/>
    <col min="3" max="4" width="5" style="285" customWidth="1"/>
    <col min="5" max="5" width="11.66015625" style="285" customWidth="1"/>
    <col min="6" max="6" width="9.16015625" style="285" customWidth="1"/>
    <col min="7" max="7" width="5" style="285" customWidth="1"/>
    <col min="8" max="8" width="77.83203125" style="285" customWidth="1"/>
    <col min="9" max="10" width="20" style="285" customWidth="1"/>
    <col min="11" max="11" width="1.66796875" style="285" customWidth="1"/>
  </cols>
  <sheetData>
    <row r="1" ht="37.5" customHeight="1"/>
    <row r="2" spans="2:11" ht="7.5" customHeight="1">
      <c r="B2" s="286"/>
      <c r="C2" s="287"/>
      <c r="D2" s="287"/>
      <c r="E2" s="287"/>
      <c r="F2" s="287"/>
      <c r="G2" s="287"/>
      <c r="H2" s="287"/>
      <c r="I2" s="287"/>
      <c r="J2" s="287"/>
      <c r="K2" s="288"/>
    </row>
    <row r="3" spans="2:11" s="15" customFormat="1" ht="45" customHeight="1">
      <c r="B3" s="289"/>
      <c r="C3" s="416" t="s">
        <v>2616</v>
      </c>
      <c r="D3" s="416"/>
      <c r="E3" s="416"/>
      <c r="F3" s="416"/>
      <c r="G3" s="416"/>
      <c r="H3" s="416"/>
      <c r="I3" s="416"/>
      <c r="J3" s="416"/>
      <c r="K3" s="290"/>
    </row>
    <row r="4" spans="2:11" ht="25.5" customHeight="1">
      <c r="B4" s="291"/>
      <c r="C4" s="420" t="s">
        <v>2617</v>
      </c>
      <c r="D4" s="420"/>
      <c r="E4" s="420"/>
      <c r="F4" s="420"/>
      <c r="G4" s="420"/>
      <c r="H4" s="420"/>
      <c r="I4" s="420"/>
      <c r="J4" s="420"/>
      <c r="K4" s="292"/>
    </row>
    <row r="5" spans="2:11" ht="5.25" customHeight="1">
      <c r="B5" s="291"/>
      <c r="C5" s="293"/>
      <c r="D5" s="293"/>
      <c r="E5" s="293"/>
      <c r="F5" s="293"/>
      <c r="G5" s="293"/>
      <c r="H5" s="293"/>
      <c r="I5" s="293"/>
      <c r="J5" s="293"/>
      <c r="K5" s="292"/>
    </row>
    <row r="6" spans="2:11" ht="15" customHeight="1">
      <c r="B6" s="291"/>
      <c r="C6" s="419" t="s">
        <v>2618</v>
      </c>
      <c r="D6" s="419"/>
      <c r="E6" s="419"/>
      <c r="F6" s="419"/>
      <c r="G6" s="419"/>
      <c r="H6" s="419"/>
      <c r="I6" s="419"/>
      <c r="J6" s="419"/>
      <c r="K6" s="292"/>
    </row>
    <row r="7" spans="2:11" ht="15" customHeight="1">
      <c r="B7" s="295"/>
      <c r="C7" s="419" t="s">
        <v>2619</v>
      </c>
      <c r="D7" s="419"/>
      <c r="E7" s="419"/>
      <c r="F7" s="419"/>
      <c r="G7" s="419"/>
      <c r="H7" s="419"/>
      <c r="I7" s="419"/>
      <c r="J7" s="419"/>
      <c r="K7" s="292"/>
    </row>
    <row r="8" spans="2:11" ht="12.75" customHeight="1">
      <c r="B8" s="295"/>
      <c r="C8" s="294"/>
      <c r="D8" s="294"/>
      <c r="E8" s="294"/>
      <c r="F8" s="294"/>
      <c r="G8" s="294"/>
      <c r="H8" s="294"/>
      <c r="I8" s="294"/>
      <c r="J8" s="294"/>
      <c r="K8" s="292"/>
    </row>
    <row r="9" spans="2:11" ht="15" customHeight="1">
      <c r="B9" s="295"/>
      <c r="C9" s="419" t="s">
        <v>2620</v>
      </c>
      <c r="D9" s="419"/>
      <c r="E9" s="419"/>
      <c r="F9" s="419"/>
      <c r="G9" s="419"/>
      <c r="H9" s="419"/>
      <c r="I9" s="419"/>
      <c r="J9" s="419"/>
      <c r="K9" s="292"/>
    </row>
    <row r="10" spans="2:11" ht="15" customHeight="1">
      <c r="B10" s="295"/>
      <c r="C10" s="294"/>
      <c r="D10" s="419" t="s">
        <v>2621</v>
      </c>
      <c r="E10" s="419"/>
      <c r="F10" s="419"/>
      <c r="G10" s="419"/>
      <c r="H10" s="419"/>
      <c r="I10" s="419"/>
      <c r="J10" s="419"/>
      <c r="K10" s="292"/>
    </row>
    <row r="11" spans="2:11" ht="15" customHeight="1">
      <c r="B11" s="295"/>
      <c r="C11" s="296"/>
      <c r="D11" s="419" t="s">
        <v>2622</v>
      </c>
      <c r="E11" s="419"/>
      <c r="F11" s="419"/>
      <c r="G11" s="419"/>
      <c r="H11" s="419"/>
      <c r="I11" s="419"/>
      <c r="J11" s="419"/>
      <c r="K11" s="292"/>
    </row>
    <row r="12" spans="2:11" ht="12.75" customHeight="1">
      <c r="B12" s="295"/>
      <c r="C12" s="296"/>
      <c r="D12" s="296"/>
      <c r="E12" s="296"/>
      <c r="F12" s="296"/>
      <c r="G12" s="296"/>
      <c r="H12" s="296"/>
      <c r="I12" s="296"/>
      <c r="J12" s="296"/>
      <c r="K12" s="292"/>
    </row>
    <row r="13" spans="2:11" ht="15" customHeight="1">
      <c r="B13" s="295"/>
      <c r="C13" s="296"/>
      <c r="D13" s="419" t="s">
        <v>2623</v>
      </c>
      <c r="E13" s="419"/>
      <c r="F13" s="419"/>
      <c r="G13" s="419"/>
      <c r="H13" s="419"/>
      <c r="I13" s="419"/>
      <c r="J13" s="419"/>
      <c r="K13" s="292"/>
    </row>
    <row r="14" spans="2:11" ht="15" customHeight="1">
      <c r="B14" s="295"/>
      <c r="C14" s="296"/>
      <c r="D14" s="419" t="s">
        <v>2624</v>
      </c>
      <c r="E14" s="419"/>
      <c r="F14" s="419"/>
      <c r="G14" s="419"/>
      <c r="H14" s="419"/>
      <c r="I14" s="419"/>
      <c r="J14" s="419"/>
      <c r="K14" s="292"/>
    </row>
    <row r="15" spans="2:11" ht="15" customHeight="1">
      <c r="B15" s="295"/>
      <c r="C15" s="296"/>
      <c r="D15" s="419" t="s">
        <v>2625</v>
      </c>
      <c r="E15" s="419"/>
      <c r="F15" s="419"/>
      <c r="G15" s="419"/>
      <c r="H15" s="419"/>
      <c r="I15" s="419"/>
      <c r="J15" s="419"/>
      <c r="K15" s="292"/>
    </row>
    <row r="16" spans="2:11" ht="15" customHeight="1">
      <c r="B16" s="295"/>
      <c r="C16" s="296"/>
      <c r="D16" s="296"/>
      <c r="E16" s="297" t="s">
        <v>79</v>
      </c>
      <c r="F16" s="419" t="s">
        <v>2626</v>
      </c>
      <c r="G16" s="419"/>
      <c r="H16" s="419"/>
      <c r="I16" s="419"/>
      <c r="J16" s="419"/>
      <c r="K16" s="292"/>
    </row>
    <row r="17" spans="2:11" ht="15" customHeight="1">
      <c r="B17" s="295"/>
      <c r="C17" s="296"/>
      <c r="D17" s="296"/>
      <c r="E17" s="297" t="s">
        <v>2627</v>
      </c>
      <c r="F17" s="419" t="s">
        <v>2628</v>
      </c>
      <c r="G17" s="419"/>
      <c r="H17" s="419"/>
      <c r="I17" s="419"/>
      <c r="J17" s="419"/>
      <c r="K17" s="292"/>
    </row>
    <row r="18" spans="2:11" ht="15" customHeight="1">
      <c r="B18" s="295"/>
      <c r="C18" s="296"/>
      <c r="D18" s="296"/>
      <c r="E18" s="297" t="s">
        <v>2629</v>
      </c>
      <c r="F18" s="419" t="s">
        <v>2630</v>
      </c>
      <c r="G18" s="419"/>
      <c r="H18" s="419"/>
      <c r="I18" s="419"/>
      <c r="J18" s="419"/>
      <c r="K18" s="292"/>
    </row>
    <row r="19" spans="2:11" ht="15" customHeight="1">
      <c r="B19" s="295"/>
      <c r="C19" s="296"/>
      <c r="D19" s="296"/>
      <c r="E19" s="297" t="s">
        <v>111</v>
      </c>
      <c r="F19" s="419" t="s">
        <v>2631</v>
      </c>
      <c r="G19" s="419"/>
      <c r="H19" s="419"/>
      <c r="I19" s="419"/>
      <c r="J19" s="419"/>
      <c r="K19" s="292"/>
    </row>
    <row r="20" spans="2:11" ht="15" customHeight="1">
      <c r="B20" s="295"/>
      <c r="C20" s="296"/>
      <c r="D20" s="296"/>
      <c r="E20" s="297" t="s">
        <v>1211</v>
      </c>
      <c r="F20" s="419" t="s">
        <v>1212</v>
      </c>
      <c r="G20" s="419"/>
      <c r="H20" s="419"/>
      <c r="I20" s="419"/>
      <c r="J20" s="419"/>
      <c r="K20" s="292"/>
    </row>
    <row r="21" spans="2:11" ht="15" customHeight="1">
      <c r="B21" s="295"/>
      <c r="C21" s="296"/>
      <c r="D21" s="296"/>
      <c r="E21" s="297" t="s">
        <v>94</v>
      </c>
      <c r="F21" s="419" t="s">
        <v>2632</v>
      </c>
      <c r="G21" s="419"/>
      <c r="H21" s="419"/>
      <c r="I21" s="419"/>
      <c r="J21" s="419"/>
      <c r="K21" s="292"/>
    </row>
    <row r="22" spans="2:11" ht="12.75" customHeight="1">
      <c r="B22" s="295"/>
      <c r="C22" s="296"/>
      <c r="D22" s="296"/>
      <c r="E22" s="296"/>
      <c r="F22" s="296"/>
      <c r="G22" s="296"/>
      <c r="H22" s="296"/>
      <c r="I22" s="296"/>
      <c r="J22" s="296"/>
      <c r="K22" s="292"/>
    </row>
    <row r="23" spans="2:11" ht="15" customHeight="1">
      <c r="B23" s="295"/>
      <c r="C23" s="419" t="s">
        <v>2633</v>
      </c>
      <c r="D23" s="419"/>
      <c r="E23" s="419"/>
      <c r="F23" s="419"/>
      <c r="G23" s="419"/>
      <c r="H23" s="419"/>
      <c r="I23" s="419"/>
      <c r="J23" s="419"/>
      <c r="K23" s="292"/>
    </row>
    <row r="24" spans="2:11" ht="15" customHeight="1">
      <c r="B24" s="295"/>
      <c r="C24" s="419" t="s">
        <v>2634</v>
      </c>
      <c r="D24" s="419"/>
      <c r="E24" s="419"/>
      <c r="F24" s="419"/>
      <c r="G24" s="419"/>
      <c r="H24" s="419"/>
      <c r="I24" s="419"/>
      <c r="J24" s="419"/>
      <c r="K24" s="292"/>
    </row>
    <row r="25" spans="2:11" ht="15" customHeight="1">
      <c r="B25" s="295"/>
      <c r="C25" s="294"/>
      <c r="D25" s="419" t="s">
        <v>2635</v>
      </c>
      <c r="E25" s="419"/>
      <c r="F25" s="419"/>
      <c r="G25" s="419"/>
      <c r="H25" s="419"/>
      <c r="I25" s="419"/>
      <c r="J25" s="419"/>
      <c r="K25" s="292"/>
    </row>
    <row r="26" spans="2:11" ht="15" customHeight="1">
      <c r="B26" s="295"/>
      <c r="C26" s="296"/>
      <c r="D26" s="419" t="s">
        <v>2636</v>
      </c>
      <c r="E26" s="419"/>
      <c r="F26" s="419"/>
      <c r="G26" s="419"/>
      <c r="H26" s="419"/>
      <c r="I26" s="419"/>
      <c r="J26" s="419"/>
      <c r="K26" s="292"/>
    </row>
    <row r="27" spans="2:11" ht="12.75" customHeight="1">
      <c r="B27" s="295"/>
      <c r="C27" s="296"/>
      <c r="D27" s="296"/>
      <c r="E27" s="296"/>
      <c r="F27" s="296"/>
      <c r="G27" s="296"/>
      <c r="H27" s="296"/>
      <c r="I27" s="296"/>
      <c r="J27" s="296"/>
      <c r="K27" s="292"/>
    </row>
    <row r="28" spans="2:11" ht="15" customHeight="1">
      <c r="B28" s="295"/>
      <c r="C28" s="296"/>
      <c r="D28" s="419" t="s">
        <v>2637</v>
      </c>
      <c r="E28" s="419"/>
      <c r="F28" s="419"/>
      <c r="G28" s="419"/>
      <c r="H28" s="419"/>
      <c r="I28" s="419"/>
      <c r="J28" s="419"/>
      <c r="K28" s="292"/>
    </row>
    <row r="29" spans="2:11" ht="15" customHeight="1">
      <c r="B29" s="295"/>
      <c r="C29" s="296"/>
      <c r="D29" s="419" t="s">
        <v>2638</v>
      </c>
      <c r="E29" s="419"/>
      <c r="F29" s="419"/>
      <c r="G29" s="419"/>
      <c r="H29" s="419"/>
      <c r="I29" s="419"/>
      <c r="J29" s="419"/>
      <c r="K29" s="292"/>
    </row>
    <row r="30" spans="2:11" ht="12.75" customHeight="1">
      <c r="B30" s="295"/>
      <c r="C30" s="296"/>
      <c r="D30" s="296"/>
      <c r="E30" s="296"/>
      <c r="F30" s="296"/>
      <c r="G30" s="296"/>
      <c r="H30" s="296"/>
      <c r="I30" s="296"/>
      <c r="J30" s="296"/>
      <c r="K30" s="292"/>
    </row>
    <row r="31" spans="2:11" ht="15" customHeight="1">
      <c r="B31" s="295"/>
      <c r="C31" s="296"/>
      <c r="D31" s="419" t="s">
        <v>2639</v>
      </c>
      <c r="E31" s="419"/>
      <c r="F31" s="419"/>
      <c r="G31" s="419"/>
      <c r="H31" s="419"/>
      <c r="I31" s="419"/>
      <c r="J31" s="419"/>
      <c r="K31" s="292"/>
    </row>
    <row r="32" spans="2:11" ht="15" customHeight="1">
      <c r="B32" s="295"/>
      <c r="C32" s="296"/>
      <c r="D32" s="419" t="s">
        <v>2640</v>
      </c>
      <c r="E32" s="419"/>
      <c r="F32" s="419"/>
      <c r="G32" s="419"/>
      <c r="H32" s="419"/>
      <c r="I32" s="419"/>
      <c r="J32" s="419"/>
      <c r="K32" s="292"/>
    </row>
    <row r="33" spans="2:11" ht="15" customHeight="1">
      <c r="B33" s="295"/>
      <c r="C33" s="296"/>
      <c r="D33" s="419" t="s">
        <v>2641</v>
      </c>
      <c r="E33" s="419"/>
      <c r="F33" s="419"/>
      <c r="G33" s="419"/>
      <c r="H33" s="419"/>
      <c r="I33" s="419"/>
      <c r="J33" s="419"/>
      <c r="K33" s="292"/>
    </row>
    <row r="34" spans="2:11" ht="15" customHeight="1">
      <c r="B34" s="295"/>
      <c r="C34" s="296"/>
      <c r="D34" s="294"/>
      <c r="E34" s="298" t="s">
        <v>157</v>
      </c>
      <c r="F34" s="294"/>
      <c r="G34" s="419" t="s">
        <v>2642</v>
      </c>
      <c r="H34" s="419"/>
      <c r="I34" s="419"/>
      <c r="J34" s="419"/>
      <c r="K34" s="292"/>
    </row>
    <row r="35" spans="2:11" ht="30.75" customHeight="1">
      <c r="B35" s="295"/>
      <c r="C35" s="296"/>
      <c r="D35" s="294"/>
      <c r="E35" s="298" t="s">
        <v>2643</v>
      </c>
      <c r="F35" s="294"/>
      <c r="G35" s="419" t="s">
        <v>2644</v>
      </c>
      <c r="H35" s="419"/>
      <c r="I35" s="419"/>
      <c r="J35" s="419"/>
      <c r="K35" s="292"/>
    </row>
    <row r="36" spans="2:11" ht="15" customHeight="1">
      <c r="B36" s="295"/>
      <c r="C36" s="296"/>
      <c r="D36" s="294"/>
      <c r="E36" s="298" t="s">
        <v>53</v>
      </c>
      <c r="F36" s="294"/>
      <c r="G36" s="419" t="s">
        <v>2645</v>
      </c>
      <c r="H36" s="419"/>
      <c r="I36" s="419"/>
      <c r="J36" s="419"/>
      <c r="K36" s="292"/>
    </row>
    <row r="37" spans="2:11" ht="15" customHeight="1">
      <c r="B37" s="295"/>
      <c r="C37" s="296"/>
      <c r="D37" s="294"/>
      <c r="E37" s="298" t="s">
        <v>158</v>
      </c>
      <c r="F37" s="294"/>
      <c r="G37" s="419" t="s">
        <v>2646</v>
      </c>
      <c r="H37" s="419"/>
      <c r="I37" s="419"/>
      <c r="J37" s="419"/>
      <c r="K37" s="292"/>
    </row>
    <row r="38" spans="2:11" ht="15" customHeight="1">
      <c r="B38" s="295"/>
      <c r="C38" s="296"/>
      <c r="D38" s="294"/>
      <c r="E38" s="298" t="s">
        <v>159</v>
      </c>
      <c r="F38" s="294"/>
      <c r="G38" s="419" t="s">
        <v>2647</v>
      </c>
      <c r="H38" s="419"/>
      <c r="I38" s="419"/>
      <c r="J38" s="419"/>
      <c r="K38" s="292"/>
    </row>
    <row r="39" spans="2:11" ht="15" customHeight="1">
      <c r="B39" s="295"/>
      <c r="C39" s="296"/>
      <c r="D39" s="294"/>
      <c r="E39" s="298" t="s">
        <v>160</v>
      </c>
      <c r="F39" s="294"/>
      <c r="G39" s="419" t="s">
        <v>2648</v>
      </c>
      <c r="H39" s="419"/>
      <c r="I39" s="419"/>
      <c r="J39" s="419"/>
      <c r="K39" s="292"/>
    </row>
    <row r="40" spans="2:11" ht="15" customHeight="1">
      <c r="B40" s="295"/>
      <c r="C40" s="296"/>
      <c r="D40" s="294"/>
      <c r="E40" s="298" t="s">
        <v>2649</v>
      </c>
      <c r="F40" s="294"/>
      <c r="G40" s="419" t="s">
        <v>2650</v>
      </c>
      <c r="H40" s="419"/>
      <c r="I40" s="419"/>
      <c r="J40" s="419"/>
      <c r="K40" s="292"/>
    </row>
    <row r="41" spans="2:11" ht="15" customHeight="1">
      <c r="B41" s="295"/>
      <c r="C41" s="296"/>
      <c r="D41" s="294"/>
      <c r="E41" s="298"/>
      <c r="F41" s="294"/>
      <c r="G41" s="419" t="s">
        <v>2651</v>
      </c>
      <c r="H41" s="419"/>
      <c r="I41" s="419"/>
      <c r="J41" s="419"/>
      <c r="K41" s="292"/>
    </row>
    <row r="42" spans="2:11" ht="15" customHeight="1">
      <c r="B42" s="295"/>
      <c r="C42" s="296"/>
      <c r="D42" s="294"/>
      <c r="E42" s="298" t="s">
        <v>2652</v>
      </c>
      <c r="F42" s="294"/>
      <c r="G42" s="419" t="s">
        <v>2653</v>
      </c>
      <c r="H42" s="419"/>
      <c r="I42" s="419"/>
      <c r="J42" s="419"/>
      <c r="K42" s="292"/>
    </row>
    <row r="43" spans="2:11" ht="15" customHeight="1">
      <c r="B43" s="295"/>
      <c r="C43" s="296"/>
      <c r="D43" s="294"/>
      <c r="E43" s="298" t="s">
        <v>162</v>
      </c>
      <c r="F43" s="294"/>
      <c r="G43" s="419" t="s">
        <v>2654</v>
      </c>
      <c r="H43" s="419"/>
      <c r="I43" s="419"/>
      <c r="J43" s="419"/>
      <c r="K43" s="292"/>
    </row>
    <row r="44" spans="2:11" ht="12.75" customHeight="1">
      <c r="B44" s="295"/>
      <c r="C44" s="296"/>
      <c r="D44" s="294"/>
      <c r="E44" s="294"/>
      <c r="F44" s="294"/>
      <c r="G44" s="294"/>
      <c r="H44" s="294"/>
      <c r="I44" s="294"/>
      <c r="J44" s="294"/>
      <c r="K44" s="292"/>
    </row>
    <row r="45" spans="2:11" ht="15" customHeight="1">
      <c r="B45" s="295"/>
      <c r="C45" s="296"/>
      <c r="D45" s="419" t="s">
        <v>2655</v>
      </c>
      <c r="E45" s="419"/>
      <c r="F45" s="419"/>
      <c r="G45" s="419"/>
      <c r="H45" s="419"/>
      <c r="I45" s="419"/>
      <c r="J45" s="419"/>
      <c r="K45" s="292"/>
    </row>
    <row r="46" spans="2:11" ht="15" customHeight="1">
      <c r="B46" s="295"/>
      <c r="C46" s="296"/>
      <c r="D46" s="296"/>
      <c r="E46" s="419" t="s">
        <v>2656</v>
      </c>
      <c r="F46" s="419"/>
      <c r="G46" s="419"/>
      <c r="H46" s="419"/>
      <c r="I46" s="419"/>
      <c r="J46" s="419"/>
      <c r="K46" s="292"/>
    </row>
    <row r="47" spans="2:11" ht="15" customHeight="1">
      <c r="B47" s="295"/>
      <c r="C47" s="296"/>
      <c r="D47" s="296"/>
      <c r="E47" s="419" t="s">
        <v>2657</v>
      </c>
      <c r="F47" s="419"/>
      <c r="G47" s="419"/>
      <c r="H47" s="419"/>
      <c r="I47" s="419"/>
      <c r="J47" s="419"/>
      <c r="K47" s="292"/>
    </row>
    <row r="48" spans="2:11" ht="15" customHeight="1">
      <c r="B48" s="295"/>
      <c r="C48" s="296"/>
      <c r="D48" s="296"/>
      <c r="E48" s="419" t="s">
        <v>2658</v>
      </c>
      <c r="F48" s="419"/>
      <c r="G48" s="419"/>
      <c r="H48" s="419"/>
      <c r="I48" s="419"/>
      <c r="J48" s="419"/>
      <c r="K48" s="292"/>
    </row>
    <row r="49" spans="2:11" ht="15" customHeight="1">
      <c r="B49" s="295"/>
      <c r="C49" s="296"/>
      <c r="D49" s="419" t="s">
        <v>2659</v>
      </c>
      <c r="E49" s="419"/>
      <c r="F49" s="419"/>
      <c r="G49" s="419"/>
      <c r="H49" s="419"/>
      <c r="I49" s="419"/>
      <c r="J49" s="419"/>
      <c r="K49" s="292"/>
    </row>
    <row r="50" spans="2:11" ht="25.5" customHeight="1">
      <c r="B50" s="291"/>
      <c r="C50" s="420" t="s">
        <v>2660</v>
      </c>
      <c r="D50" s="420"/>
      <c r="E50" s="420"/>
      <c r="F50" s="420"/>
      <c r="G50" s="420"/>
      <c r="H50" s="420"/>
      <c r="I50" s="420"/>
      <c r="J50" s="420"/>
      <c r="K50" s="292"/>
    </row>
    <row r="51" spans="2:11" ht="5.25" customHeight="1">
      <c r="B51" s="291"/>
      <c r="C51" s="293"/>
      <c r="D51" s="293"/>
      <c r="E51" s="293"/>
      <c r="F51" s="293"/>
      <c r="G51" s="293"/>
      <c r="H51" s="293"/>
      <c r="I51" s="293"/>
      <c r="J51" s="293"/>
      <c r="K51" s="292"/>
    </row>
    <row r="52" spans="2:11" ht="15" customHeight="1">
      <c r="B52" s="291"/>
      <c r="C52" s="419" t="s">
        <v>2661</v>
      </c>
      <c r="D52" s="419"/>
      <c r="E52" s="419"/>
      <c r="F52" s="419"/>
      <c r="G52" s="419"/>
      <c r="H52" s="419"/>
      <c r="I52" s="419"/>
      <c r="J52" s="419"/>
      <c r="K52" s="292"/>
    </row>
    <row r="53" spans="2:11" ht="15" customHeight="1">
      <c r="B53" s="291"/>
      <c r="C53" s="419" t="s">
        <v>2662</v>
      </c>
      <c r="D53" s="419"/>
      <c r="E53" s="419"/>
      <c r="F53" s="419"/>
      <c r="G53" s="419"/>
      <c r="H53" s="419"/>
      <c r="I53" s="419"/>
      <c r="J53" s="419"/>
      <c r="K53" s="292"/>
    </row>
    <row r="54" spans="2:11" ht="12.75" customHeight="1">
      <c r="B54" s="291"/>
      <c r="C54" s="294"/>
      <c r="D54" s="294"/>
      <c r="E54" s="294"/>
      <c r="F54" s="294"/>
      <c r="G54" s="294"/>
      <c r="H54" s="294"/>
      <c r="I54" s="294"/>
      <c r="J54" s="294"/>
      <c r="K54" s="292"/>
    </row>
    <row r="55" spans="2:11" ht="15" customHeight="1">
      <c r="B55" s="291"/>
      <c r="C55" s="419" t="s">
        <v>2663</v>
      </c>
      <c r="D55" s="419"/>
      <c r="E55" s="419"/>
      <c r="F55" s="419"/>
      <c r="G55" s="419"/>
      <c r="H55" s="419"/>
      <c r="I55" s="419"/>
      <c r="J55" s="419"/>
      <c r="K55" s="292"/>
    </row>
    <row r="56" spans="2:11" ht="15" customHeight="1">
      <c r="B56" s="291"/>
      <c r="C56" s="296"/>
      <c r="D56" s="419" t="s">
        <v>2664</v>
      </c>
      <c r="E56" s="419"/>
      <c r="F56" s="419"/>
      <c r="G56" s="419"/>
      <c r="H56" s="419"/>
      <c r="I56" s="419"/>
      <c r="J56" s="419"/>
      <c r="K56" s="292"/>
    </row>
    <row r="57" spans="2:11" ht="15" customHeight="1">
      <c r="B57" s="291"/>
      <c r="C57" s="296"/>
      <c r="D57" s="419" t="s">
        <v>2665</v>
      </c>
      <c r="E57" s="419"/>
      <c r="F57" s="419"/>
      <c r="G57" s="419"/>
      <c r="H57" s="419"/>
      <c r="I57" s="419"/>
      <c r="J57" s="419"/>
      <c r="K57" s="292"/>
    </row>
    <row r="58" spans="2:11" ht="15" customHeight="1">
      <c r="B58" s="291"/>
      <c r="C58" s="296"/>
      <c r="D58" s="419" t="s">
        <v>2666</v>
      </c>
      <c r="E58" s="419"/>
      <c r="F58" s="419"/>
      <c r="G58" s="419"/>
      <c r="H58" s="419"/>
      <c r="I58" s="419"/>
      <c r="J58" s="419"/>
      <c r="K58" s="292"/>
    </row>
    <row r="59" spans="2:11" ht="15" customHeight="1">
      <c r="B59" s="291"/>
      <c r="C59" s="296"/>
      <c r="D59" s="419" t="s">
        <v>2667</v>
      </c>
      <c r="E59" s="419"/>
      <c r="F59" s="419"/>
      <c r="G59" s="419"/>
      <c r="H59" s="419"/>
      <c r="I59" s="419"/>
      <c r="J59" s="419"/>
      <c r="K59" s="292"/>
    </row>
    <row r="60" spans="2:11" ht="15" customHeight="1">
      <c r="B60" s="291"/>
      <c r="C60" s="296"/>
      <c r="D60" s="418" t="s">
        <v>2668</v>
      </c>
      <c r="E60" s="418"/>
      <c r="F60" s="418"/>
      <c r="G60" s="418"/>
      <c r="H60" s="418"/>
      <c r="I60" s="418"/>
      <c r="J60" s="418"/>
      <c r="K60" s="292"/>
    </row>
    <row r="61" spans="2:11" ht="15" customHeight="1">
      <c r="B61" s="291"/>
      <c r="C61" s="296"/>
      <c r="D61" s="419" t="s">
        <v>2669</v>
      </c>
      <c r="E61" s="419"/>
      <c r="F61" s="419"/>
      <c r="G61" s="419"/>
      <c r="H61" s="419"/>
      <c r="I61" s="419"/>
      <c r="J61" s="419"/>
      <c r="K61" s="292"/>
    </row>
    <row r="62" spans="2:11" ht="12.75" customHeight="1">
      <c r="B62" s="291"/>
      <c r="C62" s="296"/>
      <c r="D62" s="296"/>
      <c r="E62" s="299"/>
      <c r="F62" s="296"/>
      <c r="G62" s="296"/>
      <c r="H62" s="296"/>
      <c r="I62" s="296"/>
      <c r="J62" s="296"/>
      <c r="K62" s="292"/>
    </row>
    <row r="63" spans="2:11" ht="15" customHeight="1">
      <c r="B63" s="291"/>
      <c r="C63" s="296"/>
      <c r="D63" s="419" t="s">
        <v>2670</v>
      </c>
      <c r="E63" s="419"/>
      <c r="F63" s="419"/>
      <c r="G63" s="419"/>
      <c r="H63" s="419"/>
      <c r="I63" s="419"/>
      <c r="J63" s="419"/>
      <c r="K63" s="292"/>
    </row>
    <row r="64" spans="2:11" ht="15" customHeight="1">
      <c r="B64" s="291"/>
      <c r="C64" s="296"/>
      <c r="D64" s="418" t="s">
        <v>2671</v>
      </c>
      <c r="E64" s="418"/>
      <c r="F64" s="418"/>
      <c r="G64" s="418"/>
      <c r="H64" s="418"/>
      <c r="I64" s="418"/>
      <c r="J64" s="418"/>
      <c r="K64" s="292"/>
    </row>
    <row r="65" spans="2:11" ht="15" customHeight="1">
      <c r="B65" s="291"/>
      <c r="C65" s="296"/>
      <c r="D65" s="419" t="s">
        <v>2672</v>
      </c>
      <c r="E65" s="419"/>
      <c r="F65" s="419"/>
      <c r="G65" s="419"/>
      <c r="H65" s="419"/>
      <c r="I65" s="419"/>
      <c r="J65" s="419"/>
      <c r="K65" s="292"/>
    </row>
    <row r="66" spans="2:11" ht="15" customHeight="1">
      <c r="B66" s="291"/>
      <c r="C66" s="296"/>
      <c r="D66" s="419" t="s">
        <v>2673</v>
      </c>
      <c r="E66" s="419"/>
      <c r="F66" s="419"/>
      <c r="G66" s="419"/>
      <c r="H66" s="419"/>
      <c r="I66" s="419"/>
      <c r="J66" s="419"/>
      <c r="K66" s="292"/>
    </row>
    <row r="67" spans="2:11" ht="15" customHeight="1">
      <c r="B67" s="291"/>
      <c r="C67" s="296"/>
      <c r="D67" s="419" t="s">
        <v>2674</v>
      </c>
      <c r="E67" s="419"/>
      <c r="F67" s="419"/>
      <c r="G67" s="419"/>
      <c r="H67" s="419"/>
      <c r="I67" s="419"/>
      <c r="J67" s="419"/>
      <c r="K67" s="292"/>
    </row>
    <row r="68" spans="2:11" ht="15" customHeight="1">
      <c r="B68" s="291"/>
      <c r="C68" s="296"/>
      <c r="D68" s="419" t="s">
        <v>2675</v>
      </c>
      <c r="E68" s="419"/>
      <c r="F68" s="419"/>
      <c r="G68" s="419"/>
      <c r="H68" s="419"/>
      <c r="I68" s="419"/>
      <c r="J68" s="419"/>
      <c r="K68" s="292"/>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417" t="s">
        <v>124</v>
      </c>
      <c r="D73" s="417"/>
      <c r="E73" s="417"/>
      <c r="F73" s="417"/>
      <c r="G73" s="417"/>
      <c r="H73" s="417"/>
      <c r="I73" s="417"/>
      <c r="J73" s="417"/>
      <c r="K73" s="309"/>
    </row>
    <row r="74" spans="2:11" ht="17.25" customHeight="1">
      <c r="B74" s="308"/>
      <c r="C74" s="310" t="s">
        <v>2676</v>
      </c>
      <c r="D74" s="310"/>
      <c r="E74" s="310"/>
      <c r="F74" s="310" t="s">
        <v>2677</v>
      </c>
      <c r="G74" s="311"/>
      <c r="H74" s="310" t="s">
        <v>158</v>
      </c>
      <c r="I74" s="310" t="s">
        <v>57</v>
      </c>
      <c r="J74" s="310" t="s">
        <v>2678</v>
      </c>
      <c r="K74" s="309"/>
    </row>
    <row r="75" spans="2:11" ht="17.25" customHeight="1">
      <c r="B75" s="308"/>
      <c r="C75" s="312" t="s">
        <v>2679</v>
      </c>
      <c r="D75" s="312"/>
      <c r="E75" s="312"/>
      <c r="F75" s="313" t="s">
        <v>2680</v>
      </c>
      <c r="G75" s="314"/>
      <c r="H75" s="312"/>
      <c r="I75" s="312"/>
      <c r="J75" s="312" t="s">
        <v>2681</v>
      </c>
      <c r="K75" s="309"/>
    </row>
    <row r="76" spans="2:11" ht="5.25" customHeight="1">
      <c r="B76" s="308"/>
      <c r="C76" s="315"/>
      <c r="D76" s="315"/>
      <c r="E76" s="315"/>
      <c r="F76" s="315"/>
      <c r="G76" s="316"/>
      <c r="H76" s="315"/>
      <c r="I76" s="315"/>
      <c r="J76" s="315"/>
      <c r="K76" s="309"/>
    </row>
    <row r="77" spans="2:11" ht="15" customHeight="1">
      <c r="B77" s="308"/>
      <c r="C77" s="298" t="s">
        <v>53</v>
      </c>
      <c r="D77" s="315"/>
      <c r="E77" s="315"/>
      <c r="F77" s="317" t="s">
        <v>2682</v>
      </c>
      <c r="G77" s="316"/>
      <c r="H77" s="298" t="s">
        <v>2683</v>
      </c>
      <c r="I77" s="298" t="s">
        <v>2684</v>
      </c>
      <c r="J77" s="298">
        <v>20</v>
      </c>
      <c r="K77" s="309"/>
    </row>
    <row r="78" spans="2:11" ht="15" customHeight="1">
      <c r="B78" s="308"/>
      <c r="C78" s="298" t="s">
        <v>2685</v>
      </c>
      <c r="D78" s="298"/>
      <c r="E78" s="298"/>
      <c r="F78" s="317" t="s">
        <v>2682</v>
      </c>
      <c r="G78" s="316"/>
      <c r="H78" s="298" t="s">
        <v>2686</v>
      </c>
      <c r="I78" s="298" t="s">
        <v>2684</v>
      </c>
      <c r="J78" s="298">
        <v>120</v>
      </c>
      <c r="K78" s="309"/>
    </row>
    <row r="79" spans="2:11" ht="15" customHeight="1">
      <c r="B79" s="318"/>
      <c r="C79" s="298" t="s">
        <v>2687</v>
      </c>
      <c r="D79" s="298"/>
      <c r="E79" s="298"/>
      <c r="F79" s="317" t="s">
        <v>2688</v>
      </c>
      <c r="G79" s="316"/>
      <c r="H79" s="298" t="s">
        <v>2689</v>
      </c>
      <c r="I79" s="298" t="s">
        <v>2684</v>
      </c>
      <c r="J79" s="298">
        <v>50</v>
      </c>
      <c r="K79" s="309"/>
    </row>
    <row r="80" spans="2:11" ht="15" customHeight="1">
      <c r="B80" s="318"/>
      <c r="C80" s="298" t="s">
        <v>2690</v>
      </c>
      <c r="D80" s="298"/>
      <c r="E80" s="298"/>
      <c r="F80" s="317" t="s">
        <v>2682</v>
      </c>
      <c r="G80" s="316"/>
      <c r="H80" s="298" t="s">
        <v>2691</v>
      </c>
      <c r="I80" s="298" t="s">
        <v>2692</v>
      </c>
      <c r="J80" s="298"/>
      <c r="K80" s="309"/>
    </row>
    <row r="81" spans="2:11" ht="15" customHeight="1">
      <c r="B81" s="318"/>
      <c r="C81" s="319" t="s">
        <v>2693</v>
      </c>
      <c r="D81" s="319"/>
      <c r="E81" s="319"/>
      <c r="F81" s="320" t="s">
        <v>2688</v>
      </c>
      <c r="G81" s="319"/>
      <c r="H81" s="319" t="s">
        <v>2694</v>
      </c>
      <c r="I81" s="319" t="s">
        <v>2684</v>
      </c>
      <c r="J81" s="319">
        <v>15</v>
      </c>
      <c r="K81" s="309"/>
    </row>
    <row r="82" spans="2:11" ht="15" customHeight="1">
      <c r="B82" s="318"/>
      <c r="C82" s="319" t="s">
        <v>2695</v>
      </c>
      <c r="D82" s="319"/>
      <c r="E82" s="319"/>
      <c r="F82" s="320" t="s">
        <v>2688</v>
      </c>
      <c r="G82" s="319"/>
      <c r="H82" s="319" t="s">
        <v>2696</v>
      </c>
      <c r="I82" s="319" t="s">
        <v>2684</v>
      </c>
      <c r="J82" s="319">
        <v>15</v>
      </c>
      <c r="K82" s="309"/>
    </row>
    <row r="83" spans="2:11" ht="15" customHeight="1">
      <c r="B83" s="318"/>
      <c r="C83" s="319" t="s">
        <v>2697</v>
      </c>
      <c r="D83" s="319"/>
      <c r="E83" s="319"/>
      <c r="F83" s="320" t="s">
        <v>2688</v>
      </c>
      <c r="G83" s="319"/>
      <c r="H83" s="319" t="s">
        <v>2698</v>
      </c>
      <c r="I83" s="319" t="s">
        <v>2684</v>
      </c>
      <c r="J83" s="319">
        <v>20</v>
      </c>
      <c r="K83" s="309"/>
    </row>
    <row r="84" spans="2:11" ht="15" customHeight="1">
      <c r="B84" s="318"/>
      <c r="C84" s="319" t="s">
        <v>2699</v>
      </c>
      <c r="D84" s="319"/>
      <c r="E84" s="319"/>
      <c r="F84" s="320" t="s">
        <v>2688</v>
      </c>
      <c r="G84" s="319"/>
      <c r="H84" s="319" t="s">
        <v>2700</v>
      </c>
      <c r="I84" s="319" t="s">
        <v>2684</v>
      </c>
      <c r="J84" s="319">
        <v>20</v>
      </c>
      <c r="K84" s="309"/>
    </row>
    <row r="85" spans="2:11" ht="15" customHeight="1">
      <c r="B85" s="318"/>
      <c r="C85" s="298" t="s">
        <v>2701</v>
      </c>
      <c r="D85" s="298"/>
      <c r="E85" s="298"/>
      <c r="F85" s="317" t="s">
        <v>2688</v>
      </c>
      <c r="G85" s="316"/>
      <c r="H85" s="298" t="s">
        <v>2702</v>
      </c>
      <c r="I85" s="298" t="s">
        <v>2684</v>
      </c>
      <c r="J85" s="298">
        <v>50</v>
      </c>
      <c r="K85" s="309"/>
    </row>
    <row r="86" spans="2:11" ht="15" customHeight="1">
      <c r="B86" s="318"/>
      <c r="C86" s="298" t="s">
        <v>2703</v>
      </c>
      <c r="D86" s="298"/>
      <c r="E86" s="298"/>
      <c r="F86" s="317" t="s">
        <v>2688</v>
      </c>
      <c r="G86" s="316"/>
      <c r="H86" s="298" t="s">
        <v>2704</v>
      </c>
      <c r="I86" s="298" t="s">
        <v>2684</v>
      </c>
      <c r="J86" s="298">
        <v>20</v>
      </c>
      <c r="K86" s="309"/>
    </row>
    <row r="87" spans="2:11" ht="15" customHeight="1">
      <c r="B87" s="318"/>
      <c r="C87" s="298" t="s">
        <v>2705</v>
      </c>
      <c r="D87" s="298"/>
      <c r="E87" s="298"/>
      <c r="F87" s="317" t="s">
        <v>2688</v>
      </c>
      <c r="G87" s="316"/>
      <c r="H87" s="298" t="s">
        <v>2706</v>
      </c>
      <c r="I87" s="298" t="s">
        <v>2684</v>
      </c>
      <c r="J87" s="298">
        <v>20</v>
      </c>
      <c r="K87" s="309"/>
    </row>
    <row r="88" spans="2:11" ht="15" customHeight="1">
      <c r="B88" s="318"/>
      <c r="C88" s="298" t="s">
        <v>2707</v>
      </c>
      <c r="D88" s="298"/>
      <c r="E88" s="298"/>
      <c r="F88" s="317" t="s">
        <v>2688</v>
      </c>
      <c r="G88" s="316"/>
      <c r="H88" s="298" t="s">
        <v>2708</v>
      </c>
      <c r="I88" s="298" t="s">
        <v>2684</v>
      </c>
      <c r="J88" s="298">
        <v>50</v>
      </c>
      <c r="K88" s="309"/>
    </row>
    <row r="89" spans="2:11" ht="15" customHeight="1">
      <c r="B89" s="318"/>
      <c r="C89" s="298" t="s">
        <v>2709</v>
      </c>
      <c r="D89" s="298"/>
      <c r="E89" s="298"/>
      <c r="F89" s="317" t="s">
        <v>2688</v>
      </c>
      <c r="G89" s="316"/>
      <c r="H89" s="298" t="s">
        <v>2709</v>
      </c>
      <c r="I89" s="298" t="s">
        <v>2684</v>
      </c>
      <c r="J89" s="298">
        <v>50</v>
      </c>
      <c r="K89" s="309"/>
    </row>
    <row r="90" spans="2:11" ht="15" customHeight="1">
      <c r="B90" s="318"/>
      <c r="C90" s="298" t="s">
        <v>163</v>
      </c>
      <c r="D90" s="298"/>
      <c r="E90" s="298"/>
      <c r="F90" s="317" t="s">
        <v>2688</v>
      </c>
      <c r="G90" s="316"/>
      <c r="H90" s="298" t="s">
        <v>2710</v>
      </c>
      <c r="I90" s="298" t="s">
        <v>2684</v>
      </c>
      <c r="J90" s="298">
        <v>255</v>
      </c>
      <c r="K90" s="309"/>
    </row>
    <row r="91" spans="2:11" ht="15" customHeight="1">
      <c r="B91" s="318"/>
      <c r="C91" s="298" t="s">
        <v>2711</v>
      </c>
      <c r="D91" s="298"/>
      <c r="E91" s="298"/>
      <c r="F91" s="317" t="s">
        <v>2682</v>
      </c>
      <c r="G91" s="316"/>
      <c r="H91" s="298" t="s">
        <v>2712</v>
      </c>
      <c r="I91" s="298" t="s">
        <v>2713</v>
      </c>
      <c r="J91" s="298"/>
      <c r="K91" s="309"/>
    </row>
    <row r="92" spans="2:11" ht="15" customHeight="1">
      <c r="B92" s="318"/>
      <c r="C92" s="298" t="s">
        <v>2714</v>
      </c>
      <c r="D92" s="298"/>
      <c r="E92" s="298"/>
      <c r="F92" s="317" t="s">
        <v>2682</v>
      </c>
      <c r="G92" s="316"/>
      <c r="H92" s="298" t="s">
        <v>2715</v>
      </c>
      <c r="I92" s="298" t="s">
        <v>2716</v>
      </c>
      <c r="J92" s="298"/>
      <c r="K92" s="309"/>
    </row>
    <row r="93" spans="2:11" ht="15" customHeight="1">
      <c r="B93" s="318"/>
      <c r="C93" s="298" t="s">
        <v>2717</v>
      </c>
      <c r="D93" s="298"/>
      <c r="E93" s="298"/>
      <c r="F93" s="317" t="s">
        <v>2682</v>
      </c>
      <c r="G93" s="316"/>
      <c r="H93" s="298" t="s">
        <v>2717</v>
      </c>
      <c r="I93" s="298" t="s">
        <v>2716</v>
      </c>
      <c r="J93" s="298"/>
      <c r="K93" s="309"/>
    </row>
    <row r="94" spans="2:11" ht="15" customHeight="1">
      <c r="B94" s="318"/>
      <c r="C94" s="298" t="s">
        <v>38</v>
      </c>
      <c r="D94" s="298"/>
      <c r="E94" s="298"/>
      <c r="F94" s="317" t="s">
        <v>2682</v>
      </c>
      <c r="G94" s="316"/>
      <c r="H94" s="298" t="s">
        <v>2718</v>
      </c>
      <c r="I94" s="298" t="s">
        <v>2716</v>
      </c>
      <c r="J94" s="298"/>
      <c r="K94" s="309"/>
    </row>
    <row r="95" spans="2:11" ht="15" customHeight="1">
      <c r="B95" s="318"/>
      <c r="C95" s="298" t="s">
        <v>48</v>
      </c>
      <c r="D95" s="298"/>
      <c r="E95" s="298"/>
      <c r="F95" s="317" t="s">
        <v>2682</v>
      </c>
      <c r="G95" s="316"/>
      <c r="H95" s="298" t="s">
        <v>2719</v>
      </c>
      <c r="I95" s="298" t="s">
        <v>2716</v>
      </c>
      <c r="J95" s="298"/>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417" t="s">
        <v>2720</v>
      </c>
      <c r="D100" s="417"/>
      <c r="E100" s="417"/>
      <c r="F100" s="417"/>
      <c r="G100" s="417"/>
      <c r="H100" s="417"/>
      <c r="I100" s="417"/>
      <c r="J100" s="417"/>
      <c r="K100" s="309"/>
    </row>
    <row r="101" spans="2:11" ht="17.25" customHeight="1">
      <c r="B101" s="308"/>
      <c r="C101" s="310" t="s">
        <v>2676</v>
      </c>
      <c r="D101" s="310"/>
      <c r="E101" s="310"/>
      <c r="F101" s="310" t="s">
        <v>2677</v>
      </c>
      <c r="G101" s="311"/>
      <c r="H101" s="310" t="s">
        <v>158</v>
      </c>
      <c r="I101" s="310" t="s">
        <v>57</v>
      </c>
      <c r="J101" s="310" t="s">
        <v>2678</v>
      </c>
      <c r="K101" s="309"/>
    </row>
    <row r="102" spans="2:11" ht="17.25" customHeight="1">
      <c r="B102" s="308"/>
      <c r="C102" s="312" t="s">
        <v>2679</v>
      </c>
      <c r="D102" s="312"/>
      <c r="E102" s="312"/>
      <c r="F102" s="313" t="s">
        <v>2680</v>
      </c>
      <c r="G102" s="314"/>
      <c r="H102" s="312"/>
      <c r="I102" s="312"/>
      <c r="J102" s="312" t="s">
        <v>2681</v>
      </c>
      <c r="K102" s="309"/>
    </row>
    <row r="103" spans="2:11" ht="5.25" customHeight="1">
      <c r="B103" s="308"/>
      <c r="C103" s="310"/>
      <c r="D103" s="310"/>
      <c r="E103" s="310"/>
      <c r="F103" s="310"/>
      <c r="G103" s="326"/>
      <c r="H103" s="310"/>
      <c r="I103" s="310"/>
      <c r="J103" s="310"/>
      <c r="K103" s="309"/>
    </row>
    <row r="104" spans="2:11" ht="15" customHeight="1">
      <c r="B104" s="308"/>
      <c r="C104" s="298" t="s">
        <v>53</v>
      </c>
      <c r="D104" s="315"/>
      <c r="E104" s="315"/>
      <c r="F104" s="317" t="s">
        <v>2682</v>
      </c>
      <c r="G104" s="326"/>
      <c r="H104" s="298" t="s">
        <v>2721</v>
      </c>
      <c r="I104" s="298" t="s">
        <v>2684</v>
      </c>
      <c r="J104" s="298">
        <v>20</v>
      </c>
      <c r="K104" s="309"/>
    </row>
    <row r="105" spans="2:11" ht="15" customHeight="1">
      <c r="B105" s="308"/>
      <c r="C105" s="298" t="s">
        <v>2685</v>
      </c>
      <c r="D105" s="298"/>
      <c r="E105" s="298"/>
      <c r="F105" s="317" t="s">
        <v>2682</v>
      </c>
      <c r="G105" s="298"/>
      <c r="H105" s="298" t="s">
        <v>2721</v>
      </c>
      <c r="I105" s="298" t="s">
        <v>2684</v>
      </c>
      <c r="J105" s="298">
        <v>120</v>
      </c>
      <c r="K105" s="309"/>
    </row>
    <row r="106" spans="2:11" ht="15" customHeight="1">
      <c r="B106" s="318"/>
      <c r="C106" s="298" t="s">
        <v>2687</v>
      </c>
      <c r="D106" s="298"/>
      <c r="E106" s="298"/>
      <c r="F106" s="317" t="s">
        <v>2688</v>
      </c>
      <c r="G106" s="298"/>
      <c r="H106" s="298" t="s">
        <v>2721</v>
      </c>
      <c r="I106" s="298" t="s">
        <v>2684</v>
      </c>
      <c r="J106" s="298">
        <v>50</v>
      </c>
      <c r="K106" s="309"/>
    </row>
    <row r="107" spans="2:11" ht="15" customHeight="1">
      <c r="B107" s="318"/>
      <c r="C107" s="298" t="s">
        <v>2690</v>
      </c>
      <c r="D107" s="298"/>
      <c r="E107" s="298"/>
      <c r="F107" s="317" t="s">
        <v>2682</v>
      </c>
      <c r="G107" s="298"/>
      <c r="H107" s="298" t="s">
        <v>2721</v>
      </c>
      <c r="I107" s="298" t="s">
        <v>2692</v>
      </c>
      <c r="J107" s="298"/>
      <c r="K107" s="309"/>
    </row>
    <row r="108" spans="2:11" ht="15" customHeight="1">
      <c r="B108" s="318"/>
      <c r="C108" s="298" t="s">
        <v>2701</v>
      </c>
      <c r="D108" s="298"/>
      <c r="E108" s="298"/>
      <c r="F108" s="317" t="s">
        <v>2688</v>
      </c>
      <c r="G108" s="298"/>
      <c r="H108" s="298" t="s">
        <v>2721</v>
      </c>
      <c r="I108" s="298" t="s">
        <v>2684</v>
      </c>
      <c r="J108" s="298">
        <v>50</v>
      </c>
      <c r="K108" s="309"/>
    </row>
    <row r="109" spans="2:11" ht="15" customHeight="1">
      <c r="B109" s="318"/>
      <c r="C109" s="298" t="s">
        <v>2709</v>
      </c>
      <c r="D109" s="298"/>
      <c r="E109" s="298"/>
      <c r="F109" s="317" t="s">
        <v>2688</v>
      </c>
      <c r="G109" s="298"/>
      <c r="H109" s="298" t="s">
        <v>2721</v>
      </c>
      <c r="I109" s="298" t="s">
        <v>2684</v>
      </c>
      <c r="J109" s="298">
        <v>50</v>
      </c>
      <c r="K109" s="309"/>
    </row>
    <row r="110" spans="2:11" ht="15" customHeight="1">
      <c r="B110" s="318"/>
      <c r="C110" s="298" t="s">
        <v>2707</v>
      </c>
      <c r="D110" s="298"/>
      <c r="E110" s="298"/>
      <c r="F110" s="317" t="s">
        <v>2688</v>
      </c>
      <c r="G110" s="298"/>
      <c r="H110" s="298" t="s">
        <v>2721</v>
      </c>
      <c r="I110" s="298" t="s">
        <v>2684</v>
      </c>
      <c r="J110" s="298">
        <v>50</v>
      </c>
      <c r="K110" s="309"/>
    </row>
    <row r="111" spans="2:11" ht="15" customHeight="1">
      <c r="B111" s="318"/>
      <c r="C111" s="298" t="s">
        <v>53</v>
      </c>
      <c r="D111" s="298"/>
      <c r="E111" s="298"/>
      <c r="F111" s="317" t="s">
        <v>2682</v>
      </c>
      <c r="G111" s="298"/>
      <c r="H111" s="298" t="s">
        <v>2722</v>
      </c>
      <c r="I111" s="298" t="s">
        <v>2684</v>
      </c>
      <c r="J111" s="298">
        <v>20</v>
      </c>
      <c r="K111" s="309"/>
    </row>
    <row r="112" spans="2:11" ht="15" customHeight="1">
      <c r="B112" s="318"/>
      <c r="C112" s="298" t="s">
        <v>2723</v>
      </c>
      <c r="D112" s="298"/>
      <c r="E112" s="298"/>
      <c r="F112" s="317" t="s">
        <v>2682</v>
      </c>
      <c r="G112" s="298"/>
      <c r="H112" s="298" t="s">
        <v>2724</v>
      </c>
      <c r="I112" s="298" t="s">
        <v>2684</v>
      </c>
      <c r="J112" s="298">
        <v>120</v>
      </c>
      <c r="K112" s="309"/>
    </row>
    <row r="113" spans="2:11" ht="15" customHeight="1">
      <c r="B113" s="318"/>
      <c r="C113" s="298" t="s">
        <v>38</v>
      </c>
      <c r="D113" s="298"/>
      <c r="E113" s="298"/>
      <c r="F113" s="317" t="s">
        <v>2682</v>
      </c>
      <c r="G113" s="298"/>
      <c r="H113" s="298" t="s">
        <v>2725</v>
      </c>
      <c r="I113" s="298" t="s">
        <v>2716</v>
      </c>
      <c r="J113" s="298"/>
      <c r="K113" s="309"/>
    </row>
    <row r="114" spans="2:11" ht="15" customHeight="1">
      <c r="B114" s="318"/>
      <c r="C114" s="298" t="s">
        <v>48</v>
      </c>
      <c r="D114" s="298"/>
      <c r="E114" s="298"/>
      <c r="F114" s="317" t="s">
        <v>2682</v>
      </c>
      <c r="G114" s="298"/>
      <c r="H114" s="298" t="s">
        <v>2726</v>
      </c>
      <c r="I114" s="298" t="s">
        <v>2716</v>
      </c>
      <c r="J114" s="298"/>
      <c r="K114" s="309"/>
    </row>
    <row r="115" spans="2:11" ht="15" customHeight="1">
      <c r="B115" s="318"/>
      <c r="C115" s="298" t="s">
        <v>57</v>
      </c>
      <c r="D115" s="298"/>
      <c r="E115" s="298"/>
      <c r="F115" s="317" t="s">
        <v>2682</v>
      </c>
      <c r="G115" s="298"/>
      <c r="H115" s="298" t="s">
        <v>2727</v>
      </c>
      <c r="I115" s="298" t="s">
        <v>2728</v>
      </c>
      <c r="J115" s="298"/>
      <c r="K115" s="309"/>
    </row>
    <row r="116" spans="2:11" ht="15" customHeight="1">
      <c r="B116" s="321"/>
      <c r="C116" s="327"/>
      <c r="D116" s="327"/>
      <c r="E116" s="327"/>
      <c r="F116" s="327"/>
      <c r="G116" s="327"/>
      <c r="H116" s="327"/>
      <c r="I116" s="327"/>
      <c r="J116" s="327"/>
      <c r="K116" s="323"/>
    </row>
    <row r="117" spans="2:11" ht="18.75" customHeight="1">
      <c r="B117" s="328"/>
      <c r="C117" s="294"/>
      <c r="D117" s="294"/>
      <c r="E117" s="294"/>
      <c r="F117" s="329"/>
      <c r="G117" s="294"/>
      <c r="H117" s="294"/>
      <c r="I117" s="294"/>
      <c r="J117" s="294"/>
      <c r="K117" s="328"/>
    </row>
    <row r="118" spans="2:11" ht="18.75" customHeight="1">
      <c r="B118" s="304"/>
      <c r="C118" s="304"/>
      <c r="D118" s="304"/>
      <c r="E118" s="304"/>
      <c r="F118" s="304"/>
      <c r="G118" s="304"/>
      <c r="H118" s="304"/>
      <c r="I118" s="304"/>
      <c r="J118" s="304"/>
      <c r="K118" s="304"/>
    </row>
    <row r="119" spans="2:11" ht="7.5" customHeight="1">
      <c r="B119" s="330"/>
      <c r="C119" s="331"/>
      <c r="D119" s="331"/>
      <c r="E119" s="331"/>
      <c r="F119" s="331"/>
      <c r="G119" s="331"/>
      <c r="H119" s="331"/>
      <c r="I119" s="331"/>
      <c r="J119" s="331"/>
      <c r="K119" s="332"/>
    </row>
    <row r="120" spans="2:11" ht="45" customHeight="1">
      <c r="B120" s="333"/>
      <c r="C120" s="416" t="s">
        <v>2729</v>
      </c>
      <c r="D120" s="416"/>
      <c r="E120" s="416"/>
      <c r="F120" s="416"/>
      <c r="G120" s="416"/>
      <c r="H120" s="416"/>
      <c r="I120" s="416"/>
      <c r="J120" s="416"/>
      <c r="K120" s="334"/>
    </row>
    <row r="121" spans="2:11" ht="17.25" customHeight="1">
      <c r="B121" s="335"/>
      <c r="C121" s="310" t="s">
        <v>2676</v>
      </c>
      <c r="D121" s="310"/>
      <c r="E121" s="310"/>
      <c r="F121" s="310" t="s">
        <v>2677</v>
      </c>
      <c r="G121" s="311"/>
      <c r="H121" s="310" t="s">
        <v>158</v>
      </c>
      <c r="I121" s="310" t="s">
        <v>57</v>
      </c>
      <c r="J121" s="310" t="s">
        <v>2678</v>
      </c>
      <c r="K121" s="336"/>
    </row>
    <row r="122" spans="2:11" ht="17.25" customHeight="1">
      <c r="B122" s="335"/>
      <c r="C122" s="312" t="s">
        <v>2679</v>
      </c>
      <c r="D122" s="312"/>
      <c r="E122" s="312"/>
      <c r="F122" s="313" t="s">
        <v>2680</v>
      </c>
      <c r="G122" s="314"/>
      <c r="H122" s="312"/>
      <c r="I122" s="312"/>
      <c r="J122" s="312" t="s">
        <v>2681</v>
      </c>
      <c r="K122" s="336"/>
    </row>
    <row r="123" spans="2:11" ht="5.25" customHeight="1">
      <c r="B123" s="337"/>
      <c r="C123" s="315"/>
      <c r="D123" s="315"/>
      <c r="E123" s="315"/>
      <c r="F123" s="315"/>
      <c r="G123" s="298"/>
      <c r="H123" s="315"/>
      <c r="I123" s="315"/>
      <c r="J123" s="315"/>
      <c r="K123" s="338"/>
    </row>
    <row r="124" spans="2:11" ht="15" customHeight="1">
      <c r="B124" s="337"/>
      <c r="C124" s="298" t="s">
        <v>2685</v>
      </c>
      <c r="D124" s="315"/>
      <c r="E124" s="315"/>
      <c r="F124" s="317" t="s">
        <v>2682</v>
      </c>
      <c r="G124" s="298"/>
      <c r="H124" s="298" t="s">
        <v>2721</v>
      </c>
      <c r="I124" s="298" t="s">
        <v>2684</v>
      </c>
      <c r="J124" s="298">
        <v>120</v>
      </c>
      <c r="K124" s="339"/>
    </row>
    <row r="125" spans="2:11" ht="15" customHeight="1">
      <c r="B125" s="337"/>
      <c r="C125" s="298" t="s">
        <v>2730</v>
      </c>
      <c r="D125" s="298"/>
      <c r="E125" s="298"/>
      <c r="F125" s="317" t="s">
        <v>2682</v>
      </c>
      <c r="G125" s="298"/>
      <c r="H125" s="298" t="s">
        <v>2731</v>
      </c>
      <c r="I125" s="298" t="s">
        <v>2684</v>
      </c>
      <c r="J125" s="298" t="s">
        <v>2732</v>
      </c>
      <c r="K125" s="339"/>
    </row>
    <row r="126" spans="2:11" ht="15" customHeight="1">
      <c r="B126" s="337"/>
      <c r="C126" s="298" t="s">
        <v>94</v>
      </c>
      <c r="D126" s="298"/>
      <c r="E126" s="298"/>
      <c r="F126" s="317" t="s">
        <v>2682</v>
      </c>
      <c r="G126" s="298"/>
      <c r="H126" s="298" t="s">
        <v>2733</v>
      </c>
      <c r="I126" s="298" t="s">
        <v>2684</v>
      </c>
      <c r="J126" s="298" t="s">
        <v>2732</v>
      </c>
      <c r="K126" s="339"/>
    </row>
    <row r="127" spans="2:11" ht="15" customHeight="1">
      <c r="B127" s="337"/>
      <c r="C127" s="298" t="s">
        <v>2693</v>
      </c>
      <c r="D127" s="298"/>
      <c r="E127" s="298"/>
      <c r="F127" s="317" t="s">
        <v>2688</v>
      </c>
      <c r="G127" s="298"/>
      <c r="H127" s="298" t="s">
        <v>2694</v>
      </c>
      <c r="I127" s="298" t="s">
        <v>2684</v>
      </c>
      <c r="J127" s="298">
        <v>15</v>
      </c>
      <c r="K127" s="339"/>
    </row>
    <row r="128" spans="2:11" ht="15" customHeight="1">
      <c r="B128" s="337"/>
      <c r="C128" s="319" t="s">
        <v>2695</v>
      </c>
      <c r="D128" s="319"/>
      <c r="E128" s="319"/>
      <c r="F128" s="320" t="s">
        <v>2688</v>
      </c>
      <c r="G128" s="319"/>
      <c r="H128" s="319" t="s">
        <v>2696</v>
      </c>
      <c r="I128" s="319" t="s">
        <v>2684</v>
      </c>
      <c r="J128" s="319">
        <v>15</v>
      </c>
      <c r="K128" s="339"/>
    </row>
    <row r="129" spans="2:11" ht="15" customHeight="1">
      <c r="B129" s="337"/>
      <c r="C129" s="319" t="s">
        <v>2697</v>
      </c>
      <c r="D129" s="319"/>
      <c r="E129" s="319"/>
      <c r="F129" s="320" t="s">
        <v>2688</v>
      </c>
      <c r="G129" s="319"/>
      <c r="H129" s="319" t="s">
        <v>2698</v>
      </c>
      <c r="I129" s="319" t="s">
        <v>2684</v>
      </c>
      <c r="J129" s="319">
        <v>20</v>
      </c>
      <c r="K129" s="339"/>
    </row>
    <row r="130" spans="2:11" ht="15" customHeight="1">
      <c r="B130" s="337"/>
      <c r="C130" s="319" t="s">
        <v>2699</v>
      </c>
      <c r="D130" s="319"/>
      <c r="E130" s="319"/>
      <c r="F130" s="320" t="s">
        <v>2688</v>
      </c>
      <c r="G130" s="319"/>
      <c r="H130" s="319" t="s">
        <v>2700</v>
      </c>
      <c r="I130" s="319" t="s">
        <v>2684</v>
      </c>
      <c r="J130" s="319">
        <v>20</v>
      </c>
      <c r="K130" s="339"/>
    </row>
    <row r="131" spans="2:11" ht="15" customHeight="1">
      <c r="B131" s="337"/>
      <c r="C131" s="298" t="s">
        <v>2687</v>
      </c>
      <c r="D131" s="298"/>
      <c r="E131" s="298"/>
      <c r="F131" s="317" t="s">
        <v>2688</v>
      </c>
      <c r="G131" s="298"/>
      <c r="H131" s="298" t="s">
        <v>2721</v>
      </c>
      <c r="I131" s="298" t="s">
        <v>2684</v>
      </c>
      <c r="J131" s="298">
        <v>50</v>
      </c>
      <c r="K131" s="339"/>
    </row>
    <row r="132" spans="2:11" ht="15" customHeight="1">
      <c r="B132" s="337"/>
      <c r="C132" s="298" t="s">
        <v>2701</v>
      </c>
      <c r="D132" s="298"/>
      <c r="E132" s="298"/>
      <c r="F132" s="317" t="s">
        <v>2688</v>
      </c>
      <c r="G132" s="298"/>
      <c r="H132" s="298" t="s">
        <v>2721</v>
      </c>
      <c r="I132" s="298" t="s">
        <v>2684</v>
      </c>
      <c r="J132" s="298">
        <v>50</v>
      </c>
      <c r="K132" s="339"/>
    </row>
    <row r="133" spans="2:11" ht="15" customHeight="1">
      <c r="B133" s="337"/>
      <c r="C133" s="298" t="s">
        <v>2707</v>
      </c>
      <c r="D133" s="298"/>
      <c r="E133" s="298"/>
      <c r="F133" s="317" t="s">
        <v>2688</v>
      </c>
      <c r="G133" s="298"/>
      <c r="H133" s="298" t="s">
        <v>2721</v>
      </c>
      <c r="I133" s="298" t="s">
        <v>2684</v>
      </c>
      <c r="J133" s="298">
        <v>50</v>
      </c>
      <c r="K133" s="339"/>
    </row>
    <row r="134" spans="2:11" ht="15" customHeight="1">
      <c r="B134" s="337"/>
      <c r="C134" s="298" t="s">
        <v>2709</v>
      </c>
      <c r="D134" s="298"/>
      <c r="E134" s="298"/>
      <c r="F134" s="317" t="s">
        <v>2688</v>
      </c>
      <c r="G134" s="298"/>
      <c r="H134" s="298" t="s">
        <v>2721</v>
      </c>
      <c r="I134" s="298" t="s">
        <v>2684</v>
      </c>
      <c r="J134" s="298">
        <v>50</v>
      </c>
      <c r="K134" s="339"/>
    </row>
    <row r="135" spans="2:11" ht="15" customHeight="1">
      <c r="B135" s="337"/>
      <c r="C135" s="298" t="s">
        <v>163</v>
      </c>
      <c r="D135" s="298"/>
      <c r="E135" s="298"/>
      <c r="F135" s="317" t="s">
        <v>2688</v>
      </c>
      <c r="G135" s="298"/>
      <c r="H135" s="298" t="s">
        <v>2734</v>
      </c>
      <c r="I135" s="298" t="s">
        <v>2684</v>
      </c>
      <c r="J135" s="298">
        <v>255</v>
      </c>
      <c r="K135" s="339"/>
    </row>
    <row r="136" spans="2:11" ht="15" customHeight="1">
      <c r="B136" s="337"/>
      <c r="C136" s="298" t="s">
        <v>2711</v>
      </c>
      <c r="D136" s="298"/>
      <c r="E136" s="298"/>
      <c r="F136" s="317" t="s">
        <v>2682</v>
      </c>
      <c r="G136" s="298"/>
      <c r="H136" s="298" t="s">
        <v>2735</v>
      </c>
      <c r="I136" s="298" t="s">
        <v>2713</v>
      </c>
      <c r="J136" s="298"/>
      <c r="K136" s="339"/>
    </row>
    <row r="137" spans="2:11" ht="15" customHeight="1">
      <c r="B137" s="337"/>
      <c r="C137" s="298" t="s">
        <v>2714</v>
      </c>
      <c r="D137" s="298"/>
      <c r="E137" s="298"/>
      <c r="F137" s="317" t="s">
        <v>2682</v>
      </c>
      <c r="G137" s="298"/>
      <c r="H137" s="298" t="s">
        <v>2736</v>
      </c>
      <c r="I137" s="298" t="s">
        <v>2716</v>
      </c>
      <c r="J137" s="298"/>
      <c r="K137" s="339"/>
    </row>
    <row r="138" spans="2:11" ht="15" customHeight="1">
      <c r="B138" s="337"/>
      <c r="C138" s="298" t="s">
        <v>2717</v>
      </c>
      <c r="D138" s="298"/>
      <c r="E138" s="298"/>
      <c r="F138" s="317" t="s">
        <v>2682</v>
      </c>
      <c r="G138" s="298"/>
      <c r="H138" s="298" t="s">
        <v>2717</v>
      </c>
      <c r="I138" s="298" t="s">
        <v>2716</v>
      </c>
      <c r="J138" s="298"/>
      <c r="K138" s="339"/>
    </row>
    <row r="139" spans="2:11" ht="15" customHeight="1">
      <c r="B139" s="337"/>
      <c r="C139" s="298" t="s">
        <v>38</v>
      </c>
      <c r="D139" s="298"/>
      <c r="E139" s="298"/>
      <c r="F139" s="317" t="s">
        <v>2682</v>
      </c>
      <c r="G139" s="298"/>
      <c r="H139" s="298" t="s">
        <v>2737</v>
      </c>
      <c r="I139" s="298" t="s">
        <v>2716</v>
      </c>
      <c r="J139" s="298"/>
      <c r="K139" s="339"/>
    </row>
    <row r="140" spans="2:11" ht="15" customHeight="1">
      <c r="B140" s="337"/>
      <c r="C140" s="298" t="s">
        <v>2738</v>
      </c>
      <c r="D140" s="298"/>
      <c r="E140" s="298"/>
      <c r="F140" s="317" t="s">
        <v>2682</v>
      </c>
      <c r="G140" s="298"/>
      <c r="H140" s="298" t="s">
        <v>2739</v>
      </c>
      <c r="I140" s="298" t="s">
        <v>2716</v>
      </c>
      <c r="J140" s="298"/>
      <c r="K140" s="339"/>
    </row>
    <row r="141" spans="2:11" ht="15" customHeight="1">
      <c r="B141" s="340"/>
      <c r="C141" s="341"/>
      <c r="D141" s="341"/>
      <c r="E141" s="341"/>
      <c r="F141" s="341"/>
      <c r="G141" s="341"/>
      <c r="H141" s="341"/>
      <c r="I141" s="341"/>
      <c r="J141" s="341"/>
      <c r="K141" s="342"/>
    </row>
    <row r="142" spans="2:11" ht="18.75" customHeight="1">
      <c r="B142" s="294"/>
      <c r="C142" s="294"/>
      <c r="D142" s="294"/>
      <c r="E142" s="294"/>
      <c r="F142" s="329"/>
      <c r="G142" s="294"/>
      <c r="H142" s="294"/>
      <c r="I142" s="294"/>
      <c r="J142" s="294"/>
      <c r="K142" s="294"/>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417" t="s">
        <v>2740</v>
      </c>
      <c r="D145" s="417"/>
      <c r="E145" s="417"/>
      <c r="F145" s="417"/>
      <c r="G145" s="417"/>
      <c r="H145" s="417"/>
      <c r="I145" s="417"/>
      <c r="J145" s="417"/>
      <c r="K145" s="309"/>
    </row>
    <row r="146" spans="2:11" ht="17.25" customHeight="1">
      <c r="B146" s="308"/>
      <c r="C146" s="310" t="s">
        <v>2676</v>
      </c>
      <c r="D146" s="310"/>
      <c r="E146" s="310"/>
      <c r="F146" s="310" t="s">
        <v>2677</v>
      </c>
      <c r="G146" s="311"/>
      <c r="H146" s="310" t="s">
        <v>158</v>
      </c>
      <c r="I146" s="310" t="s">
        <v>57</v>
      </c>
      <c r="J146" s="310" t="s">
        <v>2678</v>
      </c>
      <c r="K146" s="309"/>
    </row>
    <row r="147" spans="2:11" ht="17.25" customHeight="1">
      <c r="B147" s="308"/>
      <c r="C147" s="312" t="s">
        <v>2679</v>
      </c>
      <c r="D147" s="312"/>
      <c r="E147" s="312"/>
      <c r="F147" s="313" t="s">
        <v>2680</v>
      </c>
      <c r="G147" s="314"/>
      <c r="H147" s="312"/>
      <c r="I147" s="312"/>
      <c r="J147" s="312" t="s">
        <v>2681</v>
      </c>
      <c r="K147" s="309"/>
    </row>
    <row r="148" spans="2:11" ht="5.25" customHeight="1">
      <c r="B148" s="318"/>
      <c r="C148" s="315"/>
      <c r="D148" s="315"/>
      <c r="E148" s="315"/>
      <c r="F148" s="315"/>
      <c r="G148" s="316"/>
      <c r="H148" s="315"/>
      <c r="I148" s="315"/>
      <c r="J148" s="315"/>
      <c r="K148" s="339"/>
    </row>
    <row r="149" spans="2:11" ht="15" customHeight="1">
      <c r="B149" s="318"/>
      <c r="C149" s="343" t="s">
        <v>2685</v>
      </c>
      <c r="D149" s="298"/>
      <c r="E149" s="298"/>
      <c r="F149" s="344" t="s">
        <v>2682</v>
      </c>
      <c r="G149" s="298"/>
      <c r="H149" s="343" t="s">
        <v>2721</v>
      </c>
      <c r="I149" s="343" t="s">
        <v>2684</v>
      </c>
      <c r="J149" s="343">
        <v>120</v>
      </c>
      <c r="K149" s="339"/>
    </row>
    <row r="150" spans="2:11" ht="15" customHeight="1">
      <c r="B150" s="318"/>
      <c r="C150" s="343" t="s">
        <v>2730</v>
      </c>
      <c r="D150" s="298"/>
      <c r="E150" s="298"/>
      <c r="F150" s="344" t="s">
        <v>2682</v>
      </c>
      <c r="G150" s="298"/>
      <c r="H150" s="343" t="s">
        <v>2741</v>
      </c>
      <c r="I150" s="343" t="s">
        <v>2684</v>
      </c>
      <c r="J150" s="343" t="s">
        <v>2732</v>
      </c>
      <c r="K150" s="339"/>
    </row>
    <row r="151" spans="2:11" ht="15" customHeight="1">
      <c r="B151" s="318"/>
      <c r="C151" s="343" t="s">
        <v>94</v>
      </c>
      <c r="D151" s="298"/>
      <c r="E151" s="298"/>
      <c r="F151" s="344" t="s">
        <v>2682</v>
      </c>
      <c r="G151" s="298"/>
      <c r="H151" s="343" t="s">
        <v>2742</v>
      </c>
      <c r="I151" s="343" t="s">
        <v>2684</v>
      </c>
      <c r="J151" s="343" t="s">
        <v>2732</v>
      </c>
      <c r="K151" s="339"/>
    </row>
    <row r="152" spans="2:11" ht="15" customHeight="1">
      <c r="B152" s="318"/>
      <c r="C152" s="343" t="s">
        <v>2687</v>
      </c>
      <c r="D152" s="298"/>
      <c r="E152" s="298"/>
      <c r="F152" s="344" t="s">
        <v>2688</v>
      </c>
      <c r="G152" s="298"/>
      <c r="H152" s="343" t="s">
        <v>2721</v>
      </c>
      <c r="I152" s="343" t="s">
        <v>2684</v>
      </c>
      <c r="J152" s="343">
        <v>50</v>
      </c>
      <c r="K152" s="339"/>
    </row>
    <row r="153" spans="2:11" ht="15" customHeight="1">
      <c r="B153" s="318"/>
      <c r="C153" s="343" t="s">
        <v>2690</v>
      </c>
      <c r="D153" s="298"/>
      <c r="E153" s="298"/>
      <c r="F153" s="344" t="s">
        <v>2682</v>
      </c>
      <c r="G153" s="298"/>
      <c r="H153" s="343" t="s">
        <v>2721</v>
      </c>
      <c r="I153" s="343" t="s">
        <v>2692</v>
      </c>
      <c r="J153" s="343"/>
      <c r="K153" s="339"/>
    </row>
    <row r="154" spans="2:11" ht="15" customHeight="1">
      <c r="B154" s="318"/>
      <c r="C154" s="343" t="s">
        <v>2701</v>
      </c>
      <c r="D154" s="298"/>
      <c r="E154" s="298"/>
      <c r="F154" s="344" t="s">
        <v>2688</v>
      </c>
      <c r="G154" s="298"/>
      <c r="H154" s="343" t="s">
        <v>2721</v>
      </c>
      <c r="I154" s="343" t="s">
        <v>2684</v>
      </c>
      <c r="J154" s="343">
        <v>50</v>
      </c>
      <c r="K154" s="339"/>
    </row>
    <row r="155" spans="2:11" ht="15" customHeight="1">
      <c r="B155" s="318"/>
      <c r="C155" s="343" t="s">
        <v>2709</v>
      </c>
      <c r="D155" s="298"/>
      <c r="E155" s="298"/>
      <c r="F155" s="344" t="s">
        <v>2688</v>
      </c>
      <c r="G155" s="298"/>
      <c r="H155" s="343" t="s">
        <v>2721</v>
      </c>
      <c r="I155" s="343" t="s">
        <v>2684</v>
      </c>
      <c r="J155" s="343">
        <v>50</v>
      </c>
      <c r="K155" s="339"/>
    </row>
    <row r="156" spans="2:11" ht="15" customHeight="1">
      <c r="B156" s="318"/>
      <c r="C156" s="343" t="s">
        <v>2707</v>
      </c>
      <c r="D156" s="298"/>
      <c r="E156" s="298"/>
      <c r="F156" s="344" t="s">
        <v>2688</v>
      </c>
      <c r="G156" s="298"/>
      <c r="H156" s="343" t="s">
        <v>2721</v>
      </c>
      <c r="I156" s="343" t="s">
        <v>2684</v>
      </c>
      <c r="J156" s="343">
        <v>50</v>
      </c>
      <c r="K156" s="339"/>
    </row>
    <row r="157" spans="2:11" ht="15" customHeight="1">
      <c r="B157" s="318"/>
      <c r="C157" s="343" t="s">
        <v>130</v>
      </c>
      <c r="D157" s="298"/>
      <c r="E157" s="298"/>
      <c r="F157" s="344" t="s">
        <v>2682</v>
      </c>
      <c r="G157" s="298"/>
      <c r="H157" s="343" t="s">
        <v>2743</v>
      </c>
      <c r="I157" s="343" t="s">
        <v>2684</v>
      </c>
      <c r="J157" s="343" t="s">
        <v>2744</v>
      </c>
      <c r="K157" s="339"/>
    </row>
    <row r="158" spans="2:11" ht="15" customHeight="1">
      <c r="B158" s="318"/>
      <c r="C158" s="343" t="s">
        <v>2745</v>
      </c>
      <c r="D158" s="298"/>
      <c r="E158" s="298"/>
      <c r="F158" s="344" t="s">
        <v>2682</v>
      </c>
      <c r="G158" s="298"/>
      <c r="H158" s="343" t="s">
        <v>2746</v>
      </c>
      <c r="I158" s="343" t="s">
        <v>2716</v>
      </c>
      <c r="J158" s="343"/>
      <c r="K158" s="339"/>
    </row>
    <row r="159" spans="2:11" ht="15" customHeight="1">
      <c r="B159" s="345"/>
      <c r="C159" s="327"/>
      <c r="D159" s="327"/>
      <c r="E159" s="327"/>
      <c r="F159" s="327"/>
      <c r="G159" s="327"/>
      <c r="H159" s="327"/>
      <c r="I159" s="327"/>
      <c r="J159" s="327"/>
      <c r="K159" s="346"/>
    </row>
    <row r="160" spans="2:11" ht="18.75" customHeight="1">
      <c r="B160" s="294"/>
      <c r="C160" s="298"/>
      <c r="D160" s="298"/>
      <c r="E160" s="298"/>
      <c r="F160" s="317"/>
      <c r="G160" s="298"/>
      <c r="H160" s="298"/>
      <c r="I160" s="298"/>
      <c r="J160" s="298"/>
      <c r="K160" s="294"/>
    </row>
    <row r="161" spans="2:11" ht="18.75" customHeight="1">
      <c r="B161" s="304"/>
      <c r="C161" s="304"/>
      <c r="D161" s="304"/>
      <c r="E161" s="304"/>
      <c r="F161" s="304"/>
      <c r="G161" s="304"/>
      <c r="H161" s="304"/>
      <c r="I161" s="304"/>
      <c r="J161" s="304"/>
      <c r="K161" s="304"/>
    </row>
    <row r="162" spans="2:11" ht="7.5" customHeight="1">
      <c r="B162" s="286"/>
      <c r="C162" s="287"/>
      <c r="D162" s="287"/>
      <c r="E162" s="287"/>
      <c r="F162" s="287"/>
      <c r="G162" s="287"/>
      <c r="H162" s="287"/>
      <c r="I162" s="287"/>
      <c r="J162" s="287"/>
      <c r="K162" s="288"/>
    </row>
    <row r="163" spans="2:11" ht="45" customHeight="1">
      <c r="B163" s="289"/>
      <c r="C163" s="416" t="s">
        <v>2747</v>
      </c>
      <c r="D163" s="416"/>
      <c r="E163" s="416"/>
      <c r="F163" s="416"/>
      <c r="G163" s="416"/>
      <c r="H163" s="416"/>
      <c r="I163" s="416"/>
      <c r="J163" s="416"/>
      <c r="K163" s="290"/>
    </row>
    <row r="164" spans="2:11" ht="17.25" customHeight="1">
      <c r="B164" s="289"/>
      <c r="C164" s="310" t="s">
        <v>2676</v>
      </c>
      <c r="D164" s="310"/>
      <c r="E164" s="310"/>
      <c r="F164" s="310" t="s">
        <v>2677</v>
      </c>
      <c r="G164" s="347"/>
      <c r="H164" s="348" t="s">
        <v>158</v>
      </c>
      <c r="I164" s="348" t="s">
        <v>57</v>
      </c>
      <c r="J164" s="310" t="s">
        <v>2678</v>
      </c>
      <c r="K164" s="290"/>
    </row>
    <row r="165" spans="2:11" ht="17.25" customHeight="1">
      <c r="B165" s="291"/>
      <c r="C165" s="312" t="s">
        <v>2679</v>
      </c>
      <c r="D165" s="312"/>
      <c r="E165" s="312"/>
      <c r="F165" s="313" t="s">
        <v>2680</v>
      </c>
      <c r="G165" s="349"/>
      <c r="H165" s="350"/>
      <c r="I165" s="350"/>
      <c r="J165" s="312" t="s">
        <v>2681</v>
      </c>
      <c r="K165" s="292"/>
    </row>
    <row r="166" spans="2:11" ht="5.25" customHeight="1">
      <c r="B166" s="318"/>
      <c r="C166" s="315"/>
      <c r="D166" s="315"/>
      <c r="E166" s="315"/>
      <c r="F166" s="315"/>
      <c r="G166" s="316"/>
      <c r="H166" s="315"/>
      <c r="I166" s="315"/>
      <c r="J166" s="315"/>
      <c r="K166" s="339"/>
    </row>
    <row r="167" spans="2:11" ht="15" customHeight="1">
      <c r="B167" s="318"/>
      <c r="C167" s="298" t="s">
        <v>2685</v>
      </c>
      <c r="D167" s="298"/>
      <c r="E167" s="298"/>
      <c r="F167" s="317" t="s">
        <v>2682</v>
      </c>
      <c r="G167" s="298"/>
      <c r="H167" s="298" t="s">
        <v>2721</v>
      </c>
      <c r="I167" s="298" t="s">
        <v>2684</v>
      </c>
      <c r="J167" s="298">
        <v>120</v>
      </c>
      <c r="K167" s="339"/>
    </row>
    <row r="168" spans="2:11" ht="15" customHeight="1">
      <c r="B168" s="318"/>
      <c r="C168" s="298" t="s">
        <v>2730</v>
      </c>
      <c r="D168" s="298"/>
      <c r="E168" s="298"/>
      <c r="F168" s="317" t="s">
        <v>2682</v>
      </c>
      <c r="G168" s="298"/>
      <c r="H168" s="298" t="s">
        <v>2731</v>
      </c>
      <c r="I168" s="298" t="s">
        <v>2684</v>
      </c>
      <c r="J168" s="298" t="s">
        <v>2732</v>
      </c>
      <c r="K168" s="339"/>
    </row>
    <row r="169" spans="2:11" ht="15" customHeight="1">
      <c r="B169" s="318"/>
      <c r="C169" s="298" t="s">
        <v>94</v>
      </c>
      <c r="D169" s="298"/>
      <c r="E169" s="298"/>
      <c r="F169" s="317" t="s">
        <v>2682</v>
      </c>
      <c r="G169" s="298"/>
      <c r="H169" s="298" t="s">
        <v>2748</v>
      </c>
      <c r="I169" s="298" t="s">
        <v>2684</v>
      </c>
      <c r="J169" s="298" t="s">
        <v>2732</v>
      </c>
      <c r="K169" s="339"/>
    </row>
    <row r="170" spans="2:11" ht="15" customHeight="1">
      <c r="B170" s="318"/>
      <c r="C170" s="298" t="s">
        <v>2687</v>
      </c>
      <c r="D170" s="298"/>
      <c r="E170" s="298"/>
      <c r="F170" s="317" t="s">
        <v>2688</v>
      </c>
      <c r="G170" s="298"/>
      <c r="H170" s="298" t="s">
        <v>2748</v>
      </c>
      <c r="I170" s="298" t="s">
        <v>2684</v>
      </c>
      <c r="J170" s="298">
        <v>50</v>
      </c>
      <c r="K170" s="339"/>
    </row>
    <row r="171" spans="2:11" ht="15" customHeight="1">
      <c r="B171" s="318"/>
      <c r="C171" s="298" t="s">
        <v>2690</v>
      </c>
      <c r="D171" s="298"/>
      <c r="E171" s="298"/>
      <c r="F171" s="317" t="s">
        <v>2682</v>
      </c>
      <c r="G171" s="298"/>
      <c r="H171" s="298" t="s">
        <v>2748</v>
      </c>
      <c r="I171" s="298" t="s">
        <v>2692</v>
      </c>
      <c r="J171" s="298"/>
      <c r="K171" s="339"/>
    </row>
    <row r="172" spans="2:11" ht="15" customHeight="1">
      <c r="B172" s="318"/>
      <c r="C172" s="298" t="s">
        <v>2701</v>
      </c>
      <c r="D172" s="298"/>
      <c r="E172" s="298"/>
      <c r="F172" s="317" t="s">
        <v>2688</v>
      </c>
      <c r="G172" s="298"/>
      <c r="H172" s="298" t="s">
        <v>2748</v>
      </c>
      <c r="I172" s="298" t="s">
        <v>2684</v>
      </c>
      <c r="J172" s="298">
        <v>50</v>
      </c>
      <c r="K172" s="339"/>
    </row>
    <row r="173" spans="2:11" ht="15" customHeight="1">
      <c r="B173" s="318"/>
      <c r="C173" s="298" t="s">
        <v>2709</v>
      </c>
      <c r="D173" s="298"/>
      <c r="E173" s="298"/>
      <c r="F173" s="317" t="s">
        <v>2688</v>
      </c>
      <c r="G173" s="298"/>
      <c r="H173" s="298" t="s">
        <v>2748</v>
      </c>
      <c r="I173" s="298" t="s">
        <v>2684</v>
      </c>
      <c r="J173" s="298">
        <v>50</v>
      </c>
      <c r="K173" s="339"/>
    </row>
    <row r="174" spans="2:11" ht="15" customHeight="1">
      <c r="B174" s="318"/>
      <c r="C174" s="298" t="s">
        <v>2707</v>
      </c>
      <c r="D174" s="298"/>
      <c r="E174" s="298"/>
      <c r="F174" s="317" t="s">
        <v>2688</v>
      </c>
      <c r="G174" s="298"/>
      <c r="H174" s="298" t="s">
        <v>2748</v>
      </c>
      <c r="I174" s="298" t="s">
        <v>2684</v>
      </c>
      <c r="J174" s="298">
        <v>50</v>
      </c>
      <c r="K174" s="339"/>
    </row>
    <row r="175" spans="2:11" ht="15" customHeight="1">
      <c r="B175" s="318"/>
      <c r="C175" s="298" t="s">
        <v>157</v>
      </c>
      <c r="D175" s="298"/>
      <c r="E175" s="298"/>
      <c r="F175" s="317" t="s">
        <v>2682</v>
      </c>
      <c r="G175" s="298"/>
      <c r="H175" s="298" t="s">
        <v>2749</v>
      </c>
      <c r="I175" s="298" t="s">
        <v>2750</v>
      </c>
      <c r="J175" s="298"/>
      <c r="K175" s="339"/>
    </row>
    <row r="176" spans="2:11" ht="15" customHeight="1">
      <c r="B176" s="318"/>
      <c r="C176" s="298" t="s">
        <v>57</v>
      </c>
      <c r="D176" s="298"/>
      <c r="E176" s="298"/>
      <c r="F176" s="317" t="s">
        <v>2682</v>
      </c>
      <c r="G176" s="298"/>
      <c r="H176" s="298" t="s">
        <v>2751</v>
      </c>
      <c r="I176" s="298" t="s">
        <v>2752</v>
      </c>
      <c r="J176" s="298">
        <v>1</v>
      </c>
      <c r="K176" s="339"/>
    </row>
    <row r="177" spans="2:11" ht="15" customHeight="1">
      <c r="B177" s="318"/>
      <c r="C177" s="298" t="s">
        <v>53</v>
      </c>
      <c r="D177" s="298"/>
      <c r="E177" s="298"/>
      <c r="F177" s="317" t="s">
        <v>2682</v>
      </c>
      <c r="G177" s="298"/>
      <c r="H177" s="298" t="s">
        <v>2753</v>
      </c>
      <c r="I177" s="298" t="s">
        <v>2684</v>
      </c>
      <c r="J177" s="298">
        <v>20</v>
      </c>
      <c r="K177" s="339"/>
    </row>
    <row r="178" spans="2:11" ht="15" customHeight="1">
      <c r="B178" s="318"/>
      <c r="C178" s="298" t="s">
        <v>158</v>
      </c>
      <c r="D178" s="298"/>
      <c r="E178" s="298"/>
      <c r="F178" s="317" t="s">
        <v>2682</v>
      </c>
      <c r="G178" s="298"/>
      <c r="H178" s="298" t="s">
        <v>2754</v>
      </c>
      <c r="I178" s="298" t="s">
        <v>2684</v>
      </c>
      <c r="J178" s="298">
        <v>255</v>
      </c>
      <c r="K178" s="339"/>
    </row>
    <row r="179" spans="2:11" ht="15" customHeight="1">
      <c r="B179" s="318"/>
      <c r="C179" s="298" t="s">
        <v>159</v>
      </c>
      <c r="D179" s="298"/>
      <c r="E179" s="298"/>
      <c r="F179" s="317" t="s">
        <v>2682</v>
      </c>
      <c r="G179" s="298"/>
      <c r="H179" s="298" t="s">
        <v>2647</v>
      </c>
      <c r="I179" s="298" t="s">
        <v>2684</v>
      </c>
      <c r="J179" s="298">
        <v>10</v>
      </c>
      <c r="K179" s="339"/>
    </row>
    <row r="180" spans="2:11" ht="15" customHeight="1">
      <c r="B180" s="318"/>
      <c r="C180" s="298" t="s">
        <v>160</v>
      </c>
      <c r="D180" s="298"/>
      <c r="E180" s="298"/>
      <c r="F180" s="317" t="s">
        <v>2682</v>
      </c>
      <c r="G180" s="298"/>
      <c r="H180" s="298" t="s">
        <v>2755</v>
      </c>
      <c r="I180" s="298" t="s">
        <v>2716</v>
      </c>
      <c r="J180" s="298"/>
      <c r="K180" s="339"/>
    </row>
    <row r="181" spans="2:11" ht="15" customHeight="1">
      <c r="B181" s="318"/>
      <c r="C181" s="298" t="s">
        <v>2756</v>
      </c>
      <c r="D181" s="298"/>
      <c r="E181" s="298"/>
      <c r="F181" s="317" t="s">
        <v>2682</v>
      </c>
      <c r="G181" s="298"/>
      <c r="H181" s="298" t="s">
        <v>2757</v>
      </c>
      <c r="I181" s="298" t="s">
        <v>2716</v>
      </c>
      <c r="J181" s="298"/>
      <c r="K181" s="339"/>
    </row>
    <row r="182" spans="2:11" ht="15" customHeight="1">
      <c r="B182" s="318"/>
      <c r="C182" s="298" t="s">
        <v>2745</v>
      </c>
      <c r="D182" s="298"/>
      <c r="E182" s="298"/>
      <c r="F182" s="317" t="s">
        <v>2682</v>
      </c>
      <c r="G182" s="298"/>
      <c r="H182" s="298" t="s">
        <v>2758</v>
      </c>
      <c r="I182" s="298" t="s">
        <v>2716</v>
      </c>
      <c r="J182" s="298"/>
      <c r="K182" s="339"/>
    </row>
    <row r="183" spans="2:11" ht="15" customHeight="1">
      <c r="B183" s="318"/>
      <c r="C183" s="298" t="s">
        <v>162</v>
      </c>
      <c r="D183" s="298"/>
      <c r="E183" s="298"/>
      <c r="F183" s="317" t="s">
        <v>2688</v>
      </c>
      <c r="G183" s="298"/>
      <c r="H183" s="298" t="s">
        <v>2759</v>
      </c>
      <c r="I183" s="298" t="s">
        <v>2684</v>
      </c>
      <c r="J183" s="298">
        <v>50</v>
      </c>
      <c r="K183" s="339"/>
    </row>
    <row r="184" spans="2:11" ht="15" customHeight="1">
      <c r="B184" s="318"/>
      <c r="C184" s="298" t="s">
        <v>2760</v>
      </c>
      <c r="D184" s="298"/>
      <c r="E184" s="298"/>
      <c r="F184" s="317" t="s">
        <v>2688</v>
      </c>
      <c r="G184" s="298"/>
      <c r="H184" s="298" t="s">
        <v>2761</v>
      </c>
      <c r="I184" s="298" t="s">
        <v>2762</v>
      </c>
      <c r="J184" s="298"/>
      <c r="K184" s="339"/>
    </row>
    <row r="185" spans="2:11" ht="15" customHeight="1">
      <c r="B185" s="318"/>
      <c r="C185" s="298" t="s">
        <v>2763</v>
      </c>
      <c r="D185" s="298"/>
      <c r="E185" s="298"/>
      <c r="F185" s="317" t="s">
        <v>2688</v>
      </c>
      <c r="G185" s="298"/>
      <c r="H185" s="298" t="s">
        <v>2764</v>
      </c>
      <c r="I185" s="298" t="s">
        <v>2762</v>
      </c>
      <c r="J185" s="298"/>
      <c r="K185" s="339"/>
    </row>
    <row r="186" spans="2:11" ht="15" customHeight="1">
      <c r="B186" s="318"/>
      <c r="C186" s="298" t="s">
        <v>2765</v>
      </c>
      <c r="D186" s="298"/>
      <c r="E186" s="298"/>
      <c r="F186" s="317" t="s">
        <v>2688</v>
      </c>
      <c r="G186" s="298"/>
      <c r="H186" s="298" t="s">
        <v>2766</v>
      </c>
      <c r="I186" s="298" t="s">
        <v>2762</v>
      </c>
      <c r="J186" s="298"/>
      <c r="K186" s="339"/>
    </row>
    <row r="187" spans="2:11" ht="15" customHeight="1">
      <c r="B187" s="318"/>
      <c r="C187" s="351" t="s">
        <v>2767</v>
      </c>
      <c r="D187" s="298"/>
      <c r="E187" s="298"/>
      <c r="F187" s="317" t="s">
        <v>2688</v>
      </c>
      <c r="G187" s="298"/>
      <c r="H187" s="298" t="s">
        <v>2768</v>
      </c>
      <c r="I187" s="298" t="s">
        <v>2769</v>
      </c>
      <c r="J187" s="352" t="s">
        <v>2770</v>
      </c>
      <c r="K187" s="339"/>
    </row>
    <row r="188" spans="2:11" ht="15" customHeight="1">
      <c r="B188" s="318"/>
      <c r="C188" s="303" t="s">
        <v>42</v>
      </c>
      <c r="D188" s="298"/>
      <c r="E188" s="298"/>
      <c r="F188" s="317" t="s">
        <v>2682</v>
      </c>
      <c r="G188" s="298"/>
      <c r="H188" s="294" t="s">
        <v>2771</v>
      </c>
      <c r="I188" s="298" t="s">
        <v>2772</v>
      </c>
      <c r="J188" s="298"/>
      <c r="K188" s="339"/>
    </row>
    <row r="189" spans="2:11" ht="15" customHeight="1">
      <c r="B189" s="318"/>
      <c r="C189" s="303" t="s">
        <v>2773</v>
      </c>
      <c r="D189" s="298"/>
      <c r="E189" s="298"/>
      <c r="F189" s="317" t="s">
        <v>2682</v>
      </c>
      <c r="G189" s="298"/>
      <c r="H189" s="298" t="s">
        <v>2774</v>
      </c>
      <c r="I189" s="298" t="s">
        <v>2716</v>
      </c>
      <c r="J189" s="298"/>
      <c r="K189" s="339"/>
    </row>
    <row r="190" spans="2:11" ht="15" customHeight="1">
      <c r="B190" s="318"/>
      <c r="C190" s="303" t="s">
        <v>2775</v>
      </c>
      <c r="D190" s="298"/>
      <c r="E190" s="298"/>
      <c r="F190" s="317" t="s">
        <v>2682</v>
      </c>
      <c r="G190" s="298"/>
      <c r="H190" s="298" t="s">
        <v>2776</v>
      </c>
      <c r="I190" s="298" t="s">
        <v>2716</v>
      </c>
      <c r="J190" s="298"/>
      <c r="K190" s="339"/>
    </row>
    <row r="191" spans="2:11" ht="15" customHeight="1">
      <c r="B191" s="318"/>
      <c r="C191" s="303" t="s">
        <v>2777</v>
      </c>
      <c r="D191" s="298"/>
      <c r="E191" s="298"/>
      <c r="F191" s="317" t="s">
        <v>2688</v>
      </c>
      <c r="G191" s="298"/>
      <c r="H191" s="298" t="s">
        <v>2778</v>
      </c>
      <c r="I191" s="298" t="s">
        <v>2716</v>
      </c>
      <c r="J191" s="298"/>
      <c r="K191" s="339"/>
    </row>
    <row r="192" spans="2:11" ht="15" customHeight="1">
      <c r="B192" s="345"/>
      <c r="C192" s="353"/>
      <c r="D192" s="327"/>
      <c r="E192" s="327"/>
      <c r="F192" s="327"/>
      <c r="G192" s="327"/>
      <c r="H192" s="327"/>
      <c r="I192" s="327"/>
      <c r="J192" s="327"/>
      <c r="K192" s="346"/>
    </row>
    <row r="193" spans="2:11" ht="18.75" customHeight="1">
      <c r="B193" s="294"/>
      <c r="C193" s="298"/>
      <c r="D193" s="298"/>
      <c r="E193" s="298"/>
      <c r="F193" s="317"/>
      <c r="G193" s="298"/>
      <c r="H193" s="298"/>
      <c r="I193" s="298"/>
      <c r="J193" s="298"/>
      <c r="K193" s="294"/>
    </row>
    <row r="194" spans="2:11" ht="18.75" customHeight="1">
      <c r="B194" s="294"/>
      <c r="C194" s="298"/>
      <c r="D194" s="298"/>
      <c r="E194" s="298"/>
      <c r="F194" s="317"/>
      <c r="G194" s="298"/>
      <c r="H194" s="298"/>
      <c r="I194" s="298"/>
      <c r="J194" s="298"/>
      <c r="K194" s="294"/>
    </row>
    <row r="195" spans="2:11" ht="18.75" customHeight="1">
      <c r="B195" s="304"/>
      <c r="C195" s="304"/>
      <c r="D195" s="304"/>
      <c r="E195" s="304"/>
      <c r="F195" s="304"/>
      <c r="G195" s="304"/>
      <c r="H195" s="304"/>
      <c r="I195" s="304"/>
      <c r="J195" s="304"/>
      <c r="K195" s="304"/>
    </row>
    <row r="196" spans="2:11" ht="13.5">
      <c r="B196" s="286"/>
      <c r="C196" s="287"/>
      <c r="D196" s="287"/>
      <c r="E196" s="287"/>
      <c r="F196" s="287"/>
      <c r="G196" s="287"/>
      <c r="H196" s="287"/>
      <c r="I196" s="287"/>
      <c r="J196" s="287"/>
      <c r="K196" s="288"/>
    </row>
    <row r="197" spans="2:11" ht="21">
      <c r="B197" s="289"/>
      <c r="C197" s="416" t="s">
        <v>2779</v>
      </c>
      <c r="D197" s="416"/>
      <c r="E197" s="416"/>
      <c r="F197" s="416"/>
      <c r="G197" s="416"/>
      <c r="H197" s="416"/>
      <c r="I197" s="416"/>
      <c r="J197" s="416"/>
      <c r="K197" s="290"/>
    </row>
    <row r="198" spans="2:11" ht="25.5" customHeight="1">
      <c r="B198" s="289"/>
      <c r="C198" s="354" t="s">
        <v>2780</v>
      </c>
      <c r="D198" s="354"/>
      <c r="E198" s="354"/>
      <c r="F198" s="354" t="s">
        <v>2781</v>
      </c>
      <c r="G198" s="355"/>
      <c r="H198" s="415" t="s">
        <v>2782</v>
      </c>
      <c r="I198" s="415"/>
      <c r="J198" s="415"/>
      <c r="K198" s="290"/>
    </row>
    <row r="199" spans="2:11" ht="5.25" customHeight="1">
      <c r="B199" s="318"/>
      <c r="C199" s="315"/>
      <c r="D199" s="315"/>
      <c r="E199" s="315"/>
      <c r="F199" s="315"/>
      <c r="G199" s="298"/>
      <c r="H199" s="315"/>
      <c r="I199" s="315"/>
      <c r="J199" s="315"/>
      <c r="K199" s="339"/>
    </row>
    <row r="200" spans="2:11" ht="15" customHeight="1">
      <c r="B200" s="318"/>
      <c r="C200" s="298" t="s">
        <v>2772</v>
      </c>
      <c r="D200" s="298"/>
      <c r="E200" s="298"/>
      <c r="F200" s="317" t="s">
        <v>43</v>
      </c>
      <c r="G200" s="298"/>
      <c r="H200" s="413" t="s">
        <v>2783</v>
      </c>
      <c r="I200" s="413"/>
      <c r="J200" s="413"/>
      <c r="K200" s="339"/>
    </row>
    <row r="201" spans="2:11" ht="15" customHeight="1">
      <c r="B201" s="318"/>
      <c r="C201" s="324"/>
      <c r="D201" s="298"/>
      <c r="E201" s="298"/>
      <c r="F201" s="317" t="s">
        <v>44</v>
      </c>
      <c r="G201" s="298"/>
      <c r="H201" s="413" t="s">
        <v>2784</v>
      </c>
      <c r="I201" s="413"/>
      <c r="J201" s="413"/>
      <c r="K201" s="339"/>
    </row>
    <row r="202" spans="2:11" ht="15" customHeight="1">
      <c r="B202" s="318"/>
      <c r="C202" s="324"/>
      <c r="D202" s="298"/>
      <c r="E202" s="298"/>
      <c r="F202" s="317" t="s">
        <v>47</v>
      </c>
      <c r="G202" s="298"/>
      <c r="H202" s="413" t="s">
        <v>2785</v>
      </c>
      <c r="I202" s="413"/>
      <c r="J202" s="413"/>
      <c r="K202" s="339"/>
    </row>
    <row r="203" spans="2:11" ht="15" customHeight="1">
      <c r="B203" s="318"/>
      <c r="C203" s="298"/>
      <c r="D203" s="298"/>
      <c r="E203" s="298"/>
      <c r="F203" s="317" t="s">
        <v>45</v>
      </c>
      <c r="G203" s="298"/>
      <c r="H203" s="413" t="s">
        <v>2786</v>
      </c>
      <c r="I203" s="413"/>
      <c r="J203" s="413"/>
      <c r="K203" s="339"/>
    </row>
    <row r="204" spans="2:11" ht="15" customHeight="1">
      <c r="B204" s="318"/>
      <c r="C204" s="298"/>
      <c r="D204" s="298"/>
      <c r="E204" s="298"/>
      <c r="F204" s="317" t="s">
        <v>46</v>
      </c>
      <c r="G204" s="298"/>
      <c r="H204" s="413" t="s">
        <v>2787</v>
      </c>
      <c r="I204" s="413"/>
      <c r="J204" s="413"/>
      <c r="K204" s="339"/>
    </row>
    <row r="205" spans="2:11" ht="15" customHeight="1">
      <c r="B205" s="318"/>
      <c r="C205" s="298"/>
      <c r="D205" s="298"/>
      <c r="E205" s="298"/>
      <c r="F205" s="317"/>
      <c r="G205" s="298"/>
      <c r="H205" s="298"/>
      <c r="I205" s="298"/>
      <c r="J205" s="298"/>
      <c r="K205" s="339"/>
    </row>
    <row r="206" spans="2:11" ht="15" customHeight="1">
      <c r="B206" s="318"/>
      <c r="C206" s="298" t="s">
        <v>2728</v>
      </c>
      <c r="D206" s="298"/>
      <c r="E206" s="298"/>
      <c r="F206" s="317" t="s">
        <v>79</v>
      </c>
      <c r="G206" s="298"/>
      <c r="H206" s="413" t="s">
        <v>2788</v>
      </c>
      <c r="I206" s="413"/>
      <c r="J206" s="413"/>
      <c r="K206" s="339"/>
    </row>
    <row r="207" spans="2:11" ht="15" customHeight="1">
      <c r="B207" s="318"/>
      <c r="C207" s="324"/>
      <c r="D207" s="298"/>
      <c r="E207" s="298"/>
      <c r="F207" s="317" t="s">
        <v>2629</v>
      </c>
      <c r="G207" s="298"/>
      <c r="H207" s="413" t="s">
        <v>2630</v>
      </c>
      <c r="I207" s="413"/>
      <c r="J207" s="413"/>
      <c r="K207" s="339"/>
    </row>
    <row r="208" spans="2:11" ht="15" customHeight="1">
      <c r="B208" s="318"/>
      <c r="C208" s="298"/>
      <c r="D208" s="298"/>
      <c r="E208" s="298"/>
      <c r="F208" s="317" t="s">
        <v>2627</v>
      </c>
      <c r="G208" s="298"/>
      <c r="H208" s="413" t="s">
        <v>2789</v>
      </c>
      <c r="I208" s="413"/>
      <c r="J208" s="413"/>
      <c r="K208" s="339"/>
    </row>
    <row r="209" spans="2:11" ht="15" customHeight="1">
      <c r="B209" s="356"/>
      <c r="C209" s="324"/>
      <c r="D209" s="324"/>
      <c r="E209" s="324"/>
      <c r="F209" s="317" t="s">
        <v>111</v>
      </c>
      <c r="G209" s="303"/>
      <c r="H209" s="414" t="s">
        <v>2631</v>
      </c>
      <c r="I209" s="414"/>
      <c r="J209" s="414"/>
      <c r="K209" s="357"/>
    </row>
    <row r="210" spans="2:11" ht="15" customHeight="1">
      <c r="B210" s="356"/>
      <c r="C210" s="324"/>
      <c r="D210" s="324"/>
      <c r="E210" s="324"/>
      <c r="F210" s="317" t="s">
        <v>1211</v>
      </c>
      <c r="G210" s="303"/>
      <c r="H210" s="414" t="s">
        <v>115</v>
      </c>
      <c r="I210" s="414"/>
      <c r="J210" s="414"/>
      <c r="K210" s="357"/>
    </row>
    <row r="211" spans="2:11" ht="15" customHeight="1">
      <c r="B211" s="356"/>
      <c r="C211" s="324"/>
      <c r="D211" s="324"/>
      <c r="E211" s="324"/>
      <c r="F211" s="358"/>
      <c r="G211" s="303"/>
      <c r="H211" s="359"/>
      <c r="I211" s="359"/>
      <c r="J211" s="359"/>
      <c r="K211" s="357"/>
    </row>
    <row r="212" spans="2:11" ht="15" customHeight="1">
      <c r="B212" s="356"/>
      <c r="C212" s="298" t="s">
        <v>2752</v>
      </c>
      <c r="D212" s="324"/>
      <c r="E212" s="324"/>
      <c r="F212" s="317">
        <v>1</v>
      </c>
      <c r="G212" s="303"/>
      <c r="H212" s="414" t="s">
        <v>2790</v>
      </c>
      <c r="I212" s="414"/>
      <c r="J212" s="414"/>
      <c r="K212" s="357"/>
    </row>
    <row r="213" spans="2:11" ht="15" customHeight="1">
      <c r="B213" s="356"/>
      <c r="C213" s="324"/>
      <c r="D213" s="324"/>
      <c r="E213" s="324"/>
      <c r="F213" s="317">
        <v>2</v>
      </c>
      <c r="G213" s="303"/>
      <c r="H213" s="414" t="s">
        <v>2791</v>
      </c>
      <c r="I213" s="414"/>
      <c r="J213" s="414"/>
      <c r="K213" s="357"/>
    </row>
    <row r="214" spans="2:11" ht="15" customHeight="1">
      <c r="B214" s="356"/>
      <c r="C214" s="324"/>
      <c r="D214" s="324"/>
      <c r="E214" s="324"/>
      <c r="F214" s="317">
        <v>3</v>
      </c>
      <c r="G214" s="303"/>
      <c r="H214" s="414" t="s">
        <v>2792</v>
      </c>
      <c r="I214" s="414"/>
      <c r="J214" s="414"/>
      <c r="K214" s="357"/>
    </row>
    <row r="215" spans="2:11" ht="15" customHeight="1">
      <c r="B215" s="356"/>
      <c r="C215" s="324"/>
      <c r="D215" s="324"/>
      <c r="E215" s="324"/>
      <c r="F215" s="317">
        <v>4</v>
      </c>
      <c r="G215" s="303"/>
      <c r="H215" s="414" t="s">
        <v>2793</v>
      </c>
      <c r="I215" s="414"/>
      <c r="J215" s="414"/>
      <c r="K215" s="357"/>
    </row>
    <row r="216" spans="2:11" ht="12.75" customHeight="1">
      <c r="B216" s="360"/>
      <c r="C216" s="361"/>
      <c r="D216" s="361"/>
      <c r="E216" s="361"/>
      <c r="F216" s="361"/>
      <c r="G216" s="361"/>
      <c r="H216" s="361"/>
      <c r="I216" s="361"/>
      <c r="J216" s="361"/>
      <c r="K216" s="362"/>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10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81</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s="1" customFormat="1" ht="13.5">
      <c r="B8" s="41"/>
      <c r="C8" s="42"/>
      <c r="D8" s="37" t="s">
        <v>126</v>
      </c>
      <c r="E8" s="42"/>
      <c r="F8" s="42"/>
      <c r="G8" s="42"/>
      <c r="H8" s="42"/>
      <c r="I8" s="127"/>
      <c r="J8" s="42"/>
      <c r="K8" s="45"/>
    </row>
    <row r="9" spans="2:11" s="1" customFormat="1" ht="36.95" customHeight="1">
      <c r="B9" s="41"/>
      <c r="C9" s="42"/>
      <c r="D9" s="42"/>
      <c r="E9" s="407" t="s">
        <v>127</v>
      </c>
      <c r="F9" s="408"/>
      <c r="G9" s="408"/>
      <c r="H9" s="408"/>
      <c r="I9" s="127"/>
      <c r="J9" s="42"/>
      <c r="K9" s="45"/>
    </row>
    <row r="10" spans="2:11" s="1" customFormat="1" ht="13.5">
      <c r="B10" s="41"/>
      <c r="C10" s="42"/>
      <c r="D10" s="42"/>
      <c r="E10" s="42"/>
      <c r="F10" s="42"/>
      <c r="G10" s="42"/>
      <c r="H10" s="42"/>
      <c r="I10" s="127"/>
      <c r="J10" s="42"/>
      <c r="K10" s="45"/>
    </row>
    <row r="11" spans="2:11" s="1" customFormat="1" ht="14.45" customHeight="1">
      <c r="B11" s="41"/>
      <c r="C11" s="42"/>
      <c r="D11" s="37" t="s">
        <v>20</v>
      </c>
      <c r="E11" s="42"/>
      <c r="F11" s="35" t="s">
        <v>21</v>
      </c>
      <c r="G11" s="42"/>
      <c r="H11" s="42"/>
      <c r="I11" s="128" t="s">
        <v>22</v>
      </c>
      <c r="J11" s="35" t="s">
        <v>21</v>
      </c>
      <c r="K11" s="45"/>
    </row>
    <row r="12" spans="2:11" s="1" customFormat="1" ht="14.45" customHeight="1">
      <c r="B12" s="41"/>
      <c r="C12" s="42"/>
      <c r="D12" s="37" t="s">
        <v>23</v>
      </c>
      <c r="E12" s="42"/>
      <c r="F12" s="35" t="s">
        <v>24</v>
      </c>
      <c r="G12" s="42"/>
      <c r="H12" s="42"/>
      <c r="I12" s="128" t="s">
        <v>25</v>
      </c>
      <c r="J12" s="129" t="str">
        <f>'Rekapitulace stavby'!AN8</f>
        <v>7.11.2017</v>
      </c>
      <c r="K12" s="45"/>
    </row>
    <row r="13" spans="2:11" s="1" customFormat="1" ht="10.9" customHeight="1">
      <c r="B13" s="41"/>
      <c r="C13" s="42"/>
      <c r="D13" s="42"/>
      <c r="E13" s="42"/>
      <c r="F13" s="42"/>
      <c r="G13" s="42"/>
      <c r="H13" s="42"/>
      <c r="I13" s="127"/>
      <c r="J13" s="42"/>
      <c r="K13" s="45"/>
    </row>
    <row r="14" spans="2:11" s="1" customFormat="1" ht="14.45" customHeight="1">
      <c r="B14" s="41"/>
      <c r="C14" s="42"/>
      <c r="D14" s="37" t="s">
        <v>27</v>
      </c>
      <c r="E14" s="42"/>
      <c r="F14" s="42"/>
      <c r="G14" s="42"/>
      <c r="H14" s="42"/>
      <c r="I14" s="128" t="s">
        <v>28</v>
      </c>
      <c r="J14" s="35" t="s">
        <v>21</v>
      </c>
      <c r="K14" s="45"/>
    </row>
    <row r="15" spans="2:11" s="1" customFormat="1" ht="18" customHeight="1">
      <c r="B15" s="41"/>
      <c r="C15" s="42"/>
      <c r="D15" s="42"/>
      <c r="E15" s="35" t="s">
        <v>29</v>
      </c>
      <c r="F15" s="42"/>
      <c r="G15" s="42"/>
      <c r="H15" s="42"/>
      <c r="I15" s="128" t="s">
        <v>30</v>
      </c>
      <c r="J15" s="35" t="s">
        <v>21</v>
      </c>
      <c r="K15" s="45"/>
    </row>
    <row r="16" spans="2:11" s="1" customFormat="1" ht="6.95" customHeight="1">
      <c r="B16" s="41"/>
      <c r="C16" s="42"/>
      <c r="D16" s="42"/>
      <c r="E16" s="42"/>
      <c r="F16" s="42"/>
      <c r="G16" s="42"/>
      <c r="H16" s="42"/>
      <c r="I16" s="127"/>
      <c r="J16" s="42"/>
      <c r="K16" s="45"/>
    </row>
    <row r="17" spans="2:11" s="1" customFormat="1" ht="14.45" customHeight="1">
      <c r="B17" s="41"/>
      <c r="C17" s="42"/>
      <c r="D17" s="37" t="s">
        <v>31</v>
      </c>
      <c r="E17" s="42"/>
      <c r="F17" s="42"/>
      <c r="G17" s="42"/>
      <c r="H17" s="42"/>
      <c r="I17" s="12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8" t="s">
        <v>30</v>
      </c>
      <c r="J18" s="35" t="str">
        <f>IF('Rekapitulace stavby'!AN14="Vyplň údaj","",IF('Rekapitulace stavby'!AN14="","",'Rekapitulace stavby'!AN14))</f>
        <v/>
      </c>
      <c r="K18" s="45"/>
    </row>
    <row r="19" spans="2:11" s="1" customFormat="1" ht="6.95" customHeight="1">
      <c r="B19" s="41"/>
      <c r="C19" s="42"/>
      <c r="D19" s="42"/>
      <c r="E19" s="42"/>
      <c r="F19" s="42"/>
      <c r="G19" s="42"/>
      <c r="H19" s="42"/>
      <c r="I19" s="127"/>
      <c r="J19" s="42"/>
      <c r="K19" s="45"/>
    </row>
    <row r="20" spans="2:11" s="1" customFormat="1" ht="14.45" customHeight="1">
      <c r="B20" s="41"/>
      <c r="C20" s="42"/>
      <c r="D20" s="37" t="s">
        <v>33</v>
      </c>
      <c r="E20" s="42"/>
      <c r="F20" s="42"/>
      <c r="G20" s="42"/>
      <c r="H20" s="42"/>
      <c r="I20" s="128" t="s">
        <v>28</v>
      </c>
      <c r="J20" s="35" t="s">
        <v>21</v>
      </c>
      <c r="K20" s="45"/>
    </row>
    <row r="21" spans="2:11" s="1" customFormat="1" ht="18" customHeight="1">
      <c r="B21" s="41"/>
      <c r="C21" s="42"/>
      <c r="D21" s="42"/>
      <c r="E21" s="35" t="s">
        <v>128</v>
      </c>
      <c r="F21" s="42"/>
      <c r="G21" s="42"/>
      <c r="H21" s="42"/>
      <c r="I21" s="128" t="s">
        <v>30</v>
      </c>
      <c r="J21" s="35" t="s">
        <v>21</v>
      </c>
      <c r="K21" s="45"/>
    </row>
    <row r="22" spans="2:11" s="1" customFormat="1" ht="6.95" customHeight="1">
      <c r="B22" s="41"/>
      <c r="C22" s="42"/>
      <c r="D22" s="42"/>
      <c r="E22" s="42"/>
      <c r="F22" s="42"/>
      <c r="G22" s="42"/>
      <c r="H22" s="42"/>
      <c r="I22" s="127"/>
      <c r="J22" s="42"/>
      <c r="K22" s="45"/>
    </row>
    <row r="23" spans="2:11" s="1" customFormat="1" ht="14.45" customHeight="1">
      <c r="B23" s="41"/>
      <c r="C23" s="42"/>
      <c r="D23" s="37" t="s">
        <v>36</v>
      </c>
      <c r="E23" s="42"/>
      <c r="F23" s="42"/>
      <c r="G23" s="42"/>
      <c r="H23" s="42"/>
      <c r="I23" s="127"/>
      <c r="J23" s="42"/>
      <c r="K23" s="45"/>
    </row>
    <row r="24" spans="2:11" s="7" customFormat="1" ht="22.5" customHeight="1">
      <c r="B24" s="130"/>
      <c r="C24" s="131"/>
      <c r="D24" s="131"/>
      <c r="E24" s="370" t="s">
        <v>21</v>
      </c>
      <c r="F24" s="370"/>
      <c r="G24" s="370"/>
      <c r="H24" s="370"/>
      <c r="I24" s="132"/>
      <c r="J24" s="131"/>
      <c r="K24" s="133"/>
    </row>
    <row r="25" spans="2:11" s="1" customFormat="1" ht="6.95" customHeight="1">
      <c r="B25" s="41"/>
      <c r="C25" s="42"/>
      <c r="D25" s="42"/>
      <c r="E25" s="42"/>
      <c r="F25" s="42"/>
      <c r="G25" s="42"/>
      <c r="H25" s="42"/>
      <c r="I25" s="127"/>
      <c r="J25" s="42"/>
      <c r="K25" s="45"/>
    </row>
    <row r="26" spans="2:11" s="1" customFormat="1" ht="6.95" customHeight="1">
      <c r="B26" s="41"/>
      <c r="C26" s="42"/>
      <c r="D26" s="85"/>
      <c r="E26" s="85"/>
      <c r="F26" s="85"/>
      <c r="G26" s="85"/>
      <c r="H26" s="85"/>
      <c r="I26" s="134"/>
      <c r="J26" s="85"/>
      <c r="K26" s="135"/>
    </row>
    <row r="27" spans="2:11" s="1" customFormat="1" ht="25.35" customHeight="1">
      <c r="B27" s="41"/>
      <c r="C27" s="42"/>
      <c r="D27" s="136" t="s">
        <v>38</v>
      </c>
      <c r="E27" s="42"/>
      <c r="F27" s="42"/>
      <c r="G27" s="42"/>
      <c r="H27" s="42"/>
      <c r="I27" s="127"/>
      <c r="J27" s="137">
        <f>ROUND(J98,2)</f>
        <v>0</v>
      </c>
      <c r="K27" s="45"/>
    </row>
    <row r="28" spans="2:11" s="1" customFormat="1" ht="6.95" customHeight="1">
      <c r="B28" s="41"/>
      <c r="C28" s="42"/>
      <c r="D28" s="85"/>
      <c r="E28" s="85"/>
      <c r="F28" s="85"/>
      <c r="G28" s="85"/>
      <c r="H28" s="85"/>
      <c r="I28" s="134"/>
      <c r="J28" s="85"/>
      <c r="K28" s="135"/>
    </row>
    <row r="29" spans="2:11" s="1" customFormat="1" ht="14.45" customHeight="1">
      <c r="B29" s="41"/>
      <c r="C29" s="42"/>
      <c r="D29" s="42"/>
      <c r="E29" s="42"/>
      <c r="F29" s="46" t="s">
        <v>40</v>
      </c>
      <c r="G29" s="42"/>
      <c r="H29" s="42"/>
      <c r="I29" s="138" t="s">
        <v>39</v>
      </c>
      <c r="J29" s="46" t="s">
        <v>41</v>
      </c>
      <c r="K29" s="45"/>
    </row>
    <row r="30" spans="2:11" s="1" customFormat="1" ht="14.45" customHeight="1">
      <c r="B30" s="41"/>
      <c r="C30" s="42"/>
      <c r="D30" s="49" t="s">
        <v>42</v>
      </c>
      <c r="E30" s="49" t="s">
        <v>43</v>
      </c>
      <c r="F30" s="139">
        <f>ROUND(SUM(BE98:BE1018),2)</f>
        <v>0</v>
      </c>
      <c r="G30" s="42"/>
      <c r="H30" s="42"/>
      <c r="I30" s="140">
        <v>0.21</v>
      </c>
      <c r="J30" s="139">
        <f>ROUND(ROUND((SUM(BE98:BE1018)),2)*I30,2)</f>
        <v>0</v>
      </c>
      <c r="K30" s="45"/>
    </row>
    <row r="31" spans="2:11" s="1" customFormat="1" ht="14.45" customHeight="1">
      <c r="B31" s="41"/>
      <c r="C31" s="42"/>
      <c r="D31" s="42"/>
      <c r="E31" s="49" t="s">
        <v>44</v>
      </c>
      <c r="F31" s="139">
        <f>ROUND(SUM(BF98:BF1018),2)</f>
        <v>0</v>
      </c>
      <c r="G31" s="42"/>
      <c r="H31" s="42"/>
      <c r="I31" s="140">
        <v>0.15</v>
      </c>
      <c r="J31" s="139">
        <f>ROUND(ROUND((SUM(BF98:BF1018)),2)*I31,2)</f>
        <v>0</v>
      </c>
      <c r="K31" s="45"/>
    </row>
    <row r="32" spans="2:11" s="1" customFormat="1" ht="14.45" customHeight="1" hidden="1">
      <c r="B32" s="41"/>
      <c r="C32" s="42"/>
      <c r="D32" s="42"/>
      <c r="E32" s="49" t="s">
        <v>45</v>
      </c>
      <c r="F32" s="139">
        <f>ROUND(SUM(BG98:BG1018),2)</f>
        <v>0</v>
      </c>
      <c r="G32" s="42"/>
      <c r="H32" s="42"/>
      <c r="I32" s="140">
        <v>0.21</v>
      </c>
      <c r="J32" s="139">
        <v>0</v>
      </c>
      <c r="K32" s="45"/>
    </row>
    <row r="33" spans="2:11" s="1" customFormat="1" ht="14.45" customHeight="1" hidden="1">
      <c r="B33" s="41"/>
      <c r="C33" s="42"/>
      <c r="D33" s="42"/>
      <c r="E33" s="49" t="s">
        <v>46</v>
      </c>
      <c r="F33" s="139">
        <f>ROUND(SUM(BH98:BH1018),2)</f>
        <v>0</v>
      </c>
      <c r="G33" s="42"/>
      <c r="H33" s="42"/>
      <c r="I33" s="140">
        <v>0.15</v>
      </c>
      <c r="J33" s="139">
        <v>0</v>
      </c>
      <c r="K33" s="45"/>
    </row>
    <row r="34" spans="2:11" s="1" customFormat="1" ht="14.45" customHeight="1" hidden="1">
      <c r="B34" s="41"/>
      <c r="C34" s="42"/>
      <c r="D34" s="42"/>
      <c r="E34" s="49" t="s">
        <v>47</v>
      </c>
      <c r="F34" s="139">
        <f>ROUND(SUM(BI98:BI1018),2)</f>
        <v>0</v>
      </c>
      <c r="G34" s="42"/>
      <c r="H34" s="42"/>
      <c r="I34" s="140">
        <v>0</v>
      </c>
      <c r="J34" s="139">
        <v>0</v>
      </c>
      <c r="K34" s="45"/>
    </row>
    <row r="35" spans="2:11" s="1" customFormat="1" ht="6.95" customHeight="1">
      <c r="B35" s="41"/>
      <c r="C35" s="42"/>
      <c r="D35" s="42"/>
      <c r="E35" s="42"/>
      <c r="F35" s="42"/>
      <c r="G35" s="42"/>
      <c r="H35" s="42"/>
      <c r="I35" s="127"/>
      <c r="J35" s="42"/>
      <c r="K35" s="45"/>
    </row>
    <row r="36" spans="2:11" s="1" customFormat="1" ht="25.35" customHeight="1">
      <c r="B36" s="41"/>
      <c r="C36" s="141"/>
      <c r="D36" s="142" t="s">
        <v>48</v>
      </c>
      <c r="E36" s="79"/>
      <c r="F36" s="79"/>
      <c r="G36" s="143" t="s">
        <v>49</v>
      </c>
      <c r="H36" s="144" t="s">
        <v>50</v>
      </c>
      <c r="I36" s="145"/>
      <c r="J36" s="146">
        <f>SUM(J27:J34)</f>
        <v>0</v>
      </c>
      <c r="K36" s="147"/>
    </row>
    <row r="37" spans="2:11" s="1" customFormat="1" ht="14.45" customHeight="1">
      <c r="B37" s="56"/>
      <c r="C37" s="57"/>
      <c r="D37" s="57"/>
      <c r="E37" s="57"/>
      <c r="F37" s="57"/>
      <c r="G37" s="57"/>
      <c r="H37" s="57"/>
      <c r="I37" s="148"/>
      <c r="J37" s="57"/>
      <c r="K37" s="58"/>
    </row>
    <row r="41" spans="2:11" s="1" customFormat="1" ht="6.95" customHeight="1">
      <c r="B41" s="149"/>
      <c r="C41" s="150"/>
      <c r="D41" s="150"/>
      <c r="E41" s="150"/>
      <c r="F41" s="150"/>
      <c r="G41" s="150"/>
      <c r="H41" s="150"/>
      <c r="I41" s="151"/>
      <c r="J41" s="150"/>
      <c r="K41" s="152"/>
    </row>
    <row r="42" spans="2:11" s="1" customFormat="1" ht="36.95" customHeight="1">
      <c r="B42" s="41"/>
      <c r="C42" s="30" t="s">
        <v>129</v>
      </c>
      <c r="D42" s="42"/>
      <c r="E42" s="42"/>
      <c r="F42" s="42"/>
      <c r="G42" s="42"/>
      <c r="H42" s="42"/>
      <c r="I42" s="127"/>
      <c r="J42" s="42"/>
      <c r="K42" s="45"/>
    </row>
    <row r="43" spans="2:11" s="1" customFormat="1" ht="6.95" customHeight="1">
      <c r="B43" s="41"/>
      <c r="C43" s="42"/>
      <c r="D43" s="42"/>
      <c r="E43" s="42"/>
      <c r="F43" s="42"/>
      <c r="G43" s="42"/>
      <c r="H43" s="42"/>
      <c r="I43" s="127"/>
      <c r="J43" s="42"/>
      <c r="K43" s="45"/>
    </row>
    <row r="44" spans="2:11" s="1" customFormat="1" ht="14.45" customHeight="1">
      <c r="B44" s="41"/>
      <c r="C44" s="37" t="s">
        <v>18</v>
      </c>
      <c r="D44" s="42"/>
      <c r="E44" s="42"/>
      <c r="F44" s="42"/>
      <c r="G44" s="42"/>
      <c r="H44" s="42"/>
      <c r="I44" s="127"/>
      <c r="J44" s="42"/>
      <c r="K44" s="45"/>
    </row>
    <row r="45" spans="2:11" s="1" customFormat="1" ht="22.5" customHeight="1">
      <c r="B45" s="41"/>
      <c r="C45" s="42"/>
      <c r="D45" s="42"/>
      <c r="E45" s="405" t="str">
        <f>E7</f>
        <v>VÝDEJNA JÍDEL V BUDOVĚ TEORETICKÝCH ÚSTAVŮ LF OLOMOUC</v>
      </c>
      <c r="F45" s="406"/>
      <c r="G45" s="406"/>
      <c r="H45" s="406"/>
      <c r="I45" s="127"/>
      <c r="J45" s="42"/>
      <c r="K45" s="45"/>
    </row>
    <row r="46" spans="2:11" s="1" customFormat="1" ht="14.45" customHeight="1">
      <c r="B46" s="41"/>
      <c r="C46" s="37" t="s">
        <v>126</v>
      </c>
      <c r="D46" s="42"/>
      <c r="E46" s="42"/>
      <c r="F46" s="42"/>
      <c r="G46" s="42"/>
      <c r="H46" s="42"/>
      <c r="I46" s="127"/>
      <c r="J46" s="42"/>
      <c r="K46" s="45"/>
    </row>
    <row r="47" spans="2:11" s="1" customFormat="1" ht="23.25" customHeight="1">
      <c r="B47" s="41"/>
      <c r="C47" s="42"/>
      <c r="D47" s="42"/>
      <c r="E47" s="407" t="str">
        <f>E9</f>
        <v>D.1.1 - Stavebně-konstrukční část</v>
      </c>
      <c r="F47" s="408"/>
      <c r="G47" s="408"/>
      <c r="H47" s="408"/>
      <c r="I47" s="127"/>
      <c r="J47" s="42"/>
      <c r="K47" s="45"/>
    </row>
    <row r="48" spans="2:11" s="1" customFormat="1" ht="6.95" customHeight="1">
      <c r="B48" s="41"/>
      <c r="C48" s="42"/>
      <c r="D48" s="42"/>
      <c r="E48" s="42"/>
      <c r="F48" s="42"/>
      <c r="G48" s="42"/>
      <c r="H48" s="42"/>
      <c r="I48" s="127"/>
      <c r="J48" s="42"/>
      <c r="K48" s="45"/>
    </row>
    <row r="49" spans="2:11" s="1" customFormat="1" ht="18" customHeight="1">
      <c r="B49" s="41"/>
      <c r="C49" s="37" t="s">
        <v>23</v>
      </c>
      <c r="D49" s="42"/>
      <c r="E49" s="42"/>
      <c r="F49" s="35" t="str">
        <f>F12</f>
        <v>Olomouc k.ú.Nová Ulice, č.p.976</v>
      </c>
      <c r="G49" s="42"/>
      <c r="H49" s="42"/>
      <c r="I49" s="128" t="s">
        <v>25</v>
      </c>
      <c r="J49" s="129" t="str">
        <f>IF(J12="","",J12)</f>
        <v>7.11.2017</v>
      </c>
      <c r="K49" s="45"/>
    </row>
    <row r="50" spans="2:11" s="1" customFormat="1" ht="6.95" customHeight="1">
      <c r="B50" s="41"/>
      <c r="C50" s="42"/>
      <c r="D50" s="42"/>
      <c r="E50" s="42"/>
      <c r="F50" s="42"/>
      <c r="G50" s="42"/>
      <c r="H50" s="42"/>
      <c r="I50" s="127"/>
      <c r="J50" s="42"/>
      <c r="K50" s="45"/>
    </row>
    <row r="51" spans="2:11" s="1" customFormat="1" ht="13.5">
      <c r="B51" s="41"/>
      <c r="C51" s="37" t="s">
        <v>27</v>
      </c>
      <c r="D51" s="42"/>
      <c r="E51" s="42"/>
      <c r="F51" s="35" t="str">
        <f>E15</f>
        <v>UP v Olomouci, Křižkovského 511/8</v>
      </c>
      <c r="G51" s="42"/>
      <c r="H51" s="42"/>
      <c r="I51" s="128" t="s">
        <v>33</v>
      </c>
      <c r="J51" s="35" t="str">
        <f>E21</f>
        <v>Alfaprojekt Olomouc, a.s., Tylova 4,779 00 Olomouc</v>
      </c>
      <c r="K51" s="45"/>
    </row>
    <row r="52" spans="2:11" s="1" customFormat="1" ht="14.45" customHeight="1">
      <c r="B52" s="41"/>
      <c r="C52" s="37" t="s">
        <v>31</v>
      </c>
      <c r="D52" s="42"/>
      <c r="E52" s="42"/>
      <c r="F52" s="35" t="str">
        <f>IF(E18="","",E18)</f>
        <v/>
      </c>
      <c r="G52" s="42"/>
      <c r="H52" s="42"/>
      <c r="I52" s="127"/>
      <c r="J52" s="42"/>
      <c r="K52" s="45"/>
    </row>
    <row r="53" spans="2:11" s="1" customFormat="1" ht="10.35" customHeight="1">
      <c r="B53" s="41"/>
      <c r="C53" s="42"/>
      <c r="D53" s="42"/>
      <c r="E53" s="42"/>
      <c r="F53" s="42"/>
      <c r="G53" s="42"/>
      <c r="H53" s="42"/>
      <c r="I53" s="127"/>
      <c r="J53" s="42"/>
      <c r="K53" s="45"/>
    </row>
    <row r="54" spans="2:11" s="1" customFormat="1" ht="29.25" customHeight="1">
      <c r="B54" s="41"/>
      <c r="C54" s="153" t="s">
        <v>130</v>
      </c>
      <c r="D54" s="141"/>
      <c r="E54" s="141"/>
      <c r="F54" s="141"/>
      <c r="G54" s="141"/>
      <c r="H54" s="141"/>
      <c r="I54" s="154"/>
      <c r="J54" s="155" t="s">
        <v>131</v>
      </c>
      <c r="K54" s="156"/>
    </row>
    <row r="55" spans="2:11" s="1" customFormat="1" ht="10.35" customHeight="1">
      <c r="B55" s="41"/>
      <c r="C55" s="42"/>
      <c r="D55" s="42"/>
      <c r="E55" s="42"/>
      <c r="F55" s="42"/>
      <c r="G55" s="42"/>
      <c r="H55" s="42"/>
      <c r="I55" s="127"/>
      <c r="J55" s="42"/>
      <c r="K55" s="45"/>
    </row>
    <row r="56" spans="2:47" s="1" customFormat="1" ht="29.25" customHeight="1">
      <c r="B56" s="41"/>
      <c r="C56" s="157" t="s">
        <v>132</v>
      </c>
      <c r="D56" s="42"/>
      <c r="E56" s="42"/>
      <c r="F56" s="42"/>
      <c r="G56" s="42"/>
      <c r="H56" s="42"/>
      <c r="I56" s="127"/>
      <c r="J56" s="137">
        <f>J98</f>
        <v>0</v>
      </c>
      <c r="K56" s="45"/>
      <c r="AU56" s="24" t="s">
        <v>133</v>
      </c>
    </row>
    <row r="57" spans="2:11" s="8" customFormat="1" ht="24.95" customHeight="1">
      <c r="B57" s="158"/>
      <c r="C57" s="159"/>
      <c r="D57" s="160" t="s">
        <v>134</v>
      </c>
      <c r="E57" s="161"/>
      <c r="F57" s="161"/>
      <c r="G57" s="161"/>
      <c r="H57" s="161"/>
      <c r="I57" s="162"/>
      <c r="J57" s="163">
        <f>J99</f>
        <v>0</v>
      </c>
      <c r="K57" s="164"/>
    </row>
    <row r="58" spans="2:11" s="9" customFormat="1" ht="19.9" customHeight="1">
      <c r="B58" s="165"/>
      <c r="C58" s="166"/>
      <c r="D58" s="167" t="s">
        <v>135</v>
      </c>
      <c r="E58" s="168"/>
      <c r="F58" s="168"/>
      <c r="G58" s="168"/>
      <c r="H58" s="168"/>
      <c r="I58" s="169"/>
      <c r="J58" s="170">
        <f>J100</f>
        <v>0</v>
      </c>
      <c r="K58" s="171"/>
    </row>
    <row r="59" spans="2:11" s="9" customFormat="1" ht="19.9" customHeight="1">
      <c r="B59" s="165"/>
      <c r="C59" s="166"/>
      <c r="D59" s="167" t="s">
        <v>136</v>
      </c>
      <c r="E59" s="168"/>
      <c r="F59" s="168"/>
      <c r="G59" s="168"/>
      <c r="H59" s="168"/>
      <c r="I59" s="169"/>
      <c r="J59" s="170">
        <f>J153</f>
        <v>0</v>
      </c>
      <c r="K59" s="171"/>
    </row>
    <row r="60" spans="2:11" s="9" customFormat="1" ht="19.9" customHeight="1">
      <c r="B60" s="165"/>
      <c r="C60" s="166"/>
      <c r="D60" s="167" t="s">
        <v>137</v>
      </c>
      <c r="E60" s="168"/>
      <c r="F60" s="168"/>
      <c r="G60" s="168"/>
      <c r="H60" s="168"/>
      <c r="I60" s="169"/>
      <c r="J60" s="170">
        <f>J160</f>
        <v>0</v>
      </c>
      <c r="K60" s="171"/>
    </row>
    <row r="61" spans="2:11" s="9" customFormat="1" ht="19.9" customHeight="1">
      <c r="B61" s="165"/>
      <c r="C61" s="166"/>
      <c r="D61" s="167" t="s">
        <v>138</v>
      </c>
      <c r="E61" s="168"/>
      <c r="F61" s="168"/>
      <c r="G61" s="168"/>
      <c r="H61" s="168"/>
      <c r="I61" s="169"/>
      <c r="J61" s="170">
        <f>J290</f>
        <v>0</v>
      </c>
      <c r="K61" s="171"/>
    </row>
    <row r="62" spans="2:11" s="9" customFormat="1" ht="19.9" customHeight="1">
      <c r="B62" s="165"/>
      <c r="C62" s="166"/>
      <c r="D62" s="167" t="s">
        <v>139</v>
      </c>
      <c r="E62" s="168"/>
      <c r="F62" s="168"/>
      <c r="G62" s="168"/>
      <c r="H62" s="168"/>
      <c r="I62" s="169"/>
      <c r="J62" s="170">
        <f>J309</f>
        <v>0</v>
      </c>
      <c r="K62" s="171"/>
    </row>
    <row r="63" spans="2:11" s="9" customFormat="1" ht="19.9" customHeight="1">
      <c r="B63" s="165"/>
      <c r="C63" s="166"/>
      <c r="D63" s="167" t="s">
        <v>140</v>
      </c>
      <c r="E63" s="168"/>
      <c r="F63" s="168"/>
      <c r="G63" s="168"/>
      <c r="H63" s="168"/>
      <c r="I63" s="169"/>
      <c r="J63" s="170">
        <f>J332</f>
        <v>0</v>
      </c>
      <c r="K63" s="171"/>
    </row>
    <row r="64" spans="2:11" s="9" customFormat="1" ht="19.9" customHeight="1">
      <c r="B64" s="165"/>
      <c r="C64" s="166"/>
      <c r="D64" s="167" t="s">
        <v>141</v>
      </c>
      <c r="E64" s="168"/>
      <c r="F64" s="168"/>
      <c r="G64" s="168"/>
      <c r="H64" s="168"/>
      <c r="I64" s="169"/>
      <c r="J64" s="170">
        <f>J461</f>
        <v>0</v>
      </c>
      <c r="K64" s="171"/>
    </row>
    <row r="65" spans="2:11" s="8" customFormat="1" ht="24.95" customHeight="1">
      <c r="B65" s="158"/>
      <c r="C65" s="159"/>
      <c r="D65" s="160" t="s">
        <v>142</v>
      </c>
      <c r="E65" s="161"/>
      <c r="F65" s="161"/>
      <c r="G65" s="161"/>
      <c r="H65" s="161"/>
      <c r="I65" s="162"/>
      <c r="J65" s="163">
        <f>J464</f>
        <v>0</v>
      </c>
      <c r="K65" s="164"/>
    </row>
    <row r="66" spans="2:11" s="9" customFormat="1" ht="19.9" customHeight="1">
      <c r="B66" s="165"/>
      <c r="C66" s="166"/>
      <c r="D66" s="167" t="s">
        <v>143</v>
      </c>
      <c r="E66" s="168"/>
      <c r="F66" s="168"/>
      <c r="G66" s="168"/>
      <c r="H66" s="168"/>
      <c r="I66" s="169"/>
      <c r="J66" s="170">
        <f>J465</f>
        <v>0</v>
      </c>
      <c r="K66" s="171"/>
    </row>
    <row r="67" spans="2:11" s="9" customFormat="1" ht="19.9" customHeight="1">
      <c r="B67" s="165"/>
      <c r="C67" s="166"/>
      <c r="D67" s="167" t="s">
        <v>144</v>
      </c>
      <c r="E67" s="168"/>
      <c r="F67" s="168"/>
      <c r="G67" s="168"/>
      <c r="H67" s="168"/>
      <c r="I67" s="169"/>
      <c r="J67" s="170">
        <f>J495</f>
        <v>0</v>
      </c>
      <c r="K67" s="171"/>
    </row>
    <row r="68" spans="2:11" s="9" customFormat="1" ht="19.9" customHeight="1">
      <c r="B68" s="165"/>
      <c r="C68" s="166"/>
      <c r="D68" s="167" t="s">
        <v>145</v>
      </c>
      <c r="E68" s="168"/>
      <c r="F68" s="168"/>
      <c r="G68" s="168"/>
      <c r="H68" s="168"/>
      <c r="I68" s="169"/>
      <c r="J68" s="170">
        <f>J500</f>
        <v>0</v>
      </c>
      <c r="K68" s="171"/>
    </row>
    <row r="69" spans="2:11" s="9" customFormat="1" ht="19.9" customHeight="1">
      <c r="B69" s="165"/>
      <c r="C69" s="166"/>
      <c r="D69" s="167" t="s">
        <v>146</v>
      </c>
      <c r="E69" s="168"/>
      <c r="F69" s="168"/>
      <c r="G69" s="168"/>
      <c r="H69" s="168"/>
      <c r="I69" s="169"/>
      <c r="J69" s="170">
        <f>J570</f>
        <v>0</v>
      </c>
      <c r="K69" s="171"/>
    </row>
    <row r="70" spans="2:11" s="9" customFormat="1" ht="19.9" customHeight="1">
      <c r="B70" s="165"/>
      <c r="C70" s="166"/>
      <c r="D70" s="167" t="s">
        <v>147</v>
      </c>
      <c r="E70" s="168"/>
      <c r="F70" s="168"/>
      <c r="G70" s="168"/>
      <c r="H70" s="168"/>
      <c r="I70" s="169"/>
      <c r="J70" s="170">
        <f>J583</f>
        <v>0</v>
      </c>
      <c r="K70" s="171"/>
    </row>
    <row r="71" spans="2:11" s="9" customFormat="1" ht="19.9" customHeight="1">
      <c r="B71" s="165"/>
      <c r="C71" s="166"/>
      <c r="D71" s="167" t="s">
        <v>148</v>
      </c>
      <c r="E71" s="168"/>
      <c r="F71" s="168"/>
      <c r="G71" s="168"/>
      <c r="H71" s="168"/>
      <c r="I71" s="169"/>
      <c r="J71" s="170">
        <f>J701</f>
        <v>0</v>
      </c>
      <c r="K71" s="171"/>
    </row>
    <row r="72" spans="2:11" s="9" customFormat="1" ht="19.9" customHeight="1">
      <c r="B72" s="165"/>
      <c r="C72" s="166"/>
      <c r="D72" s="167" t="s">
        <v>149</v>
      </c>
      <c r="E72" s="168"/>
      <c r="F72" s="168"/>
      <c r="G72" s="168"/>
      <c r="H72" s="168"/>
      <c r="I72" s="169"/>
      <c r="J72" s="170">
        <f>J828</f>
        <v>0</v>
      </c>
      <c r="K72" s="171"/>
    </row>
    <row r="73" spans="2:11" s="9" customFormat="1" ht="19.9" customHeight="1">
      <c r="B73" s="165"/>
      <c r="C73" s="166"/>
      <c r="D73" s="167" t="s">
        <v>150</v>
      </c>
      <c r="E73" s="168"/>
      <c r="F73" s="168"/>
      <c r="G73" s="168"/>
      <c r="H73" s="168"/>
      <c r="I73" s="169"/>
      <c r="J73" s="170">
        <f>J843</f>
        <v>0</v>
      </c>
      <c r="K73" s="171"/>
    </row>
    <row r="74" spans="2:11" s="9" customFormat="1" ht="19.9" customHeight="1">
      <c r="B74" s="165"/>
      <c r="C74" s="166"/>
      <c r="D74" s="167" t="s">
        <v>151</v>
      </c>
      <c r="E74" s="168"/>
      <c r="F74" s="168"/>
      <c r="G74" s="168"/>
      <c r="H74" s="168"/>
      <c r="I74" s="169"/>
      <c r="J74" s="170">
        <f>J865</f>
        <v>0</v>
      </c>
      <c r="K74" s="171"/>
    </row>
    <row r="75" spans="2:11" s="9" customFormat="1" ht="19.9" customHeight="1">
      <c r="B75" s="165"/>
      <c r="C75" s="166"/>
      <c r="D75" s="167" t="s">
        <v>152</v>
      </c>
      <c r="E75" s="168"/>
      <c r="F75" s="168"/>
      <c r="G75" s="168"/>
      <c r="H75" s="168"/>
      <c r="I75" s="169"/>
      <c r="J75" s="170">
        <f>J889</f>
        <v>0</v>
      </c>
      <c r="K75" s="171"/>
    </row>
    <row r="76" spans="2:11" s="9" customFormat="1" ht="19.9" customHeight="1">
      <c r="B76" s="165"/>
      <c r="C76" s="166"/>
      <c r="D76" s="167" t="s">
        <v>153</v>
      </c>
      <c r="E76" s="168"/>
      <c r="F76" s="168"/>
      <c r="G76" s="168"/>
      <c r="H76" s="168"/>
      <c r="I76" s="169"/>
      <c r="J76" s="170">
        <f>J947</f>
        <v>0</v>
      </c>
      <c r="K76" s="171"/>
    </row>
    <row r="77" spans="2:11" s="9" customFormat="1" ht="19.9" customHeight="1">
      <c r="B77" s="165"/>
      <c r="C77" s="166"/>
      <c r="D77" s="167" t="s">
        <v>154</v>
      </c>
      <c r="E77" s="168"/>
      <c r="F77" s="168"/>
      <c r="G77" s="168"/>
      <c r="H77" s="168"/>
      <c r="I77" s="169"/>
      <c r="J77" s="170">
        <f>J981</f>
        <v>0</v>
      </c>
      <c r="K77" s="171"/>
    </row>
    <row r="78" spans="2:11" s="8" customFormat="1" ht="24.95" customHeight="1">
      <c r="B78" s="158"/>
      <c r="C78" s="159"/>
      <c r="D78" s="160" t="s">
        <v>155</v>
      </c>
      <c r="E78" s="161"/>
      <c r="F78" s="161"/>
      <c r="G78" s="161"/>
      <c r="H78" s="161"/>
      <c r="I78" s="162"/>
      <c r="J78" s="163">
        <f>J1010</f>
        <v>0</v>
      </c>
      <c r="K78" s="164"/>
    </row>
    <row r="79" spans="2:11" s="1" customFormat="1" ht="21.75" customHeight="1">
      <c r="B79" s="41"/>
      <c r="C79" s="42"/>
      <c r="D79" s="42"/>
      <c r="E79" s="42"/>
      <c r="F79" s="42"/>
      <c r="G79" s="42"/>
      <c r="H79" s="42"/>
      <c r="I79" s="127"/>
      <c r="J79" s="42"/>
      <c r="K79" s="45"/>
    </row>
    <row r="80" spans="2:11" s="1" customFormat="1" ht="6.95" customHeight="1">
      <c r="B80" s="56"/>
      <c r="C80" s="57"/>
      <c r="D80" s="57"/>
      <c r="E80" s="57"/>
      <c r="F80" s="57"/>
      <c r="G80" s="57"/>
      <c r="H80" s="57"/>
      <c r="I80" s="148"/>
      <c r="J80" s="57"/>
      <c r="K80" s="58"/>
    </row>
    <row r="84" spans="2:12" s="1" customFormat="1" ht="6.95" customHeight="1">
      <c r="B84" s="59"/>
      <c r="C84" s="60"/>
      <c r="D84" s="60"/>
      <c r="E84" s="60"/>
      <c r="F84" s="60"/>
      <c r="G84" s="60"/>
      <c r="H84" s="60"/>
      <c r="I84" s="151"/>
      <c r="J84" s="60"/>
      <c r="K84" s="60"/>
      <c r="L84" s="61"/>
    </row>
    <row r="85" spans="2:12" s="1" customFormat="1" ht="36.95" customHeight="1">
      <c r="B85" s="41"/>
      <c r="C85" s="62" t="s">
        <v>156</v>
      </c>
      <c r="D85" s="63"/>
      <c r="E85" s="63"/>
      <c r="F85" s="63"/>
      <c r="G85" s="63"/>
      <c r="H85" s="63"/>
      <c r="I85" s="172"/>
      <c r="J85" s="63"/>
      <c r="K85" s="63"/>
      <c r="L85" s="61"/>
    </row>
    <row r="86" spans="2:12" s="1" customFormat="1" ht="6.95" customHeight="1">
      <c r="B86" s="41"/>
      <c r="C86" s="63"/>
      <c r="D86" s="63"/>
      <c r="E86" s="63"/>
      <c r="F86" s="63"/>
      <c r="G86" s="63"/>
      <c r="H86" s="63"/>
      <c r="I86" s="172"/>
      <c r="J86" s="63"/>
      <c r="K86" s="63"/>
      <c r="L86" s="61"/>
    </row>
    <row r="87" spans="2:12" s="1" customFormat="1" ht="14.45" customHeight="1">
      <c r="B87" s="41"/>
      <c r="C87" s="65" t="s">
        <v>18</v>
      </c>
      <c r="D87" s="63"/>
      <c r="E87" s="63"/>
      <c r="F87" s="63"/>
      <c r="G87" s="63"/>
      <c r="H87" s="63"/>
      <c r="I87" s="172"/>
      <c r="J87" s="63"/>
      <c r="K87" s="63"/>
      <c r="L87" s="61"/>
    </row>
    <row r="88" spans="2:12" s="1" customFormat="1" ht="22.5" customHeight="1">
      <c r="B88" s="41"/>
      <c r="C88" s="63"/>
      <c r="D88" s="63"/>
      <c r="E88" s="409" t="str">
        <f>E7</f>
        <v>VÝDEJNA JÍDEL V BUDOVĚ TEORETICKÝCH ÚSTAVŮ LF OLOMOUC</v>
      </c>
      <c r="F88" s="410"/>
      <c r="G88" s="410"/>
      <c r="H88" s="410"/>
      <c r="I88" s="172"/>
      <c r="J88" s="63"/>
      <c r="K88" s="63"/>
      <c r="L88" s="61"/>
    </row>
    <row r="89" spans="2:12" s="1" customFormat="1" ht="14.45" customHeight="1">
      <c r="B89" s="41"/>
      <c r="C89" s="65" t="s">
        <v>126</v>
      </c>
      <c r="D89" s="63"/>
      <c r="E89" s="63"/>
      <c r="F89" s="63"/>
      <c r="G89" s="63"/>
      <c r="H89" s="63"/>
      <c r="I89" s="172"/>
      <c r="J89" s="63"/>
      <c r="K89" s="63"/>
      <c r="L89" s="61"/>
    </row>
    <row r="90" spans="2:12" s="1" customFormat="1" ht="23.25" customHeight="1">
      <c r="B90" s="41"/>
      <c r="C90" s="63"/>
      <c r="D90" s="63"/>
      <c r="E90" s="381" t="str">
        <f>E9</f>
        <v>D.1.1 - Stavebně-konstrukční část</v>
      </c>
      <c r="F90" s="411"/>
      <c r="G90" s="411"/>
      <c r="H90" s="411"/>
      <c r="I90" s="172"/>
      <c r="J90" s="63"/>
      <c r="K90" s="63"/>
      <c r="L90" s="61"/>
    </row>
    <row r="91" spans="2:12" s="1" customFormat="1" ht="6.95" customHeight="1">
      <c r="B91" s="41"/>
      <c r="C91" s="63"/>
      <c r="D91" s="63"/>
      <c r="E91" s="63"/>
      <c r="F91" s="63"/>
      <c r="G91" s="63"/>
      <c r="H91" s="63"/>
      <c r="I91" s="172"/>
      <c r="J91" s="63"/>
      <c r="K91" s="63"/>
      <c r="L91" s="61"/>
    </row>
    <row r="92" spans="2:12" s="1" customFormat="1" ht="18" customHeight="1">
      <c r="B92" s="41"/>
      <c r="C92" s="65" t="s">
        <v>23</v>
      </c>
      <c r="D92" s="63"/>
      <c r="E92" s="63"/>
      <c r="F92" s="173" t="str">
        <f>F12</f>
        <v>Olomouc k.ú.Nová Ulice, č.p.976</v>
      </c>
      <c r="G92" s="63"/>
      <c r="H92" s="63"/>
      <c r="I92" s="174" t="s">
        <v>25</v>
      </c>
      <c r="J92" s="73" t="str">
        <f>IF(J12="","",J12)</f>
        <v>7.11.2017</v>
      </c>
      <c r="K92" s="63"/>
      <c r="L92" s="61"/>
    </row>
    <row r="93" spans="2:12" s="1" customFormat="1" ht="6.95" customHeight="1">
      <c r="B93" s="41"/>
      <c r="C93" s="63"/>
      <c r="D93" s="63"/>
      <c r="E93" s="63"/>
      <c r="F93" s="63"/>
      <c r="G93" s="63"/>
      <c r="H93" s="63"/>
      <c r="I93" s="172"/>
      <c r="J93" s="63"/>
      <c r="K93" s="63"/>
      <c r="L93" s="61"/>
    </row>
    <row r="94" spans="2:12" s="1" customFormat="1" ht="13.5">
      <c r="B94" s="41"/>
      <c r="C94" s="65" t="s">
        <v>27</v>
      </c>
      <c r="D94" s="63"/>
      <c r="E94" s="63"/>
      <c r="F94" s="173" t="str">
        <f>E15</f>
        <v>UP v Olomouci, Křižkovského 511/8</v>
      </c>
      <c r="G94" s="63"/>
      <c r="H94" s="63"/>
      <c r="I94" s="174" t="s">
        <v>33</v>
      </c>
      <c r="J94" s="173" t="str">
        <f>E21</f>
        <v>Alfaprojekt Olomouc, a.s., Tylova 4,779 00 Olomouc</v>
      </c>
      <c r="K94" s="63"/>
      <c r="L94" s="61"/>
    </row>
    <row r="95" spans="2:12" s="1" customFormat="1" ht="14.45" customHeight="1">
      <c r="B95" s="41"/>
      <c r="C95" s="65" t="s">
        <v>31</v>
      </c>
      <c r="D95" s="63"/>
      <c r="E95" s="63"/>
      <c r="F95" s="173" t="str">
        <f>IF(E18="","",E18)</f>
        <v/>
      </c>
      <c r="G95" s="63"/>
      <c r="H95" s="63"/>
      <c r="I95" s="172"/>
      <c r="J95" s="63"/>
      <c r="K95" s="63"/>
      <c r="L95" s="61"/>
    </row>
    <row r="96" spans="2:12" s="1" customFormat="1" ht="10.35" customHeight="1">
      <c r="B96" s="41"/>
      <c r="C96" s="63"/>
      <c r="D96" s="63"/>
      <c r="E96" s="63"/>
      <c r="F96" s="63"/>
      <c r="G96" s="63"/>
      <c r="H96" s="63"/>
      <c r="I96" s="172"/>
      <c r="J96" s="63"/>
      <c r="K96" s="63"/>
      <c r="L96" s="61"/>
    </row>
    <row r="97" spans="2:20" s="10" customFormat="1" ht="29.25" customHeight="1">
      <c r="B97" s="175"/>
      <c r="C97" s="176" t="s">
        <v>157</v>
      </c>
      <c r="D97" s="177" t="s">
        <v>57</v>
      </c>
      <c r="E97" s="177" t="s">
        <v>53</v>
      </c>
      <c r="F97" s="177" t="s">
        <v>158</v>
      </c>
      <c r="G97" s="177" t="s">
        <v>159</v>
      </c>
      <c r="H97" s="177" t="s">
        <v>160</v>
      </c>
      <c r="I97" s="178" t="s">
        <v>161</v>
      </c>
      <c r="J97" s="177" t="s">
        <v>131</v>
      </c>
      <c r="K97" s="179" t="s">
        <v>162</v>
      </c>
      <c r="L97" s="180"/>
      <c r="M97" s="81" t="s">
        <v>163</v>
      </c>
      <c r="N97" s="82" t="s">
        <v>42</v>
      </c>
      <c r="O97" s="82" t="s">
        <v>164</v>
      </c>
      <c r="P97" s="82" t="s">
        <v>165</v>
      </c>
      <c r="Q97" s="82" t="s">
        <v>166</v>
      </c>
      <c r="R97" s="82" t="s">
        <v>167</v>
      </c>
      <c r="S97" s="82" t="s">
        <v>168</v>
      </c>
      <c r="T97" s="83" t="s">
        <v>169</v>
      </c>
    </row>
    <row r="98" spans="2:63" s="1" customFormat="1" ht="29.25" customHeight="1">
      <c r="B98" s="41"/>
      <c r="C98" s="87" t="s">
        <v>132</v>
      </c>
      <c r="D98" s="63"/>
      <c r="E98" s="63"/>
      <c r="F98" s="63"/>
      <c r="G98" s="63"/>
      <c r="H98" s="63"/>
      <c r="I98" s="172"/>
      <c r="J98" s="181">
        <f>BK98</f>
        <v>0</v>
      </c>
      <c r="K98" s="63"/>
      <c r="L98" s="61"/>
      <c r="M98" s="84"/>
      <c r="N98" s="85"/>
      <c r="O98" s="85"/>
      <c r="P98" s="182">
        <f>P99+P464+P1010</f>
        <v>0</v>
      </c>
      <c r="Q98" s="85"/>
      <c r="R98" s="182">
        <f>R99+R464+R1010</f>
        <v>70.65885742</v>
      </c>
      <c r="S98" s="85"/>
      <c r="T98" s="183">
        <f>T99+T464+T1010</f>
        <v>84.69712700000002</v>
      </c>
      <c r="AT98" s="24" t="s">
        <v>71</v>
      </c>
      <c r="AU98" s="24" t="s">
        <v>133</v>
      </c>
      <c r="BK98" s="184">
        <f>BK99+BK464+BK1010</f>
        <v>0</v>
      </c>
    </row>
    <row r="99" spans="2:63" s="11" customFormat="1" ht="37.35" customHeight="1">
      <c r="B99" s="185"/>
      <c r="C99" s="186"/>
      <c r="D99" s="187" t="s">
        <v>71</v>
      </c>
      <c r="E99" s="188" t="s">
        <v>170</v>
      </c>
      <c r="F99" s="188" t="s">
        <v>171</v>
      </c>
      <c r="G99" s="186"/>
      <c r="H99" s="186"/>
      <c r="I99" s="189"/>
      <c r="J99" s="190">
        <f>BK99</f>
        <v>0</v>
      </c>
      <c r="K99" s="186"/>
      <c r="L99" s="191"/>
      <c r="M99" s="192"/>
      <c r="N99" s="193"/>
      <c r="O99" s="193"/>
      <c r="P99" s="194">
        <f>P100+P153+P160+P290+P309+P332+P461</f>
        <v>0</v>
      </c>
      <c r="Q99" s="193"/>
      <c r="R99" s="194">
        <f>R100+R153+R160+R290+R309+R332+R461</f>
        <v>45.36953859</v>
      </c>
      <c r="S99" s="193"/>
      <c r="T99" s="195">
        <f>T100+T153+T160+T290+T309+T332+T461</f>
        <v>78.11452400000002</v>
      </c>
      <c r="AR99" s="196" t="s">
        <v>80</v>
      </c>
      <c r="AT99" s="197" t="s">
        <v>71</v>
      </c>
      <c r="AU99" s="197" t="s">
        <v>72</v>
      </c>
      <c r="AY99" s="196" t="s">
        <v>172</v>
      </c>
      <c r="BK99" s="198">
        <f>BK100+BK153+BK160+BK290+BK309+BK332+BK461</f>
        <v>0</v>
      </c>
    </row>
    <row r="100" spans="2:63" s="11" customFormat="1" ht="19.9" customHeight="1">
      <c r="B100" s="185"/>
      <c r="C100" s="186"/>
      <c r="D100" s="199" t="s">
        <v>71</v>
      </c>
      <c r="E100" s="200" t="s">
        <v>173</v>
      </c>
      <c r="F100" s="200" t="s">
        <v>174</v>
      </c>
      <c r="G100" s="186"/>
      <c r="H100" s="186"/>
      <c r="I100" s="189"/>
      <c r="J100" s="201">
        <f>BK100</f>
        <v>0</v>
      </c>
      <c r="K100" s="186"/>
      <c r="L100" s="191"/>
      <c r="M100" s="192"/>
      <c r="N100" s="193"/>
      <c r="O100" s="193"/>
      <c r="P100" s="194">
        <f>SUM(P101:P152)</f>
        <v>0</v>
      </c>
      <c r="Q100" s="193"/>
      <c r="R100" s="194">
        <f>SUM(R101:R152)</f>
        <v>9.94036748</v>
      </c>
      <c r="S100" s="193"/>
      <c r="T100" s="195">
        <f>SUM(T101:T152)</f>
        <v>0</v>
      </c>
      <c r="AR100" s="196" t="s">
        <v>80</v>
      </c>
      <c r="AT100" s="197" t="s">
        <v>71</v>
      </c>
      <c r="AU100" s="197" t="s">
        <v>80</v>
      </c>
      <c r="AY100" s="196" t="s">
        <v>172</v>
      </c>
      <c r="BK100" s="198">
        <f>SUM(BK101:BK152)</f>
        <v>0</v>
      </c>
    </row>
    <row r="101" spans="2:65" s="1" customFormat="1" ht="31.5" customHeight="1">
      <c r="B101" s="41"/>
      <c r="C101" s="202" t="s">
        <v>80</v>
      </c>
      <c r="D101" s="202" t="s">
        <v>175</v>
      </c>
      <c r="E101" s="203" t="s">
        <v>176</v>
      </c>
      <c r="F101" s="204" t="s">
        <v>177</v>
      </c>
      <c r="G101" s="205" t="s">
        <v>178</v>
      </c>
      <c r="H101" s="206">
        <v>0.155</v>
      </c>
      <c r="I101" s="207"/>
      <c r="J101" s="208">
        <f>ROUND(I101*H101,2)</f>
        <v>0</v>
      </c>
      <c r="K101" s="204" t="s">
        <v>179</v>
      </c>
      <c r="L101" s="61"/>
      <c r="M101" s="209" t="s">
        <v>21</v>
      </c>
      <c r="N101" s="210" t="s">
        <v>43</v>
      </c>
      <c r="O101" s="42"/>
      <c r="P101" s="211">
        <f>O101*H101</f>
        <v>0</v>
      </c>
      <c r="Q101" s="211">
        <v>1.09</v>
      </c>
      <c r="R101" s="211">
        <f>Q101*H101</f>
        <v>0.16895000000000002</v>
      </c>
      <c r="S101" s="211">
        <v>0</v>
      </c>
      <c r="T101" s="212">
        <f>S101*H101</f>
        <v>0</v>
      </c>
      <c r="AR101" s="24" t="s">
        <v>180</v>
      </c>
      <c r="AT101" s="24" t="s">
        <v>175</v>
      </c>
      <c r="AU101" s="24" t="s">
        <v>82</v>
      </c>
      <c r="AY101" s="24" t="s">
        <v>172</v>
      </c>
      <c r="BE101" s="213">
        <f>IF(N101="základní",J101,0)</f>
        <v>0</v>
      </c>
      <c r="BF101" s="213">
        <f>IF(N101="snížená",J101,0)</f>
        <v>0</v>
      </c>
      <c r="BG101" s="213">
        <f>IF(N101="zákl. přenesená",J101,0)</f>
        <v>0</v>
      </c>
      <c r="BH101" s="213">
        <f>IF(N101="sníž. přenesená",J101,0)</f>
        <v>0</v>
      </c>
      <c r="BI101" s="213">
        <f>IF(N101="nulová",J101,0)</f>
        <v>0</v>
      </c>
      <c r="BJ101" s="24" t="s">
        <v>80</v>
      </c>
      <c r="BK101" s="213">
        <f>ROUND(I101*H101,2)</f>
        <v>0</v>
      </c>
      <c r="BL101" s="24" t="s">
        <v>180</v>
      </c>
      <c r="BM101" s="24" t="s">
        <v>181</v>
      </c>
    </row>
    <row r="102" spans="2:47" s="1" customFormat="1" ht="40.5">
      <c r="B102" s="41"/>
      <c r="C102" s="63"/>
      <c r="D102" s="214" t="s">
        <v>182</v>
      </c>
      <c r="E102" s="63"/>
      <c r="F102" s="215" t="s">
        <v>183</v>
      </c>
      <c r="G102" s="63"/>
      <c r="H102" s="63"/>
      <c r="I102" s="172"/>
      <c r="J102" s="63"/>
      <c r="K102" s="63"/>
      <c r="L102" s="61"/>
      <c r="M102" s="216"/>
      <c r="N102" s="42"/>
      <c r="O102" s="42"/>
      <c r="P102" s="42"/>
      <c r="Q102" s="42"/>
      <c r="R102" s="42"/>
      <c r="S102" s="42"/>
      <c r="T102" s="78"/>
      <c r="AT102" s="24" t="s">
        <v>182</v>
      </c>
      <c r="AU102" s="24" t="s">
        <v>82</v>
      </c>
    </row>
    <row r="103" spans="2:51" s="12" customFormat="1" ht="13.5">
      <c r="B103" s="217"/>
      <c r="C103" s="218"/>
      <c r="D103" s="214" t="s">
        <v>184</v>
      </c>
      <c r="E103" s="219" t="s">
        <v>21</v>
      </c>
      <c r="F103" s="220" t="s">
        <v>185</v>
      </c>
      <c r="G103" s="218"/>
      <c r="H103" s="221" t="s">
        <v>21</v>
      </c>
      <c r="I103" s="222"/>
      <c r="J103" s="218"/>
      <c r="K103" s="218"/>
      <c r="L103" s="223"/>
      <c r="M103" s="224"/>
      <c r="N103" s="225"/>
      <c r="O103" s="225"/>
      <c r="P103" s="225"/>
      <c r="Q103" s="225"/>
      <c r="R103" s="225"/>
      <c r="S103" s="225"/>
      <c r="T103" s="226"/>
      <c r="AT103" s="227" t="s">
        <v>184</v>
      </c>
      <c r="AU103" s="227" t="s">
        <v>82</v>
      </c>
      <c r="AV103" s="12" t="s">
        <v>80</v>
      </c>
      <c r="AW103" s="12" t="s">
        <v>35</v>
      </c>
      <c r="AX103" s="12" t="s">
        <v>72</v>
      </c>
      <c r="AY103" s="227" t="s">
        <v>172</v>
      </c>
    </row>
    <row r="104" spans="2:51" s="12" customFormat="1" ht="13.5">
      <c r="B104" s="217"/>
      <c r="C104" s="218"/>
      <c r="D104" s="214" t="s">
        <v>184</v>
      </c>
      <c r="E104" s="219" t="s">
        <v>21</v>
      </c>
      <c r="F104" s="220" t="s">
        <v>186</v>
      </c>
      <c r="G104" s="218"/>
      <c r="H104" s="221" t="s">
        <v>21</v>
      </c>
      <c r="I104" s="222"/>
      <c r="J104" s="218"/>
      <c r="K104" s="218"/>
      <c r="L104" s="223"/>
      <c r="M104" s="224"/>
      <c r="N104" s="225"/>
      <c r="O104" s="225"/>
      <c r="P104" s="225"/>
      <c r="Q104" s="225"/>
      <c r="R104" s="225"/>
      <c r="S104" s="225"/>
      <c r="T104" s="226"/>
      <c r="AT104" s="227" t="s">
        <v>184</v>
      </c>
      <c r="AU104" s="227" t="s">
        <v>82</v>
      </c>
      <c r="AV104" s="12" t="s">
        <v>80</v>
      </c>
      <c r="AW104" s="12" t="s">
        <v>35</v>
      </c>
      <c r="AX104" s="12" t="s">
        <v>72</v>
      </c>
      <c r="AY104" s="227" t="s">
        <v>172</v>
      </c>
    </row>
    <row r="105" spans="2:51" s="12" customFormat="1" ht="13.5">
      <c r="B105" s="217"/>
      <c r="C105" s="218"/>
      <c r="D105" s="214" t="s">
        <v>184</v>
      </c>
      <c r="E105" s="219" t="s">
        <v>21</v>
      </c>
      <c r="F105" s="220" t="s">
        <v>187</v>
      </c>
      <c r="G105" s="218"/>
      <c r="H105" s="221" t="s">
        <v>21</v>
      </c>
      <c r="I105" s="222"/>
      <c r="J105" s="218"/>
      <c r="K105" s="218"/>
      <c r="L105" s="223"/>
      <c r="M105" s="224"/>
      <c r="N105" s="225"/>
      <c r="O105" s="225"/>
      <c r="P105" s="225"/>
      <c r="Q105" s="225"/>
      <c r="R105" s="225"/>
      <c r="S105" s="225"/>
      <c r="T105" s="226"/>
      <c r="AT105" s="227" t="s">
        <v>184</v>
      </c>
      <c r="AU105" s="227" t="s">
        <v>82</v>
      </c>
      <c r="AV105" s="12" t="s">
        <v>80</v>
      </c>
      <c r="AW105" s="12" t="s">
        <v>35</v>
      </c>
      <c r="AX105" s="12" t="s">
        <v>72</v>
      </c>
      <c r="AY105" s="227" t="s">
        <v>172</v>
      </c>
    </row>
    <row r="106" spans="2:51" s="13" customFormat="1" ht="13.5">
      <c r="B106" s="228"/>
      <c r="C106" s="229"/>
      <c r="D106" s="214" t="s">
        <v>184</v>
      </c>
      <c r="E106" s="230" t="s">
        <v>21</v>
      </c>
      <c r="F106" s="231" t="s">
        <v>188</v>
      </c>
      <c r="G106" s="229"/>
      <c r="H106" s="232">
        <v>0.05</v>
      </c>
      <c r="I106" s="233"/>
      <c r="J106" s="229"/>
      <c r="K106" s="229"/>
      <c r="L106" s="234"/>
      <c r="M106" s="235"/>
      <c r="N106" s="236"/>
      <c r="O106" s="236"/>
      <c r="P106" s="236"/>
      <c r="Q106" s="236"/>
      <c r="R106" s="236"/>
      <c r="S106" s="236"/>
      <c r="T106" s="237"/>
      <c r="AT106" s="238" t="s">
        <v>184</v>
      </c>
      <c r="AU106" s="238" t="s">
        <v>82</v>
      </c>
      <c r="AV106" s="13" t="s">
        <v>82</v>
      </c>
      <c r="AW106" s="13" t="s">
        <v>35</v>
      </c>
      <c r="AX106" s="13" t="s">
        <v>72</v>
      </c>
      <c r="AY106" s="238" t="s">
        <v>172</v>
      </c>
    </row>
    <row r="107" spans="2:51" s="12" customFormat="1" ht="13.5">
      <c r="B107" s="217"/>
      <c r="C107" s="218"/>
      <c r="D107" s="214" t="s">
        <v>184</v>
      </c>
      <c r="E107" s="219" t="s">
        <v>21</v>
      </c>
      <c r="F107" s="220" t="s">
        <v>189</v>
      </c>
      <c r="G107" s="218"/>
      <c r="H107" s="221" t="s">
        <v>21</v>
      </c>
      <c r="I107" s="222"/>
      <c r="J107" s="218"/>
      <c r="K107" s="218"/>
      <c r="L107" s="223"/>
      <c r="M107" s="224"/>
      <c r="N107" s="225"/>
      <c r="O107" s="225"/>
      <c r="P107" s="225"/>
      <c r="Q107" s="225"/>
      <c r="R107" s="225"/>
      <c r="S107" s="225"/>
      <c r="T107" s="226"/>
      <c r="AT107" s="227" t="s">
        <v>184</v>
      </c>
      <c r="AU107" s="227" t="s">
        <v>82</v>
      </c>
      <c r="AV107" s="12" t="s">
        <v>80</v>
      </c>
      <c r="AW107" s="12" t="s">
        <v>35</v>
      </c>
      <c r="AX107" s="12" t="s">
        <v>72</v>
      </c>
      <c r="AY107" s="227" t="s">
        <v>172</v>
      </c>
    </row>
    <row r="108" spans="2:51" s="13" customFormat="1" ht="13.5">
      <c r="B108" s="228"/>
      <c r="C108" s="229"/>
      <c r="D108" s="214" t="s">
        <v>184</v>
      </c>
      <c r="E108" s="230" t="s">
        <v>21</v>
      </c>
      <c r="F108" s="231" t="s">
        <v>190</v>
      </c>
      <c r="G108" s="229"/>
      <c r="H108" s="232">
        <v>0.014</v>
      </c>
      <c r="I108" s="233"/>
      <c r="J108" s="229"/>
      <c r="K108" s="229"/>
      <c r="L108" s="234"/>
      <c r="M108" s="235"/>
      <c r="N108" s="236"/>
      <c r="O108" s="236"/>
      <c r="P108" s="236"/>
      <c r="Q108" s="236"/>
      <c r="R108" s="236"/>
      <c r="S108" s="236"/>
      <c r="T108" s="237"/>
      <c r="AT108" s="238" t="s">
        <v>184</v>
      </c>
      <c r="AU108" s="238" t="s">
        <v>82</v>
      </c>
      <c r="AV108" s="13" t="s">
        <v>82</v>
      </c>
      <c r="AW108" s="13" t="s">
        <v>35</v>
      </c>
      <c r="AX108" s="13" t="s">
        <v>72</v>
      </c>
      <c r="AY108" s="238" t="s">
        <v>172</v>
      </c>
    </row>
    <row r="109" spans="2:51" s="12" customFormat="1" ht="13.5">
      <c r="B109" s="217"/>
      <c r="C109" s="218"/>
      <c r="D109" s="214" t="s">
        <v>184</v>
      </c>
      <c r="E109" s="219" t="s">
        <v>21</v>
      </c>
      <c r="F109" s="220" t="s">
        <v>191</v>
      </c>
      <c r="G109" s="218"/>
      <c r="H109" s="221" t="s">
        <v>21</v>
      </c>
      <c r="I109" s="222"/>
      <c r="J109" s="218"/>
      <c r="K109" s="218"/>
      <c r="L109" s="223"/>
      <c r="M109" s="224"/>
      <c r="N109" s="225"/>
      <c r="O109" s="225"/>
      <c r="P109" s="225"/>
      <c r="Q109" s="225"/>
      <c r="R109" s="225"/>
      <c r="S109" s="225"/>
      <c r="T109" s="226"/>
      <c r="AT109" s="227" t="s">
        <v>184</v>
      </c>
      <c r="AU109" s="227" t="s">
        <v>82</v>
      </c>
      <c r="AV109" s="12" t="s">
        <v>80</v>
      </c>
      <c r="AW109" s="12" t="s">
        <v>35</v>
      </c>
      <c r="AX109" s="12" t="s">
        <v>72</v>
      </c>
      <c r="AY109" s="227" t="s">
        <v>172</v>
      </c>
    </row>
    <row r="110" spans="2:51" s="13" customFormat="1" ht="13.5">
      <c r="B110" s="228"/>
      <c r="C110" s="229"/>
      <c r="D110" s="214" t="s">
        <v>184</v>
      </c>
      <c r="E110" s="230" t="s">
        <v>21</v>
      </c>
      <c r="F110" s="231" t="s">
        <v>192</v>
      </c>
      <c r="G110" s="229"/>
      <c r="H110" s="232">
        <v>0.091</v>
      </c>
      <c r="I110" s="233"/>
      <c r="J110" s="229"/>
      <c r="K110" s="229"/>
      <c r="L110" s="234"/>
      <c r="M110" s="235"/>
      <c r="N110" s="236"/>
      <c r="O110" s="236"/>
      <c r="P110" s="236"/>
      <c r="Q110" s="236"/>
      <c r="R110" s="236"/>
      <c r="S110" s="236"/>
      <c r="T110" s="237"/>
      <c r="AT110" s="238" t="s">
        <v>184</v>
      </c>
      <c r="AU110" s="238" t="s">
        <v>82</v>
      </c>
      <c r="AV110" s="13" t="s">
        <v>82</v>
      </c>
      <c r="AW110" s="13" t="s">
        <v>35</v>
      </c>
      <c r="AX110" s="13" t="s">
        <v>72</v>
      </c>
      <c r="AY110" s="238" t="s">
        <v>172</v>
      </c>
    </row>
    <row r="111" spans="2:51" s="14" customFormat="1" ht="13.5">
      <c r="B111" s="239"/>
      <c r="C111" s="240"/>
      <c r="D111" s="241" t="s">
        <v>184</v>
      </c>
      <c r="E111" s="242" t="s">
        <v>21</v>
      </c>
      <c r="F111" s="243" t="s">
        <v>193</v>
      </c>
      <c r="G111" s="240"/>
      <c r="H111" s="244">
        <v>0.155</v>
      </c>
      <c r="I111" s="245"/>
      <c r="J111" s="240"/>
      <c r="K111" s="240"/>
      <c r="L111" s="246"/>
      <c r="M111" s="247"/>
      <c r="N111" s="248"/>
      <c r="O111" s="248"/>
      <c r="P111" s="248"/>
      <c r="Q111" s="248"/>
      <c r="R111" s="248"/>
      <c r="S111" s="248"/>
      <c r="T111" s="249"/>
      <c r="AT111" s="250" t="s">
        <v>184</v>
      </c>
      <c r="AU111" s="250" t="s">
        <v>82</v>
      </c>
      <c r="AV111" s="14" t="s">
        <v>180</v>
      </c>
      <c r="AW111" s="14" t="s">
        <v>35</v>
      </c>
      <c r="AX111" s="14" t="s">
        <v>80</v>
      </c>
      <c r="AY111" s="250" t="s">
        <v>172</v>
      </c>
    </row>
    <row r="112" spans="2:65" s="1" customFormat="1" ht="22.5" customHeight="1">
      <c r="B112" s="41"/>
      <c r="C112" s="202" t="s">
        <v>82</v>
      </c>
      <c r="D112" s="202" t="s">
        <v>175</v>
      </c>
      <c r="E112" s="203" t="s">
        <v>194</v>
      </c>
      <c r="F112" s="204" t="s">
        <v>195</v>
      </c>
      <c r="G112" s="205" t="s">
        <v>196</v>
      </c>
      <c r="H112" s="206">
        <v>1.083</v>
      </c>
      <c r="I112" s="207"/>
      <c r="J112" s="208">
        <f>ROUND(I112*H112,2)</f>
        <v>0</v>
      </c>
      <c r="K112" s="204" t="s">
        <v>179</v>
      </c>
      <c r="L112" s="61"/>
      <c r="M112" s="209" t="s">
        <v>21</v>
      </c>
      <c r="N112" s="210" t="s">
        <v>43</v>
      </c>
      <c r="O112" s="42"/>
      <c r="P112" s="211">
        <f>O112*H112</f>
        <v>0</v>
      </c>
      <c r="Q112" s="211">
        <v>1.94302</v>
      </c>
      <c r="R112" s="211">
        <f>Q112*H112</f>
        <v>2.1042906599999998</v>
      </c>
      <c r="S112" s="211">
        <v>0</v>
      </c>
      <c r="T112" s="212">
        <f>S112*H112</f>
        <v>0</v>
      </c>
      <c r="AR112" s="24" t="s">
        <v>180</v>
      </c>
      <c r="AT112" s="24" t="s">
        <v>175</v>
      </c>
      <c r="AU112" s="24" t="s">
        <v>82</v>
      </c>
      <c r="AY112" s="24" t="s">
        <v>172</v>
      </c>
      <c r="BE112" s="213">
        <f>IF(N112="základní",J112,0)</f>
        <v>0</v>
      </c>
      <c r="BF112" s="213">
        <f>IF(N112="snížená",J112,0)</f>
        <v>0</v>
      </c>
      <c r="BG112" s="213">
        <f>IF(N112="zákl. přenesená",J112,0)</f>
        <v>0</v>
      </c>
      <c r="BH112" s="213">
        <f>IF(N112="sníž. přenesená",J112,0)</f>
        <v>0</v>
      </c>
      <c r="BI112" s="213">
        <f>IF(N112="nulová",J112,0)</f>
        <v>0</v>
      </c>
      <c r="BJ112" s="24" t="s">
        <v>80</v>
      </c>
      <c r="BK112" s="213">
        <f>ROUND(I112*H112,2)</f>
        <v>0</v>
      </c>
      <c r="BL112" s="24" t="s">
        <v>180</v>
      </c>
      <c r="BM112" s="24" t="s">
        <v>197</v>
      </c>
    </row>
    <row r="113" spans="2:47" s="1" customFormat="1" ht="81">
      <c r="B113" s="41"/>
      <c r="C113" s="63"/>
      <c r="D113" s="214" t="s">
        <v>182</v>
      </c>
      <c r="E113" s="63"/>
      <c r="F113" s="215" t="s">
        <v>198</v>
      </c>
      <c r="G113" s="63"/>
      <c r="H113" s="63"/>
      <c r="I113" s="172"/>
      <c r="J113" s="63"/>
      <c r="K113" s="63"/>
      <c r="L113" s="61"/>
      <c r="M113" s="216"/>
      <c r="N113" s="42"/>
      <c r="O113" s="42"/>
      <c r="P113" s="42"/>
      <c r="Q113" s="42"/>
      <c r="R113" s="42"/>
      <c r="S113" s="42"/>
      <c r="T113" s="78"/>
      <c r="AT113" s="24" t="s">
        <v>182</v>
      </c>
      <c r="AU113" s="24" t="s">
        <v>82</v>
      </c>
    </row>
    <row r="114" spans="2:51" s="12" customFormat="1" ht="13.5">
      <c r="B114" s="217"/>
      <c r="C114" s="218"/>
      <c r="D114" s="214" t="s">
        <v>184</v>
      </c>
      <c r="E114" s="219" t="s">
        <v>21</v>
      </c>
      <c r="F114" s="220" t="s">
        <v>199</v>
      </c>
      <c r="G114" s="218"/>
      <c r="H114" s="221" t="s">
        <v>21</v>
      </c>
      <c r="I114" s="222"/>
      <c r="J114" s="218"/>
      <c r="K114" s="218"/>
      <c r="L114" s="223"/>
      <c r="M114" s="224"/>
      <c r="N114" s="225"/>
      <c r="O114" s="225"/>
      <c r="P114" s="225"/>
      <c r="Q114" s="225"/>
      <c r="R114" s="225"/>
      <c r="S114" s="225"/>
      <c r="T114" s="226"/>
      <c r="AT114" s="227" t="s">
        <v>184</v>
      </c>
      <c r="AU114" s="227" t="s">
        <v>82</v>
      </c>
      <c r="AV114" s="12" t="s">
        <v>80</v>
      </c>
      <c r="AW114" s="12" t="s">
        <v>35</v>
      </c>
      <c r="AX114" s="12" t="s">
        <v>72</v>
      </c>
      <c r="AY114" s="227" t="s">
        <v>172</v>
      </c>
    </row>
    <row r="115" spans="2:51" s="13" customFormat="1" ht="13.5">
      <c r="B115" s="228"/>
      <c r="C115" s="229"/>
      <c r="D115" s="214" t="s">
        <v>184</v>
      </c>
      <c r="E115" s="230" t="s">
        <v>21</v>
      </c>
      <c r="F115" s="231" t="s">
        <v>200</v>
      </c>
      <c r="G115" s="229"/>
      <c r="H115" s="232">
        <v>0.108</v>
      </c>
      <c r="I115" s="233"/>
      <c r="J115" s="229"/>
      <c r="K115" s="229"/>
      <c r="L115" s="234"/>
      <c r="M115" s="235"/>
      <c r="N115" s="236"/>
      <c r="O115" s="236"/>
      <c r="P115" s="236"/>
      <c r="Q115" s="236"/>
      <c r="R115" s="236"/>
      <c r="S115" s="236"/>
      <c r="T115" s="237"/>
      <c r="AT115" s="238" t="s">
        <v>184</v>
      </c>
      <c r="AU115" s="238" t="s">
        <v>82</v>
      </c>
      <c r="AV115" s="13" t="s">
        <v>82</v>
      </c>
      <c r="AW115" s="13" t="s">
        <v>35</v>
      </c>
      <c r="AX115" s="13" t="s">
        <v>72</v>
      </c>
      <c r="AY115" s="238" t="s">
        <v>172</v>
      </c>
    </row>
    <row r="116" spans="2:51" s="13" customFormat="1" ht="13.5">
      <c r="B116" s="228"/>
      <c r="C116" s="229"/>
      <c r="D116" s="214" t="s">
        <v>184</v>
      </c>
      <c r="E116" s="230" t="s">
        <v>21</v>
      </c>
      <c r="F116" s="231" t="s">
        <v>201</v>
      </c>
      <c r="G116" s="229"/>
      <c r="H116" s="232">
        <v>0.195</v>
      </c>
      <c r="I116" s="233"/>
      <c r="J116" s="229"/>
      <c r="K116" s="229"/>
      <c r="L116" s="234"/>
      <c r="M116" s="235"/>
      <c r="N116" s="236"/>
      <c r="O116" s="236"/>
      <c r="P116" s="236"/>
      <c r="Q116" s="236"/>
      <c r="R116" s="236"/>
      <c r="S116" s="236"/>
      <c r="T116" s="237"/>
      <c r="AT116" s="238" t="s">
        <v>184</v>
      </c>
      <c r="AU116" s="238" t="s">
        <v>82</v>
      </c>
      <c r="AV116" s="13" t="s">
        <v>82</v>
      </c>
      <c r="AW116" s="13" t="s">
        <v>35</v>
      </c>
      <c r="AX116" s="13" t="s">
        <v>72</v>
      </c>
      <c r="AY116" s="238" t="s">
        <v>172</v>
      </c>
    </row>
    <row r="117" spans="2:51" s="13" customFormat="1" ht="13.5">
      <c r="B117" s="228"/>
      <c r="C117" s="229"/>
      <c r="D117" s="214" t="s">
        <v>184</v>
      </c>
      <c r="E117" s="230" t="s">
        <v>21</v>
      </c>
      <c r="F117" s="231" t="s">
        <v>202</v>
      </c>
      <c r="G117" s="229"/>
      <c r="H117" s="232">
        <v>0.78</v>
      </c>
      <c r="I117" s="233"/>
      <c r="J117" s="229"/>
      <c r="K117" s="229"/>
      <c r="L117" s="234"/>
      <c r="M117" s="235"/>
      <c r="N117" s="236"/>
      <c r="O117" s="236"/>
      <c r="P117" s="236"/>
      <c r="Q117" s="236"/>
      <c r="R117" s="236"/>
      <c r="S117" s="236"/>
      <c r="T117" s="237"/>
      <c r="AT117" s="238" t="s">
        <v>184</v>
      </c>
      <c r="AU117" s="238" t="s">
        <v>82</v>
      </c>
      <c r="AV117" s="13" t="s">
        <v>82</v>
      </c>
      <c r="AW117" s="13" t="s">
        <v>35</v>
      </c>
      <c r="AX117" s="13" t="s">
        <v>72</v>
      </c>
      <c r="AY117" s="238" t="s">
        <v>172</v>
      </c>
    </row>
    <row r="118" spans="2:51" s="14" customFormat="1" ht="13.5">
      <c r="B118" s="239"/>
      <c r="C118" s="240"/>
      <c r="D118" s="241" t="s">
        <v>184</v>
      </c>
      <c r="E118" s="242" t="s">
        <v>21</v>
      </c>
      <c r="F118" s="243" t="s">
        <v>193</v>
      </c>
      <c r="G118" s="240"/>
      <c r="H118" s="244">
        <v>1.083</v>
      </c>
      <c r="I118" s="245"/>
      <c r="J118" s="240"/>
      <c r="K118" s="240"/>
      <c r="L118" s="246"/>
      <c r="M118" s="247"/>
      <c r="N118" s="248"/>
      <c r="O118" s="248"/>
      <c r="P118" s="248"/>
      <c r="Q118" s="248"/>
      <c r="R118" s="248"/>
      <c r="S118" s="248"/>
      <c r="T118" s="249"/>
      <c r="AT118" s="250" t="s">
        <v>184</v>
      </c>
      <c r="AU118" s="250" t="s">
        <v>82</v>
      </c>
      <c r="AV118" s="14" t="s">
        <v>180</v>
      </c>
      <c r="AW118" s="14" t="s">
        <v>35</v>
      </c>
      <c r="AX118" s="14" t="s">
        <v>80</v>
      </c>
      <c r="AY118" s="250" t="s">
        <v>172</v>
      </c>
    </row>
    <row r="119" spans="2:65" s="1" customFormat="1" ht="31.5" customHeight="1">
      <c r="B119" s="41"/>
      <c r="C119" s="202" t="s">
        <v>173</v>
      </c>
      <c r="D119" s="202" t="s">
        <v>175</v>
      </c>
      <c r="E119" s="203" t="s">
        <v>203</v>
      </c>
      <c r="F119" s="204" t="s">
        <v>204</v>
      </c>
      <c r="G119" s="205" t="s">
        <v>205</v>
      </c>
      <c r="H119" s="206">
        <v>2.655</v>
      </c>
      <c r="I119" s="207"/>
      <c r="J119" s="208">
        <f>ROUND(I119*H119,2)</f>
        <v>0</v>
      </c>
      <c r="K119" s="204" t="s">
        <v>179</v>
      </c>
      <c r="L119" s="61"/>
      <c r="M119" s="209" t="s">
        <v>21</v>
      </c>
      <c r="N119" s="210" t="s">
        <v>43</v>
      </c>
      <c r="O119" s="42"/>
      <c r="P119" s="211">
        <f>O119*H119</f>
        <v>0</v>
      </c>
      <c r="Q119" s="211">
        <v>0.26723</v>
      </c>
      <c r="R119" s="211">
        <f>Q119*H119</f>
        <v>0.70949565</v>
      </c>
      <c r="S119" s="211">
        <v>0</v>
      </c>
      <c r="T119" s="212">
        <f>S119*H119</f>
        <v>0</v>
      </c>
      <c r="AR119" s="24" t="s">
        <v>180</v>
      </c>
      <c r="AT119" s="24" t="s">
        <v>175</v>
      </c>
      <c r="AU119" s="24" t="s">
        <v>82</v>
      </c>
      <c r="AY119" s="24" t="s">
        <v>172</v>
      </c>
      <c r="BE119" s="213">
        <f>IF(N119="základní",J119,0)</f>
        <v>0</v>
      </c>
      <c r="BF119" s="213">
        <f>IF(N119="snížená",J119,0)</f>
        <v>0</v>
      </c>
      <c r="BG119" s="213">
        <f>IF(N119="zákl. přenesená",J119,0)</f>
        <v>0</v>
      </c>
      <c r="BH119" s="213">
        <f>IF(N119="sníž. přenesená",J119,0)</f>
        <v>0</v>
      </c>
      <c r="BI119" s="213">
        <f>IF(N119="nulová",J119,0)</f>
        <v>0</v>
      </c>
      <c r="BJ119" s="24" t="s">
        <v>80</v>
      </c>
      <c r="BK119" s="213">
        <f>ROUND(I119*H119,2)</f>
        <v>0</v>
      </c>
      <c r="BL119" s="24" t="s">
        <v>180</v>
      </c>
      <c r="BM119" s="24" t="s">
        <v>206</v>
      </c>
    </row>
    <row r="120" spans="2:47" s="1" customFormat="1" ht="67.5">
      <c r="B120" s="41"/>
      <c r="C120" s="63"/>
      <c r="D120" s="214" t="s">
        <v>182</v>
      </c>
      <c r="E120" s="63"/>
      <c r="F120" s="215" t="s">
        <v>207</v>
      </c>
      <c r="G120" s="63"/>
      <c r="H120" s="63"/>
      <c r="I120" s="172"/>
      <c r="J120" s="63"/>
      <c r="K120" s="63"/>
      <c r="L120" s="61"/>
      <c r="M120" s="216"/>
      <c r="N120" s="42"/>
      <c r="O120" s="42"/>
      <c r="P120" s="42"/>
      <c r="Q120" s="42"/>
      <c r="R120" s="42"/>
      <c r="S120" s="42"/>
      <c r="T120" s="78"/>
      <c r="AT120" s="24" t="s">
        <v>182</v>
      </c>
      <c r="AU120" s="24" t="s">
        <v>82</v>
      </c>
    </row>
    <row r="121" spans="2:51" s="12" customFormat="1" ht="13.5">
      <c r="B121" s="217"/>
      <c r="C121" s="218"/>
      <c r="D121" s="214" t="s">
        <v>184</v>
      </c>
      <c r="E121" s="219" t="s">
        <v>21</v>
      </c>
      <c r="F121" s="220" t="s">
        <v>208</v>
      </c>
      <c r="G121" s="218"/>
      <c r="H121" s="221" t="s">
        <v>21</v>
      </c>
      <c r="I121" s="222"/>
      <c r="J121" s="218"/>
      <c r="K121" s="218"/>
      <c r="L121" s="223"/>
      <c r="M121" s="224"/>
      <c r="N121" s="225"/>
      <c r="O121" s="225"/>
      <c r="P121" s="225"/>
      <c r="Q121" s="225"/>
      <c r="R121" s="225"/>
      <c r="S121" s="225"/>
      <c r="T121" s="226"/>
      <c r="AT121" s="227" t="s">
        <v>184</v>
      </c>
      <c r="AU121" s="227" t="s">
        <v>82</v>
      </c>
      <c r="AV121" s="12" t="s">
        <v>80</v>
      </c>
      <c r="AW121" s="12" t="s">
        <v>35</v>
      </c>
      <c r="AX121" s="12" t="s">
        <v>72</v>
      </c>
      <c r="AY121" s="227" t="s">
        <v>172</v>
      </c>
    </row>
    <row r="122" spans="2:51" s="13" customFormat="1" ht="13.5">
      <c r="B122" s="228"/>
      <c r="C122" s="229"/>
      <c r="D122" s="241" t="s">
        <v>184</v>
      </c>
      <c r="E122" s="251" t="s">
        <v>21</v>
      </c>
      <c r="F122" s="252" t="s">
        <v>209</v>
      </c>
      <c r="G122" s="229"/>
      <c r="H122" s="253">
        <v>2.655</v>
      </c>
      <c r="I122" s="233"/>
      <c r="J122" s="229"/>
      <c r="K122" s="229"/>
      <c r="L122" s="234"/>
      <c r="M122" s="235"/>
      <c r="N122" s="236"/>
      <c r="O122" s="236"/>
      <c r="P122" s="236"/>
      <c r="Q122" s="236"/>
      <c r="R122" s="236"/>
      <c r="S122" s="236"/>
      <c r="T122" s="237"/>
      <c r="AT122" s="238" t="s">
        <v>184</v>
      </c>
      <c r="AU122" s="238" t="s">
        <v>82</v>
      </c>
      <c r="AV122" s="13" t="s">
        <v>82</v>
      </c>
      <c r="AW122" s="13" t="s">
        <v>35</v>
      </c>
      <c r="AX122" s="13" t="s">
        <v>80</v>
      </c>
      <c r="AY122" s="238" t="s">
        <v>172</v>
      </c>
    </row>
    <row r="123" spans="2:65" s="1" customFormat="1" ht="31.5" customHeight="1">
      <c r="B123" s="41"/>
      <c r="C123" s="202" t="s">
        <v>180</v>
      </c>
      <c r="D123" s="202" t="s">
        <v>175</v>
      </c>
      <c r="E123" s="203" t="s">
        <v>210</v>
      </c>
      <c r="F123" s="204" t="s">
        <v>211</v>
      </c>
      <c r="G123" s="205" t="s">
        <v>205</v>
      </c>
      <c r="H123" s="206">
        <v>2.004</v>
      </c>
      <c r="I123" s="207"/>
      <c r="J123" s="208">
        <f>ROUND(I123*H123,2)</f>
        <v>0</v>
      </c>
      <c r="K123" s="204" t="s">
        <v>179</v>
      </c>
      <c r="L123" s="61"/>
      <c r="M123" s="209" t="s">
        <v>21</v>
      </c>
      <c r="N123" s="210" t="s">
        <v>43</v>
      </c>
      <c r="O123" s="42"/>
      <c r="P123" s="211">
        <f>O123*H123</f>
        <v>0</v>
      </c>
      <c r="Q123" s="211">
        <v>0.45432</v>
      </c>
      <c r="R123" s="211">
        <f>Q123*H123</f>
        <v>0.91045728</v>
      </c>
      <c r="S123" s="211">
        <v>0</v>
      </c>
      <c r="T123" s="212">
        <f>S123*H123</f>
        <v>0</v>
      </c>
      <c r="AR123" s="24" t="s">
        <v>180</v>
      </c>
      <c r="AT123" s="24" t="s">
        <v>175</v>
      </c>
      <c r="AU123" s="24" t="s">
        <v>82</v>
      </c>
      <c r="AY123" s="24" t="s">
        <v>172</v>
      </c>
      <c r="BE123" s="213">
        <f>IF(N123="základní",J123,0)</f>
        <v>0</v>
      </c>
      <c r="BF123" s="213">
        <f>IF(N123="snížená",J123,0)</f>
        <v>0</v>
      </c>
      <c r="BG123" s="213">
        <f>IF(N123="zákl. přenesená",J123,0)</f>
        <v>0</v>
      </c>
      <c r="BH123" s="213">
        <f>IF(N123="sníž. přenesená",J123,0)</f>
        <v>0</v>
      </c>
      <c r="BI123" s="213">
        <f>IF(N123="nulová",J123,0)</f>
        <v>0</v>
      </c>
      <c r="BJ123" s="24" t="s">
        <v>80</v>
      </c>
      <c r="BK123" s="213">
        <f>ROUND(I123*H123,2)</f>
        <v>0</v>
      </c>
      <c r="BL123" s="24" t="s">
        <v>180</v>
      </c>
      <c r="BM123" s="24" t="s">
        <v>212</v>
      </c>
    </row>
    <row r="124" spans="2:47" s="1" customFormat="1" ht="67.5">
      <c r="B124" s="41"/>
      <c r="C124" s="63"/>
      <c r="D124" s="214" t="s">
        <v>182</v>
      </c>
      <c r="E124" s="63"/>
      <c r="F124" s="215" t="s">
        <v>207</v>
      </c>
      <c r="G124" s="63"/>
      <c r="H124" s="63"/>
      <c r="I124" s="172"/>
      <c r="J124" s="63"/>
      <c r="K124" s="63"/>
      <c r="L124" s="61"/>
      <c r="M124" s="216"/>
      <c r="N124" s="42"/>
      <c r="O124" s="42"/>
      <c r="P124" s="42"/>
      <c r="Q124" s="42"/>
      <c r="R124" s="42"/>
      <c r="S124" s="42"/>
      <c r="T124" s="78"/>
      <c r="AT124" s="24" t="s">
        <v>182</v>
      </c>
      <c r="AU124" s="24" t="s">
        <v>82</v>
      </c>
    </row>
    <row r="125" spans="2:51" s="12" customFormat="1" ht="13.5">
      <c r="B125" s="217"/>
      <c r="C125" s="218"/>
      <c r="D125" s="214" t="s">
        <v>184</v>
      </c>
      <c r="E125" s="219" t="s">
        <v>21</v>
      </c>
      <c r="F125" s="220" t="s">
        <v>208</v>
      </c>
      <c r="G125" s="218"/>
      <c r="H125" s="221" t="s">
        <v>21</v>
      </c>
      <c r="I125" s="222"/>
      <c r="J125" s="218"/>
      <c r="K125" s="218"/>
      <c r="L125" s="223"/>
      <c r="M125" s="224"/>
      <c r="N125" s="225"/>
      <c r="O125" s="225"/>
      <c r="P125" s="225"/>
      <c r="Q125" s="225"/>
      <c r="R125" s="225"/>
      <c r="S125" s="225"/>
      <c r="T125" s="226"/>
      <c r="AT125" s="227" t="s">
        <v>184</v>
      </c>
      <c r="AU125" s="227" t="s">
        <v>82</v>
      </c>
      <c r="AV125" s="12" t="s">
        <v>80</v>
      </c>
      <c r="AW125" s="12" t="s">
        <v>35</v>
      </c>
      <c r="AX125" s="12" t="s">
        <v>72</v>
      </c>
      <c r="AY125" s="227" t="s">
        <v>172</v>
      </c>
    </row>
    <row r="126" spans="2:51" s="13" customFormat="1" ht="13.5">
      <c r="B126" s="228"/>
      <c r="C126" s="229"/>
      <c r="D126" s="214" t="s">
        <v>184</v>
      </c>
      <c r="E126" s="230" t="s">
        <v>21</v>
      </c>
      <c r="F126" s="231" t="s">
        <v>213</v>
      </c>
      <c r="G126" s="229"/>
      <c r="H126" s="232">
        <v>0.6</v>
      </c>
      <c r="I126" s="233"/>
      <c r="J126" s="229"/>
      <c r="K126" s="229"/>
      <c r="L126" s="234"/>
      <c r="M126" s="235"/>
      <c r="N126" s="236"/>
      <c r="O126" s="236"/>
      <c r="P126" s="236"/>
      <c r="Q126" s="236"/>
      <c r="R126" s="236"/>
      <c r="S126" s="236"/>
      <c r="T126" s="237"/>
      <c r="AT126" s="238" t="s">
        <v>184</v>
      </c>
      <c r="AU126" s="238" t="s">
        <v>82</v>
      </c>
      <c r="AV126" s="13" t="s">
        <v>82</v>
      </c>
      <c r="AW126" s="13" t="s">
        <v>35</v>
      </c>
      <c r="AX126" s="13" t="s">
        <v>72</v>
      </c>
      <c r="AY126" s="238" t="s">
        <v>172</v>
      </c>
    </row>
    <row r="127" spans="2:51" s="13" customFormat="1" ht="13.5">
      <c r="B127" s="228"/>
      <c r="C127" s="229"/>
      <c r="D127" s="241" t="s">
        <v>184</v>
      </c>
      <c r="E127" s="251" t="s">
        <v>21</v>
      </c>
      <c r="F127" s="252" t="s">
        <v>214</v>
      </c>
      <c r="G127" s="229"/>
      <c r="H127" s="253">
        <v>2.004</v>
      </c>
      <c r="I127" s="233"/>
      <c r="J127" s="229"/>
      <c r="K127" s="229"/>
      <c r="L127" s="234"/>
      <c r="M127" s="235"/>
      <c r="N127" s="236"/>
      <c r="O127" s="236"/>
      <c r="P127" s="236"/>
      <c r="Q127" s="236"/>
      <c r="R127" s="236"/>
      <c r="S127" s="236"/>
      <c r="T127" s="237"/>
      <c r="AT127" s="238" t="s">
        <v>184</v>
      </c>
      <c r="AU127" s="238" t="s">
        <v>82</v>
      </c>
      <c r="AV127" s="13" t="s">
        <v>82</v>
      </c>
      <c r="AW127" s="13" t="s">
        <v>35</v>
      </c>
      <c r="AX127" s="13" t="s">
        <v>80</v>
      </c>
      <c r="AY127" s="238" t="s">
        <v>172</v>
      </c>
    </row>
    <row r="128" spans="2:65" s="1" customFormat="1" ht="31.5" customHeight="1">
      <c r="B128" s="41"/>
      <c r="C128" s="202" t="s">
        <v>215</v>
      </c>
      <c r="D128" s="202" t="s">
        <v>175</v>
      </c>
      <c r="E128" s="203" t="s">
        <v>216</v>
      </c>
      <c r="F128" s="204" t="s">
        <v>217</v>
      </c>
      <c r="G128" s="205" t="s">
        <v>205</v>
      </c>
      <c r="H128" s="206">
        <v>10.783</v>
      </c>
      <c r="I128" s="207"/>
      <c r="J128" s="208">
        <f>ROUND(I128*H128,2)</f>
        <v>0</v>
      </c>
      <c r="K128" s="204" t="s">
        <v>179</v>
      </c>
      <c r="L128" s="61"/>
      <c r="M128" s="209" t="s">
        <v>21</v>
      </c>
      <c r="N128" s="210" t="s">
        <v>43</v>
      </c>
      <c r="O128" s="42"/>
      <c r="P128" s="211">
        <f>O128*H128</f>
        <v>0</v>
      </c>
      <c r="Q128" s="211">
        <v>0.16148</v>
      </c>
      <c r="R128" s="211">
        <f>Q128*H128</f>
        <v>1.74123884</v>
      </c>
      <c r="S128" s="211">
        <v>0</v>
      </c>
      <c r="T128" s="212">
        <f>S128*H128</f>
        <v>0</v>
      </c>
      <c r="AR128" s="24" t="s">
        <v>180</v>
      </c>
      <c r="AT128" s="24" t="s">
        <v>175</v>
      </c>
      <c r="AU128" s="24" t="s">
        <v>82</v>
      </c>
      <c r="AY128" s="24" t="s">
        <v>172</v>
      </c>
      <c r="BE128" s="213">
        <f>IF(N128="základní",J128,0)</f>
        <v>0</v>
      </c>
      <c r="BF128" s="213">
        <f>IF(N128="snížená",J128,0)</f>
        <v>0</v>
      </c>
      <c r="BG128" s="213">
        <f>IF(N128="zákl. přenesená",J128,0)</f>
        <v>0</v>
      </c>
      <c r="BH128" s="213">
        <f>IF(N128="sníž. přenesená",J128,0)</f>
        <v>0</v>
      </c>
      <c r="BI128" s="213">
        <f>IF(N128="nulová",J128,0)</f>
        <v>0</v>
      </c>
      <c r="BJ128" s="24" t="s">
        <v>80</v>
      </c>
      <c r="BK128" s="213">
        <f>ROUND(I128*H128,2)</f>
        <v>0</v>
      </c>
      <c r="BL128" s="24" t="s">
        <v>180</v>
      </c>
      <c r="BM128" s="24" t="s">
        <v>218</v>
      </c>
    </row>
    <row r="129" spans="2:47" s="1" customFormat="1" ht="94.5">
      <c r="B129" s="41"/>
      <c r="C129" s="63"/>
      <c r="D129" s="214" t="s">
        <v>182</v>
      </c>
      <c r="E129" s="63"/>
      <c r="F129" s="215" t="s">
        <v>219</v>
      </c>
      <c r="G129" s="63"/>
      <c r="H129" s="63"/>
      <c r="I129" s="172"/>
      <c r="J129" s="63"/>
      <c r="K129" s="63"/>
      <c r="L129" s="61"/>
      <c r="M129" s="216"/>
      <c r="N129" s="42"/>
      <c r="O129" s="42"/>
      <c r="P129" s="42"/>
      <c r="Q129" s="42"/>
      <c r="R129" s="42"/>
      <c r="S129" s="42"/>
      <c r="T129" s="78"/>
      <c r="AT129" s="24" t="s">
        <v>182</v>
      </c>
      <c r="AU129" s="24" t="s">
        <v>82</v>
      </c>
    </row>
    <row r="130" spans="2:51" s="12" customFormat="1" ht="13.5">
      <c r="B130" s="217"/>
      <c r="C130" s="218"/>
      <c r="D130" s="214" t="s">
        <v>184</v>
      </c>
      <c r="E130" s="219" t="s">
        <v>21</v>
      </c>
      <c r="F130" s="220" t="s">
        <v>220</v>
      </c>
      <c r="G130" s="218"/>
      <c r="H130" s="221" t="s">
        <v>21</v>
      </c>
      <c r="I130" s="222"/>
      <c r="J130" s="218"/>
      <c r="K130" s="218"/>
      <c r="L130" s="223"/>
      <c r="M130" s="224"/>
      <c r="N130" s="225"/>
      <c r="O130" s="225"/>
      <c r="P130" s="225"/>
      <c r="Q130" s="225"/>
      <c r="R130" s="225"/>
      <c r="S130" s="225"/>
      <c r="T130" s="226"/>
      <c r="AT130" s="227" t="s">
        <v>184</v>
      </c>
      <c r="AU130" s="227" t="s">
        <v>82</v>
      </c>
      <c r="AV130" s="12" t="s">
        <v>80</v>
      </c>
      <c r="AW130" s="12" t="s">
        <v>35</v>
      </c>
      <c r="AX130" s="12" t="s">
        <v>72</v>
      </c>
      <c r="AY130" s="227" t="s">
        <v>172</v>
      </c>
    </row>
    <row r="131" spans="2:51" s="12" customFormat="1" ht="13.5">
      <c r="B131" s="217"/>
      <c r="C131" s="218"/>
      <c r="D131" s="214" t="s">
        <v>184</v>
      </c>
      <c r="E131" s="219" t="s">
        <v>21</v>
      </c>
      <c r="F131" s="220" t="s">
        <v>221</v>
      </c>
      <c r="G131" s="218"/>
      <c r="H131" s="221" t="s">
        <v>21</v>
      </c>
      <c r="I131" s="222"/>
      <c r="J131" s="218"/>
      <c r="K131" s="218"/>
      <c r="L131" s="223"/>
      <c r="M131" s="224"/>
      <c r="N131" s="225"/>
      <c r="O131" s="225"/>
      <c r="P131" s="225"/>
      <c r="Q131" s="225"/>
      <c r="R131" s="225"/>
      <c r="S131" s="225"/>
      <c r="T131" s="226"/>
      <c r="AT131" s="227" t="s">
        <v>184</v>
      </c>
      <c r="AU131" s="227" t="s">
        <v>82</v>
      </c>
      <c r="AV131" s="12" t="s">
        <v>80</v>
      </c>
      <c r="AW131" s="12" t="s">
        <v>35</v>
      </c>
      <c r="AX131" s="12" t="s">
        <v>72</v>
      </c>
      <c r="AY131" s="227" t="s">
        <v>172</v>
      </c>
    </row>
    <row r="132" spans="2:51" s="13" customFormat="1" ht="13.5">
      <c r="B132" s="228"/>
      <c r="C132" s="229"/>
      <c r="D132" s="214" t="s">
        <v>184</v>
      </c>
      <c r="E132" s="230" t="s">
        <v>21</v>
      </c>
      <c r="F132" s="231" t="s">
        <v>222</v>
      </c>
      <c r="G132" s="229"/>
      <c r="H132" s="232">
        <v>4.815</v>
      </c>
      <c r="I132" s="233"/>
      <c r="J132" s="229"/>
      <c r="K132" s="229"/>
      <c r="L132" s="234"/>
      <c r="M132" s="235"/>
      <c r="N132" s="236"/>
      <c r="O132" s="236"/>
      <c r="P132" s="236"/>
      <c r="Q132" s="236"/>
      <c r="R132" s="236"/>
      <c r="S132" s="236"/>
      <c r="T132" s="237"/>
      <c r="AT132" s="238" t="s">
        <v>184</v>
      </c>
      <c r="AU132" s="238" t="s">
        <v>82</v>
      </c>
      <c r="AV132" s="13" t="s">
        <v>82</v>
      </c>
      <c r="AW132" s="13" t="s">
        <v>35</v>
      </c>
      <c r="AX132" s="13" t="s">
        <v>72</v>
      </c>
      <c r="AY132" s="238" t="s">
        <v>172</v>
      </c>
    </row>
    <row r="133" spans="2:51" s="13" customFormat="1" ht="13.5">
      <c r="B133" s="228"/>
      <c r="C133" s="229"/>
      <c r="D133" s="214" t="s">
        <v>184</v>
      </c>
      <c r="E133" s="230" t="s">
        <v>21</v>
      </c>
      <c r="F133" s="231" t="s">
        <v>223</v>
      </c>
      <c r="G133" s="229"/>
      <c r="H133" s="232">
        <v>5.968</v>
      </c>
      <c r="I133" s="233"/>
      <c r="J133" s="229"/>
      <c r="K133" s="229"/>
      <c r="L133" s="234"/>
      <c r="M133" s="235"/>
      <c r="N133" s="236"/>
      <c r="O133" s="236"/>
      <c r="P133" s="236"/>
      <c r="Q133" s="236"/>
      <c r="R133" s="236"/>
      <c r="S133" s="236"/>
      <c r="T133" s="237"/>
      <c r="AT133" s="238" t="s">
        <v>184</v>
      </c>
      <c r="AU133" s="238" t="s">
        <v>82</v>
      </c>
      <c r="AV133" s="13" t="s">
        <v>82</v>
      </c>
      <c r="AW133" s="13" t="s">
        <v>35</v>
      </c>
      <c r="AX133" s="13" t="s">
        <v>72</v>
      </c>
      <c r="AY133" s="238" t="s">
        <v>172</v>
      </c>
    </row>
    <row r="134" spans="2:51" s="14" customFormat="1" ht="13.5">
      <c r="B134" s="239"/>
      <c r="C134" s="240"/>
      <c r="D134" s="241" t="s">
        <v>184</v>
      </c>
      <c r="E134" s="242" t="s">
        <v>21</v>
      </c>
      <c r="F134" s="243" t="s">
        <v>193</v>
      </c>
      <c r="G134" s="240"/>
      <c r="H134" s="244">
        <v>10.783</v>
      </c>
      <c r="I134" s="245"/>
      <c r="J134" s="240"/>
      <c r="K134" s="240"/>
      <c r="L134" s="246"/>
      <c r="M134" s="247"/>
      <c r="N134" s="248"/>
      <c r="O134" s="248"/>
      <c r="P134" s="248"/>
      <c r="Q134" s="248"/>
      <c r="R134" s="248"/>
      <c r="S134" s="248"/>
      <c r="T134" s="249"/>
      <c r="AT134" s="250" t="s">
        <v>184</v>
      </c>
      <c r="AU134" s="250" t="s">
        <v>82</v>
      </c>
      <c r="AV134" s="14" t="s">
        <v>180</v>
      </c>
      <c r="AW134" s="14" t="s">
        <v>35</v>
      </c>
      <c r="AX134" s="14" t="s">
        <v>80</v>
      </c>
      <c r="AY134" s="250" t="s">
        <v>172</v>
      </c>
    </row>
    <row r="135" spans="2:65" s="1" customFormat="1" ht="31.5" customHeight="1">
      <c r="B135" s="41"/>
      <c r="C135" s="202" t="s">
        <v>224</v>
      </c>
      <c r="D135" s="202" t="s">
        <v>175</v>
      </c>
      <c r="E135" s="203" t="s">
        <v>225</v>
      </c>
      <c r="F135" s="204" t="s">
        <v>226</v>
      </c>
      <c r="G135" s="205" t="s">
        <v>196</v>
      </c>
      <c r="H135" s="206">
        <v>1.953</v>
      </c>
      <c r="I135" s="207"/>
      <c r="J135" s="208">
        <f>ROUND(I135*H135,2)</f>
        <v>0</v>
      </c>
      <c r="K135" s="204" t="s">
        <v>179</v>
      </c>
      <c r="L135" s="61"/>
      <c r="M135" s="209" t="s">
        <v>21</v>
      </c>
      <c r="N135" s="210" t="s">
        <v>43</v>
      </c>
      <c r="O135" s="42"/>
      <c r="P135" s="211">
        <f>O135*H135</f>
        <v>0</v>
      </c>
      <c r="Q135" s="211">
        <v>1.14585</v>
      </c>
      <c r="R135" s="211">
        <f>Q135*H135</f>
        <v>2.2378450500000002</v>
      </c>
      <c r="S135" s="211">
        <v>0</v>
      </c>
      <c r="T135" s="212">
        <f>S135*H135</f>
        <v>0</v>
      </c>
      <c r="AR135" s="24" t="s">
        <v>180</v>
      </c>
      <c r="AT135" s="24" t="s">
        <v>175</v>
      </c>
      <c r="AU135" s="24" t="s">
        <v>82</v>
      </c>
      <c r="AY135" s="24" t="s">
        <v>172</v>
      </c>
      <c r="BE135" s="213">
        <f>IF(N135="základní",J135,0)</f>
        <v>0</v>
      </c>
      <c r="BF135" s="213">
        <f>IF(N135="snížená",J135,0)</f>
        <v>0</v>
      </c>
      <c r="BG135" s="213">
        <f>IF(N135="zákl. přenesená",J135,0)</f>
        <v>0</v>
      </c>
      <c r="BH135" s="213">
        <f>IF(N135="sníž. přenesená",J135,0)</f>
        <v>0</v>
      </c>
      <c r="BI135" s="213">
        <f>IF(N135="nulová",J135,0)</f>
        <v>0</v>
      </c>
      <c r="BJ135" s="24" t="s">
        <v>80</v>
      </c>
      <c r="BK135" s="213">
        <f>ROUND(I135*H135,2)</f>
        <v>0</v>
      </c>
      <c r="BL135" s="24" t="s">
        <v>180</v>
      </c>
      <c r="BM135" s="24" t="s">
        <v>227</v>
      </c>
    </row>
    <row r="136" spans="2:47" s="1" customFormat="1" ht="40.5">
      <c r="B136" s="41"/>
      <c r="C136" s="63"/>
      <c r="D136" s="214" t="s">
        <v>182</v>
      </c>
      <c r="E136" s="63"/>
      <c r="F136" s="215" t="s">
        <v>228</v>
      </c>
      <c r="G136" s="63"/>
      <c r="H136" s="63"/>
      <c r="I136" s="172"/>
      <c r="J136" s="63"/>
      <c r="K136" s="63"/>
      <c r="L136" s="61"/>
      <c r="M136" s="216"/>
      <c r="N136" s="42"/>
      <c r="O136" s="42"/>
      <c r="P136" s="42"/>
      <c r="Q136" s="42"/>
      <c r="R136" s="42"/>
      <c r="S136" s="42"/>
      <c r="T136" s="78"/>
      <c r="AT136" s="24" t="s">
        <v>182</v>
      </c>
      <c r="AU136" s="24" t="s">
        <v>82</v>
      </c>
    </row>
    <row r="137" spans="2:51" s="12" customFormat="1" ht="13.5">
      <c r="B137" s="217"/>
      <c r="C137" s="218"/>
      <c r="D137" s="214" t="s">
        <v>184</v>
      </c>
      <c r="E137" s="219" t="s">
        <v>21</v>
      </c>
      <c r="F137" s="220" t="s">
        <v>229</v>
      </c>
      <c r="G137" s="218"/>
      <c r="H137" s="221" t="s">
        <v>21</v>
      </c>
      <c r="I137" s="222"/>
      <c r="J137" s="218"/>
      <c r="K137" s="218"/>
      <c r="L137" s="223"/>
      <c r="M137" s="224"/>
      <c r="N137" s="225"/>
      <c r="O137" s="225"/>
      <c r="P137" s="225"/>
      <c r="Q137" s="225"/>
      <c r="R137" s="225"/>
      <c r="S137" s="225"/>
      <c r="T137" s="226"/>
      <c r="AT137" s="227" t="s">
        <v>184</v>
      </c>
      <c r="AU137" s="227" t="s">
        <v>82</v>
      </c>
      <c r="AV137" s="12" t="s">
        <v>80</v>
      </c>
      <c r="AW137" s="12" t="s">
        <v>35</v>
      </c>
      <c r="AX137" s="12" t="s">
        <v>72</v>
      </c>
      <c r="AY137" s="227" t="s">
        <v>172</v>
      </c>
    </row>
    <row r="138" spans="2:51" s="12" customFormat="1" ht="13.5">
      <c r="B138" s="217"/>
      <c r="C138" s="218"/>
      <c r="D138" s="214" t="s">
        <v>184</v>
      </c>
      <c r="E138" s="219" t="s">
        <v>21</v>
      </c>
      <c r="F138" s="220" t="s">
        <v>230</v>
      </c>
      <c r="G138" s="218"/>
      <c r="H138" s="221" t="s">
        <v>21</v>
      </c>
      <c r="I138" s="222"/>
      <c r="J138" s="218"/>
      <c r="K138" s="218"/>
      <c r="L138" s="223"/>
      <c r="M138" s="224"/>
      <c r="N138" s="225"/>
      <c r="O138" s="225"/>
      <c r="P138" s="225"/>
      <c r="Q138" s="225"/>
      <c r="R138" s="225"/>
      <c r="S138" s="225"/>
      <c r="T138" s="226"/>
      <c r="AT138" s="227" t="s">
        <v>184</v>
      </c>
      <c r="AU138" s="227" t="s">
        <v>82</v>
      </c>
      <c r="AV138" s="12" t="s">
        <v>80</v>
      </c>
      <c r="AW138" s="12" t="s">
        <v>35</v>
      </c>
      <c r="AX138" s="12" t="s">
        <v>72</v>
      </c>
      <c r="AY138" s="227" t="s">
        <v>172</v>
      </c>
    </row>
    <row r="139" spans="2:51" s="12" customFormat="1" ht="13.5">
      <c r="B139" s="217"/>
      <c r="C139" s="218"/>
      <c r="D139" s="214" t="s">
        <v>184</v>
      </c>
      <c r="E139" s="219" t="s">
        <v>21</v>
      </c>
      <c r="F139" s="220" t="s">
        <v>231</v>
      </c>
      <c r="G139" s="218"/>
      <c r="H139" s="221" t="s">
        <v>21</v>
      </c>
      <c r="I139" s="222"/>
      <c r="J139" s="218"/>
      <c r="K139" s="218"/>
      <c r="L139" s="223"/>
      <c r="M139" s="224"/>
      <c r="N139" s="225"/>
      <c r="O139" s="225"/>
      <c r="P139" s="225"/>
      <c r="Q139" s="225"/>
      <c r="R139" s="225"/>
      <c r="S139" s="225"/>
      <c r="T139" s="226"/>
      <c r="AT139" s="227" t="s">
        <v>184</v>
      </c>
      <c r="AU139" s="227" t="s">
        <v>82</v>
      </c>
      <c r="AV139" s="12" t="s">
        <v>80</v>
      </c>
      <c r="AW139" s="12" t="s">
        <v>35</v>
      </c>
      <c r="AX139" s="12" t="s">
        <v>72</v>
      </c>
      <c r="AY139" s="227" t="s">
        <v>172</v>
      </c>
    </row>
    <row r="140" spans="2:51" s="13" customFormat="1" ht="13.5">
      <c r="B140" s="228"/>
      <c r="C140" s="229"/>
      <c r="D140" s="214" t="s">
        <v>184</v>
      </c>
      <c r="E140" s="230" t="s">
        <v>21</v>
      </c>
      <c r="F140" s="231" t="s">
        <v>232</v>
      </c>
      <c r="G140" s="229"/>
      <c r="H140" s="232">
        <v>0.153</v>
      </c>
      <c r="I140" s="233"/>
      <c r="J140" s="229"/>
      <c r="K140" s="229"/>
      <c r="L140" s="234"/>
      <c r="M140" s="235"/>
      <c r="N140" s="236"/>
      <c r="O140" s="236"/>
      <c r="P140" s="236"/>
      <c r="Q140" s="236"/>
      <c r="R140" s="236"/>
      <c r="S140" s="236"/>
      <c r="T140" s="237"/>
      <c r="AT140" s="238" t="s">
        <v>184</v>
      </c>
      <c r="AU140" s="238" t="s">
        <v>82</v>
      </c>
      <c r="AV140" s="13" t="s">
        <v>82</v>
      </c>
      <c r="AW140" s="13" t="s">
        <v>35</v>
      </c>
      <c r="AX140" s="13" t="s">
        <v>72</v>
      </c>
      <c r="AY140" s="238" t="s">
        <v>172</v>
      </c>
    </row>
    <row r="141" spans="2:51" s="12" customFormat="1" ht="13.5">
      <c r="B141" s="217"/>
      <c r="C141" s="218"/>
      <c r="D141" s="214" t="s">
        <v>184</v>
      </c>
      <c r="E141" s="219" t="s">
        <v>21</v>
      </c>
      <c r="F141" s="220" t="s">
        <v>233</v>
      </c>
      <c r="G141" s="218"/>
      <c r="H141" s="221" t="s">
        <v>21</v>
      </c>
      <c r="I141" s="222"/>
      <c r="J141" s="218"/>
      <c r="K141" s="218"/>
      <c r="L141" s="223"/>
      <c r="M141" s="224"/>
      <c r="N141" s="225"/>
      <c r="O141" s="225"/>
      <c r="P141" s="225"/>
      <c r="Q141" s="225"/>
      <c r="R141" s="225"/>
      <c r="S141" s="225"/>
      <c r="T141" s="226"/>
      <c r="AT141" s="227" t="s">
        <v>184</v>
      </c>
      <c r="AU141" s="227" t="s">
        <v>82</v>
      </c>
      <c r="AV141" s="12" t="s">
        <v>80</v>
      </c>
      <c r="AW141" s="12" t="s">
        <v>35</v>
      </c>
      <c r="AX141" s="12" t="s">
        <v>72</v>
      </c>
      <c r="AY141" s="227" t="s">
        <v>172</v>
      </c>
    </row>
    <row r="142" spans="2:51" s="13" customFormat="1" ht="13.5">
      <c r="B142" s="228"/>
      <c r="C142" s="229"/>
      <c r="D142" s="214" t="s">
        <v>184</v>
      </c>
      <c r="E142" s="230" t="s">
        <v>21</v>
      </c>
      <c r="F142" s="231" t="s">
        <v>234</v>
      </c>
      <c r="G142" s="229"/>
      <c r="H142" s="232">
        <v>1.8</v>
      </c>
      <c r="I142" s="233"/>
      <c r="J142" s="229"/>
      <c r="K142" s="229"/>
      <c r="L142" s="234"/>
      <c r="M142" s="235"/>
      <c r="N142" s="236"/>
      <c r="O142" s="236"/>
      <c r="P142" s="236"/>
      <c r="Q142" s="236"/>
      <c r="R142" s="236"/>
      <c r="S142" s="236"/>
      <c r="T142" s="237"/>
      <c r="AT142" s="238" t="s">
        <v>184</v>
      </c>
      <c r="AU142" s="238" t="s">
        <v>82</v>
      </c>
      <c r="AV142" s="13" t="s">
        <v>82</v>
      </c>
      <c r="AW142" s="13" t="s">
        <v>35</v>
      </c>
      <c r="AX142" s="13" t="s">
        <v>72</v>
      </c>
      <c r="AY142" s="238" t="s">
        <v>172</v>
      </c>
    </row>
    <row r="143" spans="2:51" s="14" customFormat="1" ht="13.5">
      <c r="B143" s="239"/>
      <c r="C143" s="240"/>
      <c r="D143" s="241" t="s">
        <v>184</v>
      </c>
      <c r="E143" s="242" t="s">
        <v>21</v>
      </c>
      <c r="F143" s="243" t="s">
        <v>193</v>
      </c>
      <c r="G143" s="240"/>
      <c r="H143" s="244">
        <v>1.953</v>
      </c>
      <c r="I143" s="245"/>
      <c r="J143" s="240"/>
      <c r="K143" s="240"/>
      <c r="L143" s="246"/>
      <c r="M143" s="247"/>
      <c r="N143" s="248"/>
      <c r="O143" s="248"/>
      <c r="P143" s="248"/>
      <c r="Q143" s="248"/>
      <c r="R143" s="248"/>
      <c r="S143" s="248"/>
      <c r="T143" s="249"/>
      <c r="AT143" s="250" t="s">
        <v>184</v>
      </c>
      <c r="AU143" s="250" t="s">
        <v>82</v>
      </c>
      <c r="AV143" s="14" t="s">
        <v>180</v>
      </c>
      <c r="AW143" s="14" t="s">
        <v>35</v>
      </c>
      <c r="AX143" s="14" t="s">
        <v>80</v>
      </c>
      <c r="AY143" s="250" t="s">
        <v>172</v>
      </c>
    </row>
    <row r="144" spans="2:65" s="1" customFormat="1" ht="31.5" customHeight="1">
      <c r="B144" s="41"/>
      <c r="C144" s="202" t="s">
        <v>235</v>
      </c>
      <c r="D144" s="202" t="s">
        <v>175</v>
      </c>
      <c r="E144" s="203" t="s">
        <v>236</v>
      </c>
      <c r="F144" s="204" t="s">
        <v>237</v>
      </c>
      <c r="G144" s="205" t="s">
        <v>238</v>
      </c>
      <c r="H144" s="206">
        <v>1</v>
      </c>
      <c r="I144" s="207"/>
      <c r="J144" s="208">
        <f>ROUND(I144*H144,2)</f>
        <v>0</v>
      </c>
      <c r="K144" s="204" t="s">
        <v>179</v>
      </c>
      <c r="L144" s="61"/>
      <c r="M144" s="209" t="s">
        <v>21</v>
      </c>
      <c r="N144" s="210" t="s">
        <v>43</v>
      </c>
      <c r="O144" s="42"/>
      <c r="P144" s="211">
        <f>O144*H144</f>
        <v>0</v>
      </c>
      <c r="Q144" s="211">
        <v>0.02743</v>
      </c>
      <c r="R144" s="211">
        <f>Q144*H144</f>
        <v>0.02743</v>
      </c>
      <c r="S144" s="211">
        <v>0</v>
      </c>
      <c r="T144" s="212">
        <f>S144*H144</f>
        <v>0</v>
      </c>
      <c r="AR144" s="24" t="s">
        <v>180</v>
      </c>
      <c r="AT144" s="24" t="s">
        <v>175</v>
      </c>
      <c r="AU144" s="24" t="s">
        <v>82</v>
      </c>
      <c r="AY144" s="24" t="s">
        <v>172</v>
      </c>
      <c r="BE144" s="213">
        <f>IF(N144="základní",J144,0)</f>
        <v>0</v>
      </c>
      <c r="BF144" s="213">
        <f>IF(N144="snížená",J144,0)</f>
        <v>0</v>
      </c>
      <c r="BG144" s="213">
        <f>IF(N144="zákl. přenesená",J144,0)</f>
        <v>0</v>
      </c>
      <c r="BH144" s="213">
        <f>IF(N144="sníž. přenesená",J144,0)</f>
        <v>0</v>
      </c>
      <c r="BI144" s="213">
        <f>IF(N144="nulová",J144,0)</f>
        <v>0</v>
      </c>
      <c r="BJ144" s="24" t="s">
        <v>80</v>
      </c>
      <c r="BK144" s="213">
        <f>ROUND(I144*H144,2)</f>
        <v>0</v>
      </c>
      <c r="BL144" s="24" t="s">
        <v>180</v>
      </c>
      <c r="BM144" s="24" t="s">
        <v>239</v>
      </c>
    </row>
    <row r="145" spans="2:47" s="1" customFormat="1" ht="175.5">
      <c r="B145" s="41"/>
      <c r="C145" s="63"/>
      <c r="D145" s="214" t="s">
        <v>182</v>
      </c>
      <c r="E145" s="63"/>
      <c r="F145" s="215" t="s">
        <v>240</v>
      </c>
      <c r="G145" s="63"/>
      <c r="H145" s="63"/>
      <c r="I145" s="172"/>
      <c r="J145" s="63"/>
      <c r="K145" s="63"/>
      <c r="L145" s="61"/>
      <c r="M145" s="216"/>
      <c r="N145" s="42"/>
      <c r="O145" s="42"/>
      <c r="P145" s="42"/>
      <c r="Q145" s="42"/>
      <c r="R145" s="42"/>
      <c r="S145" s="42"/>
      <c r="T145" s="78"/>
      <c r="AT145" s="24" t="s">
        <v>182</v>
      </c>
      <c r="AU145" s="24" t="s">
        <v>82</v>
      </c>
    </row>
    <row r="146" spans="2:51" s="12" customFormat="1" ht="13.5">
      <c r="B146" s="217"/>
      <c r="C146" s="218"/>
      <c r="D146" s="214" t="s">
        <v>184</v>
      </c>
      <c r="E146" s="219" t="s">
        <v>21</v>
      </c>
      <c r="F146" s="220" t="s">
        <v>241</v>
      </c>
      <c r="G146" s="218"/>
      <c r="H146" s="221" t="s">
        <v>21</v>
      </c>
      <c r="I146" s="222"/>
      <c r="J146" s="218"/>
      <c r="K146" s="218"/>
      <c r="L146" s="223"/>
      <c r="M146" s="224"/>
      <c r="N146" s="225"/>
      <c r="O146" s="225"/>
      <c r="P146" s="225"/>
      <c r="Q146" s="225"/>
      <c r="R146" s="225"/>
      <c r="S146" s="225"/>
      <c r="T146" s="226"/>
      <c r="AT146" s="227" t="s">
        <v>184</v>
      </c>
      <c r="AU146" s="227" t="s">
        <v>82</v>
      </c>
      <c r="AV146" s="12" t="s">
        <v>80</v>
      </c>
      <c r="AW146" s="12" t="s">
        <v>35</v>
      </c>
      <c r="AX146" s="12" t="s">
        <v>72</v>
      </c>
      <c r="AY146" s="227" t="s">
        <v>172</v>
      </c>
    </row>
    <row r="147" spans="2:51" s="13" customFormat="1" ht="13.5">
      <c r="B147" s="228"/>
      <c r="C147" s="229"/>
      <c r="D147" s="241" t="s">
        <v>184</v>
      </c>
      <c r="E147" s="251" t="s">
        <v>21</v>
      </c>
      <c r="F147" s="252" t="s">
        <v>242</v>
      </c>
      <c r="G147" s="229"/>
      <c r="H147" s="253">
        <v>1</v>
      </c>
      <c r="I147" s="233"/>
      <c r="J147" s="229"/>
      <c r="K147" s="229"/>
      <c r="L147" s="234"/>
      <c r="M147" s="235"/>
      <c r="N147" s="236"/>
      <c r="O147" s="236"/>
      <c r="P147" s="236"/>
      <c r="Q147" s="236"/>
      <c r="R147" s="236"/>
      <c r="S147" s="236"/>
      <c r="T147" s="237"/>
      <c r="AT147" s="238" t="s">
        <v>184</v>
      </c>
      <c r="AU147" s="238" t="s">
        <v>82</v>
      </c>
      <c r="AV147" s="13" t="s">
        <v>82</v>
      </c>
      <c r="AW147" s="13" t="s">
        <v>35</v>
      </c>
      <c r="AX147" s="13" t="s">
        <v>80</v>
      </c>
      <c r="AY147" s="238" t="s">
        <v>172</v>
      </c>
    </row>
    <row r="148" spans="2:65" s="1" customFormat="1" ht="57" customHeight="1">
      <c r="B148" s="41"/>
      <c r="C148" s="202" t="s">
        <v>243</v>
      </c>
      <c r="D148" s="202" t="s">
        <v>175</v>
      </c>
      <c r="E148" s="203" t="s">
        <v>244</v>
      </c>
      <c r="F148" s="204" t="s">
        <v>245</v>
      </c>
      <c r="G148" s="205" t="s">
        <v>238</v>
      </c>
      <c r="H148" s="206">
        <v>2</v>
      </c>
      <c r="I148" s="207"/>
      <c r="J148" s="208">
        <f>ROUND(I148*H148,2)</f>
        <v>0</v>
      </c>
      <c r="K148" s="204" t="s">
        <v>179</v>
      </c>
      <c r="L148" s="61"/>
      <c r="M148" s="209" t="s">
        <v>21</v>
      </c>
      <c r="N148" s="210" t="s">
        <v>43</v>
      </c>
      <c r="O148" s="42"/>
      <c r="P148" s="211">
        <f>O148*H148</f>
        <v>0</v>
      </c>
      <c r="Q148" s="211">
        <v>1.02033</v>
      </c>
      <c r="R148" s="211">
        <f>Q148*H148</f>
        <v>2.04066</v>
      </c>
      <c r="S148" s="211">
        <v>0</v>
      </c>
      <c r="T148" s="212">
        <f>S148*H148</f>
        <v>0</v>
      </c>
      <c r="AR148" s="24" t="s">
        <v>180</v>
      </c>
      <c r="AT148" s="24" t="s">
        <v>175</v>
      </c>
      <c r="AU148" s="24" t="s">
        <v>82</v>
      </c>
      <c r="AY148" s="24" t="s">
        <v>172</v>
      </c>
      <c r="BE148" s="213">
        <f>IF(N148="základní",J148,0)</f>
        <v>0</v>
      </c>
      <c r="BF148" s="213">
        <f>IF(N148="snížená",J148,0)</f>
        <v>0</v>
      </c>
      <c r="BG148" s="213">
        <f>IF(N148="zákl. přenesená",J148,0)</f>
        <v>0</v>
      </c>
      <c r="BH148" s="213">
        <f>IF(N148="sníž. přenesená",J148,0)</f>
        <v>0</v>
      </c>
      <c r="BI148" s="213">
        <f>IF(N148="nulová",J148,0)</f>
        <v>0</v>
      </c>
      <c r="BJ148" s="24" t="s">
        <v>80</v>
      </c>
      <c r="BK148" s="213">
        <f>ROUND(I148*H148,2)</f>
        <v>0</v>
      </c>
      <c r="BL148" s="24" t="s">
        <v>180</v>
      </c>
      <c r="BM148" s="24" t="s">
        <v>246</v>
      </c>
    </row>
    <row r="149" spans="2:47" s="1" customFormat="1" ht="40.5">
      <c r="B149" s="41"/>
      <c r="C149" s="63"/>
      <c r="D149" s="214" t="s">
        <v>182</v>
      </c>
      <c r="E149" s="63"/>
      <c r="F149" s="215" t="s">
        <v>247</v>
      </c>
      <c r="G149" s="63"/>
      <c r="H149" s="63"/>
      <c r="I149" s="172"/>
      <c r="J149" s="63"/>
      <c r="K149" s="63"/>
      <c r="L149" s="61"/>
      <c r="M149" s="216"/>
      <c r="N149" s="42"/>
      <c r="O149" s="42"/>
      <c r="P149" s="42"/>
      <c r="Q149" s="42"/>
      <c r="R149" s="42"/>
      <c r="S149" s="42"/>
      <c r="T149" s="78"/>
      <c r="AT149" s="24" t="s">
        <v>182</v>
      </c>
      <c r="AU149" s="24" t="s">
        <v>82</v>
      </c>
    </row>
    <row r="150" spans="2:51" s="12" customFormat="1" ht="13.5">
      <c r="B150" s="217"/>
      <c r="C150" s="218"/>
      <c r="D150" s="214" t="s">
        <v>184</v>
      </c>
      <c r="E150" s="219" t="s">
        <v>21</v>
      </c>
      <c r="F150" s="220" t="s">
        <v>248</v>
      </c>
      <c r="G150" s="218"/>
      <c r="H150" s="221" t="s">
        <v>21</v>
      </c>
      <c r="I150" s="222"/>
      <c r="J150" s="218"/>
      <c r="K150" s="218"/>
      <c r="L150" s="223"/>
      <c r="M150" s="224"/>
      <c r="N150" s="225"/>
      <c r="O150" s="225"/>
      <c r="P150" s="225"/>
      <c r="Q150" s="225"/>
      <c r="R150" s="225"/>
      <c r="S150" s="225"/>
      <c r="T150" s="226"/>
      <c r="AT150" s="227" t="s">
        <v>184</v>
      </c>
      <c r="AU150" s="227" t="s">
        <v>82</v>
      </c>
      <c r="AV150" s="12" t="s">
        <v>80</v>
      </c>
      <c r="AW150" s="12" t="s">
        <v>35</v>
      </c>
      <c r="AX150" s="12" t="s">
        <v>72</v>
      </c>
      <c r="AY150" s="227" t="s">
        <v>172</v>
      </c>
    </row>
    <row r="151" spans="2:51" s="12" customFormat="1" ht="13.5">
      <c r="B151" s="217"/>
      <c r="C151" s="218"/>
      <c r="D151" s="214" t="s">
        <v>184</v>
      </c>
      <c r="E151" s="219" t="s">
        <v>21</v>
      </c>
      <c r="F151" s="220" t="s">
        <v>249</v>
      </c>
      <c r="G151" s="218"/>
      <c r="H151" s="221" t="s">
        <v>21</v>
      </c>
      <c r="I151" s="222"/>
      <c r="J151" s="218"/>
      <c r="K151" s="218"/>
      <c r="L151" s="223"/>
      <c r="M151" s="224"/>
      <c r="N151" s="225"/>
      <c r="O151" s="225"/>
      <c r="P151" s="225"/>
      <c r="Q151" s="225"/>
      <c r="R151" s="225"/>
      <c r="S151" s="225"/>
      <c r="T151" s="226"/>
      <c r="AT151" s="227" t="s">
        <v>184</v>
      </c>
      <c r="AU151" s="227" t="s">
        <v>82</v>
      </c>
      <c r="AV151" s="12" t="s">
        <v>80</v>
      </c>
      <c r="AW151" s="12" t="s">
        <v>35</v>
      </c>
      <c r="AX151" s="12" t="s">
        <v>72</v>
      </c>
      <c r="AY151" s="227" t="s">
        <v>172</v>
      </c>
    </row>
    <row r="152" spans="2:51" s="13" customFormat="1" ht="13.5">
      <c r="B152" s="228"/>
      <c r="C152" s="229"/>
      <c r="D152" s="214" t="s">
        <v>184</v>
      </c>
      <c r="E152" s="230" t="s">
        <v>21</v>
      </c>
      <c r="F152" s="231" t="s">
        <v>250</v>
      </c>
      <c r="G152" s="229"/>
      <c r="H152" s="232">
        <v>2</v>
      </c>
      <c r="I152" s="233"/>
      <c r="J152" s="229"/>
      <c r="K152" s="229"/>
      <c r="L152" s="234"/>
      <c r="M152" s="235"/>
      <c r="N152" s="236"/>
      <c r="O152" s="236"/>
      <c r="P152" s="236"/>
      <c r="Q152" s="236"/>
      <c r="R152" s="236"/>
      <c r="S152" s="236"/>
      <c r="T152" s="237"/>
      <c r="AT152" s="238" t="s">
        <v>184</v>
      </c>
      <c r="AU152" s="238" t="s">
        <v>82</v>
      </c>
      <c r="AV152" s="13" t="s">
        <v>82</v>
      </c>
      <c r="AW152" s="13" t="s">
        <v>35</v>
      </c>
      <c r="AX152" s="13" t="s">
        <v>80</v>
      </c>
      <c r="AY152" s="238" t="s">
        <v>172</v>
      </c>
    </row>
    <row r="153" spans="2:63" s="11" customFormat="1" ht="29.85" customHeight="1">
      <c r="B153" s="185"/>
      <c r="C153" s="186"/>
      <c r="D153" s="199" t="s">
        <v>71</v>
      </c>
      <c r="E153" s="200" t="s">
        <v>180</v>
      </c>
      <c r="F153" s="200" t="s">
        <v>251</v>
      </c>
      <c r="G153" s="186"/>
      <c r="H153" s="186"/>
      <c r="I153" s="189"/>
      <c r="J153" s="201">
        <f>BK153</f>
        <v>0</v>
      </c>
      <c r="K153" s="186"/>
      <c r="L153" s="191"/>
      <c r="M153" s="192"/>
      <c r="N153" s="193"/>
      <c r="O153" s="193"/>
      <c r="P153" s="194">
        <f>SUM(P154:P159)</f>
        <v>0</v>
      </c>
      <c r="Q153" s="193"/>
      <c r="R153" s="194">
        <f>SUM(R154:R159)</f>
        <v>1.4130399999999999</v>
      </c>
      <c r="S153" s="193"/>
      <c r="T153" s="195">
        <f>SUM(T154:T159)</f>
        <v>0</v>
      </c>
      <c r="AR153" s="196" t="s">
        <v>80</v>
      </c>
      <c r="AT153" s="197" t="s">
        <v>71</v>
      </c>
      <c r="AU153" s="197" t="s">
        <v>80</v>
      </c>
      <c r="AY153" s="196" t="s">
        <v>172</v>
      </c>
      <c r="BK153" s="198">
        <f>SUM(BK154:BK159)</f>
        <v>0</v>
      </c>
    </row>
    <row r="154" spans="2:65" s="1" customFormat="1" ht="31.5" customHeight="1">
      <c r="B154" s="41"/>
      <c r="C154" s="202" t="s">
        <v>252</v>
      </c>
      <c r="D154" s="202" t="s">
        <v>175</v>
      </c>
      <c r="E154" s="203" t="s">
        <v>253</v>
      </c>
      <c r="F154" s="204" t="s">
        <v>254</v>
      </c>
      <c r="G154" s="205" t="s">
        <v>238</v>
      </c>
      <c r="H154" s="206">
        <v>18</v>
      </c>
      <c r="I154" s="207"/>
      <c r="J154" s="208">
        <f>ROUND(I154*H154,2)</f>
        <v>0</v>
      </c>
      <c r="K154" s="204" t="s">
        <v>179</v>
      </c>
      <c r="L154" s="61"/>
      <c r="M154" s="209" t="s">
        <v>21</v>
      </c>
      <c r="N154" s="210" t="s">
        <v>43</v>
      </c>
      <c r="O154" s="42"/>
      <c r="P154" s="211">
        <f>O154*H154</f>
        <v>0</v>
      </c>
      <c r="Q154" s="211">
        <v>0.02278</v>
      </c>
      <c r="R154" s="211">
        <f>Q154*H154</f>
        <v>0.41004</v>
      </c>
      <c r="S154" s="211">
        <v>0</v>
      </c>
      <c r="T154" s="212">
        <f>S154*H154</f>
        <v>0</v>
      </c>
      <c r="AR154" s="24" t="s">
        <v>180</v>
      </c>
      <c r="AT154" s="24" t="s">
        <v>175</v>
      </c>
      <c r="AU154" s="24" t="s">
        <v>82</v>
      </c>
      <c r="AY154" s="24" t="s">
        <v>172</v>
      </c>
      <c r="BE154" s="213">
        <f>IF(N154="základní",J154,0)</f>
        <v>0</v>
      </c>
      <c r="BF154" s="213">
        <f>IF(N154="snížená",J154,0)</f>
        <v>0</v>
      </c>
      <c r="BG154" s="213">
        <f>IF(N154="zákl. přenesená",J154,0)</f>
        <v>0</v>
      </c>
      <c r="BH154" s="213">
        <f>IF(N154="sníž. přenesená",J154,0)</f>
        <v>0</v>
      </c>
      <c r="BI154" s="213">
        <f>IF(N154="nulová",J154,0)</f>
        <v>0</v>
      </c>
      <c r="BJ154" s="24" t="s">
        <v>80</v>
      </c>
      <c r="BK154" s="213">
        <f>ROUND(I154*H154,2)</f>
        <v>0</v>
      </c>
      <c r="BL154" s="24" t="s">
        <v>180</v>
      </c>
      <c r="BM154" s="24" t="s">
        <v>255</v>
      </c>
    </row>
    <row r="155" spans="2:51" s="12" customFormat="1" ht="13.5">
      <c r="B155" s="217"/>
      <c r="C155" s="218"/>
      <c r="D155" s="214" t="s">
        <v>184</v>
      </c>
      <c r="E155" s="219" t="s">
        <v>21</v>
      </c>
      <c r="F155" s="220" t="s">
        <v>199</v>
      </c>
      <c r="G155" s="218"/>
      <c r="H155" s="221" t="s">
        <v>21</v>
      </c>
      <c r="I155" s="222"/>
      <c r="J155" s="218"/>
      <c r="K155" s="218"/>
      <c r="L155" s="223"/>
      <c r="M155" s="224"/>
      <c r="N155" s="225"/>
      <c r="O155" s="225"/>
      <c r="P155" s="225"/>
      <c r="Q155" s="225"/>
      <c r="R155" s="225"/>
      <c r="S155" s="225"/>
      <c r="T155" s="226"/>
      <c r="AT155" s="227" t="s">
        <v>184</v>
      </c>
      <c r="AU155" s="227" t="s">
        <v>82</v>
      </c>
      <c r="AV155" s="12" t="s">
        <v>80</v>
      </c>
      <c r="AW155" s="12" t="s">
        <v>35</v>
      </c>
      <c r="AX155" s="12" t="s">
        <v>72</v>
      </c>
      <c r="AY155" s="227" t="s">
        <v>172</v>
      </c>
    </row>
    <row r="156" spans="2:51" s="13" customFormat="1" ht="13.5">
      <c r="B156" s="228"/>
      <c r="C156" s="229"/>
      <c r="D156" s="241" t="s">
        <v>184</v>
      </c>
      <c r="E156" s="251" t="s">
        <v>21</v>
      </c>
      <c r="F156" s="252" t="s">
        <v>256</v>
      </c>
      <c r="G156" s="229"/>
      <c r="H156" s="253">
        <v>18</v>
      </c>
      <c r="I156" s="233"/>
      <c r="J156" s="229"/>
      <c r="K156" s="229"/>
      <c r="L156" s="234"/>
      <c r="M156" s="235"/>
      <c r="N156" s="236"/>
      <c r="O156" s="236"/>
      <c r="P156" s="236"/>
      <c r="Q156" s="236"/>
      <c r="R156" s="236"/>
      <c r="S156" s="236"/>
      <c r="T156" s="237"/>
      <c r="AT156" s="238" t="s">
        <v>184</v>
      </c>
      <c r="AU156" s="238" t="s">
        <v>82</v>
      </c>
      <c r="AV156" s="13" t="s">
        <v>82</v>
      </c>
      <c r="AW156" s="13" t="s">
        <v>35</v>
      </c>
      <c r="AX156" s="13" t="s">
        <v>80</v>
      </c>
      <c r="AY156" s="238" t="s">
        <v>172</v>
      </c>
    </row>
    <row r="157" spans="2:65" s="1" customFormat="1" ht="31.5" customHeight="1">
      <c r="B157" s="41"/>
      <c r="C157" s="202" t="s">
        <v>257</v>
      </c>
      <c r="D157" s="202" t="s">
        <v>175</v>
      </c>
      <c r="E157" s="203" t="s">
        <v>258</v>
      </c>
      <c r="F157" s="204" t="s">
        <v>259</v>
      </c>
      <c r="G157" s="205" t="s">
        <v>238</v>
      </c>
      <c r="H157" s="206">
        <v>17</v>
      </c>
      <c r="I157" s="207"/>
      <c r="J157" s="208">
        <f>ROUND(I157*H157,2)</f>
        <v>0</v>
      </c>
      <c r="K157" s="204" t="s">
        <v>179</v>
      </c>
      <c r="L157" s="61"/>
      <c r="M157" s="209" t="s">
        <v>21</v>
      </c>
      <c r="N157" s="210" t="s">
        <v>43</v>
      </c>
      <c r="O157" s="42"/>
      <c r="P157" s="211">
        <f>O157*H157</f>
        <v>0</v>
      </c>
      <c r="Q157" s="211">
        <v>0.059</v>
      </c>
      <c r="R157" s="211">
        <f>Q157*H157</f>
        <v>1.003</v>
      </c>
      <c r="S157" s="211">
        <v>0</v>
      </c>
      <c r="T157" s="212">
        <f>S157*H157</f>
        <v>0</v>
      </c>
      <c r="AR157" s="24" t="s">
        <v>180</v>
      </c>
      <c r="AT157" s="24" t="s">
        <v>175</v>
      </c>
      <c r="AU157" s="24" t="s">
        <v>82</v>
      </c>
      <c r="AY157" s="24" t="s">
        <v>172</v>
      </c>
      <c r="BE157" s="213">
        <f>IF(N157="základní",J157,0)</f>
        <v>0</v>
      </c>
      <c r="BF157" s="213">
        <f>IF(N157="snížená",J157,0)</f>
        <v>0</v>
      </c>
      <c r="BG157" s="213">
        <f>IF(N157="zákl. přenesená",J157,0)</f>
        <v>0</v>
      </c>
      <c r="BH157" s="213">
        <f>IF(N157="sníž. přenesená",J157,0)</f>
        <v>0</v>
      </c>
      <c r="BI157" s="213">
        <f>IF(N157="nulová",J157,0)</f>
        <v>0</v>
      </c>
      <c r="BJ157" s="24" t="s">
        <v>80</v>
      </c>
      <c r="BK157" s="213">
        <f>ROUND(I157*H157,2)</f>
        <v>0</v>
      </c>
      <c r="BL157" s="24" t="s">
        <v>180</v>
      </c>
      <c r="BM157" s="24" t="s">
        <v>260</v>
      </c>
    </row>
    <row r="158" spans="2:51" s="12" customFormat="1" ht="13.5">
      <c r="B158" s="217"/>
      <c r="C158" s="218"/>
      <c r="D158" s="214" t="s">
        <v>184</v>
      </c>
      <c r="E158" s="219" t="s">
        <v>21</v>
      </c>
      <c r="F158" s="220" t="s">
        <v>261</v>
      </c>
      <c r="G158" s="218"/>
      <c r="H158" s="221" t="s">
        <v>21</v>
      </c>
      <c r="I158" s="222"/>
      <c r="J158" s="218"/>
      <c r="K158" s="218"/>
      <c r="L158" s="223"/>
      <c r="M158" s="224"/>
      <c r="N158" s="225"/>
      <c r="O158" s="225"/>
      <c r="P158" s="225"/>
      <c r="Q158" s="225"/>
      <c r="R158" s="225"/>
      <c r="S158" s="225"/>
      <c r="T158" s="226"/>
      <c r="AT158" s="227" t="s">
        <v>184</v>
      </c>
      <c r="AU158" s="227" t="s">
        <v>82</v>
      </c>
      <c r="AV158" s="12" t="s">
        <v>80</v>
      </c>
      <c r="AW158" s="12" t="s">
        <v>35</v>
      </c>
      <c r="AX158" s="12" t="s">
        <v>72</v>
      </c>
      <c r="AY158" s="227" t="s">
        <v>172</v>
      </c>
    </row>
    <row r="159" spans="2:51" s="13" customFormat="1" ht="13.5">
      <c r="B159" s="228"/>
      <c r="C159" s="229"/>
      <c r="D159" s="214" t="s">
        <v>184</v>
      </c>
      <c r="E159" s="230" t="s">
        <v>21</v>
      </c>
      <c r="F159" s="231" t="s">
        <v>262</v>
      </c>
      <c r="G159" s="229"/>
      <c r="H159" s="232">
        <v>17</v>
      </c>
      <c r="I159" s="233"/>
      <c r="J159" s="229"/>
      <c r="K159" s="229"/>
      <c r="L159" s="234"/>
      <c r="M159" s="235"/>
      <c r="N159" s="236"/>
      <c r="O159" s="236"/>
      <c r="P159" s="236"/>
      <c r="Q159" s="236"/>
      <c r="R159" s="236"/>
      <c r="S159" s="236"/>
      <c r="T159" s="237"/>
      <c r="AT159" s="238" t="s">
        <v>184</v>
      </c>
      <c r="AU159" s="238" t="s">
        <v>82</v>
      </c>
      <c r="AV159" s="13" t="s">
        <v>82</v>
      </c>
      <c r="AW159" s="13" t="s">
        <v>35</v>
      </c>
      <c r="AX159" s="13" t="s">
        <v>80</v>
      </c>
      <c r="AY159" s="238" t="s">
        <v>172</v>
      </c>
    </row>
    <row r="160" spans="2:63" s="11" customFormat="1" ht="29.85" customHeight="1">
      <c r="B160" s="185"/>
      <c r="C160" s="186"/>
      <c r="D160" s="199" t="s">
        <v>71</v>
      </c>
      <c r="E160" s="200" t="s">
        <v>224</v>
      </c>
      <c r="F160" s="200" t="s">
        <v>263</v>
      </c>
      <c r="G160" s="186"/>
      <c r="H160" s="186"/>
      <c r="I160" s="189"/>
      <c r="J160" s="201">
        <f>BK160</f>
        <v>0</v>
      </c>
      <c r="K160" s="186"/>
      <c r="L160" s="191"/>
      <c r="M160" s="192"/>
      <c r="N160" s="193"/>
      <c r="O160" s="193"/>
      <c r="P160" s="194">
        <f>SUM(P161:P289)</f>
        <v>0</v>
      </c>
      <c r="Q160" s="193"/>
      <c r="R160" s="194">
        <f>SUM(R161:R289)</f>
        <v>33.94901235</v>
      </c>
      <c r="S160" s="193"/>
      <c r="T160" s="195">
        <f>SUM(T161:T289)</f>
        <v>0</v>
      </c>
      <c r="AR160" s="196" t="s">
        <v>80</v>
      </c>
      <c r="AT160" s="197" t="s">
        <v>71</v>
      </c>
      <c r="AU160" s="197" t="s">
        <v>80</v>
      </c>
      <c r="AY160" s="196" t="s">
        <v>172</v>
      </c>
      <c r="BK160" s="198">
        <f>SUM(BK161:BK289)</f>
        <v>0</v>
      </c>
    </row>
    <row r="161" spans="2:65" s="1" customFormat="1" ht="31.5" customHeight="1">
      <c r="B161" s="41"/>
      <c r="C161" s="202" t="s">
        <v>264</v>
      </c>
      <c r="D161" s="202" t="s">
        <v>175</v>
      </c>
      <c r="E161" s="203" t="s">
        <v>265</v>
      </c>
      <c r="F161" s="204" t="s">
        <v>266</v>
      </c>
      <c r="G161" s="205" t="s">
        <v>196</v>
      </c>
      <c r="H161" s="206">
        <v>11.288</v>
      </c>
      <c r="I161" s="207"/>
      <c r="J161" s="208">
        <f>ROUND(I161*H161,2)</f>
        <v>0</v>
      </c>
      <c r="K161" s="204" t="s">
        <v>179</v>
      </c>
      <c r="L161" s="61"/>
      <c r="M161" s="209" t="s">
        <v>21</v>
      </c>
      <c r="N161" s="210" t="s">
        <v>43</v>
      </c>
      <c r="O161" s="42"/>
      <c r="P161" s="211">
        <f>O161*H161</f>
        <v>0</v>
      </c>
      <c r="Q161" s="211">
        <v>2.45329</v>
      </c>
      <c r="R161" s="211">
        <f>Q161*H161</f>
        <v>27.69273752</v>
      </c>
      <c r="S161" s="211">
        <v>0</v>
      </c>
      <c r="T161" s="212">
        <f>S161*H161</f>
        <v>0</v>
      </c>
      <c r="AR161" s="24" t="s">
        <v>180</v>
      </c>
      <c r="AT161" s="24" t="s">
        <v>175</v>
      </c>
      <c r="AU161" s="24" t="s">
        <v>82</v>
      </c>
      <c r="AY161" s="24" t="s">
        <v>172</v>
      </c>
      <c r="BE161" s="213">
        <f>IF(N161="základní",J161,0)</f>
        <v>0</v>
      </c>
      <c r="BF161" s="213">
        <f>IF(N161="snížená",J161,0)</f>
        <v>0</v>
      </c>
      <c r="BG161" s="213">
        <f>IF(N161="zákl. přenesená",J161,0)</f>
        <v>0</v>
      </c>
      <c r="BH161" s="213">
        <f>IF(N161="sníž. přenesená",J161,0)</f>
        <v>0</v>
      </c>
      <c r="BI161" s="213">
        <f>IF(N161="nulová",J161,0)</f>
        <v>0</v>
      </c>
      <c r="BJ161" s="24" t="s">
        <v>80</v>
      </c>
      <c r="BK161" s="213">
        <f>ROUND(I161*H161,2)</f>
        <v>0</v>
      </c>
      <c r="BL161" s="24" t="s">
        <v>180</v>
      </c>
      <c r="BM161" s="24" t="s">
        <v>267</v>
      </c>
    </row>
    <row r="162" spans="2:47" s="1" customFormat="1" ht="175.5">
      <c r="B162" s="41"/>
      <c r="C162" s="63"/>
      <c r="D162" s="214" t="s">
        <v>182</v>
      </c>
      <c r="E162" s="63"/>
      <c r="F162" s="215" t="s">
        <v>268</v>
      </c>
      <c r="G162" s="63"/>
      <c r="H162" s="63"/>
      <c r="I162" s="172"/>
      <c r="J162" s="63"/>
      <c r="K162" s="63"/>
      <c r="L162" s="61"/>
      <c r="M162" s="216"/>
      <c r="N162" s="42"/>
      <c r="O162" s="42"/>
      <c r="P162" s="42"/>
      <c r="Q162" s="42"/>
      <c r="R162" s="42"/>
      <c r="S162" s="42"/>
      <c r="T162" s="78"/>
      <c r="AT162" s="24" t="s">
        <v>182</v>
      </c>
      <c r="AU162" s="24" t="s">
        <v>82</v>
      </c>
    </row>
    <row r="163" spans="2:51" s="12" customFormat="1" ht="13.5">
      <c r="B163" s="217"/>
      <c r="C163" s="218"/>
      <c r="D163" s="214" t="s">
        <v>184</v>
      </c>
      <c r="E163" s="219" t="s">
        <v>21</v>
      </c>
      <c r="F163" s="220" t="s">
        <v>269</v>
      </c>
      <c r="G163" s="218"/>
      <c r="H163" s="221" t="s">
        <v>21</v>
      </c>
      <c r="I163" s="222"/>
      <c r="J163" s="218"/>
      <c r="K163" s="218"/>
      <c r="L163" s="223"/>
      <c r="M163" s="224"/>
      <c r="N163" s="225"/>
      <c r="O163" s="225"/>
      <c r="P163" s="225"/>
      <c r="Q163" s="225"/>
      <c r="R163" s="225"/>
      <c r="S163" s="225"/>
      <c r="T163" s="226"/>
      <c r="AT163" s="227" t="s">
        <v>184</v>
      </c>
      <c r="AU163" s="227" t="s">
        <v>82</v>
      </c>
      <c r="AV163" s="12" t="s">
        <v>80</v>
      </c>
      <c r="AW163" s="12" t="s">
        <v>35</v>
      </c>
      <c r="AX163" s="12" t="s">
        <v>72</v>
      </c>
      <c r="AY163" s="227" t="s">
        <v>172</v>
      </c>
    </row>
    <row r="164" spans="2:51" s="13" customFormat="1" ht="13.5">
      <c r="B164" s="228"/>
      <c r="C164" s="229"/>
      <c r="D164" s="241" t="s">
        <v>184</v>
      </c>
      <c r="E164" s="251" t="s">
        <v>21</v>
      </c>
      <c r="F164" s="252" t="s">
        <v>270</v>
      </c>
      <c r="G164" s="229"/>
      <c r="H164" s="253">
        <v>11.288</v>
      </c>
      <c r="I164" s="233"/>
      <c r="J164" s="229"/>
      <c r="K164" s="229"/>
      <c r="L164" s="234"/>
      <c r="M164" s="235"/>
      <c r="N164" s="236"/>
      <c r="O164" s="236"/>
      <c r="P164" s="236"/>
      <c r="Q164" s="236"/>
      <c r="R164" s="236"/>
      <c r="S164" s="236"/>
      <c r="T164" s="237"/>
      <c r="AT164" s="238" t="s">
        <v>184</v>
      </c>
      <c r="AU164" s="238" t="s">
        <v>82</v>
      </c>
      <c r="AV164" s="13" t="s">
        <v>82</v>
      </c>
      <c r="AW164" s="13" t="s">
        <v>35</v>
      </c>
      <c r="AX164" s="13" t="s">
        <v>80</v>
      </c>
      <c r="AY164" s="238" t="s">
        <v>172</v>
      </c>
    </row>
    <row r="165" spans="2:65" s="1" customFormat="1" ht="31.5" customHeight="1">
      <c r="B165" s="41"/>
      <c r="C165" s="202" t="s">
        <v>271</v>
      </c>
      <c r="D165" s="202" t="s">
        <v>175</v>
      </c>
      <c r="E165" s="203" t="s">
        <v>272</v>
      </c>
      <c r="F165" s="204" t="s">
        <v>273</v>
      </c>
      <c r="G165" s="205" t="s">
        <v>196</v>
      </c>
      <c r="H165" s="206">
        <v>8.834</v>
      </c>
      <c r="I165" s="207"/>
      <c r="J165" s="208">
        <f>ROUND(I165*H165,2)</f>
        <v>0</v>
      </c>
      <c r="K165" s="204" t="s">
        <v>179</v>
      </c>
      <c r="L165" s="61"/>
      <c r="M165" s="209" t="s">
        <v>21</v>
      </c>
      <c r="N165" s="210" t="s">
        <v>43</v>
      </c>
      <c r="O165" s="42"/>
      <c r="P165" s="211">
        <f>O165*H165</f>
        <v>0</v>
      </c>
      <c r="Q165" s="211">
        <v>0</v>
      </c>
      <c r="R165" s="211">
        <f>Q165*H165</f>
        <v>0</v>
      </c>
      <c r="S165" s="211">
        <v>0</v>
      </c>
      <c r="T165" s="212">
        <f>S165*H165</f>
        <v>0</v>
      </c>
      <c r="AR165" s="24" t="s">
        <v>180</v>
      </c>
      <c r="AT165" s="24" t="s">
        <v>175</v>
      </c>
      <c r="AU165" s="24" t="s">
        <v>82</v>
      </c>
      <c r="AY165" s="24" t="s">
        <v>172</v>
      </c>
      <c r="BE165" s="213">
        <f>IF(N165="základní",J165,0)</f>
        <v>0</v>
      </c>
      <c r="BF165" s="213">
        <f>IF(N165="snížená",J165,0)</f>
        <v>0</v>
      </c>
      <c r="BG165" s="213">
        <f>IF(N165="zákl. přenesená",J165,0)</f>
        <v>0</v>
      </c>
      <c r="BH165" s="213">
        <f>IF(N165="sníž. přenesená",J165,0)</f>
        <v>0</v>
      </c>
      <c r="BI165" s="213">
        <f>IF(N165="nulová",J165,0)</f>
        <v>0</v>
      </c>
      <c r="BJ165" s="24" t="s">
        <v>80</v>
      </c>
      <c r="BK165" s="213">
        <f>ROUND(I165*H165,2)</f>
        <v>0</v>
      </c>
      <c r="BL165" s="24" t="s">
        <v>180</v>
      </c>
      <c r="BM165" s="24" t="s">
        <v>274</v>
      </c>
    </row>
    <row r="166" spans="2:47" s="1" customFormat="1" ht="81">
      <c r="B166" s="41"/>
      <c r="C166" s="63"/>
      <c r="D166" s="214" t="s">
        <v>182</v>
      </c>
      <c r="E166" s="63"/>
      <c r="F166" s="215" t="s">
        <v>275</v>
      </c>
      <c r="G166" s="63"/>
      <c r="H166" s="63"/>
      <c r="I166" s="172"/>
      <c r="J166" s="63"/>
      <c r="K166" s="63"/>
      <c r="L166" s="61"/>
      <c r="M166" s="216"/>
      <c r="N166" s="42"/>
      <c r="O166" s="42"/>
      <c r="P166" s="42"/>
      <c r="Q166" s="42"/>
      <c r="R166" s="42"/>
      <c r="S166" s="42"/>
      <c r="T166" s="78"/>
      <c r="AT166" s="24" t="s">
        <v>182</v>
      </c>
      <c r="AU166" s="24" t="s">
        <v>82</v>
      </c>
    </row>
    <row r="167" spans="2:51" s="12" customFormat="1" ht="13.5">
      <c r="B167" s="217"/>
      <c r="C167" s="218"/>
      <c r="D167" s="214" t="s">
        <v>184</v>
      </c>
      <c r="E167" s="219" t="s">
        <v>21</v>
      </c>
      <c r="F167" s="220" t="s">
        <v>276</v>
      </c>
      <c r="G167" s="218"/>
      <c r="H167" s="221" t="s">
        <v>21</v>
      </c>
      <c r="I167" s="222"/>
      <c r="J167" s="218"/>
      <c r="K167" s="218"/>
      <c r="L167" s="223"/>
      <c r="M167" s="224"/>
      <c r="N167" s="225"/>
      <c r="O167" s="225"/>
      <c r="P167" s="225"/>
      <c r="Q167" s="225"/>
      <c r="R167" s="225"/>
      <c r="S167" s="225"/>
      <c r="T167" s="226"/>
      <c r="AT167" s="227" t="s">
        <v>184</v>
      </c>
      <c r="AU167" s="227" t="s">
        <v>82</v>
      </c>
      <c r="AV167" s="12" t="s">
        <v>80</v>
      </c>
      <c r="AW167" s="12" t="s">
        <v>35</v>
      </c>
      <c r="AX167" s="12" t="s">
        <v>72</v>
      </c>
      <c r="AY167" s="227" t="s">
        <v>172</v>
      </c>
    </row>
    <row r="168" spans="2:51" s="13" customFormat="1" ht="13.5">
      <c r="B168" s="228"/>
      <c r="C168" s="229"/>
      <c r="D168" s="241" t="s">
        <v>184</v>
      </c>
      <c r="E168" s="251" t="s">
        <v>21</v>
      </c>
      <c r="F168" s="252" t="s">
        <v>277</v>
      </c>
      <c r="G168" s="229"/>
      <c r="H168" s="253">
        <v>8.834</v>
      </c>
      <c r="I168" s="233"/>
      <c r="J168" s="229"/>
      <c r="K168" s="229"/>
      <c r="L168" s="234"/>
      <c r="M168" s="235"/>
      <c r="N168" s="236"/>
      <c r="O168" s="236"/>
      <c r="P168" s="236"/>
      <c r="Q168" s="236"/>
      <c r="R168" s="236"/>
      <c r="S168" s="236"/>
      <c r="T168" s="237"/>
      <c r="AT168" s="238" t="s">
        <v>184</v>
      </c>
      <c r="AU168" s="238" t="s">
        <v>82</v>
      </c>
      <c r="AV168" s="13" t="s">
        <v>82</v>
      </c>
      <c r="AW168" s="13" t="s">
        <v>35</v>
      </c>
      <c r="AX168" s="13" t="s">
        <v>80</v>
      </c>
      <c r="AY168" s="238" t="s">
        <v>172</v>
      </c>
    </row>
    <row r="169" spans="2:65" s="1" customFormat="1" ht="22.5" customHeight="1">
      <c r="B169" s="41"/>
      <c r="C169" s="202" t="s">
        <v>278</v>
      </c>
      <c r="D169" s="202" t="s">
        <v>175</v>
      </c>
      <c r="E169" s="203" t="s">
        <v>279</v>
      </c>
      <c r="F169" s="204" t="s">
        <v>280</v>
      </c>
      <c r="G169" s="205" t="s">
        <v>178</v>
      </c>
      <c r="H169" s="206">
        <v>0.654</v>
      </c>
      <c r="I169" s="207"/>
      <c r="J169" s="208">
        <f>ROUND(I169*H169,2)</f>
        <v>0</v>
      </c>
      <c r="K169" s="204" t="s">
        <v>179</v>
      </c>
      <c r="L169" s="61"/>
      <c r="M169" s="209" t="s">
        <v>21</v>
      </c>
      <c r="N169" s="210" t="s">
        <v>43</v>
      </c>
      <c r="O169" s="42"/>
      <c r="P169" s="211">
        <f>O169*H169</f>
        <v>0</v>
      </c>
      <c r="Q169" s="211">
        <v>1.05306</v>
      </c>
      <c r="R169" s="211">
        <f>Q169*H169</f>
        <v>0.6887012400000001</v>
      </c>
      <c r="S169" s="211">
        <v>0</v>
      </c>
      <c r="T169" s="212">
        <f>S169*H169</f>
        <v>0</v>
      </c>
      <c r="AR169" s="24" t="s">
        <v>180</v>
      </c>
      <c r="AT169" s="24" t="s">
        <v>175</v>
      </c>
      <c r="AU169" s="24" t="s">
        <v>82</v>
      </c>
      <c r="AY169" s="24" t="s">
        <v>172</v>
      </c>
      <c r="BE169" s="213">
        <f>IF(N169="základní",J169,0)</f>
        <v>0</v>
      </c>
      <c r="BF169" s="213">
        <f>IF(N169="snížená",J169,0)</f>
        <v>0</v>
      </c>
      <c r="BG169" s="213">
        <f>IF(N169="zákl. přenesená",J169,0)</f>
        <v>0</v>
      </c>
      <c r="BH169" s="213">
        <f>IF(N169="sníž. přenesená",J169,0)</f>
        <v>0</v>
      </c>
      <c r="BI169" s="213">
        <f>IF(N169="nulová",J169,0)</f>
        <v>0</v>
      </c>
      <c r="BJ169" s="24" t="s">
        <v>80</v>
      </c>
      <c r="BK169" s="213">
        <f>ROUND(I169*H169,2)</f>
        <v>0</v>
      </c>
      <c r="BL169" s="24" t="s">
        <v>180</v>
      </c>
      <c r="BM169" s="24" t="s">
        <v>281</v>
      </c>
    </row>
    <row r="170" spans="2:51" s="12" customFormat="1" ht="13.5">
      <c r="B170" s="217"/>
      <c r="C170" s="218"/>
      <c r="D170" s="214" t="s">
        <v>184</v>
      </c>
      <c r="E170" s="219" t="s">
        <v>21</v>
      </c>
      <c r="F170" s="220" t="s">
        <v>282</v>
      </c>
      <c r="G170" s="218"/>
      <c r="H170" s="221" t="s">
        <v>21</v>
      </c>
      <c r="I170" s="222"/>
      <c r="J170" s="218"/>
      <c r="K170" s="218"/>
      <c r="L170" s="223"/>
      <c r="M170" s="224"/>
      <c r="N170" s="225"/>
      <c r="O170" s="225"/>
      <c r="P170" s="225"/>
      <c r="Q170" s="225"/>
      <c r="R170" s="225"/>
      <c r="S170" s="225"/>
      <c r="T170" s="226"/>
      <c r="AT170" s="227" t="s">
        <v>184</v>
      </c>
      <c r="AU170" s="227" t="s">
        <v>82</v>
      </c>
      <c r="AV170" s="12" t="s">
        <v>80</v>
      </c>
      <c r="AW170" s="12" t="s">
        <v>35</v>
      </c>
      <c r="AX170" s="12" t="s">
        <v>72</v>
      </c>
      <c r="AY170" s="227" t="s">
        <v>172</v>
      </c>
    </row>
    <row r="171" spans="2:51" s="13" customFormat="1" ht="13.5">
      <c r="B171" s="228"/>
      <c r="C171" s="229"/>
      <c r="D171" s="241" t="s">
        <v>184</v>
      </c>
      <c r="E171" s="251" t="s">
        <v>21</v>
      </c>
      <c r="F171" s="252" t="s">
        <v>283</v>
      </c>
      <c r="G171" s="229"/>
      <c r="H171" s="253">
        <v>0.654</v>
      </c>
      <c r="I171" s="233"/>
      <c r="J171" s="229"/>
      <c r="K171" s="229"/>
      <c r="L171" s="234"/>
      <c r="M171" s="235"/>
      <c r="N171" s="236"/>
      <c r="O171" s="236"/>
      <c r="P171" s="236"/>
      <c r="Q171" s="236"/>
      <c r="R171" s="236"/>
      <c r="S171" s="236"/>
      <c r="T171" s="237"/>
      <c r="AT171" s="238" t="s">
        <v>184</v>
      </c>
      <c r="AU171" s="238" t="s">
        <v>82</v>
      </c>
      <c r="AV171" s="13" t="s">
        <v>82</v>
      </c>
      <c r="AW171" s="13" t="s">
        <v>35</v>
      </c>
      <c r="AX171" s="13" t="s">
        <v>80</v>
      </c>
      <c r="AY171" s="238" t="s">
        <v>172</v>
      </c>
    </row>
    <row r="172" spans="2:65" s="1" customFormat="1" ht="69.75" customHeight="1">
      <c r="B172" s="41"/>
      <c r="C172" s="202" t="s">
        <v>284</v>
      </c>
      <c r="D172" s="202" t="s">
        <v>175</v>
      </c>
      <c r="E172" s="203" t="s">
        <v>285</v>
      </c>
      <c r="F172" s="204" t="s">
        <v>286</v>
      </c>
      <c r="G172" s="205" t="s">
        <v>205</v>
      </c>
      <c r="H172" s="206">
        <v>26.268</v>
      </c>
      <c r="I172" s="207"/>
      <c r="J172" s="208">
        <f>ROUND(I172*H172,2)</f>
        <v>0</v>
      </c>
      <c r="K172" s="204" t="s">
        <v>179</v>
      </c>
      <c r="L172" s="61"/>
      <c r="M172" s="209" t="s">
        <v>21</v>
      </c>
      <c r="N172" s="210" t="s">
        <v>43</v>
      </c>
      <c r="O172" s="42"/>
      <c r="P172" s="211">
        <f>O172*H172</f>
        <v>0</v>
      </c>
      <c r="Q172" s="211">
        <v>0.00067</v>
      </c>
      <c r="R172" s="211">
        <f>Q172*H172</f>
        <v>0.01759956</v>
      </c>
      <c r="S172" s="211">
        <v>0</v>
      </c>
      <c r="T172" s="212">
        <f>S172*H172</f>
        <v>0</v>
      </c>
      <c r="AR172" s="24" t="s">
        <v>180</v>
      </c>
      <c r="AT172" s="24" t="s">
        <v>175</v>
      </c>
      <c r="AU172" s="24" t="s">
        <v>82</v>
      </c>
      <c r="AY172" s="24" t="s">
        <v>172</v>
      </c>
      <c r="BE172" s="213">
        <f>IF(N172="základní",J172,0)</f>
        <v>0</v>
      </c>
      <c r="BF172" s="213">
        <f>IF(N172="snížená",J172,0)</f>
        <v>0</v>
      </c>
      <c r="BG172" s="213">
        <f>IF(N172="zákl. přenesená",J172,0)</f>
        <v>0</v>
      </c>
      <c r="BH172" s="213">
        <f>IF(N172="sníž. přenesená",J172,0)</f>
        <v>0</v>
      </c>
      <c r="BI172" s="213">
        <f>IF(N172="nulová",J172,0)</f>
        <v>0</v>
      </c>
      <c r="BJ172" s="24" t="s">
        <v>80</v>
      </c>
      <c r="BK172" s="213">
        <f>ROUND(I172*H172,2)</f>
        <v>0</v>
      </c>
      <c r="BL172" s="24" t="s">
        <v>180</v>
      </c>
      <c r="BM172" s="24" t="s">
        <v>287</v>
      </c>
    </row>
    <row r="173" spans="2:47" s="1" customFormat="1" ht="148.5">
      <c r="B173" s="41"/>
      <c r="C173" s="63"/>
      <c r="D173" s="214" t="s">
        <v>182</v>
      </c>
      <c r="E173" s="63"/>
      <c r="F173" s="215" t="s">
        <v>288</v>
      </c>
      <c r="G173" s="63"/>
      <c r="H173" s="63"/>
      <c r="I173" s="172"/>
      <c r="J173" s="63"/>
      <c r="K173" s="63"/>
      <c r="L173" s="61"/>
      <c r="M173" s="216"/>
      <c r="N173" s="42"/>
      <c r="O173" s="42"/>
      <c r="P173" s="42"/>
      <c r="Q173" s="42"/>
      <c r="R173" s="42"/>
      <c r="S173" s="42"/>
      <c r="T173" s="78"/>
      <c r="AT173" s="24" t="s">
        <v>182</v>
      </c>
      <c r="AU173" s="24" t="s">
        <v>82</v>
      </c>
    </row>
    <row r="174" spans="2:51" s="12" customFormat="1" ht="13.5">
      <c r="B174" s="217"/>
      <c r="C174" s="218"/>
      <c r="D174" s="214" t="s">
        <v>184</v>
      </c>
      <c r="E174" s="219" t="s">
        <v>21</v>
      </c>
      <c r="F174" s="220" t="s">
        <v>289</v>
      </c>
      <c r="G174" s="218"/>
      <c r="H174" s="221" t="s">
        <v>21</v>
      </c>
      <c r="I174" s="222"/>
      <c r="J174" s="218"/>
      <c r="K174" s="218"/>
      <c r="L174" s="223"/>
      <c r="M174" s="224"/>
      <c r="N174" s="225"/>
      <c r="O174" s="225"/>
      <c r="P174" s="225"/>
      <c r="Q174" s="225"/>
      <c r="R174" s="225"/>
      <c r="S174" s="225"/>
      <c r="T174" s="226"/>
      <c r="AT174" s="227" t="s">
        <v>184</v>
      </c>
      <c r="AU174" s="227" t="s">
        <v>82</v>
      </c>
      <c r="AV174" s="12" t="s">
        <v>80</v>
      </c>
      <c r="AW174" s="12" t="s">
        <v>35</v>
      </c>
      <c r="AX174" s="12" t="s">
        <v>72</v>
      </c>
      <c r="AY174" s="227" t="s">
        <v>172</v>
      </c>
    </row>
    <row r="175" spans="2:51" s="12" customFormat="1" ht="13.5">
      <c r="B175" s="217"/>
      <c r="C175" s="218"/>
      <c r="D175" s="214" t="s">
        <v>184</v>
      </c>
      <c r="E175" s="219" t="s">
        <v>21</v>
      </c>
      <c r="F175" s="220" t="s">
        <v>290</v>
      </c>
      <c r="G175" s="218"/>
      <c r="H175" s="221" t="s">
        <v>21</v>
      </c>
      <c r="I175" s="222"/>
      <c r="J175" s="218"/>
      <c r="K175" s="218"/>
      <c r="L175" s="223"/>
      <c r="M175" s="224"/>
      <c r="N175" s="225"/>
      <c r="O175" s="225"/>
      <c r="P175" s="225"/>
      <c r="Q175" s="225"/>
      <c r="R175" s="225"/>
      <c r="S175" s="225"/>
      <c r="T175" s="226"/>
      <c r="AT175" s="227" t="s">
        <v>184</v>
      </c>
      <c r="AU175" s="227" t="s">
        <v>82</v>
      </c>
      <c r="AV175" s="12" t="s">
        <v>80</v>
      </c>
      <c r="AW175" s="12" t="s">
        <v>35</v>
      </c>
      <c r="AX175" s="12" t="s">
        <v>72</v>
      </c>
      <c r="AY175" s="227" t="s">
        <v>172</v>
      </c>
    </row>
    <row r="176" spans="2:51" s="13" customFormat="1" ht="13.5">
      <c r="B176" s="228"/>
      <c r="C176" s="229"/>
      <c r="D176" s="214" t="s">
        <v>184</v>
      </c>
      <c r="E176" s="230" t="s">
        <v>21</v>
      </c>
      <c r="F176" s="231" t="s">
        <v>291</v>
      </c>
      <c r="G176" s="229"/>
      <c r="H176" s="232">
        <v>6.11</v>
      </c>
      <c r="I176" s="233"/>
      <c r="J176" s="229"/>
      <c r="K176" s="229"/>
      <c r="L176" s="234"/>
      <c r="M176" s="235"/>
      <c r="N176" s="236"/>
      <c r="O176" s="236"/>
      <c r="P176" s="236"/>
      <c r="Q176" s="236"/>
      <c r="R176" s="236"/>
      <c r="S176" s="236"/>
      <c r="T176" s="237"/>
      <c r="AT176" s="238" t="s">
        <v>184</v>
      </c>
      <c r="AU176" s="238" t="s">
        <v>82</v>
      </c>
      <c r="AV176" s="13" t="s">
        <v>82</v>
      </c>
      <c r="AW176" s="13" t="s">
        <v>35</v>
      </c>
      <c r="AX176" s="13" t="s">
        <v>72</v>
      </c>
      <c r="AY176" s="238" t="s">
        <v>172</v>
      </c>
    </row>
    <row r="177" spans="2:51" s="13" customFormat="1" ht="13.5">
      <c r="B177" s="228"/>
      <c r="C177" s="229"/>
      <c r="D177" s="214" t="s">
        <v>184</v>
      </c>
      <c r="E177" s="230" t="s">
        <v>21</v>
      </c>
      <c r="F177" s="231" t="s">
        <v>292</v>
      </c>
      <c r="G177" s="229"/>
      <c r="H177" s="232">
        <v>5.06</v>
      </c>
      <c r="I177" s="233"/>
      <c r="J177" s="229"/>
      <c r="K177" s="229"/>
      <c r="L177" s="234"/>
      <c r="M177" s="235"/>
      <c r="N177" s="236"/>
      <c r="O177" s="236"/>
      <c r="P177" s="236"/>
      <c r="Q177" s="236"/>
      <c r="R177" s="236"/>
      <c r="S177" s="236"/>
      <c r="T177" s="237"/>
      <c r="AT177" s="238" t="s">
        <v>184</v>
      </c>
      <c r="AU177" s="238" t="s">
        <v>82</v>
      </c>
      <c r="AV177" s="13" t="s">
        <v>82</v>
      </c>
      <c r="AW177" s="13" t="s">
        <v>35</v>
      </c>
      <c r="AX177" s="13" t="s">
        <v>72</v>
      </c>
      <c r="AY177" s="238" t="s">
        <v>172</v>
      </c>
    </row>
    <row r="178" spans="2:51" s="13" customFormat="1" ht="13.5">
      <c r="B178" s="228"/>
      <c r="C178" s="229"/>
      <c r="D178" s="214" t="s">
        <v>184</v>
      </c>
      <c r="E178" s="230" t="s">
        <v>21</v>
      </c>
      <c r="F178" s="231" t="s">
        <v>293</v>
      </c>
      <c r="G178" s="229"/>
      <c r="H178" s="232">
        <v>7.252</v>
      </c>
      <c r="I178" s="233"/>
      <c r="J178" s="229"/>
      <c r="K178" s="229"/>
      <c r="L178" s="234"/>
      <c r="M178" s="235"/>
      <c r="N178" s="236"/>
      <c r="O178" s="236"/>
      <c r="P178" s="236"/>
      <c r="Q178" s="236"/>
      <c r="R178" s="236"/>
      <c r="S178" s="236"/>
      <c r="T178" s="237"/>
      <c r="AT178" s="238" t="s">
        <v>184</v>
      </c>
      <c r="AU178" s="238" t="s">
        <v>82</v>
      </c>
      <c r="AV178" s="13" t="s">
        <v>82</v>
      </c>
      <c r="AW178" s="13" t="s">
        <v>35</v>
      </c>
      <c r="AX178" s="13" t="s">
        <v>72</v>
      </c>
      <c r="AY178" s="238" t="s">
        <v>172</v>
      </c>
    </row>
    <row r="179" spans="2:51" s="13" customFormat="1" ht="13.5">
      <c r="B179" s="228"/>
      <c r="C179" s="229"/>
      <c r="D179" s="214" t="s">
        <v>184</v>
      </c>
      <c r="E179" s="230" t="s">
        <v>21</v>
      </c>
      <c r="F179" s="231" t="s">
        <v>294</v>
      </c>
      <c r="G179" s="229"/>
      <c r="H179" s="232">
        <v>7.846</v>
      </c>
      <c r="I179" s="233"/>
      <c r="J179" s="229"/>
      <c r="K179" s="229"/>
      <c r="L179" s="234"/>
      <c r="M179" s="235"/>
      <c r="N179" s="236"/>
      <c r="O179" s="236"/>
      <c r="P179" s="236"/>
      <c r="Q179" s="236"/>
      <c r="R179" s="236"/>
      <c r="S179" s="236"/>
      <c r="T179" s="237"/>
      <c r="AT179" s="238" t="s">
        <v>184</v>
      </c>
      <c r="AU179" s="238" t="s">
        <v>82</v>
      </c>
      <c r="AV179" s="13" t="s">
        <v>82</v>
      </c>
      <c r="AW179" s="13" t="s">
        <v>35</v>
      </c>
      <c r="AX179" s="13" t="s">
        <v>72</v>
      </c>
      <c r="AY179" s="238" t="s">
        <v>172</v>
      </c>
    </row>
    <row r="180" spans="2:51" s="14" customFormat="1" ht="13.5">
      <c r="B180" s="239"/>
      <c r="C180" s="240"/>
      <c r="D180" s="241" t="s">
        <v>184</v>
      </c>
      <c r="E180" s="242" t="s">
        <v>21</v>
      </c>
      <c r="F180" s="243" t="s">
        <v>193</v>
      </c>
      <c r="G180" s="240"/>
      <c r="H180" s="244">
        <v>26.268</v>
      </c>
      <c r="I180" s="245"/>
      <c r="J180" s="240"/>
      <c r="K180" s="240"/>
      <c r="L180" s="246"/>
      <c r="M180" s="247"/>
      <c r="N180" s="248"/>
      <c r="O180" s="248"/>
      <c r="P180" s="248"/>
      <c r="Q180" s="248"/>
      <c r="R180" s="248"/>
      <c r="S180" s="248"/>
      <c r="T180" s="249"/>
      <c r="AT180" s="250" t="s">
        <v>184</v>
      </c>
      <c r="AU180" s="250" t="s">
        <v>82</v>
      </c>
      <c r="AV180" s="14" t="s">
        <v>180</v>
      </c>
      <c r="AW180" s="14" t="s">
        <v>35</v>
      </c>
      <c r="AX180" s="14" t="s">
        <v>80</v>
      </c>
      <c r="AY180" s="250" t="s">
        <v>172</v>
      </c>
    </row>
    <row r="181" spans="2:65" s="1" customFormat="1" ht="57" customHeight="1">
      <c r="B181" s="41"/>
      <c r="C181" s="202" t="s">
        <v>10</v>
      </c>
      <c r="D181" s="202" t="s">
        <v>175</v>
      </c>
      <c r="E181" s="203" t="s">
        <v>295</v>
      </c>
      <c r="F181" s="204" t="s">
        <v>296</v>
      </c>
      <c r="G181" s="205" t="s">
        <v>205</v>
      </c>
      <c r="H181" s="206">
        <v>230.298</v>
      </c>
      <c r="I181" s="207"/>
      <c r="J181" s="208">
        <f>ROUND(I181*H181,2)</f>
        <v>0</v>
      </c>
      <c r="K181" s="204" t="s">
        <v>179</v>
      </c>
      <c r="L181" s="61"/>
      <c r="M181" s="209" t="s">
        <v>21</v>
      </c>
      <c r="N181" s="210" t="s">
        <v>43</v>
      </c>
      <c r="O181" s="42"/>
      <c r="P181" s="211">
        <f>O181*H181</f>
        <v>0</v>
      </c>
      <c r="Q181" s="211">
        <v>0.0008</v>
      </c>
      <c r="R181" s="211">
        <f>Q181*H181</f>
        <v>0.1842384</v>
      </c>
      <c r="S181" s="211">
        <v>0</v>
      </c>
      <c r="T181" s="212">
        <f>S181*H181</f>
        <v>0</v>
      </c>
      <c r="AR181" s="24" t="s">
        <v>180</v>
      </c>
      <c r="AT181" s="24" t="s">
        <v>175</v>
      </c>
      <c r="AU181" s="24" t="s">
        <v>82</v>
      </c>
      <c r="AY181" s="24" t="s">
        <v>172</v>
      </c>
      <c r="BE181" s="213">
        <f>IF(N181="základní",J181,0)</f>
        <v>0</v>
      </c>
      <c r="BF181" s="213">
        <f>IF(N181="snížená",J181,0)</f>
        <v>0</v>
      </c>
      <c r="BG181" s="213">
        <f>IF(N181="zákl. přenesená",J181,0)</f>
        <v>0</v>
      </c>
      <c r="BH181" s="213">
        <f>IF(N181="sníž. přenesená",J181,0)</f>
        <v>0</v>
      </c>
      <c r="BI181" s="213">
        <f>IF(N181="nulová",J181,0)</f>
        <v>0</v>
      </c>
      <c r="BJ181" s="24" t="s">
        <v>80</v>
      </c>
      <c r="BK181" s="213">
        <f>ROUND(I181*H181,2)</f>
        <v>0</v>
      </c>
      <c r="BL181" s="24" t="s">
        <v>180</v>
      </c>
      <c r="BM181" s="24" t="s">
        <v>297</v>
      </c>
    </row>
    <row r="182" spans="2:47" s="1" customFormat="1" ht="148.5">
      <c r="B182" s="41"/>
      <c r="C182" s="63"/>
      <c r="D182" s="214" t="s">
        <v>182</v>
      </c>
      <c r="E182" s="63"/>
      <c r="F182" s="215" t="s">
        <v>288</v>
      </c>
      <c r="G182" s="63"/>
      <c r="H182" s="63"/>
      <c r="I182" s="172"/>
      <c r="J182" s="63"/>
      <c r="K182" s="63"/>
      <c r="L182" s="61"/>
      <c r="M182" s="216"/>
      <c r="N182" s="42"/>
      <c r="O182" s="42"/>
      <c r="P182" s="42"/>
      <c r="Q182" s="42"/>
      <c r="R182" s="42"/>
      <c r="S182" s="42"/>
      <c r="T182" s="78"/>
      <c r="AT182" s="24" t="s">
        <v>182</v>
      </c>
      <c r="AU182" s="24" t="s">
        <v>82</v>
      </c>
    </row>
    <row r="183" spans="2:51" s="12" customFormat="1" ht="13.5">
      <c r="B183" s="217"/>
      <c r="C183" s="218"/>
      <c r="D183" s="214" t="s">
        <v>184</v>
      </c>
      <c r="E183" s="219" t="s">
        <v>21</v>
      </c>
      <c r="F183" s="220" t="s">
        <v>298</v>
      </c>
      <c r="G183" s="218"/>
      <c r="H183" s="221" t="s">
        <v>21</v>
      </c>
      <c r="I183" s="222"/>
      <c r="J183" s="218"/>
      <c r="K183" s="218"/>
      <c r="L183" s="223"/>
      <c r="M183" s="224"/>
      <c r="N183" s="225"/>
      <c r="O183" s="225"/>
      <c r="P183" s="225"/>
      <c r="Q183" s="225"/>
      <c r="R183" s="225"/>
      <c r="S183" s="225"/>
      <c r="T183" s="226"/>
      <c r="AT183" s="227" t="s">
        <v>184</v>
      </c>
      <c r="AU183" s="227" t="s">
        <v>82</v>
      </c>
      <c r="AV183" s="12" t="s">
        <v>80</v>
      </c>
      <c r="AW183" s="12" t="s">
        <v>35</v>
      </c>
      <c r="AX183" s="12" t="s">
        <v>72</v>
      </c>
      <c r="AY183" s="227" t="s">
        <v>172</v>
      </c>
    </row>
    <row r="184" spans="2:51" s="12" customFormat="1" ht="13.5">
      <c r="B184" s="217"/>
      <c r="C184" s="218"/>
      <c r="D184" s="214" t="s">
        <v>184</v>
      </c>
      <c r="E184" s="219" t="s">
        <v>21</v>
      </c>
      <c r="F184" s="220" t="s">
        <v>299</v>
      </c>
      <c r="G184" s="218"/>
      <c r="H184" s="221" t="s">
        <v>21</v>
      </c>
      <c r="I184" s="222"/>
      <c r="J184" s="218"/>
      <c r="K184" s="218"/>
      <c r="L184" s="223"/>
      <c r="M184" s="224"/>
      <c r="N184" s="225"/>
      <c r="O184" s="225"/>
      <c r="P184" s="225"/>
      <c r="Q184" s="225"/>
      <c r="R184" s="225"/>
      <c r="S184" s="225"/>
      <c r="T184" s="226"/>
      <c r="AT184" s="227" t="s">
        <v>184</v>
      </c>
      <c r="AU184" s="227" t="s">
        <v>82</v>
      </c>
      <c r="AV184" s="12" t="s">
        <v>80</v>
      </c>
      <c r="AW184" s="12" t="s">
        <v>35</v>
      </c>
      <c r="AX184" s="12" t="s">
        <v>72</v>
      </c>
      <c r="AY184" s="227" t="s">
        <v>172</v>
      </c>
    </row>
    <row r="185" spans="2:51" s="13" customFormat="1" ht="13.5">
      <c r="B185" s="228"/>
      <c r="C185" s="229"/>
      <c r="D185" s="214" t="s">
        <v>184</v>
      </c>
      <c r="E185" s="230" t="s">
        <v>21</v>
      </c>
      <c r="F185" s="231" t="s">
        <v>300</v>
      </c>
      <c r="G185" s="229"/>
      <c r="H185" s="232">
        <v>14.472</v>
      </c>
      <c r="I185" s="233"/>
      <c r="J185" s="229"/>
      <c r="K185" s="229"/>
      <c r="L185" s="234"/>
      <c r="M185" s="235"/>
      <c r="N185" s="236"/>
      <c r="O185" s="236"/>
      <c r="P185" s="236"/>
      <c r="Q185" s="236"/>
      <c r="R185" s="236"/>
      <c r="S185" s="236"/>
      <c r="T185" s="237"/>
      <c r="AT185" s="238" t="s">
        <v>184</v>
      </c>
      <c r="AU185" s="238" t="s">
        <v>82</v>
      </c>
      <c r="AV185" s="13" t="s">
        <v>82</v>
      </c>
      <c r="AW185" s="13" t="s">
        <v>35</v>
      </c>
      <c r="AX185" s="13" t="s">
        <v>72</v>
      </c>
      <c r="AY185" s="238" t="s">
        <v>172</v>
      </c>
    </row>
    <row r="186" spans="2:51" s="13" customFormat="1" ht="13.5">
      <c r="B186" s="228"/>
      <c r="C186" s="229"/>
      <c r="D186" s="214" t="s">
        <v>184</v>
      </c>
      <c r="E186" s="230" t="s">
        <v>21</v>
      </c>
      <c r="F186" s="231" t="s">
        <v>301</v>
      </c>
      <c r="G186" s="229"/>
      <c r="H186" s="232">
        <v>-7.092</v>
      </c>
      <c r="I186" s="233"/>
      <c r="J186" s="229"/>
      <c r="K186" s="229"/>
      <c r="L186" s="234"/>
      <c r="M186" s="235"/>
      <c r="N186" s="236"/>
      <c r="O186" s="236"/>
      <c r="P186" s="236"/>
      <c r="Q186" s="236"/>
      <c r="R186" s="236"/>
      <c r="S186" s="236"/>
      <c r="T186" s="237"/>
      <c r="AT186" s="238" t="s">
        <v>184</v>
      </c>
      <c r="AU186" s="238" t="s">
        <v>82</v>
      </c>
      <c r="AV186" s="13" t="s">
        <v>82</v>
      </c>
      <c r="AW186" s="13" t="s">
        <v>35</v>
      </c>
      <c r="AX186" s="13" t="s">
        <v>72</v>
      </c>
      <c r="AY186" s="238" t="s">
        <v>172</v>
      </c>
    </row>
    <row r="187" spans="2:51" s="12" customFormat="1" ht="13.5">
      <c r="B187" s="217"/>
      <c r="C187" s="218"/>
      <c r="D187" s="214" t="s">
        <v>184</v>
      </c>
      <c r="E187" s="219" t="s">
        <v>21</v>
      </c>
      <c r="F187" s="220" t="s">
        <v>302</v>
      </c>
      <c r="G187" s="218"/>
      <c r="H187" s="221" t="s">
        <v>21</v>
      </c>
      <c r="I187" s="222"/>
      <c r="J187" s="218"/>
      <c r="K187" s="218"/>
      <c r="L187" s="223"/>
      <c r="M187" s="224"/>
      <c r="N187" s="225"/>
      <c r="O187" s="225"/>
      <c r="P187" s="225"/>
      <c r="Q187" s="225"/>
      <c r="R187" s="225"/>
      <c r="S187" s="225"/>
      <c r="T187" s="226"/>
      <c r="AT187" s="227" t="s">
        <v>184</v>
      </c>
      <c r="AU187" s="227" t="s">
        <v>82</v>
      </c>
      <c r="AV187" s="12" t="s">
        <v>80</v>
      </c>
      <c r="AW187" s="12" t="s">
        <v>35</v>
      </c>
      <c r="AX187" s="12" t="s">
        <v>72</v>
      </c>
      <c r="AY187" s="227" t="s">
        <v>172</v>
      </c>
    </row>
    <row r="188" spans="2:51" s="12" customFormat="1" ht="13.5">
      <c r="B188" s="217"/>
      <c r="C188" s="218"/>
      <c r="D188" s="214" t="s">
        <v>184</v>
      </c>
      <c r="E188" s="219" t="s">
        <v>21</v>
      </c>
      <c r="F188" s="220" t="s">
        <v>303</v>
      </c>
      <c r="G188" s="218"/>
      <c r="H188" s="221" t="s">
        <v>21</v>
      </c>
      <c r="I188" s="222"/>
      <c r="J188" s="218"/>
      <c r="K188" s="218"/>
      <c r="L188" s="223"/>
      <c r="M188" s="224"/>
      <c r="N188" s="225"/>
      <c r="O188" s="225"/>
      <c r="P188" s="225"/>
      <c r="Q188" s="225"/>
      <c r="R188" s="225"/>
      <c r="S188" s="225"/>
      <c r="T188" s="226"/>
      <c r="AT188" s="227" t="s">
        <v>184</v>
      </c>
      <c r="AU188" s="227" t="s">
        <v>82</v>
      </c>
      <c r="AV188" s="12" t="s">
        <v>80</v>
      </c>
      <c r="AW188" s="12" t="s">
        <v>35</v>
      </c>
      <c r="AX188" s="12" t="s">
        <v>72</v>
      </c>
      <c r="AY188" s="227" t="s">
        <v>172</v>
      </c>
    </row>
    <row r="189" spans="2:51" s="13" customFormat="1" ht="13.5">
      <c r="B189" s="228"/>
      <c r="C189" s="229"/>
      <c r="D189" s="214" t="s">
        <v>184</v>
      </c>
      <c r="E189" s="230" t="s">
        <v>21</v>
      </c>
      <c r="F189" s="231" t="s">
        <v>304</v>
      </c>
      <c r="G189" s="229"/>
      <c r="H189" s="232">
        <v>2.328</v>
      </c>
      <c r="I189" s="233"/>
      <c r="J189" s="229"/>
      <c r="K189" s="229"/>
      <c r="L189" s="234"/>
      <c r="M189" s="235"/>
      <c r="N189" s="236"/>
      <c r="O189" s="236"/>
      <c r="P189" s="236"/>
      <c r="Q189" s="236"/>
      <c r="R189" s="236"/>
      <c r="S189" s="236"/>
      <c r="T189" s="237"/>
      <c r="AT189" s="238" t="s">
        <v>184</v>
      </c>
      <c r="AU189" s="238" t="s">
        <v>82</v>
      </c>
      <c r="AV189" s="13" t="s">
        <v>82</v>
      </c>
      <c r="AW189" s="13" t="s">
        <v>35</v>
      </c>
      <c r="AX189" s="13" t="s">
        <v>72</v>
      </c>
      <c r="AY189" s="238" t="s">
        <v>172</v>
      </c>
    </row>
    <row r="190" spans="2:51" s="12" customFormat="1" ht="13.5">
      <c r="B190" s="217"/>
      <c r="C190" s="218"/>
      <c r="D190" s="214" t="s">
        <v>184</v>
      </c>
      <c r="E190" s="219" t="s">
        <v>21</v>
      </c>
      <c r="F190" s="220" t="s">
        <v>305</v>
      </c>
      <c r="G190" s="218"/>
      <c r="H190" s="221" t="s">
        <v>21</v>
      </c>
      <c r="I190" s="222"/>
      <c r="J190" s="218"/>
      <c r="K190" s="218"/>
      <c r="L190" s="223"/>
      <c r="M190" s="224"/>
      <c r="N190" s="225"/>
      <c r="O190" s="225"/>
      <c r="P190" s="225"/>
      <c r="Q190" s="225"/>
      <c r="R190" s="225"/>
      <c r="S190" s="225"/>
      <c r="T190" s="226"/>
      <c r="AT190" s="227" t="s">
        <v>184</v>
      </c>
      <c r="AU190" s="227" t="s">
        <v>82</v>
      </c>
      <c r="AV190" s="12" t="s">
        <v>80</v>
      </c>
      <c r="AW190" s="12" t="s">
        <v>35</v>
      </c>
      <c r="AX190" s="12" t="s">
        <v>72</v>
      </c>
      <c r="AY190" s="227" t="s">
        <v>172</v>
      </c>
    </row>
    <row r="191" spans="2:51" s="13" customFormat="1" ht="13.5">
      <c r="B191" s="228"/>
      <c r="C191" s="229"/>
      <c r="D191" s="214" t="s">
        <v>184</v>
      </c>
      <c r="E191" s="230" t="s">
        <v>21</v>
      </c>
      <c r="F191" s="231" t="s">
        <v>306</v>
      </c>
      <c r="G191" s="229"/>
      <c r="H191" s="232">
        <v>42.279</v>
      </c>
      <c r="I191" s="233"/>
      <c r="J191" s="229"/>
      <c r="K191" s="229"/>
      <c r="L191" s="234"/>
      <c r="M191" s="235"/>
      <c r="N191" s="236"/>
      <c r="O191" s="236"/>
      <c r="P191" s="236"/>
      <c r="Q191" s="236"/>
      <c r="R191" s="236"/>
      <c r="S191" s="236"/>
      <c r="T191" s="237"/>
      <c r="AT191" s="238" t="s">
        <v>184</v>
      </c>
      <c r="AU191" s="238" t="s">
        <v>82</v>
      </c>
      <c r="AV191" s="13" t="s">
        <v>82</v>
      </c>
      <c r="AW191" s="13" t="s">
        <v>35</v>
      </c>
      <c r="AX191" s="13" t="s">
        <v>72</v>
      </c>
      <c r="AY191" s="238" t="s">
        <v>172</v>
      </c>
    </row>
    <row r="192" spans="2:51" s="13" customFormat="1" ht="13.5">
      <c r="B192" s="228"/>
      <c r="C192" s="229"/>
      <c r="D192" s="214" t="s">
        <v>184</v>
      </c>
      <c r="E192" s="230" t="s">
        <v>21</v>
      </c>
      <c r="F192" s="231" t="s">
        <v>307</v>
      </c>
      <c r="G192" s="229"/>
      <c r="H192" s="232">
        <v>3.626</v>
      </c>
      <c r="I192" s="233"/>
      <c r="J192" s="229"/>
      <c r="K192" s="229"/>
      <c r="L192" s="234"/>
      <c r="M192" s="235"/>
      <c r="N192" s="236"/>
      <c r="O192" s="236"/>
      <c r="P192" s="236"/>
      <c r="Q192" s="236"/>
      <c r="R192" s="236"/>
      <c r="S192" s="236"/>
      <c r="T192" s="237"/>
      <c r="AT192" s="238" t="s">
        <v>184</v>
      </c>
      <c r="AU192" s="238" t="s">
        <v>82</v>
      </c>
      <c r="AV192" s="13" t="s">
        <v>82</v>
      </c>
      <c r="AW192" s="13" t="s">
        <v>35</v>
      </c>
      <c r="AX192" s="13" t="s">
        <v>72</v>
      </c>
      <c r="AY192" s="238" t="s">
        <v>172</v>
      </c>
    </row>
    <row r="193" spans="2:51" s="13" customFormat="1" ht="13.5">
      <c r="B193" s="228"/>
      <c r="C193" s="229"/>
      <c r="D193" s="214" t="s">
        <v>184</v>
      </c>
      <c r="E193" s="230" t="s">
        <v>21</v>
      </c>
      <c r="F193" s="231" t="s">
        <v>308</v>
      </c>
      <c r="G193" s="229"/>
      <c r="H193" s="232">
        <v>-8.274</v>
      </c>
      <c r="I193" s="233"/>
      <c r="J193" s="229"/>
      <c r="K193" s="229"/>
      <c r="L193" s="234"/>
      <c r="M193" s="235"/>
      <c r="N193" s="236"/>
      <c r="O193" s="236"/>
      <c r="P193" s="236"/>
      <c r="Q193" s="236"/>
      <c r="R193" s="236"/>
      <c r="S193" s="236"/>
      <c r="T193" s="237"/>
      <c r="AT193" s="238" t="s">
        <v>184</v>
      </c>
      <c r="AU193" s="238" t="s">
        <v>82</v>
      </c>
      <c r="AV193" s="13" t="s">
        <v>82</v>
      </c>
      <c r="AW193" s="13" t="s">
        <v>35</v>
      </c>
      <c r="AX193" s="13" t="s">
        <v>72</v>
      </c>
      <c r="AY193" s="238" t="s">
        <v>172</v>
      </c>
    </row>
    <row r="194" spans="2:51" s="12" customFormat="1" ht="13.5">
      <c r="B194" s="217"/>
      <c r="C194" s="218"/>
      <c r="D194" s="214" t="s">
        <v>184</v>
      </c>
      <c r="E194" s="219" t="s">
        <v>21</v>
      </c>
      <c r="F194" s="220" t="s">
        <v>309</v>
      </c>
      <c r="G194" s="218"/>
      <c r="H194" s="221" t="s">
        <v>21</v>
      </c>
      <c r="I194" s="222"/>
      <c r="J194" s="218"/>
      <c r="K194" s="218"/>
      <c r="L194" s="223"/>
      <c r="M194" s="224"/>
      <c r="N194" s="225"/>
      <c r="O194" s="225"/>
      <c r="P194" s="225"/>
      <c r="Q194" s="225"/>
      <c r="R194" s="225"/>
      <c r="S194" s="225"/>
      <c r="T194" s="226"/>
      <c r="AT194" s="227" t="s">
        <v>184</v>
      </c>
      <c r="AU194" s="227" t="s">
        <v>82</v>
      </c>
      <c r="AV194" s="12" t="s">
        <v>80</v>
      </c>
      <c r="AW194" s="12" t="s">
        <v>35</v>
      </c>
      <c r="AX194" s="12" t="s">
        <v>72</v>
      </c>
      <c r="AY194" s="227" t="s">
        <v>172</v>
      </c>
    </row>
    <row r="195" spans="2:51" s="13" customFormat="1" ht="13.5">
      <c r="B195" s="228"/>
      <c r="C195" s="229"/>
      <c r="D195" s="214" t="s">
        <v>184</v>
      </c>
      <c r="E195" s="230" t="s">
        <v>21</v>
      </c>
      <c r="F195" s="231" t="s">
        <v>310</v>
      </c>
      <c r="G195" s="229"/>
      <c r="H195" s="232">
        <v>15.31</v>
      </c>
      <c r="I195" s="233"/>
      <c r="J195" s="229"/>
      <c r="K195" s="229"/>
      <c r="L195" s="234"/>
      <c r="M195" s="235"/>
      <c r="N195" s="236"/>
      <c r="O195" s="236"/>
      <c r="P195" s="236"/>
      <c r="Q195" s="236"/>
      <c r="R195" s="236"/>
      <c r="S195" s="236"/>
      <c r="T195" s="237"/>
      <c r="AT195" s="238" t="s">
        <v>184</v>
      </c>
      <c r="AU195" s="238" t="s">
        <v>82</v>
      </c>
      <c r="AV195" s="13" t="s">
        <v>82</v>
      </c>
      <c r="AW195" s="13" t="s">
        <v>35</v>
      </c>
      <c r="AX195" s="13" t="s">
        <v>72</v>
      </c>
      <c r="AY195" s="238" t="s">
        <v>172</v>
      </c>
    </row>
    <row r="196" spans="2:51" s="12" customFormat="1" ht="13.5">
      <c r="B196" s="217"/>
      <c r="C196" s="218"/>
      <c r="D196" s="214" t="s">
        <v>184</v>
      </c>
      <c r="E196" s="219" t="s">
        <v>21</v>
      </c>
      <c r="F196" s="220" t="s">
        <v>311</v>
      </c>
      <c r="G196" s="218"/>
      <c r="H196" s="221" t="s">
        <v>21</v>
      </c>
      <c r="I196" s="222"/>
      <c r="J196" s="218"/>
      <c r="K196" s="218"/>
      <c r="L196" s="223"/>
      <c r="M196" s="224"/>
      <c r="N196" s="225"/>
      <c r="O196" s="225"/>
      <c r="P196" s="225"/>
      <c r="Q196" s="225"/>
      <c r="R196" s="225"/>
      <c r="S196" s="225"/>
      <c r="T196" s="226"/>
      <c r="AT196" s="227" t="s">
        <v>184</v>
      </c>
      <c r="AU196" s="227" t="s">
        <v>82</v>
      </c>
      <c r="AV196" s="12" t="s">
        <v>80</v>
      </c>
      <c r="AW196" s="12" t="s">
        <v>35</v>
      </c>
      <c r="AX196" s="12" t="s">
        <v>72</v>
      </c>
      <c r="AY196" s="227" t="s">
        <v>172</v>
      </c>
    </row>
    <row r="197" spans="2:51" s="13" customFormat="1" ht="13.5">
      <c r="B197" s="228"/>
      <c r="C197" s="229"/>
      <c r="D197" s="214" t="s">
        <v>184</v>
      </c>
      <c r="E197" s="230" t="s">
        <v>21</v>
      </c>
      <c r="F197" s="231" t="s">
        <v>312</v>
      </c>
      <c r="G197" s="229"/>
      <c r="H197" s="232">
        <v>17.508</v>
      </c>
      <c r="I197" s="233"/>
      <c r="J197" s="229"/>
      <c r="K197" s="229"/>
      <c r="L197" s="234"/>
      <c r="M197" s="235"/>
      <c r="N197" s="236"/>
      <c r="O197" s="236"/>
      <c r="P197" s="236"/>
      <c r="Q197" s="236"/>
      <c r="R197" s="236"/>
      <c r="S197" s="236"/>
      <c r="T197" s="237"/>
      <c r="AT197" s="238" t="s">
        <v>184</v>
      </c>
      <c r="AU197" s="238" t="s">
        <v>82</v>
      </c>
      <c r="AV197" s="13" t="s">
        <v>82</v>
      </c>
      <c r="AW197" s="13" t="s">
        <v>35</v>
      </c>
      <c r="AX197" s="13" t="s">
        <v>72</v>
      </c>
      <c r="AY197" s="238" t="s">
        <v>172</v>
      </c>
    </row>
    <row r="198" spans="2:51" s="13" customFormat="1" ht="13.5">
      <c r="B198" s="228"/>
      <c r="C198" s="229"/>
      <c r="D198" s="214" t="s">
        <v>184</v>
      </c>
      <c r="E198" s="230" t="s">
        <v>21</v>
      </c>
      <c r="F198" s="231" t="s">
        <v>313</v>
      </c>
      <c r="G198" s="229"/>
      <c r="H198" s="232">
        <v>-4.62</v>
      </c>
      <c r="I198" s="233"/>
      <c r="J198" s="229"/>
      <c r="K198" s="229"/>
      <c r="L198" s="234"/>
      <c r="M198" s="235"/>
      <c r="N198" s="236"/>
      <c r="O198" s="236"/>
      <c r="P198" s="236"/>
      <c r="Q198" s="236"/>
      <c r="R198" s="236"/>
      <c r="S198" s="236"/>
      <c r="T198" s="237"/>
      <c r="AT198" s="238" t="s">
        <v>184</v>
      </c>
      <c r="AU198" s="238" t="s">
        <v>82</v>
      </c>
      <c r="AV198" s="13" t="s">
        <v>82</v>
      </c>
      <c r="AW198" s="13" t="s">
        <v>35</v>
      </c>
      <c r="AX198" s="13" t="s">
        <v>72</v>
      </c>
      <c r="AY198" s="238" t="s">
        <v>172</v>
      </c>
    </row>
    <row r="199" spans="2:51" s="12" customFormat="1" ht="13.5">
      <c r="B199" s="217"/>
      <c r="C199" s="218"/>
      <c r="D199" s="214" t="s">
        <v>184</v>
      </c>
      <c r="E199" s="219" t="s">
        <v>21</v>
      </c>
      <c r="F199" s="220" t="s">
        <v>314</v>
      </c>
      <c r="G199" s="218"/>
      <c r="H199" s="221" t="s">
        <v>21</v>
      </c>
      <c r="I199" s="222"/>
      <c r="J199" s="218"/>
      <c r="K199" s="218"/>
      <c r="L199" s="223"/>
      <c r="M199" s="224"/>
      <c r="N199" s="225"/>
      <c r="O199" s="225"/>
      <c r="P199" s="225"/>
      <c r="Q199" s="225"/>
      <c r="R199" s="225"/>
      <c r="S199" s="225"/>
      <c r="T199" s="226"/>
      <c r="AT199" s="227" t="s">
        <v>184</v>
      </c>
      <c r="AU199" s="227" t="s">
        <v>82</v>
      </c>
      <c r="AV199" s="12" t="s">
        <v>80</v>
      </c>
      <c r="AW199" s="12" t="s">
        <v>35</v>
      </c>
      <c r="AX199" s="12" t="s">
        <v>72</v>
      </c>
      <c r="AY199" s="227" t="s">
        <v>172</v>
      </c>
    </row>
    <row r="200" spans="2:51" s="13" customFormat="1" ht="13.5">
      <c r="B200" s="228"/>
      <c r="C200" s="229"/>
      <c r="D200" s="214" t="s">
        <v>184</v>
      </c>
      <c r="E200" s="230" t="s">
        <v>21</v>
      </c>
      <c r="F200" s="231" t="s">
        <v>315</v>
      </c>
      <c r="G200" s="229"/>
      <c r="H200" s="232">
        <v>61.835</v>
      </c>
      <c r="I200" s="233"/>
      <c r="J200" s="229"/>
      <c r="K200" s="229"/>
      <c r="L200" s="234"/>
      <c r="M200" s="235"/>
      <c r="N200" s="236"/>
      <c r="O200" s="236"/>
      <c r="P200" s="236"/>
      <c r="Q200" s="236"/>
      <c r="R200" s="236"/>
      <c r="S200" s="236"/>
      <c r="T200" s="237"/>
      <c r="AT200" s="238" t="s">
        <v>184</v>
      </c>
      <c r="AU200" s="238" t="s">
        <v>82</v>
      </c>
      <c r="AV200" s="13" t="s">
        <v>82</v>
      </c>
      <c r="AW200" s="13" t="s">
        <v>35</v>
      </c>
      <c r="AX200" s="13" t="s">
        <v>72</v>
      </c>
      <c r="AY200" s="238" t="s">
        <v>172</v>
      </c>
    </row>
    <row r="201" spans="2:51" s="13" customFormat="1" ht="13.5">
      <c r="B201" s="228"/>
      <c r="C201" s="229"/>
      <c r="D201" s="214" t="s">
        <v>184</v>
      </c>
      <c r="E201" s="230" t="s">
        <v>21</v>
      </c>
      <c r="F201" s="231" t="s">
        <v>316</v>
      </c>
      <c r="G201" s="229"/>
      <c r="H201" s="232">
        <v>-3.546</v>
      </c>
      <c r="I201" s="233"/>
      <c r="J201" s="229"/>
      <c r="K201" s="229"/>
      <c r="L201" s="234"/>
      <c r="M201" s="235"/>
      <c r="N201" s="236"/>
      <c r="O201" s="236"/>
      <c r="P201" s="236"/>
      <c r="Q201" s="236"/>
      <c r="R201" s="236"/>
      <c r="S201" s="236"/>
      <c r="T201" s="237"/>
      <c r="AT201" s="238" t="s">
        <v>184</v>
      </c>
      <c r="AU201" s="238" t="s">
        <v>82</v>
      </c>
      <c r="AV201" s="13" t="s">
        <v>82</v>
      </c>
      <c r="AW201" s="13" t="s">
        <v>35</v>
      </c>
      <c r="AX201" s="13" t="s">
        <v>72</v>
      </c>
      <c r="AY201" s="238" t="s">
        <v>172</v>
      </c>
    </row>
    <row r="202" spans="2:51" s="12" customFormat="1" ht="13.5">
      <c r="B202" s="217"/>
      <c r="C202" s="218"/>
      <c r="D202" s="214" t="s">
        <v>184</v>
      </c>
      <c r="E202" s="219" t="s">
        <v>21</v>
      </c>
      <c r="F202" s="220" t="s">
        <v>317</v>
      </c>
      <c r="G202" s="218"/>
      <c r="H202" s="221" t="s">
        <v>21</v>
      </c>
      <c r="I202" s="222"/>
      <c r="J202" s="218"/>
      <c r="K202" s="218"/>
      <c r="L202" s="223"/>
      <c r="M202" s="224"/>
      <c r="N202" s="225"/>
      <c r="O202" s="225"/>
      <c r="P202" s="225"/>
      <c r="Q202" s="225"/>
      <c r="R202" s="225"/>
      <c r="S202" s="225"/>
      <c r="T202" s="226"/>
      <c r="AT202" s="227" t="s">
        <v>184</v>
      </c>
      <c r="AU202" s="227" t="s">
        <v>82</v>
      </c>
      <c r="AV202" s="12" t="s">
        <v>80</v>
      </c>
      <c r="AW202" s="12" t="s">
        <v>35</v>
      </c>
      <c r="AX202" s="12" t="s">
        <v>72</v>
      </c>
      <c r="AY202" s="227" t="s">
        <v>172</v>
      </c>
    </row>
    <row r="203" spans="2:51" s="13" customFormat="1" ht="13.5">
      <c r="B203" s="228"/>
      <c r="C203" s="229"/>
      <c r="D203" s="214" t="s">
        <v>184</v>
      </c>
      <c r="E203" s="230" t="s">
        <v>21</v>
      </c>
      <c r="F203" s="231" t="s">
        <v>318</v>
      </c>
      <c r="G203" s="229"/>
      <c r="H203" s="232">
        <v>106.684</v>
      </c>
      <c r="I203" s="233"/>
      <c r="J203" s="229"/>
      <c r="K203" s="229"/>
      <c r="L203" s="234"/>
      <c r="M203" s="235"/>
      <c r="N203" s="236"/>
      <c r="O203" s="236"/>
      <c r="P203" s="236"/>
      <c r="Q203" s="236"/>
      <c r="R203" s="236"/>
      <c r="S203" s="236"/>
      <c r="T203" s="237"/>
      <c r="AT203" s="238" t="s">
        <v>184</v>
      </c>
      <c r="AU203" s="238" t="s">
        <v>82</v>
      </c>
      <c r="AV203" s="13" t="s">
        <v>82</v>
      </c>
      <c r="AW203" s="13" t="s">
        <v>35</v>
      </c>
      <c r="AX203" s="13" t="s">
        <v>72</v>
      </c>
      <c r="AY203" s="238" t="s">
        <v>172</v>
      </c>
    </row>
    <row r="204" spans="2:51" s="13" customFormat="1" ht="13.5">
      <c r="B204" s="228"/>
      <c r="C204" s="229"/>
      <c r="D204" s="214" t="s">
        <v>184</v>
      </c>
      <c r="E204" s="230" t="s">
        <v>21</v>
      </c>
      <c r="F204" s="231" t="s">
        <v>319</v>
      </c>
      <c r="G204" s="229"/>
      <c r="H204" s="232">
        <v>-10.212</v>
      </c>
      <c r="I204" s="233"/>
      <c r="J204" s="229"/>
      <c r="K204" s="229"/>
      <c r="L204" s="234"/>
      <c r="M204" s="235"/>
      <c r="N204" s="236"/>
      <c r="O204" s="236"/>
      <c r="P204" s="236"/>
      <c r="Q204" s="236"/>
      <c r="R204" s="236"/>
      <c r="S204" s="236"/>
      <c r="T204" s="237"/>
      <c r="AT204" s="238" t="s">
        <v>184</v>
      </c>
      <c r="AU204" s="238" t="s">
        <v>82</v>
      </c>
      <c r="AV204" s="13" t="s">
        <v>82</v>
      </c>
      <c r="AW204" s="13" t="s">
        <v>35</v>
      </c>
      <c r="AX204" s="13" t="s">
        <v>72</v>
      </c>
      <c r="AY204" s="238" t="s">
        <v>172</v>
      </c>
    </row>
    <row r="205" spans="2:51" s="14" customFormat="1" ht="13.5">
      <c r="B205" s="239"/>
      <c r="C205" s="240"/>
      <c r="D205" s="241" t="s">
        <v>184</v>
      </c>
      <c r="E205" s="242" t="s">
        <v>21</v>
      </c>
      <c r="F205" s="243" t="s">
        <v>193</v>
      </c>
      <c r="G205" s="240"/>
      <c r="H205" s="244">
        <v>230.298</v>
      </c>
      <c r="I205" s="245"/>
      <c r="J205" s="240"/>
      <c r="K205" s="240"/>
      <c r="L205" s="246"/>
      <c r="M205" s="247"/>
      <c r="N205" s="248"/>
      <c r="O205" s="248"/>
      <c r="P205" s="248"/>
      <c r="Q205" s="248"/>
      <c r="R205" s="248"/>
      <c r="S205" s="248"/>
      <c r="T205" s="249"/>
      <c r="AT205" s="250" t="s">
        <v>184</v>
      </c>
      <c r="AU205" s="250" t="s">
        <v>82</v>
      </c>
      <c r="AV205" s="14" t="s">
        <v>180</v>
      </c>
      <c r="AW205" s="14" t="s">
        <v>35</v>
      </c>
      <c r="AX205" s="14" t="s">
        <v>80</v>
      </c>
      <c r="AY205" s="250" t="s">
        <v>172</v>
      </c>
    </row>
    <row r="206" spans="2:65" s="1" customFormat="1" ht="31.5" customHeight="1">
      <c r="B206" s="41"/>
      <c r="C206" s="202" t="s">
        <v>320</v>
      </c>
      <c r="D206" s="202" t="s">
        <v>175</v>
      </c>
      <c r="E206" s="203" t="s">
        <v>321</v>
      </c>
      <c r="F206" s="204" t="s">
        <v>322</v>
      </c>
      <c r="G206" s="205" t="s">
        <v>205</v>
      </c>
      <c r="H206" s="206">
        <v>43.077</v>
      </c>
      <c r="I206" s="207"/>
      <c r="J206" s="208">
        <f>ROUND(I206*H206,2)</f>
        <v>0</v>
      </c>
      <c r="K206" s="204" t="s">
        <v>179</v>
      </c>
      <c r="L206" s="61"/>
      <c r="M206" s="209" t="s">
        <v>21</v>
      </c>
      <c r="N206" s="210" t="s">
        <v>43</v>
      </c>
      <c r="O206" s="42"/>
      <c r="P206" s="211">
        <f>O206*H206</f>
        <v>0</v>
      </c>
      <c r="Q206" s="211">
        <v>0.00735</v>
      </c>
      <c r="R206" s="211">
        <f>Q206*H206</f>
        <v>0.31661595</v>
      </c>
      <c r="S206" s="211">
        <v>0</v>
      </c>
      <c r="T206" s="212">
        <f>S206*H206</f>
        <v>0</v>
      </c>
      <c r="AR206" s="24" t="s">
        <v>180</v>
      </c>
      <c r="AT206" s="24" t="s">
        <v>175</v>
      </c>
      <c r="AU206" s="24" t="s">
        <v>82</v>
      </c>
      <c r="AY206" s="24" t="s">
        <v>172</v>
      </c>
      <c r="BE206" s="213">
        <f>IF(N206="základní",J206,0)</f>
        <v>0</v>
      </c>
      <c r="BF206" s="213">
        <f>IF(N206="snížená",J206,0)</f>
        <v>0</v>
      </c>
      <c r="BG206" s="213">
        <f>IF(N206="zákl. přenesená",J206,0)</f>
        <v>0</v>
      </c>
      <c r="BH206" s="213">
        <f>IF(N206="sníž. přenesená",J206,0)</f>
        <v>0</v>
      </c>
      <c r="BI206" s="213">
        <f>IF(N206="nulová",J206,0)</f>
        <v>0</v>
      </c>
      <c r="BJ206" s="24" t="s">
        <v>80</v>
      </c>
      <c r="BK206" s="213">
        <f>ROUND(I206*H206,2)</f>
        <v>0</v>
      </c>
      <c r="BL206" s="24" t="s">
        <v>180</v>
      </c>
      <c r="BM206" s="24" t="s">
        <v>323</v>
      </c>
    </row>
    <row r="207" spans="2:51" s="12" customFormat="1" ht="13.5">
      <c r="B207" s="217"/>
      <c r="C207" s="218"/>
      <c r="D207" s="214" t="s">
        <v>184</v>
      </c>
      <c r="E207" s="219" t="s">
        <v>21</v>
      </c>
      <c r="F207" s="220" t="s">
        <v>324</v>
      </c>
      <c r="G207" s="218"/>
      <c r="H207" s="221" t="s">
        <v>21</v>
      </c>
      <c r="I207" s="222"/>
      <c r="J207" s="218"/>
      <c r="K207" s="218"/>
      <c r="L207" s="223"/>
      <c r="M207" s="224"/>
      <c r="N207" s="225"/>
      <c r="O207" s="225"/>
      <c r="P207" s="225"/>
      <c r="Q207" s="225"/>
      <c r="R207" s="225"/>
      <c r="S207" s="225"/>
      <c r="T207" s="226"/>
      <c r="AT207" s="227" t="s">
        <v>184</v>
      </c>
      <c r="AU207" s="227" t="s">
        <v>82</v>
      </c>
      <c r="AV207" s="12" t="s">
        <v>80</v>
      </c>
      <c r="AW207" s="12" t="s">
        <v>35</v>
      </c>
      <c r="AX207" s="12" t="s">
        <v>72</v>
      </c>
      <c r="AY207" s="227" t="s">
        <v>172</v>
      </c>
    </row>
    <row r="208" spans="2:51" s="12" customFormat="1" ht="13.5">
      <c r="B208" s="217"/>
      <c r="C208" s="218"/>
      <c r="D208" s="214" t="s">
        <v>184</v>
      </c>
      <c r="E208" s="219" t="s">
        <v>21</v>
      </c>
      <c r="F208" s="220" t="s">
        <v>325</v>
      </c>
      <c r="G208" s="218"/>
      <c r="H208" s="221" t="s">
        <v>21</v>
      </c>
      <c r="I208" s="222"/>
      <c r="J208" s="218"/>
      <c r="K208" s="218"/>
      <c r="L208" s="223"/>
      <c r="M208" s="224"/>
      <c r="N208" s="225"/>
      <c r="O208" s="225"/>
      <c r="P208" s="225"/>
      <c r="Q208" s="225"/>
      <c r="R208" s="225"/>
      <c r="S208" s="225"/>
      <c r="T208" s="226"/>
      <c r="AT208" s="227" t="s">
        <v>184</v>
      </c>
      <c r="AU208" s="227" t="s">
        <v>82</v>
      </c>
      <c r="AV208" s="12" t="s">
        <v>80</v>
      </c>
      <c r="AW208" s="12" t="s">
        <v>35</v>
      </c>
      <c r="AX208" s="12" t="s">
        <v>72</v>
      </c>
      <c r="AY208" s="227" t="s">
        <v>172</v>
      </c>
    </row>
    <row r="209" spans="2:51" s="12" customFormat="1" ht="13.5">
      <c r="B209" s="217"/>
      <c r="C209" s="218"/>
      <c r="D209" s="214" t="s">
        <v>184</v>
      </c>
      <c r="E209" s="219" t="s">
        <v>21</v>
      </c>
      <c r="F209" s="220" t="s">
        <v>326</v>
      </c>
      <c r="G209" s="218"/>
      <c r="H209" s="221" t="s">
        <v>21</v>
      </c>
      <c r="I209" s="222"/>
      <c r="J209" s="218"/>
      <c r="K209" s="218"/>
      <c r="L209" s="223"/>
      <c r="M209" s="224"/>
      <c r="N209" s="225"/>
      <c r="O209" s="225"/>
      <c r="P209" s="225"/>
      <c r="Q209" s="225"/>
      <c r="R209" s="225"/>
      <c r="S209" s="225"/>
      <c r="T209" s="226"/>
      <c r="AT209" s="227" t="s">
        <v>184</v>
      </c>
      <c r="AU209" s="227" t="s">
        <v>82</v>
      </c>
      <c r="AV209" s="12" t="s">
        <v>80</v>
      </c>
      <c r="AW209" s="12" t="s">
        <v>35</v>
      </c>
      <c r="AX209" s="12" t="s">
        <v>72</v>
      </c>
      <c r="AY209" s="227" t="s">
        <v>172</v>
      </c>
    </row>
    <row r="210" spans="2:51" s="13" customFormat="1" ht="13.5">
      <c r="B210" s="228"/>
      <c r="C210" s="229"/>
      <c r="D210" s="214" t="s">
        <v>184</v>
      </c>
      <c r="E210" s="230" t="s">
        <v>21</v>
      </c>
      <c r="F210" s="231" t="s">
        <v>327</v>
      </c>
      <c r="G210" s="229"/>
      <c r="H210" s="232">
        <v>1.98</v>
      </c>
      <c r="I210" s="233"/>
      <c r="J210" s="229"/>
      <c r="K210" s="229"/>
      <c r="L210" s="234"/>
      <c r="M210" s="235"/>
      <c r="N210" s="236"/>
      <c r="O210" s="236"/>
      <c r="P210" s="236"/>
      <c r="Q210" s="236"/>
      <c r="R210" s="236"/>
      <c r="S210" s="236"/>
      <c r="T210" s="237"/>
      <c r="AT210" s="238" t="s">
        <v>184</v>
      </c>
      <c r="AU210" s="238" t="s">
        <v>82</v>
      </c>
      <c r="AV210" s="13" t="s">
        <v>82</v>
      </c>
      <c r="AW210" s="13" t="s">
        <v>35</v>
      </c>
      <c r="AX210" s="13" t="s">
        <v>72</v>
      </c>
      <c r="AY210" s="238" t="s">
        <v>172</v>
      </c>
    </row>
    <row r="211" spans="2:51" s="13" customFormat="1" ht="13.5">
      <c r="B211" s="228"/>
      <c r="C211" s="229"/>
      <c r="D211" s="214" t="s">
        <v>184</v>
      </c>
      <c r="E211" s="230" t="s">
        <v>21</v>
      </c>
      <c r="F211" s="231" t="s">
        <v>328</v>
      </c>
      <c r="G211" s="229"/>
      <c r="H211" s="232">
        <v>1.68</v>
      </c>
      <c r="I211" s="233"/>
      <c r="J211" s="229"/>
      <c r="K211" s="229"/>
      <c r="L211" s="234"/>
      <c r="M211" s="235"/>
      <c r="N211" s="236"/>
      <c r="O211" s="236"/>
      <c r="P211" s="236"/>
      <c r="Q211" s="236"/>
      <c r="R211" s="236"/>
      <c r="S211" s="236"/>
      <c r="T211" s="237"/>
      <c r="AT211" s="238" t="s">
        <v>184</v>
      </c>
      <c r="AU211" s="238" t="s">
        <v>82</v>
      </c>
      <c r="AV211" s="13" t="s">
        <v>82</v>
      </c>
      <c r="AW211" s="13" t="s">
        <v>35</v>
      </c>
      <c r="AX211" s="13" t="s">
        <v>72</v>
      </c>
      <c r="AY211" s="238" t="s">
        <v>172</v>
      </c>
    </row>
    <row r="212" spans="2:51" s="12" customFormat="1" ht="13.5">
      <c r="B212" s="217"/>
      <c r="C212" s="218"/>
      <c r="D212" s="214" t="s">
        <v>184</v>
      </c>
      <c r="E212" s="219" t="s">
        <v>21</v>
      </c>
      <c r="F212" s="220" t="s">
        <v>329</v>
      </c>
      <c r="G212" s="218"/>
      <c r="H212" s="221" t="s">
        <v>21</v>
      </c>
      <c r="I212" s="222"/>
      <c r="J212" s="218"/>
      <c r="K212" s="218"/>
      <c r="L212" s="223"/>
      <c r="M212" s="224"/>
      <c r="N212" s="225"/>
      <c r="O212" s="225"/>
      <c r="P212" s="225"/>
      <c r="Q212" s="225"/>
      <c r="R212" s="225"/>
      <c r="S212" s="225"/>
      <c r="T212" s="226"/>
      <c r="AT212" s="227" t="s">
        <v>184</v>
      </c>
      <c r="AU212" s="227" t="s">
        <v>82</v>
      </c>
      <c r="AV212" s="12" t="s">
        <v>80</v>
      </c>
      <c r="AW212" s="12" t="s">
        <v>35</v>
      </c>
      <c r="AX212" s="12" t="s">
        <v>72</v>
      </c>
      <c r="AY212" s="227" t="s">
        <v>172</v>
      </c>
    </row>
    <row r="213" spans="2:51" s="12" customFormat="1" ht="13.5">
      <c r="B213" s="217"/>
      <c r="C213" s="218"/>
      <c r="D213" s="214" t="s">
        <v>184</v>
      </c>
      <c r="E213" s="219" t="s">
        <v>21</v>
      </c>
      <c r="F213" s="220" t="s">
        <v>330</v>
      </c>
      <c r="G213" s="218"/>
      <c r="H213" s="221" t="s">
        <v>21</v>
      </c>
      <c r="I213" s="222"/>
      <c r="J213" s="218"/>
      <c r="K213" s="218"/>
      <c r="L213" s="223"/>
      <c r="M213" s="224"/>
      <c r="N213" s="225"/>
      <c r="O213" s="225"/>
      <c r="P213" s="225"/>
      <c r="Q213" s="225"/>
      <c r="R213" s="225"/>
      <c r="S213" s="225"/>
      <c r="T213" s="226"/>
      <c r="AT213" s="227" t="s">
        <v>184</v>
      </c>
      <c r="AU213" s="227" t="s">
        <v>82</v>
      </c>
      <c r="AV213" s="12" t="s">
        <v>80</v>
      </c>
      <c r="AW213" s="12" t="s">
        <v>35</v>
      </c>
      <c r="AX213" s="12" t="s">
        <v>72</v>
      </c>
      <c r="AY213" s="227" t="s">
        <v>172</v>
      </c>
    </row>
    <row r="214" spans="2:51" s="13" customFormat="1" ht="13.5">
      <c r="B214" s="228"/>
      <c r="C214" s="229"/>
      <c r="D214" s="214" t="s">
        <v>184</v>
      </c>
      <c r="E214" s="230" t="s">
        <v>21</v>
      </c>
      <c r="F214" s="231" t="s">
        <v>331</v>
      </c>
      <c r="G214" s="229"/>
      <c r="H214" s="232">
        <v>55.797</v>
      </c>
      <c r="I214" s="233"/>
      <c r="J214" s="229"/>
      <c r="K214" s="229"/>
      <c r="L214" s="234"/>
      <c r="M214" s="235"/>
      <c r="N214" s="236"/>
      <c r="O214" s="236"/>
      <c r="P214" s="236"/>
      <c r="Q214" s="236"/>
      <c r="R214" s="236"/>
      <c r="S214" s="236"/>
      <c r="T214" s="237"/>
      <c r="AT214" s="238" t="s">
        <v>184</v>
      </c>
      <c r="AU214" s="238" t="s">
        <v>82</v>
      </c>
      <c r="AV214" s="13" t="s">
        <v>82</v>
      </c>
      <c r="AW214" s="13" t="s">
        <v>35</v>
      </c>
      <c r="AX214" s="13" t="s">
        <v>72</v>
      </c>
      <c r="AY214" s="238" t="s">
        <v>172</v>
      </c>
    </row>
    <row r="215" spans="2:51" s="13" customFormat="1" ht="13.5">
      <c r="B215" s="228"/>
      <c r="C215" s="229"/>
      <c r="D215" s="214" t="s">
        <v>184</v>
      </c>
      <c r="E215" s="230" t="s">
        <v>21</v>
      </c>
      <c r="F215" s="231" t="s">
        <v>332</v>
      </c>
      <c r="G215" s="229"/>
      <c r="H215" s="232">
        <v>-16.38</v>
      </c>
      <c r="I215" s="233"/>
      <c r="J215" s="229"/>
      <c r="K215" s="229"/>
      <c r="L215" s="234"/>
      <c r="M215" s="235"/>
      <c r="N215" s="236"/>
      <c r="O215" s="236"/>
      <c r="P215" s="236"/>
      <c r="Q215" s="236"/>
      <c r="R215" s="236"/>
      <c r="S215" s="236"/>
      <c r="T215" s="237"/>
      <c r="AT215" s="238" t="s">
        <v>184</v>
      </c>
      <c r="AU215" s="238" t="s">
        <v>82</v>
      </c>
      <c r="AV215" s="13" t="s">
        <v>82</v>
      </c>
      <c r="AW215" s="13" t="s">
        <v>35</v>
      </c>
      <c r="AX215" s="13" t="s">
        <v>72</v>
      </c>
      <c r="AY215" s="238" t="s">
        <v>172</v>
      </c>
    </row>
    <row r="216" spans="2:51" s="14" customFormat="1" ht="13.5">
      <c r="B216" s="239"/>
      <c r="C216" s="240"/>
      <c r="D216" s="241" t="s">
        <v>184</v>
      </c>
      <c r="E216" s="242" t="s">
        <v>21</v>
      </c>
      <c r="F216" s="243" t="s">
        <v>193</v>
      </c>
      <c r="G216" s="240"/>
      <c r="H216" s="244">
        <v>43.077</v>
      </c>
      <c r="I216" s="245"/>
      <c r="J216" s="240"/>
      <c r="K216" s="240"/>
      <c r="L216" s="246"/>
      <c r="M216" s="247"/>
      <c r="N216" s="248"/>
      <c r="O216" s="248"/>
      <c r="P216" s="248"/>
      <c r="Q216" s="248"/>
      <c r="R216" s="248"/>
      <c r="S216" s="248"/>
      <c r="T216" s="249"/>
      <c r="AT216" s="250" t="s">
        <v>184</v>
      </c>
      <c r="AU216" s="250" t="s">
        <v>82</v>
      </c>
      <c r="AV216" s="14" t="s">
        <v>180</v>
      </c>
      <c r="AW216" s="14" t="s">
        <v>35</v>
      </c>
      <c r="AX216" s="14" t="s">
        <v>80</v>
      </c>
      <c r="AY216" s="250" t="s">
        <v>172</v>
      </c>
    </row>
    <row r="217" spans="2:65" s="1" customFormat="1" ht="31.5" customHeight="1">
      <c r="B217" s="41"/>
      <c r="C217" s="202" t="s">
        <v>333</v>
      </c>
      <c r="D217" s="202" t="s">
        <v>175</v>
      </c>
      <c r="E217" s="203" t="s">
        <v>334</v>
      </c>
      <c r="F217" s="204" t="s">
        <v>335</v>
      </c>
      <c r="G217" s="205" t="s">
        <v>205</v>
      </c>
      <c r="H217" s="206">
        <v>16.776</v>
      </c>
      <c r="I217" s="207"/>
      <c r="J217" s="208">
        <f>ROUND(I217*H217,2)</f>
        <v>0</v>
      </c>
      <c r="K217" s="204" t="s">
        <v>179</v>
      </c>
      <c r="L217" s="61"/>
      <c r="M217" s="209" t="s">
        <v>21</v>
      </c>
      <c r="N217" s="210" t="s">
        <v>43</v>
      </c>
      <c r="O217" s="42"/>
      <c r="P217" s="211">
        <f>O217*H217</f>
        <v>0</v>
      </c>
      <c r="Q217" s="211">
        <v>0.01838</v>
      </c>
      <c r="R217" s="211">
        <f>Q217*H217</f>
        <v>0.30834288</v>
      </c>
      <c r="S217" s="211">
        <v>0</v>
      </c>
      <c r="T217" s="212">
        <f>S217*H217</f>
        <v>0</v>
      </c>
      <c r="AR217" s="24" t="s">
        <v>180</v>
      </c>
      <c r="AT217" s="24" t="s">
        <v>175</v>
      </c>
      <c r="AU217" s="24" t="s">
        <v>82</v>
      </c>
      <c r="AY217" s="24" t="s">
        <v>172</v>
      </c>
      <c r="BE217" s="213">
        <f>IF(N217="základní",J217,0)</f>
        <v>0</v>
      </c>
      <c r="BF217" s="213">
        <f>IF(N217="snížená",J217,0)</f>
        <v>0</v>
      </c>
      <c r="BG217" s="213">
        <f>IF(N217="zákl. přenesená",J217,0)</f>
        <v>0</v>
      </c>
      <c r="BH217" s="213">
        <f>IF(N217="sníž. přenesená",J217,0)</f>
        <v>0</v>
      </c>
      <c r="BI217" s="213">
        <f>IF(N217="nulová",J217,0)</f>
        <v>0</v>
      </c>
      <c r="BJ217" s="24" t="s">
        <v>80</v>
      </c>
      <c r="BK217" s="213">
        <f>ROUND(I217*H217,2)</f>
        <v>0</v>
      </c>
      <c r="BL217" s="24" t="s">
        <v>180</v>
      </c>
      <c r="BM217" s="24" t="s">
        <v>336</v>
      </c>
    </row>
    <row r="218" spans="2:47" s="1" customFormat="1" ht="67.5">
      <c r="B218" s="41"/>
      <c r="C218" s="63"/>
      <c r="D218" s="214" t="s">
        <v>182</v>
      </c>
      <c r="E218" s="63"/>
      <c r="F218" s="215" t="s">
        <v>337</v>
      </c>
      <c r="G218" s="63"/>
      <c r="H218" s="63"/>
      <c r="I218" s="172"/>
      <c r="J218" s="63"/>
      <c r="K218" s="63"/>
      <c r="L218" s="61"/>
      <c r="M218" s="216"/>
      <c r="N218" s="42"/>
      <c r="O218" s="42"/>
      <c r="P218" s="42"/>
      <c r="Q218" s="42"/>
      <c r="R218" s="42"/>
      <c r="S218" s="42"/>
      <c r="T218" s="78"/>
      <c r="AT218" s="24" t="s">
        <v>182</v>
      </c>
      <c r="AU218" s="24" t="s">
        <v>82</v>
      </c>
    </row>
    <row r="219" spans="2:51" s="12" customFormat="1" ht="13.5">
      <c r="B219" s="217"/>
      <c r="C219" s="218"/>
      <c r="D219" s="214" t="s">
        <v>184</v>
      </c>
      <c r="E219" s="219" t="s">
        <v>21</v>
      </c>
      <c r="F219" s="220" t="s">
        <v>338</v>
      </c>
      <c r="G219" s="218"/>
      <c r="H219" s="221" t="s">
        <v>21</v>
      </c>
      <c r="I219" s="222"/>
      <c r="J219" s="218"/>
      <c r="K219" s="218"/>
      <c r="L219" s="223"/>
      <c r="M219" s="224"/>
      <c r="N219" s="225"/>
      <c r="O219" s="225"/>
      <c r="P219" s="225"/>
      <c r="Q219" s="225"/>
      <c r="R219" s="225"/>
      <c r="S219" s="225"/>
      <c r="T219" s="226"/>
      <c r="AT219" s="227" t="s">
        <v>184</v>
      </c>
      <c r="AU219" s="227" t="s">
        <v>82</v>
      </c>
      <c r="AV219" s="12" t="s">
        <v>80</v>
      </c>
      <c r="AW219" s="12" t="s">
        <v>35</v>
      </c>
      <c r="AX219" s="12" t="s">
        <v>72</v>
      </c>
      <c r="AY219" s="227" t="s">
        <v>172</v>
      </c>
    </row>
    <row r="220" spans="2:51" s="13" customFormat="1" ht="13.5">
      <c r="B220" s="228"/>
      <c r="C220" s="229"/>
      <c r="D220" s="214" t="s">
        <v>184</v>
      </c>
      <c r="E220" s="230" t="s">
        <v>21</v>
      </c>
      <c r="F220" s="231" t="s">
        <v>339</v>
      </c>
      <c r="G220" s="229"/>
      <c r="H220" s="232">
        <v>5.996</v>
      </c>
      <c r="I220" s="233"/>
      <c r="J220" s="229"/>
      <c r="K220" s="229"/>
      <c r="L220" s="234"/>
      <c r="M220" s="235"/>
      <c r="N220" s="236"/>
      <c r="O220" s="236"/>
      <c r="P220" s="236"/>
      <c r="Q220" s="236"/>
      <c r="R220" s="236"/>
      <c r="S220" s="236"/>
      <c r="T220" s="237"/>
      <c r="AT220" s="238" t="s">
        <v>184</v>
      </c>
      <c r="AU220" s="238" t="s">
        <v>82</v>
      </c>
      <c r="AV220" s="13" t="s">
        <v>82</v>
      </c>
      <c r="AW220" s="13" t="s">
        <v>35</v>
      </c>
      <c r="AX220" s="13" t="s">
        <v>72</v>
      </c>
      <c r="AY220" s="238" t="s">
        <v>172</v>
      </c>
    </row>
    <row r="221" spans="2:51" s="12" customFormat="1" ht="13.5">
      <c r="B221" s="217"/>
      <c r="C221" s="218"/>
      <c r="D221" s="214" t="s">
        <v>184</v>
      </c>
      <c r="E221" s="219" t="s">
        <v>21</v>
      </c>
      <c r="F221" s="220" t="s">
        <v>340</v>
      </c>
      <c r="G221" s="218"/>
      <c r="H221" s="221" t="s">
        <v>21</v>
      </c>
      <c r="I221" s="222"/>
      <c r="J221" s="218"/>
      <c r="K221" s="218"/>
      <c r="L221" s="223"/>
      <c r="M221" s="224"/>
      <c r="N221" s="225"/>
      <c r="O221" s="225"/>
      <c r="P221" s="225"/>
      <c r="Q221" s="225"/>
      <c r="R221" s="225"/>
      <c r="S221" s="225"/>
      <c r="T221" s="226"/>
      <c r="AT221" s="227" t="s">
        <v>184</v>
      </c>
      <c r="AU221" s="227" t="s">
        <v>82</v>
      </c>
      <c r="AV221" s="12" t="s">
        <v>80</v>
      </c>
      <c r="AW221" s="12" t="s">
        <v>35</v>
      </c>
      <c r="AX221" s="12" t="s">
        <v>72</v>
      </c>
      <c r="AY221" s="227" t="s">
        <v>172</v>
      </c>
    </row>
    <row r="222" spans="2:51" s="12" customFormat="1" ht="13.5">
      <c r="B222" s="217"/>
      <c r="C222" s="218"/>
      <c r="D222" s="214" t="s">
        <v>184</v>
      </c>
      <c r="E222" s="219" t="s">
        <v>21</v>
      </c>
      <c r="F222" s="220" t="s">
        <v>221</v>
      </c>
      <c r="G222" s="218"/>
      <c r="H222" s="221" t="s">
        <v>21</v>
      </c>
      <c r="I222" s="222"/>
      <c r="J222" s="218"/>
      <c r="K222" s="218"/>
      <c r="L222" s="223"/>
      <c r="M222" s="224"/>
      <c r="N222" s="225"/>
      <c r="O222" s="225"/>
      <c r="P222" s="225"/>
      <c r="Q222" s="225"/>
      <c r="R222" s="225"/>
      <c r="S222" s="225"/>
      <c r="T222" s="226"/>
      <c r="AT222" s="227" t="s">
        <v>184</v>
      </c>
      <c r="AU222" s="227" t="s">
        <v>82</v>
      </c>
      <c r="AV222" s="12" t="s">
        <v>80</v>
      </c>
      <c r="AW222" s="12" t="s">
        <v>35</v>
      </c>
      <c r="AX222" s="12" t="s">
        <v>72</v>
      </c>
      <c r="AY222" s="227" t="s">
        <v>172</v>
      </c>
    </row>
    <row r="223" spans="2:51" s="13" customFormat="1" ht="13.5">
      <c r="B223" s="228"/>
      <c r="C223" s="229"/>
      <c r="D223" s="214" t="s">
        <v>184</v>
      </c>
      <c r="E223" s="230" t="s">
        <v>21</v>
      </c>
      <c r="F223" s="231" t="s">
        <v>341</v>
      </c>
      <c r="G223" s="229"/>
      <c r="H223" s="232">
        <v>10.78</v>
      </c>
      <c r="I223" s="233"/>
      <c r="J223" s="229"/>
      <c r="K223" s="229"/>
      <c r="L223" s="234"/>
      <c r="M223" s="235"/>
      <c r="N223" s="236"/>
      <c r="O223" s="236"/>
      <c r="P223" s="236"/>
      <c r="Q223" s="236"/>
      <c r="R223" s="236"/>
      <c r="S223" s="236"/>
      <c r="T223" s="237"/>
      <c r="AT223" s="238" t="s">
        <v>184</v>
      </c>
      <c r="AU223" s="238" t="s">
        <v>82</v>
      </c>
      <c r="AV223" s="13" t="s">
        <v>82</v>
      </c>
      <c r="AW223" s="13" t="s">
        <v>35</v>
      </c>
      <c r="AX223" s="13" t="s">
        <v>72</v>
      </c>
      <c r="AY223" s="238" t="s">
        <v>172</v>
      </c>
    </row>
    <row r="224" spans="2:51" s="14" customFormat="1" ht="13.5">
      <c r="B224" s="239"/>
      <c r="C224" s="240"/>
      <c r="D224" s="241" t="s">
        <v>184</v>
      </c>
      <c r="E224" s="242" t="s">
        <v>21</v>
      </c>
      <c r="F224" s="243" t="s">
        <v>193</v>
      </c>
      <c r="G224" s="240"/>
      <c r="H224" s="244">
        <v>16.776</v>
      </c>
      <c r="I224" s="245"/>
      <c r="J224" s="240"/>
      <c r="K224" s="240"/>
      <c r="L224" s="246"/>
      <c r="M224" s="247"/>
      <c r="N224" s="248"/>
      <c r="O224" s="248"/>
      <c r="P224" s="248"/>
      <c r="Q224" s="248"/>
      <c r="R224" s="248"/>
      <c r="S224" s="248"/>
      <c r="T224" s="249"/>
      <c r="AT224" s="250" t="s">
        <v>184</v>
      </c>
      <c r="AU224" s="250" t="s">
        <v>82</v>
      </c>
      <c r="AV224" s="14" t="s">
        <v>180</v>
      </c>
      <c r="AW224" s="14" t="s">
        <v>35</v>
      </c>
      <c r="AX224" s="14" t="s">
        <v>80</v>
      </c>
      <c r="AY224" s="250" t="s">
        <v>172</v>
      </c>
    </row>
    <row r="225" spans="2:65" s="1" customFormat="1" ht="31.5" customHeight="1">
      <c r="B225" s="41"/>
      <c r="C225" s="202" t="s">
        <v>342</v>
      </c>
      <c r="D225" s="202" t="s">
        <v>175</v>
      </c>
      <c r="E225" s="203" t="s">
        <v>343</v>
      </c>
      <c r="F225" s="204" t="s">
        <v>344</v>
      </c>
      <c r="G225" s="205" t="s">
        <v>205</v>
      </c>
      <c r="H225" s="206">
        <v>168.507</v>
      </c>
      <c r="I225" s="207"/>
      <c r="J225" s="208">
        <f>ROUND(I225*H225,2)</f>
        <v>0</v>
      </c>
      <c r="K225" s="204" t="s">
        <v>179</v>
      </c>
      <c r="L225" s="61"/>
      <c r="M225" s="209" t="s">
        <v>21</v>
      </c>
      <c r="N225" s="210" t="s">
        <v>43</v>
      </c>
      <c r="O225" s="42"/>
      <c r="P225" s="211">
        <f>O225*H225</f>
        <v>0</v>
      </c>
      <c r="Q225" s="211">
        <v>0.017</v>
      </c>
      <c r="R225" s="211">
        <f>Q225*H225</f>
        <v>2.8646190000000002</v>
      </c>
      <c r="S225" s="211">
        <v>0</v>
      </c>
      <c r="T225" s="212">
        <f>S225*H225</f>
        <v>0</v>
      </c>
      <c r="AR225" s="24" t="s">
        <v>180</v>
      </c>
      <c r="AT225" s="24" t="s">
        <v>175</v>
      </c>
      <c r="AU225" s="24" t="s">
        <v>82</v>
      </c>
      <c r="AY225" s="24" t="s">
        <v>172</v>
      </c>
      <c r="BE225" s="213">
        <f>IF(N225="základní",J225,0)</f>
        <v>0</v>
      </c>
      <c r="BF225" s="213">
        <f>IF(N225="snížená",J225,0)</f>
        <v>0</v>
      </c>
      <c r="BG225" s="213">
        <f>IF(N225="zákl. přenesená",J225,0)</f>
        <v>0</v>
      </c>
      <c r="BH225" s="213">
        <f>IF(N225="sníž. přenesená",J225,0)</f>
        <v>0</v>
      </c>
      <c r="BI225" s="213">
        <f>IF(N225="nulová",J225,0)</f>
        <v>0</v>
      </c>
      <c r="BJ225" s="24" t="s">
        <v>80</v>
      </c>
      <c r="BK225" s="213">
        <f>ROUND(I225*H225,2)</f>
        <v>0</v>
      </c>
      <c r="BL225" s="24" t="s">
        <v>180</v>
      </c>
      <c r="BM225" s="24" t="s">
        <v>345</v>
      </c>
    </row>
    <row r="226" spans="2:47" s="1" customFormat="1" ht="40.5">
      <c r="B226" s="41"/>
      <c r="C226" s="63"/>
      <c r="D226" s="214" t="s">
        <v>182</v>
      </c>
      <c r="E226" s="63"/>
      <c r="F226" s="215" t="s">
        <v>346</v>
      </c>
      <c r="G226" s="63"/>
      <c r="H226" s="63"/>
      <c r="I226" s="172"/>
      <c r="J226" s="63"/>
      <c r="K226" s="63"/>
      <c r="L226" s="61"/>
      <c r="M226" s="216"/>
      <c r="N226" s="42"/>
      <c r="O226" s="42"/>
      <c r="P226" s="42"/>
      <c r="Q226" s="42"/>
      <c r="R226" s="42"/>
      <c r="S226" s="42"/>
      <c r="T226" s="78"/>
      <c r="AT226" s="24" t="s">
        <v>182</v>
      </c>
      <c r="AU226" s="24" t="s">
        <v>82</v>
      </c>
    </row>
    <row r="227" spans="2:51" s="12" customFormat="1" ht="13.5">
      <c r="B227" s="217"/>
      <c r="C227" s="218"/>
      <c r="D227" s="214" t="s">
        <v>184</v>
      </c>
      <c r="E227" s="219" t="s">
        <v>21</v>
      </c>
      <c r="F227" s="220" t="s">
        <v>347</v>
      </c>
      <c r="G227" s="218"/>
      <c r="H227" s="221" t="s">
        <v>21</v>
      </c>
      <c r="I227" s="222"/>
      <c r="J227" s="218"/>
      <c r="K227" s="218"/>
      <c r="L227" s="223"/>
      <c r="M227" s="224"/>
      <c r="N227" s="225"/>
      <c r="O227" s="225"/>
      <c r="P227" s="225"/>
      <c r="Q227" s="225"/>
      <c r="R227" s="225"/>
      <c r="S227" s="225"/>
      <c r="T227" s="226"/>
      <c r="AT227" s="227" t="s">
        <v>184</v>
      </c>
      <c r="AU227" s="227" t="s">
        <v>82</v>
      </c>
      <c r="AV227" s="12" t="s">
        <v>80</v>
      </c>
      <c r="AW227" s="12" t="s">
        <v>35</v>
      </c>
      <c r="AX227" s="12" t="s">
        <v>72</v>
      </c>
      <c r="AY227" s="227" t="s">
        <v>172</v>
      </c>
    </row>
    <row r="228" spans="2:51" s="12" customFormat="1" ht="13.5">
      <c r="B228" s="217"/>
      <c r="C228" s="218"/>
      <c r="D228" s="214" t="s">
        <v>184</v>
      </c>
      <c r="E228" s="219" t="s">
        <v>21</v>
      </c>
      <c r="F228" s="220" t="s">
        <v>325</v>
      </c>
      <c r="G228" s="218"/>
      <c r="H228" s="221" t="s">
        <v>21</v>
      </c>
      <c r="I228" s="222"/>
      <c r="J228" s="218"/>
      <c r="K228" s="218"/>
      <c r="L228" s="223"/>
      <c r="M228" s="224"/>
      <c r="N228" s="225"/>
      <c r="O228" s="225"/>
      <c r="P228" s="225"/>
      <c r="Q228" s="225"/>
      <c r="R228" s="225"/>
      <c r="S228" s="225"/>
      <c r="T228" s="226"/>
      <c r="AT228" s="227" t="s">
        <v>184</v>
      </c>
      <c r="AU228" s="227" t="s">
        <v>82</v>
      </c>
      <c r="AV228" s="12" t="s">
        <v>80</v>
      </c>
      <c r="AW228" s="12" t="s">
        <v>35</v>
      </c>
      <c r="AX228" s="12" t="s">
        <v>72</v>
      </c>
      <c r="AY228" s="227" t="s">
        <v>172</v>
      </c>
    </row>
    <row r="229" spans="2:51" s="13" customFormat="1" ht="13.5">
      <c r="B229" s="228"/>
      <c r="C229" s="229"/>
      <c r="D229" s="214" t="s">
        <v>184</v>
      </c>
      <c r="E229" s="230" t="s">
        <v>21</v>
      </c>
      <c r="F229" s="231" t="s">
        <v>348</v>
      </c>
      <c r="G229" s="229"/>
      <c r="H229" s="232">
        <v>4.084</v>
      </c>
      <c r="I229" s="233"/>
      <c r="J229" s="229"/>
      <c r="K229" s="229"/>
      <c r="L229" s="234"/>
      <c r="M229" s="235"/>
      <c r="N229" s="236"/>
      <c r="O229" s="236"/>
      <c r="P229" s="236"/>
      <c r="Q229" s="236"/>
      <c r="R229" s="236"/>
      <c r="S229" s="236"/>
      <c r="T229" s="237"/>
      <c r="AT229" s="238" t="s">
        <v>184</v>
      </c>
      <c r="AU229" s="238" t="s">
        <v>82</v>
      </c>
      <c r="AV229" s="13" t="s">
        <v>82</v>
      </c>
      <c r="AW229" s="13" t="s">
        <v>35</v>
      </c>
      <c r="AX229" s="13" t="s">
        <v>72</v>
      </c>
      <c r="AY229" s="238" t="s">
        <v>172</v>
      </c>
    </row>
    <row r="230" spans="2:51" s="13" customFormat="1" ht="13.5">
      <c r="B230" s="228"/>
      <c r="C230" s="229"/>
      <c r="D230" s="214" t="s">
        <v>184</v>
      </c>
      <c r="E230" s="230" t="s">
        <v>21</v>
      </c>
      <c r="F230" s="231" t="s">
        <v>349</v>
      </c>
      <c r="G230" s="229"/>
      <c r="H230" s="232">
        <v>1.608</v>
      </c>
      <c r="I230" s="233"/>
      <c r="J230" s="229"/>
      <c r="K230" s="229"/>
      <c r="L230" s="234"/>
      <c r="M230" s="235"/>
      <c r="N230" s="236"/>
      <c r="O230" s="236"/>
      <c r="P230" s="236"/>
      <c r="Q230" s="236"/>
      <c r="R230" s="236"/>
      <c r="S230" s="236"/>
      <c r="T230" s="237"/>
      <c r="AT230" s="238" t="s">
        <v>184</v>
      </c>
      <c r="AU230" s="238" t="s">
        <v>82</v>
      </c>
      <c r="AV230" s="13" t="s">
        <v>82</v>
      </c>
      <c r="AW230" s="13" t="s">
        <v>35</v>
      </c>
      <c r="AX230" s="13" t="s">
        <v>72</v>
      </c>
      <c r="AY230" s="238" t="s">
        <v>172</v>
      </c>
    </row>
    <row r="231" spans="2:51" s="12" customFormat="1" ht="13.5">
      <c r="B231" s="217"/>
      <c r="C231" s="218"/>
      <c r="D231" s="214" t="s">
        <v>184</v>
      </c>
      <c r="E231" s="219" t="s">
        <v>21</v>
      </c>
      <c r="F231" s="220" t="s">
        <v>350</v>
      </c>
      <c r="G231" s="218"/>
      <c r="H231" s="221" t="s">
        <v>21</v>
      </c>
      <c r="I231" s="222"/>
      <c r="J231" s="218"/>
      <c r="K231" s="218"/>
      <c r="L231" s="223"/>
      <c r="M231" s="224"/>
      <c r="N231" s="225"/>
      <c r="O231" s="225"/>
      <c r="P231" s="225"/>
      <c r="Q231" s="225"/>
      <c r="R231" s="225"/>
      <c r="S231" s="225"/>
      <c r="T231" s="226"/>
      <c r="AT231" s="227" t="s">
        <v>184</v>
      </c>
      <c r="AU231" s="227" t="s">
        <v>82</v>
      </c>
      <c r="AV231" s="12" t="s">
        <v>80</v>
      </c>
      <c r="AW231" s="12" t="s">
        <v>35</v>
      </c>
      <c r="AX231" s="12" t="s">
        <v>72</v>
      </c>
      <c r="AY231" s="227" t="s">
        <v>172</v>
      </c>
    </row>
    <row r="232" spans="2:51" s="12" customFormat="1" ht="13.5">
      <c r="B232" s="217"/>
      <c r="C232" s="218"/>
      <c r="D232" s="214" t="s">
        <v>184</v>
      </c>
      <c r="E232" s="219" t="s">
        <v>21</v>
      </c>
      <c r="F232" s="220" t="s">
        <v>351</v>
      </c>
      <c r="G232" s="218"/>
      <c r="H232" s="221" t="s">
        <v>21</v>
      </c>
      <c r="I232" s="222"/>
      <c r="J232" s="218"/>
      <c r="K232" s="218"/>
      <c r="L232" s="223"/>
      <c r="M232" s="224"/>
      <c r="N232" s="225"/>
      <c r="O232" s="225"/>
      <c r="P232" s="225"/>
      <c r="Q232" s="225"/>
      <c r="R232" s="225"/>
      <c r="S232" s="225"/>
      <c r="T232" s="226"/>
      <c r="AT232" s="227" t="s">
        <v>184</v>
      </c>
      <c r="AU232" s="227" t="s">
        <v>82</v>
      </c>
      <c r="AV232" s="12" t="s">
        <v>80</v>
      </c>
      <c r="AW232" s="12" t="s">
        <v>35</v>
      </c>
      <c r="AX232" s="12" t="s">
        <v>72</v>
      </c>
      <c r="AY232" s="227" t="s">
        <v>172</v>
      </c>
    </row>
    <row r="233" spans="2:51" s="13" customFormat="1" ht="13.5">
      <c r="B233" s="228"/>
      <c r="C233" s="229"/>
      <c r="D233" s="214" t="s">
        <v>184</v>
      </c>
      <c r="E233" s="230" t="s">
        <v>21</v>
      </c>
      <c r="F233" s="231" t="s">
        <v>352</v>
      </c>
      <c r="G233" s="229"/>
      <c r="H233" s="232">
        <v>137.453</v>
      </c>
      <c r="I233" s="233"/>
      <c r="J233" s="229"/>
      <c r="K233" s="229"/>
      <c r="L233" s="234"/>
      <c r="M233" s="235"/>
      <c r="N233" s="236"/>
      <c r="O233" s="236"/>
      <c r="P233" s="236"/>
      <c r="Q233" s="236"/>
      <c r="R233" s="236"/>
      <c r="S233" s="236"/>
      <c r="T233" s="237"/>
      <c r="AT233" s="238" t="s">
        <v>184</v>
      </c>
      <c r="AU233" s="238" t="s">
        <v>82</v>
      </c>
      <c r="AV233" s="13" t="s">
        <v>82</v>
      </c>
      <c r="AW233" s="13" t="s">
        <v>35</v>
      </c>
      <c r="AX233" s="13" t="s">
        <v>72</v>
      </c>
      <c r="AY233" s="238" t="s">
        <v>172</v>
      </c>
    </row>
    <row r="234" spans="2:51" s="13" customFormat="1" ht="13.5">
      <c r="B234" s="228"/>
      <c r="C234" s="229"/>
      <c r="D234" s="214" t="s">
        <v>184</v>
      </c>
      <c r="E234" s="230" t="s">
        <v>21</v>
      </c>
      <c r="F234" s="231" t="s">
        <v>353</v>
      </c>
      <c r="G234" s="229"/>
      <c r="H234" s="232">
        <v>3.483</v>
      </c>
      <c r="I234" s="233"/>
      <c r="J234" s="229"/>
      <c r="K234" s="229"/>
      <c r="L234" s="234"/>
      <c r="M234" s="235"/>
      <c r="N234" s="236"/>
      <c r="O234" s="236"/>
      <c r="P234" s="236"/>
      <c r="Q234" s="236"/>
      <c r="R234" s="236"/>
      <c r="S234" s="236"/>
      <c r="T234" s="237"/>
      <c r="AT234" s="238" t="s">
        <v>184</v>
      </c>
      <c r="AU234" s="238" t="s">
        <v>82</v>
      </c>
      <c r="AV234" s="13" t="s">
        <v>82</v>
      </c>
      <c r="AW234" s="13" t="s">
        <v>35</v>
      </c>
      <c r="AX234" s="13" t="s">
        <v>72</v>
      </c>
      <c r="AY234" s="238" t="s">
        <v>172</v>
      </c>
    </row>
    <row r="235" spans="2:51" s="13" customFormat="1" ht="13.5">
      <c r="B235" s="228"/>
      <c r="C235" s="229"/>
      <c r="D235" s="214" t="s">
        <v>184</v>
      </c>
      <c r="E235" s="230" t="s">
        <v>21</v>
      </c>
      <c r="F235" s="231" t="s">
        <v>354</v>
      </c>
      <c r="G235" s="229"/>
      <c r="H235" s="232">
        <v>0.795</v>
      </c>
      <c r="I235" s="233"/>
      <c r="J235" s="229"/>
      <c r="K235" s="229"/>
      <c r="L235" s="234"/>
      <c r="M235" s="235"/>
      <c r="N235" s="236"/>
      <c r="O235" s="236"/>
      <c r="P235" s="236"/>
      <c r="Q235" s="236"/>
      <c r="R235" s="236"/>
      <c r="S235" s="236"/>
      <c r="T235" s="237"/>
      <c r="AT235" s="238" t="s">
        <v>184</v>
      </c>
      <c r="AU235" s="238" t="s">
        <v>82</v>
      </c>
      <c r="AV235" s="13" t="s">
        <v>82</v>
      </c>
      <c r="AW235" s="13" t="s">
        <v>35</v>
      </c>
      <c r="AX235" s="13" t="s">
        <v>72</v>
      </c>
      <c r="AY235" s="238" t="s">
        <v>172</v>
      </c>
    </row>
    <row r="236" spans="2:51" s="13" customFormat="1" ht="13.5">
      <c r="B236" s="228"/>
      <c r="C236" s="229"/>
      <c r="D236" s="214" t="s">
        <v>184</v>
      </c>
      <c r="E236" s="230" t="s">
        <v>21</v>
      </c>
      <c r="F236" s="231" t="s">
        <v>355</v>
      </c>
      <c r="G236" s="229"/>
      <c r="H236" s="232">
        <v>-29.652</v>
      </c>
      <c r="I236" s="233"/>
      <c r="J236" s="229"/>
      <c r="K236" s="229"/>
      <c r="L236" s="234"/>
      <c r="M236" s="235"/>
      <c r="N236" s="236"/>
      <c r="O236" s="236"/>
      <c r="P236" s="236"/>
      <c r="Q236" s="236"/>
      <c r="R236" s="236"/>
      <c r="S236" s="236"/>
      <c r="T236" s="237"/>
      <c r="AT236" s="238" t="s">
        <v>184</v>
      </c>
      <c r="AU236" s="238" t="s">
        <v>82</v>
      </c>
      <c r="AV236" s="13" t="s">
        <v>82</v>
      </c>
      <c r="AW236" s="13" t="s">
        <v>35</v>
      </c>
      <c r="AX236" s="13" t="s">
        <v>72</v>
      </c>
      <c r="AY236" s="238" t="s">
        <v>172</v>
      </c>
    </row>
    <row r="237" spans="2:51" s="12" customFormat="1" ht="13.5">
      <c r="B237" s="217"/>
      <c r="C237" s="218"/>
      <c r="D237" s="214" t="s">
        <v>184</v>
      </c>
      <c r="E237" s="219" t="s">
        <v>21</v>
      </c>
      <c r="F237" s="220" t="s">
        <v>356</v>
      </c>
      <c r="G237" s="218"/>
      <c r="H237" s="221" t="s">
        <v>21</v>
      </c>
      <c r="I237" s="222"/>
      <c r="J237" s="218"/>
      <c r="K237" s="218"/>
      <c r="L237" s="223"/>
      <c r="M237" s="224"/>
      <c r="N237" s="225"/>
      <c r="O237" s="225"/>
      <c r="P237" s="225"/>
      <c r="Q237" s="225"/>
      <c r="R237" s="225"/>
      <c r="S237" s="225"/>
      <c r="T237" s="226"/>
      <c r="AT237" s="227" t="s">
        <v>184</v>
      </c>
      <c r="AU237" s="227" t="s">
        <v>82</v>
      </c>
      <c r="AV237" s="12" t="s">
        <v>80</v>
      </c>
      <c r="AW237" s="12" t="s">
        <v>35</v>
      </c>
      <c r="AX237" s="12" t="s">
        <v>72</v>
      </c>
      <c r="AY237" s="227" t="s">
        <v>172</v>
      </c>
    </row>
    <row r="238" spans="2:51" s="13" customFormat="1" ht="13.5">
      <c r="B238" s="228"/>
      <c r="C238" s="229"/>
      <c r="D238" s="214" t="s">
        <v>184</v>
      </c>
      <c r="E238" s="230" t="s">
        <v>21</v>
      </c>
      <c r="F238" s="231" t="s">
        <v>357</v>
      </c>
      <c r="G238" s="229"/>
      <c r="H238" s="232">
        <v>56.664</v>
      </c>
      <c r="I238" s="233"/>
      <c r="J238" s="229"/>
      <c r="K238" s="229"/>
      <c r="L238" s="234"/>
      <c r="M238" s="235"/>
      <c r="N238" s="236"/>
      <c r="O238" s="236"/>
      <c r="P238" s="236"/>
      <c r="Q238" s="236"/>
      <c r="R238" s="236"/>
      <c r="S238" s="236"/>
      <c r="T238" s="237"/>
      <c r="AT238" s="238" t="s">
        <v>184</v>
      </c>
      <c r="AU238" s="238" t="s">
        <v>82</v>
      </c>
      <c r="AV238" s="13" t="s">
        <v>82</v>
      </c>
      <c r="AW238" s="13" t="s">
        <v>35</v>
      </c>
      <c r="AX238" s="13" t="s">
        <v>72</v>
      </c>
      <c r="AY238" s="238" t="s">
        <v>172</v>
      </c>
    </row>
    <row r="239" spans="2:51" s="13" customFormat="1" ht="13.5">
      <c r="B239" s="228"/>
      <c r="C239" s="229"/>
      <c r="D239" s="214" t="s">
        <v>184</v>
      </c>
      <c r="E239" s="230" t="s">
        <v>21</v>
      </c>
      <c r="F239" s="231" t="s">
        <v>358</v>
      </c>
      <c r="G239" s="229"/>
      <c r="H239" s="232">
        <v>2.376</v>
      </c>
      <c r="I239" s="233"/>
      <c r="J239" s="229"/>
      <c r="K239" s="229"/>
      <c r="L239" s="234"/>
      <c r="M239" s="235"/>
      <c r="N239" s="236"/>
      <c r="O239" s="236"/>
      <c r="P239" s="236"/>
      <c r="Q239" s="236"/>
      <c r="R239" s="236"/>
      <c r="S239" s="236"/>
      <c r="T239" s="237"/>
      <c r="AT239" s="238" t="s">
        <v>184</v>
      </c>
      <c r="AU239" s="238" t="s">
        <v>82</v>
      </c>
      <c r="AV239" s="13" t="s">
        <v>82</v>
      </c>
      <c r="AW239" s="13" t="s">
        <v>35</v>
      </c>
      <c r="AX239" s="13" t="s">
        <v>72</v>
      </c>
      <c r="AY239" s="238" t="s">
        <v>172</v>
      </c>
    </row>
    <row r="240" spans="2:51" s="13" customFormat="1" ht="13.5">
      <c r="B240" s="228"/>
      <c r="C240" s="229"/>
      <c r="D240" s="214" t="s">
        <v>184</v>
      </c>
      <c r="E240" s="230" t="s">
        <v>21</v>
      </c>
      <c r="F240" s="231" t="s">
        <v>359</v>
      </c>
      <c r="G240" s="229"/>
      <c r="H240" s="232">
        <v>-1.747</v>
      </c>
      <c r="I240" s="233"/>
      <c r="J240" s="229"/>
      <c r="K240" s="229"/>
      <c r="L240" s="234"/>
      <c r="M240" s="235"/>
      <c r="N240" s="236"/>
      <c r="O240" s="236"/>
      <c r="P240" s="236"/>
      <c r="Q240" s="236"/>
      <c r="R240" s="236"/>
      <c r="S240" s="236"/>
      <c r="T240" s="237"/>
      <c r="AT240" s="238" t="s">
        <v>184</v>
      </c>
      <c r="AU240" s="238" t="s">
        <v>82</v>
      </c>
      <c r="AV240" s="13" t="s">
        <v>82</v>
      </c>
      <c r="AW240" s="13" t="s">
        <v>35</v>
      </c>
      <c r="AX240" s="13" t="s">
        <v>72</v>
      </c>
      <c r="AY240" s="238" t="s">
        <v>172</v>
      </c>
    </row>
    <row r="241" spans="2:51" s="13" customFormat="1" ht="13.5">
      <c r="B241" s="228"/>
      <c r="C241" s="229"/>
      <c r="D241" s="214" t="s">
        <v>184</v>
      </c>
      <c r="E241" s="230" t="s">
        <v>21</v>
      </c>
      <c r="F241" s="231" t="s">
        <v>360</v>
      </c>
      <c r="G241" s="229"/>
      <c r="H241" s="232">
        <v>-11.427</v>
      </c>
      <c r="I241" s="233"/>
      <c r="J241" s="229"/>
      <c r="K241" s="229"/>
      <c r="L241" s="234"/>
      <c r="M241" s="235"/>
      <c r="N241" s="236"/>
      <c r="O241" s="236"/>
      <c r="P241" s="236"/>
      <c r="Q241" s="236"/>
      <c r="R241" s="236"/>
      <c r="S241" s="236"/>
      <c r="T241" s="237"/>
      <c r="AT241" s="238" t="s">
        <v>184</v>
      </c>
      <c r="AU241" s="238" t="s">
        <v>82</v>
      </c>
      <c r="AV241" s="13" t="s">
        <v>82</v>
      </c>
      <c r="AW241" s="13" t="s">
        <v>35</v>
      </c>
      <c r="AX241" s="13" t="s">
        <v>72</v>
      </c>
      <c r="AY241" s="238" t="s">
        <v>172</v>
      </c>
    </row>
    <row r="242" spans="2:51" s="12" customFormat="1" ht="13.5">
      <c r="B242" s="217"/>
      <c r="C242" s="218"/>
      <c r="D242" s="214" t="s">
        <v>184</v>
      </c>
      <c r="E242" s="219" t="s">
        <v>21</v>
      </c>
      <c r="F242" s="220" t="s">
        <v>361</v>
      </c>
      <c r="G242" s="218"/>
      <c r="H242" s="221" t="s">
        <v>21</v>
      </c>
      <c r="I242" s="222"/>
      <c r="J242" s="218"/>
      <c r="K242" s="218"/>
      <c r="L242" s="223"/>
      <c r="M242" s="224"/>
      <c r="N242" s="225"/>
      <c r="O242" s="225"/>
      <c r="P242" s="225"/>
      <c r="Q242" s="225"/>
      <c r="R242" s="225"/>
      <c r="S242" s="225"/>
      <c r="T242" s="226"/>
      <c r="AT242" s="227" t="s">
        <v>184</v>
      </c>
      <c r="AU242" s="227" t="s">
        <v>82</v>
      </c>
      <c r="AV242" s="12" t="s">
        <v>80</v>
      </c>
      <c r="AW242" s="12" t="s">
        <v>35</v>
      </c>
      <c r="AX242" s="12" t="s">
        <v>72</v>
      </c>
      <c r="AY242" s="227" t="s">
        <v>172</v>
      </c>
    </row>
    <row r="243" spans="2:51" s="13" customFormat="1" ht="13.5">
      <c r="B243" s="228"/>
      <c r="C243" s="229"/>
      <c r="D243" s="214" t="s">
        <v>184</v>
      </c>
      <c r="E243" s="230" t="s">
        <v>21</v>
      </c>
      <c r="F243" s="231" t="s">
        <v>362</v>
      </c>
      <c r="G243" s="229"/>
      <c r="H243" s="232">
        <v>16.815</v>
      </c>
      <c r="I243" s="233"/>
      <c r="J243" s="229"/>
      <c r="K243" s="229"/>
      <c r="L243" s="234"/>
      <c r="M243" s="235"/>
      <c r="N243" s="236"/>
      <c r="O243" s="236"/>
      <c r="P243" s="236"/>
      <c r="Q243" s="236"/>
      <c r="R243" s="236"/>
      <c r="S243" s="236"/>
      <c r="T243" s="237"/>
      <c r="AT243" s="238" t="s">
        <v>184</v>
      </c>
      <c r="AU243" s="238" t="s">
        <v>82</v>
      </c>
      <c r="AV243" s="13" t="s">
        <v>82</v>
      </c>
      <c r="AW243" s="13" t="s">
        <v>35</v>
      </c>
      <c r="AX243" s="13" t="s">
        <v>72</v>
      </c>
      <c r="AY243" s="238" t="s">
        <v>172</v>
      </c>
    </row>
    <row r="244" spans="2:51" s="13" customFormat="1" ht="13.5">
      <c r="B244" s="228"/>
      <c r="C244" s="229"/>
      <c r="D244" s="214" t="s">
        <v>184</v>
      </c>
      <c r="E244" s="230" t="s">
        <v>21</v>
      </c>
      <c r="F244" s="231" t="s">
        <v>363</v>
      </c>
      <c r="G244" s="229"/>
      <c r="H244" s="232">
        <v>-14.28</v>
      </c>
      <c r="I244" s="233"/>
      <c r="J244" s="229"/>
      <c r="K244" s="229"/>
      <c r="L244" s="234"/>
      <c r="M244" s="235"/>
      <c r="N244" s="236"/>
      <c r="O244" s="236"/>
      <c r="P244" s="236"/>
      <c r="Q244" s="236"/>
      <c r="R244" s="236"/>
      <c r="S244" s="236"/>
      <c r="T244" s="237"/>
      <c r="AT244" s="238" t="s">
        <v>184</v>
      </c>
      <c r="AU244" s="238" t="s">
        <v>82</v>
      </c>
      <c r="AV244" s="13" t="s">
        <v>82</v>
      </c>
      <c r="AW244" s="13" t="s">
        <v>35</v>
      </c>
      <c r="AX244" s="13" t="s">
        <v>72</v>
      </c>
      <c r="AY244" s="238" t="s">
        <v>172</v>
      </c>
    </row>
    <row r="245" spans="2:51" s="13" customFormat="1" ht="13.5">
      <c r="B245" s="228"/>
      <c r="C245" s="229"/>
      <c r="D245" s="214" t="s">
        <v>184</v>
      </c>
      <c r="E245" s="230" t="s">
        <v>21</v>
      </c>
      <c r="F245" s="231" t="s">
        <v>364</v>
      </c>
      <c r="G245" s="229"/>
      <c r="H245" s="232">
        <v>3.08</v>
      </c>
      <c r="I245" s="233"/>
      <c r="J245" s="229"/>
      <c r="K245" s="229"/>
      <c r="L245" s="234"/>
      <c r="M245" s="235"/>
      <c r="N245" s="236"/>
      <c r="O245" s="236"/>
      <c r="P245" s="236"/>
      <c r="Q245" s="236"/>
      <c r="R245" s="236"/>
      <c r="S245" s="236"/>
      <c r="T245" s="237"/>
      <c r="AT245" s="238" t="s">
        <v>184</v>
      </c>
      <c r="AU245" s="238" t="s">
        <v>82</v>
      </c>
      <c r="AV245" s="13" t="s">
        <v>82</v>
      </c>
      <c r="AW245" s="13" t="s">
        <v>35</v>
      </c>
      <c r="AX245" s="13" t="s">
        <v>72</v>
      </c>
      <c r="AY245" s="238" t="s">
        <v>172</v>
      </c>
    </row>
    <row r="246" spans="2:51" s="13" customFormat="1" ht="13.5">
      <c r="B246" s="228"/>
      <c r="C246" s="229"/>
      <c r="D246" s="214" t="s">
        <v>184</v>
      </c>
      <c r="E246" s="230" t="s">
        <v>21</v>
      </c>
      <c r="F246" s="231" t="s">
        <v>365</v>
      </c>
      <c r="G246" s="229"/>
      <c r="H246" s="232">
        <v>1.145</v>
      </c>
      <c r="I246" s="233"/>
      <c r="J246" s="229"/>
      <c r="K246" s="229"/>
      <c r="L246" s="234"/>
      <c r="M246" s="235"/>
      <c r="N246" s="236"/>
      <c r="O246" s="236"/>
      <c r="P246" s="236"/>
      <c r="Q246" s="236"/>
      <c r="R246" s="236"/>
      <c r="S246" s="236"/>
      <c r="T246" s="237"/>
      <c r="AT246" s="238" t="s">
        <v>184</v>
      </c>
      <c r="AU246" s="238" t="s">
        <v>82</v>
      </c>
      <c r="AV246" s="13" t="s">
        <v>82</v>
      </c>
      <c r="AW246" s="13" t="s">
        <v>35</v>
      </c>
      <c r="AX246" s="13" t="s">
        <v>72</v>
      </c>
      <c r="AY246" s="238" t="s">
        <v>172</v>
      </c>
    </row>
    <row r="247" spans="2:51" s="13" customFormat="1" ht="13.5">
      <c r="B247" s="228"/>
      <c r="C247" s="229"/>
      <c r="D247" s="214" t="s">
        <v>184</v>
      </c>
      <c r="E247" s="230" t="s">
        <v>21</v>
      </c>
      <c r="F247" s="231" t="s">
        <v>366</v>
      </c>
      <c r="G247" s="229"/>
      <c r="H247" s="232">
        <v>-1.89</v>
      </c>
      <c r="I247" s="233"/>
      <c r="J247" s="229"/>
      <c r="K247" s="229"/>
      <c r="L247" s="234"/>
      <c r="M247" s="235"/>
      <c r="N247" s="236"/>
      <c r="O247" s="236"/>
      <c r="P247" s="236"/>
      <c r="Q247" s="236"/>
      <c r="R247" s="236"/>
      <c r="S247" s="236"/>
      <c r="T247" s="237"/>
      <c r="AT247" s="238" t="s">
        <v>184</v>
      </c>
      <c r="AU247" s="238" t="s">
        <v>82</v>
      </c>
      <c r="AV247" s="13" t="s">
        <v>82</v>
      </c>
      <c r="AW247" s="13" t="s">
        <v>35</v>
      </c>
      <c r="AX247" s="13" t="s">
        <v>72</v>
      </c>
      <c r="AY247" s="238" t="s">
        <v>172</v>
      </c>
    </row>
    <row r="248" spans="2:51" s="14" customFormat="1" ht="13.5">
      <c r="B248" s="239"/>
      <c r="C248" s="240"/>
      <c r="D248" s="241" t="s">
        <v>184</v>
      </c>
      <c r="E248" s="242" t="s">
        <v>21</v>
      </c>
      <c r="F248" s="243" t="s">
        <v>193</v>
      </c>
      <c r="G248" s="240"/>
      <c r="H248" s="244">
        <v>168.507</v>
      </c>
      <c r="I248" s="245"/>
      <c r="J248" s="240"/>
      <c r="K248" s="240"/>
      <c r="L248" s="246"/>
      <c r="M248" s="247"/>
      <c r="N248" s="248"/>
      <c r="O248" s="248"/>
      <c r="P248" s="248"/>
      <c r="Q248" s="248"/>
      <c r="R248" s="248"/>
      <c r="S248" s="248"/>
      <c r="T248" s="249"/>
      <c r="AT248" s="250" t="s">
        <v>184</v>
      </c>
      <c r="AU248" s="250" t="s">
        <v>82</v>
      </c>
      <c r="AV248" s="14" t="s">
        <v>180</v>
      </c>
      <c r="AW248" s="14" t="s">
        <v>35</v>
      </c>
      <c r="AX248" s="14" t="s">
        <v>80</v>
      </c>
      <c r="AY248" s="250" t="s">
        <v>172</v>
      </c>
    </row>
    <row r="249" spans="2:65" s="1" customFormat="1" ht="31.5" customHeight="1">
      <c r="B249" s="41"/>
      <c r="C249" s="202" t="s">
        <v>367</v>
      </c>
      <c r="D249" s="202" t="s">
        <v>175</v>
      </c>
      <c r="E249" s="203" t="s">
        <v>368</v>
      </c>
      <c r="F249" s="204" t="s">
        <v>369</v>
      </c>
      <c r="G249" s="205" t="s">
        <v>205</v>
      </c>
      <c r="H249" s="206">
        <v>125.454</v>
      </c>
      <c r="I249" s="207"/>
      <c r="J249" s="208">
        <f>ROUND(I249*H249,2)</f>
        <v>0</v>
      </c>
      <c r="K249" s="204" t="s">
        <v>179</v>
      </c>
      <c r="L249" s="61"/>
      <c r="M249" s="209" t="s">
        <v>21</v>
      </c>
      <c r="N249" s="210" t="s">
        <v>43</v>
      </c>
      <c r="O249" s="42"/>
      <c r="P249" s="211">
        <f>O249*H249</f>
        <v>0</v>
      </c>
      <c r="Q249" s="211">
        <v>0.0057</v>
      </c>
      <c r="R249" s="211">
        <f>Q249*H249</f>
        <v>0.7150877999999999</v>
      </c>
      <c r="S249" s="211">
        <v>0</v>
      </c>
      <c r="T249" s="212">
        <f>S249*H249</f>
        <v>0</v>
      </c>
      <c r="AR249" s="24" t="s">
        <v>180</v>
      </c>
      <c r="AT249" s="24" t="s">
        <v>175</v>
      </c>
      <c r="AU249" s="24" t="s">
        <v>82</v>
      </c>
      <c r="AY249" s="24" t="s">
        <v>172</v>
      </c>
      <c r="BE249" s="213">
        <f>IF(N249="základní",J249,0)</f>
        <v>0</v>
      </c>
      <c r="BF249" s="213">
        <f>IF(N249="snížená",J249,0)</f>
        <v>0</v>
      </c>
      <c r="BG249" s="213">
        <f>IF(N249="zákl. přenesená",J249,0)</f>
        <v>0</v>
      </c>
      <c r="BH249" s="213">
        <f>IF(N249="sníž. přenesená",J249,0)</f>
        <v>0</v>
      </c>
      <c r="BI249" s="213">
        <f>IF(N249="nulová",J249,0)</f>
        <v>0</v>
      </c>
      <c r="BJ249" s="24" t="s">
        <v>80</v>
      </c>
      <c r="BK249" s="213">
        <f>ROUND(I249*H249,2)</f>
        <v>0</v>
      </c>
      <c r="BL249" s="24" t="s">
        <v>180</v>
      </c>
      <c r="BM249" s="24" t="s">
        <v>370</v>
      </c>
    </row>
    <row r="250" spans="2:47" s="1" customFormat="1" ht="40.5">
      <c r="B250" s="41"/>
      <c r="C250" s="63"/>
      <c r="D250" s="214" t="s">
        <v>182</v>
      </c>
      <c r="E250" s="63"/>
      <c r="F250" s="215" t="s">
        <v>346</v>
      </c>
      <c r="G250" s="63"/>
      <c r="H250" s="63"/>
      <c r="I250" s="172"/>
      <c r="J250" s="63"/>
      <c r="K250" s="63"/>
      <c r="L250" s="61"/>
      <c r="M250" s="216"/>
      <c r="N250" s="42"/>
      <c r="O250" s="42"/>
      <c r="P250" s="42"/>
      <c r="Q250" s="42"/>
      <c r="R250" s="42"/>
      <c r="S250" s="42"/>
      <c r="T250" s="78"/>
      <c r="AT250" s="24" t="s">
        <v>182</v>
      </c>
      <c r="AU250" s="24" t="s">
        <v>82</v>
      </c>
    </row>
    <row r="251" spans="2:51" s="12" customFormat="1" ht="13.5">
      <c r="B251" s="217"/>
      <c r="C251" s="218"/>
      <c r="D251" s="214" t="s">
        <v>184</v>
      </c>
      <c r="E251" s="219" t="s">
        <v>21</v>
      </c>
      <c r="F251" s="220" t="s">
        <v>371</v>
      </c>
      <c r="G251" s="218"/>
      <c r="H251" s="221" t="s">
        <v>21</v>
      </c>
      <c r="I251" s="222"/>
      <c r="J251" s="218"/>
      <c r="K251" s="218"/>
      <c r="L251" s="223"/>
      <c r="M251" s="224"/>
      <c r="N251" s="225"/>
      <c r="O251" s="225"/>
      <c r="P251" s="225"/>
      <c r="Q251" s="225"/>
      <c r="R251" s="225"/>
      <c r="S251" s="225"/>
      <c r="T251" s="226"/>
      <c r="AT251" s="227" t="s">
        <v>184</v>
      </c>
      <c r="AU251" s="227" t="s">
        <v>82</v>
      </c>
      <c r="AV251" s="12" t="s">
        <v>80</v>
      </c>
      <c r="AW251" s="12" t="s">
        <v>35</v>
      </c>
      <c r="AX251" s="12" t="s">
        <v>72</v>
      </c>
      <c r="AY251" s="227" t="s">
        <v>172</v>
      </c>
    </row>
    <row r="252" spans="2:51" s="12" customFormat="1" ht="13.5">
      <c r="B252" s="217"/>
      <c r="C252" s="218"/>
      <c r="D252" s="214" t="s">
        <v>184</v>
      </c>
      <c r="E252" s="219" t="s">
        <v>21</v>
      </c>
      <c r="F252" s="220" t="s">
        <v>325</v>
      </c>
      <c r="G252" s="218"/>
      <c r="H252" s="221" t="s">
        <v>21</v>
      </c>
      <c r="I252" s="222"/>
      <c r="J252" s="218"/>
      <c r="K252" s="218"/>
      <c r="L252" s="223"/>
      <c r="M252" s="224"/>
      <c r="N252" s="225"/>
      <c r="O252" s="225"/>
      <c r="P252" s="225"/>
      <c r="Q252" s="225"/>
      <c r="R252" s="225"/>
      <c r="S252" s="225"/>
      <c r="T252" s="226"/>
      <c r="AT252" s="227" t="s">
        <v>184</v>
      </c>
      <c r="AU252" s="227" t="s">
        <v>82</v>
      </c>
      <c r="AV252" s="12" t="s">
        <v>80</v>
      </c>
      <c r="AW252" s="12" t="s">
        <v>35</v>
      </c>
      <c r="AX252" s="12" t="s">
        <v>72</v>
      </c>
      <c r="AY252" s="227" t="s">
        <v>172</v>
      </c>
    </row>
    <row r="253" spans="2:51" s="13" customFormat="1" ht="13.5">
      <c r="B253" s="228"/>
      <c r="C253" s="229"/>
      <c r="D253" s="214" t="s">
        <v>184</v>
      </c>
      <c r="E253" s="230" t="s">
        <v>21</v>
      </c>
      <c r="F253" s="231" t="s">
        <v>372</v>
      </c>
      <c r="G253" s="229"/>
      <c r="H253" s="232">
        <v>1</v>
      </c>
      <c r="I253" s="233"/>
      <c r="J253" s="229"/>
      <c r="K253" s="229"/>
      <c r="L253" s="234"/>
      <c r="M253" s="235"/>
      <c r="N253" s="236"/>
      <c r="O253" s="236"/>
      <c r="P253" s="236"/>
      <c r="Q253" s="236"/>
      <c r="R253" s="236"/>
      <c r="S253" s="236"/>
      <c r="T253" s="237"/>
      <c r="AT253" s="238" t="s">
        <v>184</v>
      </c>
      <c r="AU253" s="238" t="s">
        <v>82</v>
      </c>
      <c r="AV253" s="13" t="s">
        <v>82</v>
      </c>
      <c r="AW253" s="13" t="s">
        <v>35</v>
      </c>
      <c r="AX253" s="13" t="s">
        <v>72</v>
      </c>
      <c r="AY253" s="238" t="s">
        <v>172</v>
      </c>
    </row>
    <row r="254" spans="2:51" s="12" customFormat="1" ht="13.5">
      <c r="B254" s="217"/>
      <c r="C254" s="218"/>
      <c r="D254" s="214" t="s">
        <v>184</v>
      </c>
      <c r="E254" s="219" t="s">
        <v>21</v>
      </c>
      <c r="F254" s="220" t="s">
        <v>350</v>
      </c>
      <c r="G254" s="218"/>
      <c r="H254" s="221" t="s">
        <v>21</v>
      </c>
      <c r="I254" s="222"/>
      <c r="J254" s="218"/>
      <c r="K254" s="218"/>
      <c r="L254" s="223"/>
      <c r="M254" s="224"/>
      <c r="N254" s="225"/>
      <c r="O254" s="225"/>
      <c r="P254" s="225"/>
      <c r="Q254" s="225"/>
      <c r="R254" s="225"/>
      <c r="S254" s="225"/>
      <c r="T254" s="226"/>
      <c r="AT254" s="227" t="s">
        <v>184</v>
      </c>
      <c r="AU254" s="227" t="s">
        <v>82</v>
      </c>
      <c r="AV254" s="12" t="s">
        <v>80</v>
      </c>
      <c r="AW254" s="12" t="s">
        <v>35</v>
      </c>
      <c r="AX254" s="12" t="s">
        <v>72</v>
      </c>
      <c r="AY254" s="227" t="s">
        <v>172</v>
      </c>
    </row>
    <row r="255" spans="2:51" s="12" customFormat="1" ht="13.5">
      <c r="B255" s="217"/>
      <c r="C255" s="218"/>
      <c r="D255" s="214" t="s">
        <v>184</v>
      </c>
      <c r="E255" s="219" t="s">
        <v>21</v>
      </c>
      <c r="F255" s="220" t="s">
        <v>373</v>
      </c>
      <c r="G255" s="218"/>
      <c r="H255" s="221" t="s">
        <v>21</v>
      </c>
      <c r="I255" s="222"/>
      <c r="J255" s="218"/>
      <c r="K255" s="218"/>
      <c r="L255" s="223"/>
      <c r="M255" s="224"/>
      <c r="N255" s="225"/>
      <c r="O255" s="225"/>
      <c r="P255" s="225"/>
      <c r="Q255" s="225"/>
      <c r="R255" s="225"/>
      <c r="S255" s="225"/>
      <c r="T255" s="226"/>
      <c r="AT255" s="227" t="s">
        <v>184</v>
      </c>
      <c r="AU255" s="227" t="s">
        <v>82</v>
      </c>
      <c r="AV255" s="12" t="s">
        <v>80</v>
      </c>
      <c r="AW255" s="12" t="s">
        <v>35</v>
      </c>
      <c r="AX255" s="12" t="s">
        <v>72</v>
      </c>
      <c r="AY255" s="227" t="s">
        <v>172</v>
      </c>
    </row>
    <row r="256" spans="2:51" s="13" customFormat="1" ht="13.5">
      <c r="B256" s="228"/>
      <c r="C256" s="229"/>
      <c r="D256" s="214" t="s">
        <v>184</v>
      </c>
      <c r="E256" s="230" t="s">
        <v>21</v>
      </c>
      <c r="F256" s="231" t="s">
        <v>374</v>
      </c>
      <c r="G256" s="229"/>
      <c r="H256" s="232">
        <v>133</v>
      </c>
      <c r="I256" s="233"/>
      <c r="J256" s="229"/>
      <c r="K256" s="229"/>
      <c r="L256" s="234"/>
      <c r="M256" s="235"/>
      <c r="N256" s="236"/>
      <c r="O256" s="236"/>
      <c r="P256" s="236"/>
      <c r="Q256" s="236"/>
      <c r="R256" s="236"/>
      <c r="S256" s="236"/>
      <c r="T256" s="237"/>
      <c r="AT256" s="238" t="s">
        <v>184</v>
      </c>
      <c r="AU256" s="238" t="s">
        <v>82</v>
      </c>
      <c r="AV256" s="13" t="s">
        <v>82</v>
      </c>
      <c r="AW256" s="13" t="s">
        <v>35</v>
      </c>
      <c r="AX256" s="13" t="s">
        <v>72</v>
      </c>
      <c r="AY256" s="238" t="s">
        <v>172</v>
      </c>
    </row>
    <row r="257" spans="2:51" s="13" customFormat="1" ht="13.5">
      <c r="B257" s="228"/>
      <c r="C257" s="229"/>
      <c r="D257" s="214" t="s">
        <v>184</v>
      </c>
      <c r="E257" s="230" t="s">
        <v>21</v>
      </c>
      <c r="F257" s="231" t="s">
        <v>375</v>
      </c>
      <c r="G257" s="229"/>
      <c r="H257" s="232">
        <v>5.26</v>
      </c>
      <c r="I257" s="233"/>
      <c r="J257" s="229"/>
      <c r="K257" s="229"/>
      <c r="L257" s="234"/>
      <c r="M257" s="235"/>
      <c r="N257" s="236"/>
      <c r="O257" s="236"/>
      <c r="P257" s="236"/>
      <c r="Q257" s="236"/>
      <c r="R257" s="236"/>
      <c r="S257" s="236"/>
      <c r="T257" s="237"/>
      <c r="AT257" s="238" t="s">
        <v>184</v>
      </c>
      <c r="AU257" s="238" t="s">
        <v>82</v>
      </c>
      <c r="AV257" s="13" t="s">
        <v>82</v>
      </c>
      <c r="AW257" s="13" t="s">
        <v>35</v>
      </c>
      <c r="AX257" s="13" t="s">
        <v>72</v>
      </c>
      <c r="AY257" s="238" t="s">
        <v>172</v>
      </c>
    </row>
    <row r="258" spans="2:51" s="12" customFormat="1" ht="13.5">
      <c r="B258" s="217"/>
      <c r="C258" s="218"/>
      <c r="D258" s="214" t="s">
        <v>184</v>
      </c>
      <c r="E258" s="219" t="s">
        <v>21</v>
      </c>
      <c r="F258" s="220" t="s">
        <v>376</v>
      </c>
      <c r="G258" s="218"/>
      <c r="H258" s="221" t="s">
        <v>21</v>
      </c>
      <c r="I258" s="222"/>
      <c r="J258" s="218"/>
      <c r="K258" s="218"/>
      <c r="L258" s="223"/>
      <c r="M258" s="224"/>
      <c r="N258" s="225"/>
      <c r="O258" s="225"/>
      <c r="P258" s="225"/>
      <c r="Q258" s="225"/>
      <c r="R258" s="225"/>
      <c r="S258" s="225"/>
      <c r="T258" s="226"/>
      <c r="AT258" s="227" t="s">
        <v>184</v>
      </c>
      <c r="AU258" s="227" t="s">
        <v>82</v>
      </c>
      <c r="AV258" s="12" t="s">
        <v>80</v>
      </c>
      <c r="AW258" s="12" t="s">
        <v>35</v>
      </c>
      <c r="AX258" s="12" t="s">
        <v>72</v>
      </c>
      <c r="AY258" s="227" t="s">
        <v>172</v>
      </c>
    </row>
    <row r="259" spans="2:51" s="13" customFormat="1" ht="13.5">
      <c r="B259" s="228"/>
      <c r="C259" s="229"/>
      <c r="D259" s="214" t="s">
        <v>184</v>
      </c>
      <c r="E259" s="230" t="s">
        <v>21</v>
      </c>
      <c r="F259" s="231" t="s">
        <v>377</v>
      </c>
      <c r="G259" s="229"/>
      <c r="H259" s="232">
        <v>-3.71</v>
      </c>
      <c r="I259" s="233"/>
      <c r="J259" s="229"/>
      <c r="K259" s="229"/>
      <c r="L259" s="234"/>
      <c r="M259" s="235"/>
      <c r="N259" s="236"/>
      <c r="O259" s="236"/>
      <c r="P259" s="236"/>
      <c r="Q259" s="236"/>
      <c r="R259" s="236"/>
      <c r="S259" s="236"/>
      <c r="T259" s="237"/>
      <c r="AT259" s="238" t="s">
        <v>184</v>
      </c>
      <c r="AU259" s="238" t="s">
        <v>82</v>
      </c>
      <c r="AV259" s="13" t="s">
        <v>82</v>
      </c>
      <c r="AW259" s="13" t="s">
        <v>35</v>
      </c>
      <c r="AX259" s="13" t="s">
        <v>72</v>
      </c>
      <c r="AY259" s="238" t="s">
        <v>172</v>
      </c>
    </row>
    <row r="260" spans="2:51" s="13" customFormat="1" ht="13.5">
      <c r="B260" s="228"/>
      <c r="C260" s="229"/>
      <c r="D260" s="214" t="s">
        <v>184</v>
      </c>
      <c r="E260" s="230" t="s">
        <v>21</v>
      </c>
      <c r="F260" s="231" t="s">
        <v>378</v>
      </c>
      <c r="G260" s="229"/>
      <c r="H260" s="232">
        <v>-5.4</v>
      </c>
      <c r="I260" s="233"/>
      <c r="J260" s="229"/>
      <c r="K260" s="229"/>
      <c r="L260" s="234"/>
      <c r="M260" s="235"/>
      <c r="N260" s="236"/>
      <c r="O260" s="236"/>
      <c r="P260" s="236"/>
      <c r="Q260" s="236"/>
      <c r="R260" s="236"/>
      <c r="S260" s="236"/>
      <c r="T260" s="237"/>
      <c r="AT260" s="238" t="s">
        <v>184</v>
      </c>
      <c r="AU260" s="238" t="s">
        <v>82</v>
      </c>
      <c r="AV260" s="13" t="s">
        <v>82</v>
      </c>
      <c r="AW260" s="13" t="s">
        <v>35</v>
      </c>
      <c r="AX260" s="13" t="s">
        <v>72</v>
      </c>
      <c r="AY260" s="238" t="s">
        <v>172</v>
      </c>
    </row>
    <row r="261" spans="2:51" s="13" customFormat="1" ht="13.5">
      <c r="B261" s="228"/>
      <c r="C261" s="229"/>
      <c r="D261" s="214" t="s">
        <v>184</v>
      </c>
      <c r="E261" s="230" t="s">
        <v>21</v>
      </c>
      <c r="F261" s="231" t="s">
        <v>379</v>
      </c>
      <c r="G261" s="229"/>
      <c r="H261" s="232">
        <v>-4.696</v>
      </c>
      <c r="I261" s="233"/>
      <c r="J261" s="229"/>
      <c r="K261" s="229"/>
      <c r="L261" s="234"/>
      <c r="M261" s="235"/>
      <c r="N261" s="236"/>
      <c r="O261" s="236"/>
      <c r="P261" s="236"/>
      <c r="Q261" s="236"/>
      <c r="R261" s="236"/>
      <c r="S261" s="236"/>
      <c r="T261" s="237"/>
      <c r="AT261" s="238" t="s">
        <v>184</v>
      </c>
      <c r="AU261" s="238" t="s">
        <v>82</v>
      </c>
      <c r="AV261" s="13" t="s">
        <v>82</v>
      </c>
      <c r="AW261" s="13" t="s">
        <v>35</v>
      </c>
      <c r="AX261" s="13" t="s">
        <v>72</v>
      </c>
      <c r="AY261" s="238" t="s">
        <v>172</v>
      </c>
    </row>
    <row r="262" spans="2:51" s="14" customFormat="1" ht="13.5">
      <c r="B262" s="239"/>
      <c r="C262" s="240"/>
      <c r="D262" s="241" t="s">
        <v>184</v>
      </c>
      <c r="E262" s="242" t="s">
        <v>21</v>
      </c>
      <c r="F262" s="243" t="s">
        <v>193</v>
      </c>
      <c r="G262" s="240"/>
      <c r="H262" s="244">
        <v>125.454</v>
      </c>
      <c r="I262" s="245"/>
      <c r="J262" s="240"/>
      <c r="K262" s="240"/>
      <c r="L262" s="246"/>
      <c r="M262" s="247"/>
      <c r="N262" s="248"/>
      <c r="O262" s="248"/>
      <c r="P262" s="248"/>
      <c r="Q262" s="248"/>
      <c r="R262" s="248"/>
      <c r="S262" s="248"/>
      <c r="T262" s="249"/>
      <c r="AT262" s="250" t="s">
        <v>184</v>
      </c>
      <c r="AU262" s="250" t="s">
        <v>82</v>
      </c>
      <c r="AV262" s="14" t="s">
        <v>180</v>
      </c>
      <c r="AW262" s="14" t="s">
        <v>35</v>
      </c>
      <c r="AX262" s="14" t="s">
        <v>80</v>
      </c>
      <c r="AY262" s="250" t="s">
        <v>172</v>
      </c>
    </row>
    <row r="263" spans="2:65" s="1" customFormat="1" ht="31.5" customHeight="1">
      <c r="B263" s="41"/>
      <c r="C263" s="202" t="s">
        <v>380</v>
      </c>
      <c r="D263" s="202" t="s">
        <v>175</v>
      </c>
      <c r="E263" s="203" t="s">
        <v>381</v>
      </c>
      <c r="F263" s="204" t="s">
        <v>382</v>
      </c>
      <c r="G263" s="205" t="s">
        <v>238</v>
      </c>
      <c r="H263" s="206">
        <v>1</v>
      </c>
      <c r="I263" s="207"/>
      <c r="J263" s="208">
        <f>ROUND(I263*H263,2)</f>
        <v>0</v>
      </c>
      <c r="K263" s="204" t="s">
        <v>179</v>
      </c>
      <c r="L263" s="61"/>
      <c r="M263" s="209" t="s">
        <v>21</v>
      </c>
      <c r="N263" s="210" t="s">
        <v>43</v>
      </c>
      <c r="O263" s="42"/>
      <c r="P263" s="211">
        <f>O263*H263</f>
        <v>0</v>
      </c>
      <c r="Q263" s="211">
        <v>0.4417</v>
      </c>
      <c r="R263" s="211">
        <f>Q263*H263</f>
        <v>0.4417</v>
      </c>
      <c r="S263" s="211">
        <v>0</v>
      </c>
      <c r="T263" s="212">
        <f>S263*H263</f>
        <v>0</v>
      </c>
      <c r="AR263" s="24" t="s">
        <v>320</v>
      </c>
      <c r="AT263" s="24" t="s">
        <v>175</v>
      </c>
      <c r="AU263" s="24" t="s">
        <v>82</v>
      </c>
      <c r="AY263" s="24" t="s">
        <v>172</v>
      </c>
      <c r="BE263" s="213">
        <f>IF(N263="základní",J263,0)</f>
        <v>0</v>
      </c>
      <c r="BF263" s="213">
        <f>IF(N263="snížená",J263,0)</f>
        <v>0</v>
      </c>
      <c r="BG263" s="213">
        <f>IF(N263="zákl. přenesená",J263,0)</f>
        <v>0</v>
      </c>
      <c r="BH263" s="213">
        <f>IF(N263="sníž. přenesená",J263,0)</f>
        <v>0</v>
      </c>
      <c r="BI263" s="213">
        <f>IF(N263="nulová",J263,0)</f>
        <v>0</v>
      </c>
      <c r="BJ263" s="24" t="s">
        <v>80</v>
      </c>
      <c r="BK263" s="213">
        <f>ROUND(I263*H263,2)</f>
        <v>0</v>
      </c>
      <c r="BL263" s="24" t="s">
        <v>320</v>
      </c>
      <c r="BM263" s="24" t="s">
        <v>383</v>
      </c>
    </row>
    <row r="264" spans="2:47" s="1" customFormat="1" ht="108">
      <c r="B264" s="41"/>
      <c r="C264" s="63"/>
      <c r="D264" s="214" t="s">
        <v>182</v>
      </c>
      <c r="E264" s="63"/>
      <c r="F264" s="215" t="s">
        <v>384</v>
      </c>
      <c r="G264" s="63"/>
      <c r="H264" s="63"/>
      <c r="I264" s="172"/>
      <c r="J264" s="63"/>
      <c r="K264" s="63"/>
      <c r="L264" s="61"/>
      <c r="M264" s="216"/>
      <c r="N264" s="42"/>
      <c r="O264" s="42"/>
      <c r="P264" s="42"/>
      <c r="Q264" s="42"/>
      <c r="R264" s="42"/>
      <c r="S264" s="42"/>
      <c r="T264" s="78"/>
      <c r="AT264" s="24" t="s">
        <v>182</v>
      </c>
      <c r="AU264" s="24" t="s">
        <v>82</v>
      </c>
    </row>
    <row r="265" spans="2:51" s="12" customFormat="1" ht="13.5">
      <c r="B265" s="217"/>
      <c r="C265" s="218"/>
      <c r="D265" s="214" t="s">
        <v>184</v>
      </c>
      <c r="E265" s="219" t="s">
        <v>21</v>
      </c>
      <c r="F265" s="220" t="s">
        <v>385</v>
      </c>
      <c r="G265" s="218"/>
      <c r="H265" s="221" t="s">
        <v>21</v>
      </c>
      <c r="I265" s="222"/>
      <c r="J265" s="218"/>
      <c r="K265" s="218"/>
      <c r="L265" s="223"/>
      <c r="M265" s="224"/>
      <c r="N265" s="225"/>
      <c r="O265" s="225"/>
      <c r="P265" s="225"/>
      <c r="Q265" s="225"/>
      <c r="R265" s="225"/>
      <c r="S265" s="225"/>
      <c r="T265" s="226"/>
      <c r="AT265" s="227" t="s">
        <v>184</v>
      </c>
      <c r="AU265" s="227" t="s">
        <v>82</v>
      </c>
      <c r="AV265" s="12" t="s">
        <v>80</v>
      </c>
      <c r="AW265" s="12" t="s">
        <v>35</v>
      </c>
      <c r="AX265" s="12" t="s">
        <v>72</v>
      </c>
      <c r="AY265" s="227" t="s">
        <v>172</v>
      </c>
    </row>
    <row r="266" spans="2:51" s="13" customFormat="1" ht="13.5">
      <c r="B266" s="228"/>
      <c r="C266" s="229"/>
      <c r="D266" s="241" t="s">
        <v>184</v>
      </c>
      <c r="E266" s="251" t="s">
        <v>21</v>
      </c>
      <c r="F266" s="252" t="s">
        <v>242</v>
      </c>
      <c r="G266" s="229"/>
      <c r="H266" s="253">
        <v>1</v>
      </c>
      <c r="I266" s="233"/>
      <c r="J266" s="229"/>
      <c r="K266" s="229"/>
      <c r="L266" s="234"/>
      <c r="M266" s="235"/>
      <c r="N266" s="236"/>
      <c r="O266" s="236"/>
      <c r="P266" s="236"/>
      <c r="Q266" s="236"/>
      <c r="R266" s="236"/>
      <c r="S266" s="236"/>
      <c r="T266" s="237"/>
      <c r="AT266" s="238" t="s">
        <v>184</v>
      </c>
      <c r="AU266" s="238" t="s">
        <v>82</v>
      </c>
      <c r="AV266" s="13" t="s">
        <v>82</v>
      </c>
      <c r="AW266" s="13" t="s">
        <v>35</v>
      </c>
      <c r="AX266" s="13" t="s">
        <v>80</v>
      </c>
      <c r="AY266" s="238" t="s">
        <v>172</v>
      </c>
    </row>
    <row r="267" spans="2:65" s="1" customFormat="1" ht="31.5" customHeight="1">
      <c r="B267" s="41"/>
      <c r="C267" s="202" t="s">
        <v>9</v>
      </c>
      <c r="D267" s="202" t="s">
        <v>175</v>
      </c>
      <c r="E267" s="203" t="s">
        <v>386</v>
      </c>
      <c r="F267" s="204" t="s">
        <v>387</v>
      </c>
      <c r="G267" s="205" t="s">
        <v>238</v>
      </c>
      <c r="H267" s="206">
        <v>1</v>
      </c>
      <c r="I267" s="207"/>
      <c r="J267" s="208">
        <f>ROUND(I267*H267,2)</f>
        <v>0</v>
      </c>
      <c r="K267" s="204" t="s">
        <v>179</v>
      </c>
      <c r="L267" s="61"/>
      <c r="M267" s="209" t="s">
        <v>21</v>
      </c>
      <c r="N267" s="210" t="s">
        <v>43</v>
      </c>
      <c r="O267" s="42"/>
      <c r="P267" s="211">
        <f>O267*H267</f>
        <v>0</v>
      </c>
      <c r="Q267" s="211">
        <v>0.54769</v>
      </c>
      <c r="R267" s="211">
        <f>Q267*H267</f>
        <v>0.54769</v>
      </c>
      <c r="S267" s="211">
        <v>0</v>
      </c>
      <c r="T267" s="212">
        <f>S267*H267</f>
        <v>0</v>
      </c>
      <c r="AR267" s="24" t="s">
        <v>320</v>
      </c>
      <c r="AT267" s="24" t="s">
        <v>175</v>
      </c>
      <c r="AU267" s="24" t="s">
        <v>82</v>
      </c>
      <c r="AY267" s="24" t="s">
        <v>172</v>
      </c>
      <c r="BE267" s="213">
        <f>IF(N267="základní",J267,0)</f>
        <v>0</v>
      </c>
      <c r="BF267" s="213">
        <f>IF(N267="snížená",J267,0)</f>
        <v>0</v>
      </c>
      <c r="BG267" s="213">
        <f>IF(N267="zákl. přenesená",J267,0)</f>
        <v>0</v>
      </c>
      <c r="BH267" s="213">
        <f>IF(N267="sníž. přenesená",J267,0)</f>
        <v>0</v>
      </c>
      <c r="BI267" s="213">
        <f>IF(N267="nulová",J267,0)</f>
        <v>0</v>
      </c>
      <c r="BJ267" s="24" t="s">
        <v>80</v>
      </c>
      <c r="BK267" s="213">
        <f>ROUND(I267*H267,2)</f>
        <v>0</v>
      </c>
      <c r="BL267" s="24" t="s">
        <v>320</v>
      </c>
      <c r="BM267" s="24" t="s">
        <v>388</v>
      </c>
    </row>
    <row r="268" spans="2:47" s="1" customFormat="1" ht="108">
      <c r="B268" s="41"/>
      <c r="C268" s="63"/>
      <c r="D268" s="214" t="s">
        <v>182</v>
      </c>
      <c r="E268" s="63"/>
      <c r="F268" s="215" t="s">
        <v>384</v>
      </c>
      <c r="G268" s="63"/>
      <c r="H268" s="63"/>
      <c r="I268" s="172"/>
      <c r="J268" s="63"/>
      <c r="K268" s="63"/>
      <c r="L268" s="61"/>
      <c r="M268" s="216"/>
      <c r="N268" s="42"/>
      <c r="O268" s="42"/>
      <c r="P268" s="42"/>
      <c r="Q268" s="42"/>
      <c r="R268" s="42"/>
      <c r="S268" s="42"/>
      <c r="T268" s="78"/>
      <c r="AT268" s="24" t="s">
        <v>182</v>
      </c>
      <c r="AU268" s="24" t="s">
        <v>82</v>
      </c>
    </row>
    <row r="269" spans="2:51" s="12" customFormat="1" ht="13.5">
      <c r="B269" s="217"/>
      <c r="C269" s="218"/>
      <c r="D269" s="214" t="s">
        <v>184</v>
      </c>
      <c r="E269" s="219" t="s">
        <v>21</v>
      </c>
      <c r="F269" s="220" t="s">
        <v>389</v>
      </c>
      <c r="G269" s="218"/>
      <c r="H269" s="221" t="s">
        <v>21</v>
      </c>
      <c r="I269" s="222"/>
      <c r="J269" s="218"/>
      <c r="K269" s="218"/>
      <c r="L269" s="223"/>
      <c r="M269" s="224"/>
      <c r="N269" s="225"/>
      <c r="O269" s="225"/>
      <c r="P269" s="225"/>
      <c r="Q269" s="225"/>
      <c r="R269" s="225"/>
      <c r="S269" s="225"/>
      <c r="T269" s="226"/>
      <c r="AT269" s="227" t="s">
        <v>184</v>
      </c>
      <c r="AU269" s="227" t="s">
        <v>82</v>
      </c>
      <c r="AV269" s="12" t="s">
        <v>80</v>
      </c>
      <c r="AW269" s="12" t="s">
        <v>35</v>
      </c>
      <c r="AX269" s="12" t="s">
        <v>72</v>
      </c>
      <c r="AY269" s="227" t="s">
        <v>172</v>
      </c>
    </row>
    <row r="270" spans="2:51" s="13" customFormat="1" ht="13.5">
      <c r="B270" s="228"/>
      <c r="C270" s="229"/>
      <c r="D270" s="241" t="s">
        <v>184</v>
      </c>
      <c r="E270" s="251" t="s">
        <v>21</v>
      </c>
      <c r="F270" s="252" t="s">
        <v>242</v>
      </c>
      <c r="G270" s="229"/>
      <c r="H270" s="253">
        <v>1</v>
      </c>
      <c r="I270" s="233"/>
      <c r="J270" s="229"/>
      <c r="K270" s="229"/>
      <c r="L270" s="234"/>
      <c r="M270" s="235"/>
      <c r="N270" s="236"/>
      <c r="O270" s="236"/>
      <c r="P270" s="236"/>
      <c r="Q270" s="236"/>
      <c r="R270" s="236"/>
      <c r="S270" s="236"/>
      <c r="T270" s="237"/>
      <c r="AT270" s="238" t="s">
        <v>184</v>
      </c>
      <c r="AU270" s="238" t="s">
        <v>82</v>
      </c>
      <c r="AV270" s="13" t="s">
        <v>82</v>
      </c>
      <c r="AW270" s="13" t="s">
        <v>35</v>
      </c>
      <c r="AX270" s="13" t="s">
        <v>80</v>
      </c>
      <c r="AY270" s="238" t="s">
        <v>172</v>
      </c>
    </row>
    <row r="271" spans="2:65" s="1" customFormat="1" ht="31.5" customHeight="1">
      <c r="B271" s="41"/>
      <c r="C271" s="202" t="s">
        <v>390</v>
      </c>
      <c r="D271" s="202" t="s">
        <v>175</v>
      </c>
      <c r="E271" s="203" t="s">
        <v>391</v>
      </c>
      <c r="F271" s="204" t="s">
        <v>392</v>
      </c>
      <c r="G271" s="205" t="s">
        <v>238</v>
      </c>
      <c r="H271" s="206">
        <v>4</v>
      </c>
      <c r="I271" s="207"/>
      <c r="J271" s="208">
        <f>ROUND(I271*H271,2)</f>
        <v>0</v>
      </c>
      <c r="K271" s="204" t="s">
        <v>179</v>
      </c>
      <c r="L271" s="61"/>
      <c r="M271" s="209" t="s">
        <v>21</v>
      </c>
      <c r="N271" s="210" t="s">
        <v>43</v>
      </c>
      <c r="O271" s="42"/>
      <c r="P271" s="211">
        <f>O271*H271</f>
        <v>0</v>
      </c>
      <c r="Q271" s="211">
        <v>0.00096</v>
      </c>
      <c r="R271" s="211">
        <f>Q271*H271</f>
        <v>0.00384</v>
      </c>
      <c r="S271" s="211">
        <v>0</v>
      </c>
      <c r="T271" s="212">
        <f>S271*H271</f>
        <v>0</v>
      </c>
      <c r="AR271" s="24" t="s">
        <v>320</v>
      </c>
      <c r="AT271" s="24" t="s">
        <v>175</v>
      </c>
      <c r="AU271" s="24" t="s">
        <v>82</v>
      </c>
      <c r="AY271" s="24" t="s">
        <v>172</v>
      </c>
      <c r="BE271" s="213">
        <f>IF(N271="základní",J271,0)</f>
        <v>0</v>
      </c>
      <c r="BF271" s="213">
        <f>IF(N271="snížená",J271,0)</f>
        <v>0</v>
      </c>
      <c r="BG271" s="213">
        <f>IF(N271="zákl. přenesená",J271,0)</f>
        <v>0</v>
      </c>
      <c r="BH271" s="213">
        <f>IF(N271="sníž. přenesená",J271,0)</f>
        <v>0</v>
      </c>
      <c r="BI271" s="213">
        <f>IF(N271="nulová",J271,0)</f>
        <v>0</v>
      </c>
      <c r="BJ271" s="24" t="s">
        <v>80</v>
      </c>
      <c r="BK271" s="213">
        <f>ROUND(I271*H271,2)</f>
        <v>0</v>
      </c>
      <c r="BL271" s="24" t="s">
        <v>320</v>
      </c>
      <c r="BM271" s="24" t="s">
        <v>393</v>
      </c>
    </row>
    <row r="272" spans="2:47" s="1" customFormat="1" ht="121.5">
      <c r="B272" s="41"/>
      <c r="C272" s="63"/>
      <c r="D272" s="214" t="s">
        <v>182</v>
      </c>
      <c r="E272" s="63"/>
      <c r="F272" s="215" t="s">
        <v>394</v>
      </c>
      <c r="G272" s="63"/>
      <c r="H272" s="63"/>
      <c r="I272" s="172"/>
      <c r="J272" s="63"/>
      <c r="K272" s="63"/>
      <c r="L272" s="61"/>
      <c r="M272" s="216"/>
      <c r="N272" s="42"/>
      <c r="O272" s="42"/>
      <c r="P272" s="42"/>
      <c r="Q272" s="42"/>
      <c r="R272" s="42"/>
      <c r="S272" s="42"/>
      <c r="T272" s="78"/>
      <c r="AT272" s="24" t="s">
        <v>182</v>
      </c>
      <c r="AU272" s="24" t="s">
        <v>82</v>
      </c>
    </row>
    <row r="273" spans="2:51" s="12" customFormat="1" ht="13.5">
      <c r="B273" s="217"/>
      <c r="C273" s="218"/>
      <c r="D273" s="214" t="s">
        <v>184</v>
      </c>
      <c r="E273" s="219" t="s">
        <v>21</v>
      </c>
      <c r="F273" s="220" t="s">
        <v>395</v>
      </c>
      <c r="G273" s="218"/>
      <c r="H273" s="221" t="s">
        <v>21</v>
      </c>
      <c r="I273" s="222"/>
      <c r="J273" s="218"/>
      <c r="K273" s="218"/>
      <c r="L273" s="223"/>
      <c r="M273" s="224"/>
      <c r="N273" s="225"/>
      <c r="O273" s="225"/>
      <c r="P273" s="225"/>
      <c r="Q273" s="225"/>
      <c r="R273" s="225"/>
      <c r="S273" s="225"/>
      <c r="T273" s="226"/>
      <c r="AT273" s="227" t="s">
        <v>184</v>
      </c>
      <c r="AU273" s="227" t="s">
        <v>82</v>
      </c>
      <c r="AV273" s="12" t="s">
        <v>80</v>
      </c>
      <c r="AW273" s="12" t="s">
        <v>35</v>
      </c>
      <c r="AX273" s="12" t="s">
        <v>72</v>
      </c>
      <c r="AY273" s="227" t="s">
        <v>172</v>
      </c>
    </row>
    <row r="274" spans="2:51" s="13" customFormat="1" ht="13.5">
      <c r="B274" s="228"/>
      <c r="C274" s="229"/>
      <c r="D274" s="214" t="s">
        <v>184</v>
      </c>
      <c r="E274" s="230" t="s">
        <v>21</v>
      </c>
      <c r="F274" s="231" t="s">
        <v>242</v>
      </c>
      <c r="G274" s="229"/>
      <c r="H274" s="232">
        <v>1</v>
      </c>
      <c r="I274" s="233"/>
      <c r="J274" s="229"/>
      <c r="K274" s="229"/>
      <c r="L274" s="234"/>
      <c r="M274" s="235"/>
      <c r="N274" s="236"/>
      <c r="O274" s="236"/>
      <c r="P274" s="236"/>
      <c r="Q274" s="236"/>
      <c r="R274" s="236"/>
      <c r="S274" s="236"/>
      <c r="T274" s="237"/>
      <c r="AT274" s="238" t="s">
        <v>184</v>
      </c>
      <c r="AU274" s="238" t="s">
        <v>82</v>
      </c>
      <c r="AV274" s="13" t="s">
        <v>82</v>
      </c>
      <c r="AW274" s="13" t="s">
        <v>35</v>
      </c>
      <c r="AX274" s="13" t="s">
        <v>72</v>
      </c>
      <c r="AY274" s="238" t="s">
        <v>172</v>
      </c>
    </row>
    <row r="275" spans="2:51" s="12" customFormat="1" ht="13.5">
      <c r="B275" s="217"/>
      <c r="C275" s="218"/>
      <c r="D275" s="214" t="s">
        <v>184</v>
      </c>
      <c r="E275" s="219" t="s">
        <v>21</v>
      </c>
      <c r="F275" s="220" t="s">
        <v>396</v>
      </c>
      <c r="G275" s="218"/>
      <c r="H275" s="221" t="s">
        <v>21</v>
      </c>
      <c r="I275" s="222"/>
      <c r="J275" s="218"/>
      <c r="K275" s="218"/>
      <c r="L275" s="223"/>
      <c r="M275" s="224"/>
      <c r="N275" s="225"/>
      <c r="O275" s="225"/>
      <c r="P275" s="225"/>
      <c r="Q275" s="225"/>
      <c r="R275" s="225"/>
      <c r="S275" s="225"/>
      <c r="T275" s="226"/>
      <c r="AT275" s="227" t="s">
        <v>184</v>
      </c>
      <c r="AU275" s="227" t="s">
        <v>82</v>
      </c>
      <c r="AV275" s="12" t="s">
        <v>80</v>
      </c>
      <c r="AW275" s="12" t="s">
        <v>35</v>
      </c>
      <c r="AX275" s="12" t="s">
        <v>72</v>
      </c>
      <c r="AY275" s="227" t="s">
        <v>172</v>
      </c>
    </row>
    <row r="276" spans="2:51" s="13" customFormat="1" ht="13.5">
      <c r="B276" s="228"/>
      <c r="C276" s="229"/>
      <c r="D276" s="214" t="s">
        <v>184</v>
      </c>
      <c r="E276" s="230" t="s">
        <v>21</v>
      </c>
      <c r="F276" s="231" t="s">
        <v>397</v>
      </c>
      <c r="G276" s="229"/>
      <c r="H276" s="232">
        <v>3</v>
      </c>
      <c r="I276" s="233"/>
      <c r="J276" s="229"/>
      <c r="K276" s="229"/>
      <c r="L276" s="234"/>
      <c r="M276" s="235"/>
      <c r="N276" s="236"/>
      <c r="O276" s="236"/>
      <c r="P276" s="236"/>
      <c r="Q276" s="236"/>
      <c r="R276" s="236"/>
      <c r="S276" s="236"/>
      <c r="T276" s="237"/>
      <c r="AT276" s="238" t="s">
        <v>184</v>
      </c>
      <c r="AU276" s="238" t="s">
        <v>82</v>
      </c>
      <c r="AV276" s="13" t="s">
        <v>82</v>
      </c>
      <c r="AW276" s="13" t="s">
        <v>35</v>
      </c>
      <c r="AX276" s="13" t="s">
        <v>72</v>
      </c>
      <c r="AY276" s="238" t="s">
        <v>172</v>
      </c>
    </row>
    <row r="277" spans="2:51" s="14" customFormat="1" ht="13.5">
      <c r="B277" s="239"/>
      <c r="C277" s="240"/>
      <c r="D277" s="241" t="s">
        <v>184</v>
      </c>
      <c r="E277" s="242" t="s">
        <v>21</v>
      </c>
      <c r="F277" s="243" t="s">
        <v>193</v>
      </c>
      <c r="G277" s="240"/>
      <c r="H277" s="244">
        <v>4</v>
      </c>
      <c r="I277" s="245"/>
      <c r="J277" s="240"/>
      <c r="K277" s="240"/>
      <c r="L277" s="246"/>
      <c r="M277" s="247"/>
      <c r="N277" s="248"/>
      <c r="O277" s="248"/>
      <c r="P277" s="248"/>
      <c r="Q277" s="248"/>
      <c r="R277" s="248"/>
      <c r="S277" s="248"/>
      <c r="T277" s="249"/>
      <c r="AT277" s="250" t="s">
        <v>184</v>
      </c>
      <c r="AU277" s="250" t="s">
        <v>82</v>
      </c>
      <c r="AV277" s="14" t="s">
        <v>180</v>
      </c>
      <c r="AW277" s="14" t="s">
        <v>35</v>
      </c>
      <c r="AX277" s="14" t="s">
        <v>80</v>
      </c>
      <c r="AY277" s="250" t="s">
        <v>172</v>
      </c>
    </row>
    <row r="278" spans="2:65" s="1" customFormat="1" ht="22.5" customHeight="1">
      <c r="B278" s="41"/>
      <c r="C278" s="254" t="s">
        <v>398</v>
      </c>
      <c r="D278" s="254" t="s">
        <v>399</v>
      </c>
      <c r="E278" s="255" t="s">
        <v>400</v>
      </c>
      <c r="F278" s="256" t="s">
        <v>401</v>
      </c>
      <c r="G278" s="257" t="s">
        <v>238</v>
      </c>
      <c r="H278" s="258">
        <v>1</v>
      </c>
      <c r="I278" s="259"/>
      <c r="J278" s="260">
        <f>ROUND(I278*H278,2)</f>
        <v>0</v>
      </c>
      <c r="K278" s="256" t="s">
        <v>21</v>
      </c>
      <c r="L278" s="261"/>
      <c r="M278" s="262" t="s">
        <v>21</v>
      </c>
      <c r="N278" s="263" t="s">
        <v>43</v>
      </c>
      <c r="O278" s="42"/>
      <c r="P278" s="211">
        <f>O278*H278</f>
        <v>0</v>
      </c>
      <c r="Q278" s="211">
        <v>0.05</v>
      </c>
      <c r="R278" s="211">
        <f>Q278*H278</f>
        <v>0.05</v>
      </c>
      <c r="S278" s="211">
        <v>0</v>
      </c>
      <c r="T278" s="212">
        <f>S278*H278</f>
        <v>0</v>
      </c>
      <c r="AR278" s="24" t="s">
        <v>402</v>
      </c>
      <c r="AT278" s="24" t="s">
        <v>399</v>
      </c>
      <c r="AU278" s="24" t="s">
        <v>82</v>
      </c>
      <c r="AY278" s="24" t="s">
        <v>172</v>
      </c>
      <c r="BE278" s="213">
        <f>IF(N278="základní",J278,0)</f>
        <v>0</v>
      </c>
      <c r="BF278" s="213">
        <f>IF(N278="snížená",J278,0)</f>
        <v>0</v>
      </c>
      <c r="BG278" s="213">
        <f>IF(N278="zákl. přenesená",J278,0)</f>
        <v>0</v>
      </c>
      <c r="BH278" s="213">
        <f>IF(N278="sníž. přenesená",J278,0)</f>
        <v>0</v>
      </c>
      <c r="BI278" s="213">
        <f>IF(N278="nulová",J278,0)</f>
        <v>0</v>
      </c>
      <c r="BJ278" s="24" t="s">
        <v>80</v>
      </c>
      <c r="BK278" s="213">
        <f>ROUND(I278*H278,2)</f>
        <v>0</v>
      </c>
      <c r="BL278" s="24" t="s">
        <v>320</v>
      </c>
      <c r="BM278" s="24" t="s">
        <v>403</v>
      </c>
    </row>
    <row r="279" spans="2:51" s="12" customFormat="1" ht="13.5">
      <c r="B279" s="217"/>
      <c r="C279" s="218"/>
      <c r="D279" s="214" t="s">
        <v>184</v>
      </c>
      <c r="E279" s="219" t="s">
        <v>21</v>
      </c>
      <c r="F279" s="220" t="s">
        <v>404</v>
      </c>
      <c r="G279" s="218"/>
      <c r="H279" s="221" t="s">
        <v>21</v>
      </c>
      <c r="I279" s="222"/>
      <c r="J279" s="218"/>
      <c r="K279" s="218"/>
      <c r="L279" s="223"/>
      <c r="M279" s="224"/>
      <c r="N279" s="225"/>
      <c r="O279" s="225"/>
      <c r="P279" s="225"/>
      <c r="Q279" s="225"/>
      <c r="R279" s="225"/>
      <c r="S279" s="225"/>
      <c r="T279" s="226"/>
      <c r="AT279" s="227" t="s">
        <v>184</v>
      </c>
      <c r="AU279" s="227" t="s">
        <v>82</v>
      </c>
      <c r="AV279" s="12" t="s">
        <v>80</v>
      </c>
      <c r="AW279" s="12" t="s">
        <v>35</v>
      </c>
      <c r="AX279" s="12" t="s">
        <v>72</v>
      </c>
      <c r="AY279" s="227" t="s">
        <v>172</v>
      </c>
    </row>
    <row r="280" spans="2:51" s="13" customFormat="1" ht="13.5">
      <c r="B280" s="228"/>
      <c r="C280" s="229"/>
      <c r="D280" s="241" t="s">
        <v>184</v>
      </c>
      <c r="E280" s="251" t="s">
        <v>21</v>
      </c>
      <c r="F280" s="252" t="s">
        <v>242</v>
      </c>
      <c r="G280" s="229"/>
      <c r="H280" s="253">
        <v>1</v>
      </c>
      <c r="I280" s="233"/>
      <c r="J280" s="229"/>
      <c r="K280" s="229"/>
      <c r="L280" s="234"/>
      <c r="M280" s="235"/>
      <c r="N280" s="236"/>
      <c r="O280" s="236"/>
      <c r="P280" s="236"/>
      <c r="Q280" s="236"/>
      <c r="R280" s="236"/>
      <c r="S280" s="236"/>
      <c r="T280" s="237"/>
      <c r="AT280" s="238" t="s">
        <v>184</v>
      </c>
      <c r="AU280" s="238" t="s">
        <v>82</v>
      </c>
      <c r="AV280" s="13" t="s">
        <v>82</v>
      </c>
      <c r="AW280" s="13" t="s">
        <v>35</v>
      </c>
      <c r="AX280" s="13" t="s">
        <v>80</v>
      </c>
      <c r="AY280" s="238" t="s">
        <v>172</v>
      </c>
    </row>
    <row r="281" spans="2:65" s="1" customFormat="1" ht="22.5" customHeight="1">
      <c r="B281" s="41"/>
      <c r="C281" s="254" t="s">
        <v>405</v>
      </c>
      <c r="D281" s="254" t="s">
        <v>399</v>
      </c>
      <c r="E281" s="255" t="s">
        <v>406</v>
      </c>
      <c r="F281" s="256" t="s">
        <v>407</v>
      </c>
      <c r="G281" s="257" t="s">
        <v>238</v>
      </c>
      <c r="H281" s="258">
        <v>1</v>
      </c>
      <c r="I281" s="259"/>
      <c r="J281" s="260">
        <f>ROUND(I281*H281,2)</f>
        <v>0</v>
      </c>
      <c r="K281" s="256" t="s">
        <v>21</v>
      </c>
      <c r="L281" s="261"/>
      <c r="M281" s="262" t="s">
        <v>21</v>
      </c>
      <c r="N281" s="263" t="s">
        <v>43</v>
      </c>
      <c r="O281" s="42"/>
      <c r="P281" s="211">
        <f>O281*H281</f>
        <v>0</v>
      </c>
      <c r="Q281" s="211">
        <v>0.0195</v>
      </c>
      <c r="R281" s="211">
        <f>Q281*H281</f>
        <v>0.0195</v>
      </c>
      <c r="S281" s="211">
        <v>0</v>
      </c>
      <c r="T281" s="212">
        <f>S281*H281</f>
        <v>0</v>
      </c>
      <c r="AR281" s="24" t="s">
        <v>402</v>
      </c>
      <c r="AT281" s="24" t="s">
        <v>399</v>
      </c>
      <c r="AU281" s="24" t="s">
        <v>82</v>
      </c>
      <c r="AY281" s="24" t="s">
        <v>172</v>
      </c>
      <c r="BE281" s="213">
        <f>IF(N281="základní",J281,0)</f>
        <v>0</v>
      </c>
      <c r="BF281" s="213">
        <f>IF(N281="snížená",J281,0)</f>
        <v>0</v>
      </c>
      <c r="BG281" s="213">
        <f>IF(N281="zákl. přenesená",J281,0)</f>
        <v>0</v>
      </c>
      <c r="BH281" s="213">
        <f>IF(N281="sníž. přenesená",J281,0)</f>
        <v>0</v>
      </c>
      <c r="BI281" s="213">
        <f>IF(N281="nulová",J281,0)</f>
        <v>0</v>
      </c>
      <c r="BJ281" s="24" t="s">
        <v>80</v>
      </c>
      <c r="BK281" s="213">
        <f>ROUND(I281*H281,2)</f>
        <v>0</v>
      </c>
      <c r="BL281" s="24" t="s">
        <v>320</v>
      </c>
      <c r="BM281" s="24" t="s">
        <v>408</v>
      </c>
    </row>
    <row r="282" spans="2:51" s="12" customFormat="1" ht="13.5">
      <c r="B282" s="217"/>
      <c r="C282" s="218"/>
      <c r="D282" s="214" t="s">
        <v>184</v>
      </c>
      <c r="E282" s="219" t="s">
        <v>21</v>
      </c>
      <c r="F282" s="220" t="s">
        <v>385</v>
      </c>
      <c r="G282" s="218"/>
      <c r="H282" s="221" t="s">
        <v>21</v>
      </c>
      <c r="I282" s="222"/>
      <c r="J282" s="218"/>
      <c r="K282" s="218"/>
      <c r="L282" s="223"/>
      <c r="M282" s="224"/>
      <c r="N282" s="225"/>
      <c r="O282" s="225"/>
      <c r="P282" s="225"/>
      <c r="Q282" s="225"/>
      <c r="R282" s="225"/>
      <c r="S282" s="225"/>
      <c r="T282" s="226"/>
      <c r="AT282" s="227" t="s">
        <v>184</v>
      </c>
      <c r="AU282" s="227" t="s">
        <v>82</v>
      </c>
      <c r="AV282" s="12" t="s">
        <v>80</v>
      </c>
      <c r="AW282" s="12" t="s">
        <v>35</v>
      </c>
      <c r="AX282" s="12" t="s">
        <v>72</v>
      </c>
      <c r="AY282" s="227" t="s">
        <v>172</v>
      </c>
    </row>
    <row r="283" spans="2:51" s="13" customFormat="1" ht="13.5">
      <c r="B283" s="228"/>
      <c r="C283" s="229"/>
      <c r="D283" s="241" t="s">
        <v>184</v>
      </c>
      <c r="E283" s="251" t="s">
        <v>21</v>
      </c>
      <c r="F283" s="252" t="s">
        <v>242</v>
      </c>
      <c r="G283" s="229"/>
      <c r="H283" s="253">
        <v>1</v>
      </c>
      <c r="I283" s="233"/>
      <c r="J283" s="229"/>
      <c r="K283" s="229"/>
      <c r="L283" s="234"/>
      <c r="M283" s="235"/>
      <c r="N283" s="236"/>
      <c r="O283" s="236"/>
      <c r="P283" s="236"/>
      <c r="Q283" s="236"/>
      <c r="R283" s="236"/>
      <c r="S283" s="236"/>
      <c r="T283" s="237"/>
      <c r="AT283" s="238" t="s">
        <v>184</v>
      </c>
      <c r="AU283" s="238" t="s">
        <v>82</v>
      </c>
      <c r="AV283" s="13" t="s">
        <v>82</v>
      </c>
      <c r="AW283" s="13" t="s">
        <v>35</v>
      </c>
      <c r="AX283" s="13" t="s">
        <v>80</v>
      </c>
      <c r="AY283" s="238" t="s">
        <v>172</v>
      </c>
    </row>
    <row r="284" spans="2:65" s="1" customFormat="1" ht="22.5" customHeight="1">
      <c r="B284" s="41"/>
      <c r="C284" s="254" t="s">
        <v>409</v>
      </c>
      <c r="D284" s="254" t="s">
        <v>399</v>
      </c>
      <c r="E284" s="255" t="s">
        <v>410</v>
      </c>
      <c r="F284" s="256" t="s">
        <v>411</v>
      </c>
      <c r="G284" s="257" t="s">
        <v>238</v>
      </c>
      <c r="H284" s="258">
        <v>3</v>
      </c>
      <c r="I284" s="259"/>
      <c r="J284" s="260">
        <f>ROUND(I284*H284,2)</f>
        <v>0</v>
      </c>
      <c r="K284" s="256" t="s">
        <v>179</v>
      </c>
      <c r="L284" s="261"/>
      <c r="M284" s="262" t="s">
        <v>21</v>
      </c>
      <c r="N284" s="263" t="s">
        <v>43</v>
      </c>
      <c r="O284" s="42"/>
      <c r="P284" s="211">
        <f>O284*H284</f>
        <v>0</v>
      </c>
      <c r="Q284" s="211">
        <v>0.02405</v>
      </c>
      <c r="R284" s="211">
        <f>Q284*H284</f>
        <v>0.07214999999999999</v>
      </c>
      <c r="S284" s="211">
        <v>0</v>
      </c>
      <c r="T284" s="212">
        <f>S284*H284</f>
        <v>0</v>
      </c>
      <c r="AR284" s="24" t="s">
        <v>402</v>
      </c>
      <c r="AT284" s="24" t="s">
        <v>399</v>
      </c>
      <c r="AU284" s="24" t="s">
        <v>82</v>
      </c>
      <c r="AY284" s="24" t="s">
        <v>172</v>
      </c>
      <c r="BE284" s="213">
        <f>IF(N284="základní",J284,0)</f>
        <v>0</v>
      </c>
      <c r="BF284" s="213">
        <f>IF(N284="snížená",J284,0)</f>
        <v>0</v>
      </c>
      <c r="BG284" s="213">
        <f>IF(N284="zákl. přenesená",J284,0)</f>
        <v>0</v>
      </c>
      <c r="BH284" s="213">
        <f>IF(N284="sníž. přenesená",J284,0)</f>
        <v>0</v>
      </c>
      <c r="BI284" s="213">
        <f>IF(N284="nulová",J284,0)</f>
        <v>0</v>
      </c>
      <c r="BJ284" s="24" t="s">
        <v>80</v>
      </c>
      <c r="BK284" s="213">
        <f>ROUND(I284*H284,2)</f>
        <v>0</v>
      </c>
      <c r="BL284" s="24" t="s">
        <v>320</v>
      </c>
      <c r="BM284" s="24" t="s">
        <v>412</v>
      </c>
    </row>
    <row r="285" spans="2:51" s="12" customFormat="1" ht="13.5">
      <c r="B285" s="217"/>
      <c r="C285" s="218"/>
      <c r="D285" s="214" t="s">
        <v>184</v>
      </c>
      <c r="E285" s="219" t="s">
        <v>21</v>
      </c>
      <c r="F285" s="220" t="s">
        <v>396</v>
      </c>
      <c r="G285" s="218"/>
      <c r="H285" s="221" t="s">
        <v>21</v>
      </c>
      <c r="I285" s="222"/>
      <c r="J285" s="218"/>
      <c r="K285" s="218"/>
      <c r="L285" s="223"/>
      <c r="M285" s="224"/>
      <c r="N285" s="225"/>
      <c r="O285" s="225"/>
      <c r="P285" s="225"/>
      <c r="Q285" s="225"/>
      <c r="R285" s="225"/>
      <c r="S285" s="225"/>
      <c r="T285" s="226"/>
      <c r="AT285" s="227" t="s">
        <v>184</v>
      </c>
      <c r="AU285" s="227" t="s">
        <v>82</v>
      </c>
      <c r="AV285" s="12" t="s">
        <v>80</v>
      </c>
      <c r="AW285" s="12" t="s">
        <v>35</v>
      </c>
      <c r="AX285" s="12" t="s">
        <v>72</v>
      </c>
      <c r="AY285" s="227" t="s">
        <v>172</v>
      </c>
    </row>
    <row r="286" spans="2:51" s="13" customFormat="1" ht="13.5">
      <c r="B286" s="228"/>
      <c r="C286" s="229"/>
      <c r="D286" s="241" t="s">
        <v>184</v>
      </c>
      <c r="E286" s="251" t="s">
        <v>21</v>
      </c>
      <c r="F286" s="252" t="s">
        <v>397</v>
      </c>
      <c r="G286" s="229"/>
      <c r="H286" s="253">
        <v>3</v>
      </c>
      <c r="I286" s="233"/>
      <c r="J286" s="229"/>
      <c r="K286" s="229"/>
      <c r="L286" s="234"/>
      <c r="M286" s="235"/>
      <c r="N286" s="236"/>
      <c r="O286" s="236"/>
      <c r="P286" s="236"/>
      <c r="Q286" s="236"/>
      <c r="R286" s="236"/>
      <c r="S286" s="236"/>
      <c r="T286" s="237"/>
      <c r="AT286" s="238" t="s">
        <v>184</v>
      </c>
      <c r="AU286" s="238" t="s">
        <v>82</v>
      </c>
      <c r="AV286" s="13" t="s">
        <v>82</v>
      </c>
      <c r="AW286" s="13" t="s">
        <v>35</v>
      </c>
      <c r="AX286" s="13" t="s">
        <v>80</v>
      </c>
      <c r="AY286" s="238" t="s">
        <v>172</v>
      </c>
    </row>
    <row r="287" spans="2:65" s="1" customFormat="1" ht="22.5" customHeight="1">
      <c r="B287" s="41"/>
      <c r="C287" s="254" t="s">
        <v>413</v>
      </c>
      <c r="D287" s="254" t="s">
        <v>399</v>
      </c>
      <c r="E287" s="255" t="s">
        <v>414</v>
      </c>
      <c r="F287" s="256" t="s">
        <v>415</v>
      </c>
      <c r="G287" s="257" t="s">
        <v>238</v>
      </c>
      <c r="H287" s="258">
        <v>1</v>
      </c>
      <c r="I287" s="259"/>
      <c r="J287" s="260">
        <f>ROUND(I287*H287,2)</f>
        <v>0</v>
      </c>
      <c r="K287" s="256" t="s">
        <v>179</v>
      </c>
      <c r="L287" s="261"/>
      <c r="M287" s="262" t="s">
        <v>21</v>
      </c>
      <c r="N287" s="263" t="s">
        <v>43</v>
      </c>
      <c r="O287" s="42"/>
      <c r="P287" s="211">
        <f>O287*H287</f>
        <v>0</v>
      </c>
      <c r="Q287" s="211">
        <v>0.02619</v>
      </c>
      <c r="R287" s="211">
        <f>Q287*H287</f>
        <v>0.02619</v>
      </c>
      <c r="S287" s="211">
        <v>0</v>
      </c>
      <c r="T287" s="212">
        <f>S287*H287</f>
        <v>0</v>
      </c>
      <c r="AR287" s="24" t="s">
        <v>402</v>
      </c>
      <c r="AT287" s="24" t="s">
        <v>399</v>
      </c>
      <c r="AU287" s="24" t="s">
        <v>82</v>
      </c>
      <c r="AY287" s="24" t="s">
        <v>172</v>
      </c>
      <c r="BE287" s="213">
        <f>IF(N287="základní",J287,0)</f>
        <v>0</v>
      </c>
      <c r="BF287" s="213">
        <f>IF(N287="snížená",J287,0)</f>
        <v>0</v>
      </c>
      <c r="BG287" s="213">
        <f>IF(N287="zákl. přenesená",J287,0)</f>
        <v>0</v>
      </c>
      <c r="BH287" s="213">
        <f>IF(N287="sníž. přenesená",J287,0)</f>
        <v>0</v>
      </c>
      <c r="BI287" s="213">
        <f>IF(N287="nulová",J287,0)</f>
        <v>0</v>
      </c>
      <c r="BJ287" s="24" t="s">
        <v>80</v>
      </c>
      <c r="BK287" s="213">
        <f>ROUND(I287*H287,2)</f>
        <v>0</v>
      </c>
      <c r="BL287" s="24" t="s">
        <v>320</v>
      </c>
      <c r="BM287" s="24" t="s">
        <v>416</v>
      </c>
    </row>
    <row r="288" spans="2:51" s="12" customFormat="1" ht="13.5">
      <c r="B288" s="217"/>
      <c r="C288" s="218"/>
      <c r="D288" s="214" t="s">
        <v>184</v>
      </c>
      <c r="E288" s="219" t="s">
        <v>21</v>
      </c>
      <c r="F288" s="220" t="s">
        <v>395</v>
      </c>
      <c r="G288" s="218"/>
      <c r="H288" s="221" t="s">
        <v>21</v>
      </c>
      <c r="I288" s="222"/>
      <c r="J288" s="218"/>
      <c r="K288" s="218"/>
      <c r="L288" s="223"/>
      <c r="M288" s="224"/>
      <c r="N288" s="225"/>
      <c r="O288" s="225"/>
      <c r="P288" s="225"/>
      <c r="Q288" s="225"/>
      <c r="R288" s="225"/>
      <c r="S288" s="225"/>
      <c r="T288" s="226"/>
      <c r="AT288" s="227" t="s">
        <v>184</v>
      </c>
      <c r="AU288" s="227" t="s">
        <v>82</v>
      </c>
      <c r="AV288" s="12" t="s">
        <v>80</v>
      </c>
      <c r="AW288" s="12" t="s">
        <v>35</v>
      </c>
      <c r="AX288" s="12" t="s">
        <v>72</v>
      </c>
      <c r="AY288" s="227" t="s">
        <v>172</v>
      </c>
    </row>
    <row r="289" spans="2:51" s="13" customFormat="1" ht="13.5">
      <c r="B289" s="228"/>
      <c r="C289" s="229"/>
      <c r="D289" s="214" t="s">
        <v>184</v>
      </c>
      <c r="E289" s="230" t="s">
        <v>21</v>
      </c>
      <c r="F289" s="231" t="s">
        <v>242</v>
      </c>
      <c r="G289" s="229"/>
      <c r="H289" s="232">
        <v>1</v>
      </c>
      <c r="I289" s="233"/>
      <c r="J289" s="229"/>
      <c r="K289" s="229"/>
      <c r="L289" s="234"/>
      <c r="M289" s="235"/>
      <c r="N289" s="236"/>
      <c r="O289" s="236"/>
      <c r="P289" s="236"/>
      <c r="Q289" s="236"/>
      <c r="R289" s="236"/>
      <c r="S289" s="236"/>
      <c r="T289" s="237"/>
      <c r="AT289" s="238" t="s">
        <v>184</v>
      </c>
      <c r="AU289" s="238" t="s">
        <v>82</v>
      </c>
      <c r="AV289" s="13" t="s">
        <v>82</v>
      </c>
      <c r="AW289" s="13" t="s">
        <v>35</v>
      </c>
      <c r="AX289" s="13" t="s">
        <v>80</v>
      </c>
      <c r="AY289" s="238" t="s">
        <v>172</v>
      </c>
    </row>
    <row r="290" spans="2:63" s="11" customFormat="1" ht="29.85" customHeight="1">
      <c r="B290" s="185"/>
      <c r="C290" s="186"/>
      <c r="D290" s="199" t="s">
        <v>71</v>
      </c>
      <c r="E290" s="200" t="s">
        <v>252</v>
      </c>
      <c r="F290" s="200" t="s">
        <v>417</v>
      </c>
      <c r="G290" s="186"/>
      <c r="H290" s="186"/>
      <c r="I290" s="189"/>
      <c r="J290" s="201">
        <f>BK290</f>
        <v>0</v>
      </c>
      <c r="K290" s="186"/>
      <c r="L290" s="191"/>
      <c r="M290" s="192"/>
      <c r="N290" s="193"/>
      <c r="O290" s="193"/>
      <c r="P290" s="194">
        <f>SUM(P291:P308)</f>
        <v>0</v>
      </c>
      <c r="Q290" s="193"/>
      <c r="R290" s="194">
        <f>SUM(R291:R308)</f>
        <v>0.06711876</v>
      </c>
      <c r="S290" s="193"/>
      <c r="T290" s="195">
        <f>SUM(T291:T308)</f>
        <v>0</v>
      </c>
      <c r="AR290" s="196" t="s">
        <v>80</v>
      </c>
      <c r="AT290" s="197" t="s">
        <v>71</v>
      </c>
      <c r="AU290" s="197" t="s">
        <v>80</v>
      </c>
      <c r="AY290" s="196" t="s">
        <v>172</v>
      </c>
      <c r="BK290" s="198">
        <f>SUM(BK291:BK308)</f>
        <v>0</v>
      </c>
    </row>
    <row r="291" spans="2:65" s="1" customFormat="1" ht="31.5" customHeight="1">
      <c r="B291" s="41"/>
      <c r="C291" s="202" t="s">
        <v>418</v>
      </c>
      <c r="D291" s="202" t="s">
        <v>175</v>
      </c>
      <c r="E291" s="203" t="s">
        <v>419</v>
      </c>
      <c r="F291" s="204" t="s">
        <v>420</v>
      </c>
      <c r="G291" s="205" t="s">
        <v>238</v>
      </c>
      <c r="H291" s="206">
        <v>208</v>
      </c>
      <c r="I291" s="207"/>
      <c r="J291" s="208">
        <f>ROUND(I291*H291,2)</f>
        <v>0</v>
      </c>
      <c r="K291" s="204" t="s">
        <v>179</v>
      </c>
      <c r="L291" s="61"/>
      <c r="M291" s="209" t="s">
        <v>21</v>
      </c>
      <c r="N291" s="210" t="s">
        <v>43</v>
      </c>
      <c r="O291" s="42"/>
      <c r="P291" s="211">
        <f>O291*H291</f>
        <v>0</v>
      </c>
      <c r="Q291" s="211">
        <v>2E-05</v>
      </c>
      <c r="R291" s="211">
        <f>Q291*H291</f>
        <v>0.0041600000000000005</v>
      </c>
      <c r="S291" s="211">
        <v>0</v>
      </c>
      <c r="T291" s="212">
        <f>S291*H291</f>
        <v>0</v>
      </c>
      <c r="AR291" s="24" t="s">
        <v>180</v>
      </c>
      <c r="AT291" s="24" t="s">
        <v>175</v>
      </c>
      <c r="AU291" s="24" t="s">
        <v>82</v>
      </c>
      <c r="AY291" s="24" t="s">
        <v>172</v>
      </c>
      <c r="BE291" s="213">
        <f>IF(N291="základní",J291,0)</f>
        <v>0</v>
      </c>
      <c r="BF291" s="213">
        <f>IF(N291="snížená",J291,0)</f>
        <v>0</v>
      </c>
      <c r="BG291" s="213">
        <f>IF(N291="zákl. přenesená",J291,0)</f>
        <v>0</v>
      </c>
      <c r="BH291" s="213">
        <f>IF(N291="sníž. přenesená",J291,0)</f>
        <v>0</v>
      </c>
      <c r="BI291" s="213">
        <f>IF(N291="nulová",J291,0)</f>
        <v>0</v>
      </c>
      <c r="BJ291" s="24" t="s">
        <v>80</v>
      </c>
      <c r="BK291" s="213">
        <f>ROUND(I291*H291,2)</f>
        <v>0</v>
      </c>
      <c r="BL291" s="24" t="s">
        <v>180</v>
      </c>
      <c r="BM291" s="24" t="s">
        <v>421</v>
      </c>
    </row>
    <row r="292" spans="2:47" s="1" customFormat="1" ht="94.5">
      <c r="B292" s="41"/>
      <c r="C292" s="63"/>
      <c r="D292" s="214" t="s">
        <v>182</v>
      </c>
      <c r="E292" s="63"/>
      <c r="F292" s="215" t="s">
        <v>422</v>
      </c>
      <c r="G292" s="63"/>
      <c r="H292" s="63"/>
      <c r="I292" s="172"/>
      <c r="J292" s="63"/>
      <c r="K292" s="63"/>
      <c r="L292" s="61"/>
      <c r="M292" s="216"/>
      <c r="N292" s="42"/>
      <c r="O292" s="42"/>
      <c r="P292" s="42"/>
      <c r="Q292" s="42"/>
      <c r="R292" s="42"/>
      <c r="S292" s="42"/>
      <c r="T292" s="78"/>
      <c r="AT292" s="24" t="s">
        <v>182</v>
      </c>
      <c r="AU292" s="24" t="s">
        <v>82</v>
      </c>
    </row>
    <row r="293" spans="2:51" s="12" customFormat="1" ht="13.5">
      <c r="B293" s="217"/>
      <c r="C293" s="218"/>
      <c r="D293" s="214" t="s">
        <v>184</v>
      </c>
      <c r="E293" s="219" t="s">
        <v>21</v>
      </c>
      <c r="F293" s="220" t="s">
        <v>423</v>
      </c>
      <c r="G293" s="218"/>
      <c r="H293" s="221" t="s">
        <v>21</v>
      </c>
      <c r="I293" s="222"/>
      <c r="J293" s="218"/>
      <c r="K293" s="218"/>
      <c r="L293" s="223"/>
      <c r="M293" s="224"/>
      <c r="N293" s="225"/>
      <c r="O293" s="225"/>
      <c r="P293" s="225"/>
      <c r="Q293" s="225"/>
      <c r="R293" s="225"/>
      <c r="S293" s="225"/>
      <c r="T293" s="226"/>
      <c r="AT293" s="227" t="s">
        <v>184</v>
      </c>
      <c r="AU293" s="227" t="s">
        <v>82</v>
      </c>
      <c r="AV293" s="12" t="s">
        <v>80</v>
      </c>
      <c r="AW293" s="12" t="s">
        <v>35</v>
      </c>
      <c r="AX293" s="12" t="s">
        <v>72</v>
      </c>
      <c r="AY293" s="227" t="s">
        <v>172</v>
      </c>
    </row>
    <row r="294" spans="2:51" s="13" customFormat="1" ht="13.5">
      <c r="B294" s="228"/>
      <c r="C294" s="229"/>
      <c r="D294" s="241" t="s">
        <v>184</v>
      </c>
      <c r="E294" s="251" t="s">
        <v>21</v>
      </c>
      <c r="F294" s="252" t="s">
        <v>424</v>
      </c>
      <c r="G294" s="229"/>
      <c r="H294" s="253">
        <v>208</v>
      </c>
      <c r="I294" s="233"/>
      <c r="J294" s="229"/>
      <c r="K294" s="229"/>
      <c r="L294" s="234"/>
      <c r="M294" s="235"/>
      <c r="N294" s="236"/>
      <c r="O294" s="236"/>
      <c r="P294" s="236"/>
      <c r="Q294" s="236"/>
      <c r="R294" s="236"/>
      <c r="S294" s="236"/>
      <c r="T294" s="237"/>
      <c r="AT294" s="238" t="s">
        <v>184</v>
      </c>
      <c r="AU294" s="238" t="s">
        <v>82</v>
      </c>
      <c r="AV294" s="13" t="s">
        <v>82</v>
      </c>
      <c r="AW294" s="13" t="s">
        <v>35</v>
      </c>
      <c r="AX294" s="13" t="s">
        <v>80</v>
      </c>
      <c r="AY294" s="238" t="s">
        <v>172</v>
      </c>
    </row>
    <row r="295" spans="2:65" s="1" customFormat="1" ht="31.5" customHeight="1">
      <c r="B295" s="41"/>
      <c r="C295" s="202" t="s">
        <v>425</v>
      </c>
      <c r="D295" s="202" t="s">
        <v>175</v>
      </c>
      <c r="E295" s="203" t="s">
        <v>426</v>
      </c>
      <c r="F295" s="204" t="s">
        <v>427</v>
      </c>
      <c r="G295" s="205" t="s">
        <v>238</v>
      </c>
      <c r="H295" s="206">
        <v>208</v>
      </c>
      <c r="I295" s="207"/>
      <c r="J295" s="208">
        <f>ROUND(I295*H295,2)</f>
        <v>0</v>
      </c>
      <c r="K295" s="204" t="s">
        <v>179</v>
      </c>
      <c r="L295" s="61"/>
      <c r="M295" s="209" t="s">
        <v>21</v>
      </c>
      <c r="N295" s="210" t="s">
        <v>43</v>
      </c>
      <c r="O295" s="42"/>
      <c r="P295" s="211">
        <f>O295*H295</f>
        <v>0</v>
      </c>
      <c r="Q295" s="211">
        <v>0.00027</v>
      </c>
      <c r="R295" s="211">
        <f>Q295*H295</f>
        <v>0.05616</v>
      </c>
      <c r="S295" s="211">
        <v>0</v>
      </c>
      <c r="T295" s="212">
        <f>S295*H295</f>
        <v>0</v>
      </c>
      <c r="AR295" s="24" t="s">
        <v>180</v>
      </c>
      <c r="AT295" s="24" t="s">
        <v>175</v>
      </c>
      <c r="AU295" s="24" t="s">
        <v>82</v>
      </c>
      <c r="AY295" s="24" t="s">
        <v>172</v>
      </c>
      <c r="BE295" s="213">
        <f>IF(N295="základní",J295,0)</f>
        <v>0</v>
      </c>
      <c r="BF295" s="213">
        <f>IF(N295="snížená",J295,0)</f>
        <v>0</v>
      </c>
      <c r="BG295" s="213">
        <f>IF(N295="zákl. přenesená",J295,0)</f>
        <v>0</v>
      </c>
      <c r="BH295" s="213">
        <f>IF(N295="sníž. přenesená",J295,0)</f>
        <v>0</v>
      </c>
      <c r="BI295" s="213">
        <f>IF(N295="nulová",J295,0)</f>
        <v>0</v>
      </c>
      <c r="BJ295" s="24" t="s">
        <v>80</v>
      </c>
      <c r="BK295" s="213">
        <f>ROUND(I295*H295,2)</f>
        <v>0</v>
      </c>
      <c r="BL295" s="24" t="s">
        <v>180</v>
      </c>
      <c r="BM295" s="24" t="s">
        <v>428</v>
      </c>
    </row>
    <row r="296" spans="2:47" s="1" customFormat="1" ht="94.5">
      <c r="B296" s="41"/>
      <c r="C296" s="63"/>
      <c r="D296" s="241" t="s">
        <v>182</v>
      </c>
      <c r="E296" s="63"/>
      <c r="F296" s="264" t="s">
        <v>422</v>
      </c>
      <c r="G296" s="63"/>
      <c r="H296" s="63"/>
      <c r="I296" s="172"/>
      <c r="J296" s="63"/>
      <c r="K296" s="63"/>
      <c r="L296" s="61"/>
      <c r="M296" s="216"/>
      <c r="N296" s="42"/>
      <c r="O296" s="42"/>
      <c r="P296" s="42"/>
      <c r="Q296" s="42"/>
      <c r="R296" s="42"/>
      <c r="S296" s="42"/>
      <c r="T296" s="78"/>
      <c r="AT296" s="24" t="s">
        <v>182</v>
      </c>
      <c r="AU296" s="24" t="s">
        <v>82</v>
      </c>
    </row>
    <row r="297" spans="2:65" s="1" customFormat="1" ht="57" customHeight="1">
      <c r="B297" s="41"/>
      <c r="C297" s="202" t="s">
        <v>429</v>
      </c>
      <c r="D297" s="202" t="s">
        <v>175</v>
      </c>
      <c r="E297" s="203" t="s">
        <v>430</v>
      </c>
      <c r="F297" s="204" t="s">
        <v>431</v>
      </c>
      <c r="G297" s="205" t="s">
        <v>205</v>
      </c>
      <c r="H297" s="206">
        <v>169.969</v>
      </c>
      <c r="I297" s="207"/>
      <c r="J297" s="208">
        <f>ROUND(I297*H297,2)</f>
        <v>0</v>
      </c>
      <c r="K297" s="204" t="s">
        <v>432</v>
      </c>
      <c r="L297" s="61"/>
      <c r="M297" s="209" t="s">
        <v>21</v>
      </c>
      <c r="N297" s="210" t="s">
        <v>43</v>
      </c>
      <c r="O297" s="42"/>
      <c r="P297" s="211">
        <f>O297*H297</f>
        <v>0</v>
      </c>
      <c r="Q297" s="211">
        <v>4E-05</v>
      </c>
      <c r="R297" s="211">
        <f>Q297*H297</f>
        <v>0.00679876</v>
      </c>
      <c r="S297" s="211">
        <v>0</v>
      </c>
      <c r="T297" s="212">
        <f>S297*H297</f>
        <v>0</v>
      </c>
      <c r="AR297" s="24" t="s">
        <v>180</v>
      </c>
      <c r="AT297" s="24" t="s">
        <v>175</v>
      </c>
      <c r="AU297" s="24" t="s">
        <v>82</v>
      </c>
      <c r="AY297" s="24" t="s">
        <v>172</v>
      </c>
      <c r="BE297" s="213">
        <f>IF(N297="základní",J297,0)</f>
        <v>0</v>
      </c>
      <c r="BF297" s="213">
        <f>IF(N297="snížená",J297,0)</f>
        <v>0</v>
      </c>
      <c r="BG297" s="213">
        <f>IF(N297="zákl. přenesená",J297,0)</f>
        <v>0</v>
      </c>
      <c r="BH297" s="213">
        <f>IF(N297="sníž. přenesená",J297,0)</f>
        <v>0</v>
      </c>
      <c r="BI297" s="213">
        <f>IF(N297="nulová",J297,0)</f>
        <v>0</v>
      </c>
      <c r="BJ297" s="24" t="s">
        <v>80</v>
      </c>
      <c r="BK297" s="213">
        <f>ROUND(I297*H297,2)</f>
        <v>0</v>
      </c>
      <c r="BL297" s="24" t="s">
        <v>180</v>
      </c>
      <c r="BM297" s="24" t="s">
        <v>433</v>
      </c>
    </row>
    <row r="298" spans="2:51" s="12" customFormat="1" ht="13.5">
      <c r="B298" s="217"/>
      <c r="C298" s="218"/>
      <c r="D298" s="214" t="s">
        <v>184</v>
      </c>
      <c r="E298" s="219" t="s">
        <v>21</v>
      </c>
      <c r="F298" s="220" t="s">
        <v>434</v>
      </c>
      <c r="G298" s="218"/>
      <c r="H298" s="221" t="s">
        <v>21</v>
      </c>
      <c r="I298" s="222"/>
      <c r="J298" s="218"/>
      <c r="K298" s="218"/>
      <c r="L298" s="223"/>
      <c r="M298" s="224"/>
      <c r="N298" s="225"/>
      <c r="O298" s="225"/>
      <c r="P298" s="225"/>
      <c r="Q298" s="225"/>
      <c r="R298" s="225"/>
      <c r="S298" s="225"/>
      <c r="T298" s="226"/>
      <c r="AT298" s="227" t="s">
        <v>184</v>
      </c>
      <c r="AU298" s="227" t="s">
        <v>82</v>
      </c>
      <c r="AV298" s="12" t="s">
        <v>80</v>
      </c>
      <c r="AW298" s="12" t="s">
        <v>35</v>
      </c>
      <c r="AX298" s="12" t="s">
        <v>72</v>
      </c>
      <c r="AY298" s="227" t="s">
        <v>172</v>
      </c>
    </row>
    <row r="299" spans="2:51" s="12" customFormat="1" ht="13.5">
      <c r="B299" s="217"/>
      <c r="C299" s="218"/>
      <c r="D299" s="214" t="s">
        <v>184</v>
      </c>
      <c r="E299" s="219" t="s">
        <v>21</v>
      </c>
      <c r="F299" s="220" t="s">
        <v>325</v>
      </c>
      <c r="G299" s="218"/>
      <c r="H299" s="221" t="s">
        <v>21</v>
      </c>
      <c r="I299" s="222"/>
      <c r="J299" s="218"/>
      <c r="K299" s="218"/>
      <c r="L299" s="223"/>
      <c r="M299" s="224"/>
      <c r="N299" s="225"/>
      <c r="O299" s="225"/>
      <c r="P299" s="225"/>
      <c r="Q299" s="225"/>
      <c r="R299" s="225"/>
      <c r="S299" s="225"/>
      <c r="T299" s="226"/>
      <c r="AT299" s="227" t="s">
        <v>184</v>
      </c>
      <c r="AU299" s="227" t="s">
        <v>82</v>
      </c>
      <c r="AV299" s="12" t="s">
        <v>80</v>
      </c>
      <c r="AW299" s="12" t="s">
        <v>35</v>
      </c>
      <c r="AX299" s="12" t="s">
        <v>72</v>
      </c>
      <c r="AY299" s="227" t="s">
        <v>172</v>
      </c>
    </row>
    <row r="300" spans="2:51" s="12" customFormat="1" ht="13.5">
      <c r="B300" s="217"/>
      <c r="C300" s="218"/>
      <c r="D300" s="214" t="s">
        <v>184</v>
      </c>
      <c r="E300" s="219" t="s">
        <v>21</v>
      </c>
      <c r="F300" s="220" t="s">
        <v>326</v>
      </c>
      <c r="G300" s="218"/>
      <c r="H300" s="221" t="s">
        <v>21</v>
      </c>
      <c r="I300" s="222"/>
      <c r="J300" s="218"/>
      <c r="K300" s="218"/>
      <c r="L300" s="223"/>
      <c r="M300" s="224"/>
      <c r="N300" s="225"/>
      <c r="O300" s="225"/>
      <c r="P300" s="225"/>
      <c r="Q300" s="225"/>
      <c r="R300" s="225"/>
      <c r="S300" s="225"/>
      <c r="T300" s="226"/>
      <c r="AT300" s="227" t="s">
        <v>184</v>
      </c>
      <c r="AU300" s="227" t="s">
        <v>82</v>
      </c>
      <c r="AV300" s="12" t="s">
        <v>80</v>
      </c>
      <c r="AW300" s="12" t="s">
        <v>35</v>
      </c>
      <c r="AX300" s="12" t="s">
        <v>72</v>
      </c>
      <c r="AY300" s="227" t="s">
        <v>172</v>
      </c>
    </row>
    <row r="301" spans="2:51" s="13" customFormat="1" ht="13.5">
      <c r="B301" s="228"/>
      <c r="C301" s="229"/>
      <c r="D301" s="214" t="s">
        <v>184</v>
      </c>
      <c r="E301" s="230" t="s">
        <v>21</v>
      </c>
      <c r="F301" s="231" t="s">
        <v>435</v>
      </c>
      <c r="G301" s="229"/>
      <c r="H301" s="232">
        <v>16.469</v>
      </c>
      <c r="I301" s="233"/>
      <c r="J301" s="229"/>
      <c r="K301" s="229"/>
      <c r="L301" s="234"/>
      <c r="M301" s="235"/>
      <c r="N301" s="236"/>
      <c r="O301" s="236"/>
      <c r="P301" s="236"/>
      <c r="Q301" s="236"/>
      <c r="R301" s="236"/>
      <c r="S301" s="236"/>
      <c r="T301" s="237"/>
      <c r="AT301" s="238" t="s">
        <v>184</v>
      </c>
      <c r="AU301" s="238" t="s">
        <v>82</v>
      </c>
      <c r="AV301" s="13" t="s">
        <v>82</v>
      </c>
      <c r="AW301" s="13" t="s">
        <v>35</v>
      </c>
      <c r="AX301" s="13" t="s">
        <v>72</v>
      </c>
      <c r="AY301" s="238" t="s">
        <v>172</v>
      </c>
    </row>
    <row r="302" spans="2:51" s="12" customFormat="1" ht="13.5">
      <c r="B302" s="217"/>
      <c r="C302" s="218"/>
      <c r="D302" s="214" t="s">
        <v>184</v>
      </c>
      <c r="E302" s="219" t="s">
        <v>21</v>
      </c>
      <c r="F302" s="220" t="s">
        <v>436</v>
      </c>
      <c r="G302" s="218"/>
      <c r="H302" s="221" t="s">
        <v>21</v>
      </c>
      <c r="I302" s="222"/>
      <c r="J302" s="218"/>
      <c r="K302" s="218"/>
      <c r="L302" s="223"/>
      <c r="M302" s="224"/>
      <c r="N302" s="225"/>
      <c r="O302" s="225"/>
      <c r="P302" s="225"/>
      <c r="Q302" s="225"/>
      <c r="R302" s="225"/>
      <c r="S302" s="225"/>
      <c r="T302" s="226"/>
      <c r="AT302" s="227" t="s">
        <v>184</v>
      </c>
      <c r="AU302" s="227" t="s">
        <v>82</v>
      </c>
      <c r="AV302" s="12" t="s">
        <v>80</v>
      </c>
      <c r="AW302" s="12" t="s">
        <v>35</v>
      </c>
      <c r="AX302" s="12" t="s">
        <v>72</v>
      </c>
      <c r="AY302" s="227" t="s">
        <v>172</v>
      </c>
    </row>
    <row r="303" spans="2:51" s="13" customFormat="1" ht="13.5">
      <c r="B303" s="228"/>
      <c r="C303" s="229"/>
      <c r="D303" s="214" t="s">
        <v>184</v>
      </c>
      <c r="E303" s="230" t="s">
        <v>21</v>
      </c>
      <c r="F303" s="231" t="s">
        <v>437</v>
      </c>
      <c r="G303" s="229"/>
      <c r="H303" s="232">
        <v>9.86</v>
      </c>
      <c r="I303" s="233"/>
      <c r="J303" s="229"/>
      <c r="K303" s="229"/>
      <c r="L303" s="234"/>
      <c r="M303" s="235"/>
      <c r="N303" s="236"/>
      <c r="O303" s="236"/>
      <c r="P303" s="236"/>
      <c r="Q303" s="236"/>
      <c r="R303" s="236"/>
      <c r="S303" s="236"/>
      <c r="T303" s="237"/>
      <c r="AT303" s="238" t="s">
        <v>184</v>
      </c>
      <c r="AU303" s="238" t="s">
        <v>82</v>
      </c>
      <c r="AV303" s="13" t="s">
        <v>82</v>
      </c>
      <c r="AW303" s="13" t="s">
        <v>35</v>
      </c>
      <c r="AX303" s="13" t="s">
        <v>72</v>
      </c>
      <c r="AY303" s="238" t="s">
        <v>172</v>
      </c>
    </row>
    <row r="304" spans="2:51" s="12" customFormat="1" ht="13.5">
      <c r="B304" s="217"/>
      <c r="C304" s="218"/>
      <c r="D304" s="214" t="s">
        <v>184</v>
      </c>
      <c r="E304" s="219" t="s">
        <v>21</v>
      </c>
      <c r="F304" s="220" t="s">
        <v>350</v>
      </c>
      <c r="G304" s="218"/>
      <c r="H304" s="221" t="s">
        <v>21</v>
      </c>
      <c r="I304" s="222"/>
      <c r="J304" s="218"/>
      <c r="K304" s="218"/>
      <c r="L304" s="223"/>
      <c r="M304" s="224"/>
      <c r="N304" s="225"/>
      <c r="O304" s="225"/>
      <c r="P304" s="225"/>
      <c r="Q304" s="225"/>
      <c r="R304" s="225"/>
      <c r="S304" s="225"/>
      <c r="T304" s="226"/>
      <c r="AT304" s="227" t="s">
        <v>184</v>
      </c>
      <c r="AU304" s="227" t="s">
        <v>82</v>
      </c>
      <c r="AV304" s="12" t="s">
        <v>80</v>
      </c>
      <c r="AW304" s="12" t="s">
        <v>35</v>
      </c>
      <c r="AX304" s="12" t="s">
        <v>72</v>
      </c>
      <c r="AY304" s="227" t="s">
        <v>172</v>
      </c>
    </row>
    <row r="305" spans="2:51" s="12" customFormat="1" ht="13.5">
      <c r="B305" s="217"/>
      <c r="C305" s="218"/>
      <c r="D305" s="214" t="s">
        <v>184</v>
      </c>
      <c r="E305" s="219" t="s">
        <v>21</v>
      </c>
      <c r="F305" s="220" t="s">
        <v>438</v>
      </c>
      <c r="G305" s="218"/>
      <c r="H305" s="221" t="s">
        <v>21</v>
      </c>
      <c r="I305" s="222"/>
      <c r="J305" s="218"/>
      <c r="K305" s="218"/>
      <c r="L305" s="223"/>
      <c r="M305" s="224"/>
      <c r="N305" s="225"/>
      <c r="O305" s="225"/>
      <c r="P305" s="225"/>
      <c r="Q305" s="225"/>
      <c r="R305" s="225"/>
      <c r="S305" s="225"/>
      <c r="T305" s="226"/>
      <c r="AT305" s="227" t="s">
        <v>184</v>
      </c>
      <c r="AU305" s="227" t="s">
        <v>82</v>
      </c>
      <c r="AV305" s="12" t="s">
        <v>80</v>
      </c>
      <c r="AW305" s="12" t="s">
        <v>35</v>
      </c>
      <c r="AX305" s="12" t="s">
        <v>72</v>
      </c>
      <c r="AY305" s="227" t="s">
        <v>172</v>
      </c>
    </row>
    <row r="306" spans="2:51" s="13" customFormat="1" ht="13.5">
      <c r="B306" s="228"/>
      <c r="C306" s="229"/>
      <c r="D306" s="214" t="s">
        <v>184</v>
      </c>
      <c r="E306" s="230" t="s">
        <v>21</v>
      </c>
      <c r="F306" s="231" t="s">
        <v>374</v>
      </c>
      <c r="G306" s="229"/>
      <c r="H306" s="232">
        <v>133</v>
      </c>
      <c r="I306" s="233"/>
      <c r="J306" s="229"/>
      <c r="K306" s="229"/>
      <c r="L306" s="234"/>
      <c r="M306" s="235"/>
      <c r="N306" s="236"/>
      <c r="O306" s="236"/>
      <c r="P306" s="236"/>
      <c r="Q306" s="236"/>
      <c r="R306" s="236"/>
      <c r="S306" s="236"/>
      <c r="T306" s="237"/>
      <c r="AT306" s="238" t="s">
        <v>184</v>
      </c>
      <c r="AU306" s="238" t="s">
        <v>82</v>
      </c>
      <c r="AV306" s="13" t="s">
        <v>82</v>
      </c>
      <c r="AW306" s="13" t="s">
        <v>35</v>
      </c>
      <c r="AX306" s="13" t="s">
        <v>72</v>
      </c>
      <c r="AY306" s="238" t="s">
        <v>172</v>
      </c>
    </row>
    <row r="307" spans="2:51" s="13" customFormat="1" ht="13.5">
      <c r="B307" s="228"/>
      <c r="C307" s="229"/>
      <c r="D307" s="214" t="s">
        <v>184</v>
      </c>
      <c r="E307" s="230" t="s">
        <v>21</v>
      </c>
      <c r="F307" s="231" t="s">
        <v>439</v>
      </c>
      <c r="G307" s="229"/>
      <c r="H307" s="232">
        <v>10.64</v>
      </c>
      <c r="I307" s="233"/>
      <c r="J307" s="229"/>
      <c r="K307" s="229"/>
      <c r="L307" s="234"/>
      <c r="M307" s="235"/>
      <c r="N307" s="236"/>
      <c r="O307" s="236"/>
      <c r="P307" s="236"/>
      <c r="Q307" s="236"/>
      <c r="R307" s="236"/>
      <c r="S307" s="236"/>
      <c r="T307" s="237"/>
      <c r="AT307" s="238" t="s">
        <v>184</v>
      </c>
      <c r="AU307" s="238" t="s">
        <v>82</v>
      </c>
      <c r="AV307" s="13" t="s">
        <v>82</v>
      </c>
      <c r="AW307" s="13" t="s">
        <v>35</v>
      </c>
      <c r="AX307" s="13" t="s">
        <v>72</v>
      </c>
      <c r="AY307" s="238" t="s">
        <v>172</v>
      </c>
    </row>
    <row r="308" spans="2:51" s="14" customFormat="1" ht="13.5">
      <c r="B308" s="239"/>
      <c r="C308" s="240"/>
      <c r="D308" s="214" t="s">
        <v>184</v>
      </c>
      <c r="E308" s="265" t="s">
        <v>21</v>
      </c>
      <c r="F308" s="266" t="s">
        <v>193</v>
      </c>
      <c r="G308" s="240"/>
      <c r="H308" s="267">
        <v>169.969</v>
      </c>
      <c r="I308" s="245"/>
      <c r="J308" s="240"/>
      <c r="K308" s="240"/>
      <c r="L308" s="246"/>
      <c r="M308" s="247"/>
      <c r="N308" s="248"/>
      <c r="O308" s="248"/>
      <c r="P308" s="248"/>
      <c r="Q308" s="248"/>
      <c r="R308" s="248"/>
      <c r="S308" s="248"/>
      <c r="T308" s="249"/>
      <c r="AT308" s="250" t="s">
        <v>184</v>
      </c>
      <c r="AU308" s="250" t="s">
        <v>82</v>
      </c>
      <c r="AV308" s="14" t="s">
        <v>180</v>
      </c>
      <c r="AW308" s="14" t="s">
        <v>35</v>
      </c>
      <c r="AX308" s="14" t="s">
        <v>80</v>
      </c>
      <c r="AY308" s="250" t="s">
        <v>172</v>
      </c>
    </row>
    <row r="309" spans="2:63" s="11" customFormat="1" ht="29.85" customHeight="1">
      <c r="B309" s="185"/>
      <c r="C309" s="186"/>
      <c r="D309" s="199" t="s">
        <v>71</v>
      </c>
      <c r="E309" s="200" t="s">
        <v>440</v>
      </c>
      <c r="F309" s="200" t="s">
        <v>441</v>
      </c>
      <c r="G309" s="186"/>
      <c r="H309" s="186"/>
      <c r="I309" s="189"/>
      <c r="J309" s="201">
        <f>BK309</f>
        <v>0</v>
      </c>
      <c r="K309" s="186"/>
      <c r="L309" s="191"/>
      <c r="M309" s="192"/>
      <c r="N309" s="193"/>
      <c r="O309" s="193"/>
      <c r="P309" s="194">
        <f>SUM(P310:P331)</f>
        <v>0</v>
      </c>
      <c r="Q309" s="193"/>
      <c r="R309" s="194">
        <f>SUM(R310:R331)</f>
        <v>0</v>
      </c>
      <c r="S309" s="193"/>
      <c r="T309" s="195">
        <f>SUM(T310:T331)</f>
        <v>0</v>
      </c>
      <c r="AR309" s="196" t="s">
        <v>80</v>
      </c>
      <c r="AT309" s="197" t="s">
        <v>71</v>
      </c>
      <c r="AU309" s="197" t="s">
        <v>80</v>
      </c>
      <c r="AY309" s="196" t="s">
        <v>172</v>
      </c>
      <c r="BK309" s="198">
        <f>SUM(BK310:BK331)</f>
        <v>0</v>
      </c>
    </row>
    <row r="310" spans="2:65" s="1" customFormat="1" ht="31.5" customHeight="1">
      <c r="B310" s="41"/>
      <c r="C310" s="202" t="s">
        <v>442</v>
      </c>
      <c r="D310" s="202" t="s">
        <v>175</v>
      </c>
      <c r="E310" s="203" t="s">
        <v>443</v>
      </c>
      <c r="F310" s="204" t="s">
        <v>444</v>
      </c>
      <c r="G310" s="205" t="s">
        <v>196</v>
      </c>
      <c r="H310" s="206">
        <v>11.423</v>
      </c>
      <c r="I310" s="207"/>
      <c r="J310" s="208">
        <f>ROUND(I310*H310,2)</f>
        <v>0</v>
      </c>
      <c r="K310" s="204" t="s">
        <v>179</v>
      </c>
      <c r="L310" s="61"/>
      <c r="M310" s="209" t="s">
        <v>21</v>
      </c>
      <c r="N310" s="210" t="s">
        <v>43</v>
      </c>
      <c r="O310" s="42"/>
      <c r="P310" s="211">
        <f>O310*H310</f>
        <v>0</v>
      </c>
      <c r="Q310" s="211">
        <v>0</v>
      </c>
      <c r="R310" s="211">
        <f>Q310*H310</f>
        <v>0</v>
      </c>
      <c r="S310" s="211">
        <v>0</v>
      </c>
      <c r="T310" s="212">
        <f>S310*H310</f>
        <v>0</v>
      </c>
      <c r="AR310" s="24" t="s">
        <v>180</v>
      </c>
      <c r="AT310" s="24" t="s">
        <v>175</v>
      </c>
      <c r="AU310" s="24" t="s">
        <v>82</v>
      </c>
      <c r="AY310" s="24" t="s">
        <v>172</v>
      </c>
      <c r="BE310" s="213">
        <f>IF(N310="základní",J310,0)</f>
        <v>0</v>
      </c>
      <c r="BF310" s="213">
        <f>IF(N310="snížená",J310,0)</f>
        <v>0</v>
      </c>
      <c r="BG310" s="213">
        <f>IF(N310="zákl. přenesená",J310,0)</f>
        <v>0</v>
      </c>
      <c r="BH310" s="213">
        <f>IF(N310="sníž. přenesená",J310,0)</f>
        <v>0</v>
      </c>
      <c r="BI310" s="213">
        <f>IF(N310="nulová",J310,0)</f>
        <v>0</v>
      </c>
      <c r="BJ310" s="24" t="s">
        <v>80</v>
      </c>
      <c r="BK310" s="213">
        <f>ROUND(I310*H310,2)</f>
        <v>0</v>
      </c>
      <c r="BL310" s="24" t="s">
        <v>180</v>
      </c>
      <c r="BM310" s="24" t="s">
        <v>445</v>
      </c>
    </row>
    <row r="311" spans="2:47" s="1" customFormat="1" ht="27">
      <c r="B311" s="41"/>
      <c r="C311" s="63"/>
      <c r="D311" s="214" t="s">
        <v>182</v>
      </c>
      <c r="E311" s="63"/>
      <c r="F311" s="215" t="s">
        <v>446</v>
      </c>
      <c r="G311" s="63"/>
      <c r="H311" s="63"/>
      <c r="I311" s="172"/>
      <c r="J311" s="63"/>
      <c r="K311" s="63"/>
      <c r="L311" s="61"/>
      <c r="M311" s="216"/>
      <c r="N311" s="42"/>
      <c r="O311" s="42"/>
      <c r="P311" s="42"/>
      <c r="Q311" s="42"/>
      <c r="R311" s="42"/>
      <c r="S311" s="42"/>
      <c r="T311" s="78"/>
      <c r="AT311" s="24" t="s">
        <v>182</v>
      </c>
      <c r="AU311" s="24" t="s">
        <v>82</v>
      </c>
    </row>
    <row r="312" spans="2:51" s="12" customFormat="1" ht="13.5">
      <c r="B312" s="217"/>
      <c r="C312" s="218"/>
      <c r="D312" s="214" t="s">
        <v>184</v>
      </c>
      <c r="E312" s="219" t="s">
        <v>21</v>
      </c>
      <c r="F312" s="220" t="s">
        <v>447</v>
      </c>
      <c r="G312" s="218"/>
      <c r="H312" s="221" t="s">
        <v>21</v>
      </c>
      <c r="I312" s="222"/>
      <c r="J312" s="218"/>
      <c r="K312" s="218"/>
      <c r="L312" s="223"/>
      <c r="M312" s="224"/>
      <c r="N312" s="225"/>
      <c r="O312" s="225"/>
      <c r="P312" s="225"/>
      <c r="Q312" s="225"/>
      <c r="R312" s="225"/>
      <c r="S312" s="225"/>
      <c r="T312" s="226"/>
      <c r="AT312" s="227" t="s">
        <v>184</v>
      </c>
      <c r="AU312" s="227" t="s">
        <v>82</v>
      </c>
      <c r="AV312" s="12" t="s">
        <v>80</v>
      </c>
      <c r="AW312" s="12" t="s">
        <v>35</v>
      </c>
      <c r="AX312" s="12" t="s">
        <v>72</v>
      </c>
      <c r="AY312" s="227" t="s">
        <v>172</v>
      </c>
    </row>
    <row r="313" spans="2:51" s="13" customFormat="1" ht="13.5">
      <c r="B313" s="228"/>
      <c r="C313" s="229"/>
      <c r="D313" s="241" t="s">
        <v>184</v>
      </c>
      <c r="E313" s="251" t="s">
        <v>21</v>
      </c>
      <c r="F313" s="252" t="s">
        <v>448</v>
      </c>
      <c r="G313" s="229"/>
      <c r="H313" s="253">
        <v>11.423</v>
      </c>
      <c r="I313" s="233"/>
      <c r="J313" s="229"/>
      <c r="K313" s="229"/>
      <c r="L313" s="234"/>
      <c r="M313" s="235"/>
      <c r="N313" s="236"/>
      <c r="O313" s="236"/>
      <c r="P313" s="236"/>
      <c r="Q313" s="236"/>
      <c r="R313" s="236"/>
      <c r="S313" s="236"/>
      <c r="T313" s="237"/>
      <c r="AT313" s="238" t="s">
        <v>184</v>
      </c>
      <c r="AU313" s="238" t="s">
        <v>82</v>
      </c>
      <c r="AV313" s="13" t="s">
        <v>82</v>
      </c>
      <c r="AW313" s="13" t="s">
        <v>35</v>
      </c>
      <c r="AX313" s="13" t="s">
        <v>80</v>
      </c>
      <c r="AY313" s="238" t="s">
        <v>172</v>
      </c>
    </row>
    <row r="314" spans="2:65" s="1" customFormat="1" ht="31.5" customHeight="1">
      <c r="B314" s="41"/>
      <c r="C314" s="202" t="s">
        <v>449</v>
      </c>
      <c r="D314" s="202" t="s">
        <v>175</v>
      </c>
      <c r="E314" s="203" t="s">
        <v>450</v>
      </c>
      <c r="F314" s="204" t="s">
        <v>451</v>
      </c>
      <c r="G314" s="205" t="s">
        <v>196</v>
      </c>
      <c r="H314" s="206">
        <v>114.23</v>
      </c>
      <c r="I314" s="207"/>
      <c r="J314" s="208">
        <f>ROUND(I314*H314,2)</f>
        <v>0</v>
      </c>
      <c r="K314" s="204" t="s">
        <v>179</v>
      </c>
      <c r="L314" s="61"/>
      <c r="M314" s="209" t="s">
        <v>21</v>
      </c>
      <c r="N314" s="210" t="s">
        <v>43</v>
      </c>
      <c r="O314" s="42"/>
      <c r="P314" s="211">
        <f>O314*H314</f>
        <v>0</v>
      </c>
      <c r="Q314" s="211">
        <v>0</v>
      </c>
      <c r="R314" s="211">
        <f>Q314*H314</f>
        <v>0</v>
      </c>
      <c r="S314" s="211">
        <v>0</v>
      </c>
      <c r="T314" s="212">
        <f>S314*H314</f>
        <v>0</v>
      </c>
      <c r="AR314" s="24" t="s">
        <v>180</v>
      </c>
      <c r="AT314" s="24" t="s">
        <v>175</v>
      </c>
      <c r="AU314" s="24" t="s">
        <v>82</v>
      </c>
      <c r="AY314" s="24" t="s">
        <v>172</v>
      </c>
      <c r="BE314" s="213">
        <f>IF(N314="základní",J314,0)</f>
        <v>0</v>
      </c>
      <c r="BF314" s="213">
        <f>IF(N314="snížená",J314,0)</f>
        <v>0</v>
      </c>
      <c r="BG314" s="213">
        <f>IF(N314="zákl. přenesená",J314,0)</f>
        <v>0</v>
      </c>
      <c r="BH314" s="213">
        <f>IF(N314="sníž. přenesená",J314,0)</f>
        <v>0</v>
      </c>
      <c r="BI314" s="213">
        <f>IF(N314="nulová",J314,0)</f>
        <v>0</v>
      </c>
      <c r="BJ314" s="24" t="s">
        <v>80</v>
      </c>
      <c r="BK314" s="213">
        <f>ROUND(I314*H314,2)</f>
        <v>0</v>
      </c>
      <c r="BL314" s="24" t="s">
        <v>180</v>
      </c>
      <c r="BM314" s="24" t="s">
        <v>452</v>
      </c>
    </row>
    <row r="315" spans="2:47" s="1" customFormat="1" ht="27">
      <c r="B315" s="41"/>
      <c r="C315" s="63"/>
      <c r="D315" s="214" t="s">
        <v>182</v>
      </c>
      <c r="E315" s="63"/>
      <c r="F315" s="215" t="s">
        <v>446</v>
      </c>
      <c r="G315" s="63"/>
      <c r="H315" s="63"/>
      <c r="I315" s="172"/>
      <c r="J315" s="63"/>
      <c r="K315" s="63"/>
      <c r="L315" s="61"/>
      <c r="M315" s="216"/>
      <c r="N315" s="42"/>
      <c r="O315" s="42"/>
      <c r="P315" s="42"/>
      <c r="Q315" s="42"/>
      <c r="R315" s="42"/>
      <c r="S315" s="42"/>
      <c r="T315" s="78"/>
      <c r="AT315" s="24" t="s">
        <v>182</v>
      </c>
      <c r="AU315" s="24" t="s">
        <v>82</v>
      </c>
    </row>
    <row r="316" spans="2:51" s="12" customFormat="1" ht="13.5">
      <c r="B316" s="217"/>
      <c r="C316" s="218"/>
      <c r="D316" s="214" t="s">
        <v>184</v>
      </c>
      <c r="E316" s="219" t="s">
        <v>21</v>
      </c>
      <c r="F316" s="220" t="s">
        <v>453</v>
      </c>
      <c r="G316" s="218"/>
      <c r="H316" s="221" t="s">
        <v>21</v>
      </c>
      <c r="I316" s="222"/>
      <c r="J316" s="218"/>
      <c r="K316" s="218"/>
      <c r="L316" s="223"/>
      <c r="M316" s="224"/>
      <c r="N316" s="225"/>
      <c r="O316" s="225"/>
      <c r="P316" s="225"/>
      <c r="Q316" s="225"/>
      <c r="R316" s="225"/>
      <c r="S316" s="225"/>
      <c r="T316" s="226"/>
      <c r="AT316" s="227" t="s">
        <v>184</v>
      </c>
      <c r="AU316" s="227" t="s">
        <v>82</v>
      </c>
      <c r="AV316" s="12" t="s">
        <v>80</v>
      </c>
      <c r="AW316" s="12" t="s">
        <v>35</v>
      </c>
      <c r="AX316" s="12" t="s">
        <v>72</v>
      </c>
      <c r="AY316" s="227" t="s">
        <v>172</v>
      </c>
    </row>
    <row r="317" spans="2:51" s="13" customFormat="1" ht="13.5">
      <c r="B317" s="228"/>
      <c r="C317" s="229"/>
      <c r="D317" s="241" t="s">
        <v>184</v>
      </c>
      <c r="E317" s="251" t="s">
        <v>21</v>
      </c>
      <c r="F317" s="252" t="s">
        <v>454</v>
      </c>
      <c r="G317" s="229"/>
      <c r="H317" s="253">
        <v>114.23</v>
      </c>
      <c r="I317" s="233"/>
      <c r="J317" s="229"/>
      <c r="K317" s="229"/>
      <c r="L317" s="234"/>
      <c r="M317" s="235"/>
      <c r="N317" s="236"/>
      <c r="O317" s="236"/>
      <c r="P317" s="236"/>
      <c r="Q317" s="236"/>
      <c r="R317" s="236"/>
      <c r="S317" s="236"/>
      <c r="T317" s="237"/>
      <c r="AT317" s="238" t="s">
        <v>184</v>
      </c>
      <c r="AU317" s="238" t="s">
        <v>82</v>
      </c>
      <c r="AV317" s="13" t="s">
        <v>82</v>
      </c>
      <c r="AW317" s="13" t="s">
        <v>35</v>
      </c>
      <c r="AX317" s="13" t="s">
        <v>80</v>
      </c>
      <c r="AY317" s="238" t="s">
        <v>172</v>
      </c>
    </row>
    <row r="318" spans="2:65" s="1" customFormat="1" ht="31.5" customHeight="1">
      <c r="B318" s="41"/>
      <c r="C318" s="202" t="s">
        <v>402</v>
      </c>
      <c r="D318" s="202" t="s">
        <v>175</v>
      </c>
      <c r="E318" s="203" t="s">
        <v>455</v>
      </c>
      <c r="F318" s="204" t="s">
        <v>456</v>
      </c>
      <c r="G318" s="205" t="s">
        <v>196</v>
      </c>
      <c r="H318" s="206">
        <v>11.423</v>
      </c>
      <c r="I318" s="207"/>
      <c r="J318" s="208">
        <f>ROUND(I318*H318,2)</f>
        <v>0</v>
      </c>
      <c r="K318" s="204" t="s">
        <v>179</v>
      </c>
      <c r="L318" s="61"/>
      <c r="M318" s="209" t="s">
        <v>21</v>
      </c>
      <c r="N318" s="210" t="s">
        <v>43</v>
      </c>
      <c r="O318" s="42"/>
      <c r="P318" s="211">
        <f>O318*H318</f>
        <v>0</v>
      </c>
      <c r="Q318" s="211">
        <v>0</v>
      </c>
      <c r="R318" s="211">
        <f>Q318*H318</f>
        <v>0</v>
      </c>
      <c r="S318" s="211">
        <v>0</v>
      </c>
      <c r="T318" s="212">
        <f>S318*H318</f>
        <v>0</v>
      </c>
      <c r="AR318" s="24" t="s">
        <v>180</v>
      </c>
      <c r="AT318" s="24" t="s">
        <v>175</v>
      </c>
      <c r="AU318" s="24" t="s">
        <v>82</v>
      </c>
      <c r="AY318" s="24" t="s">
        <v>172</v>
      </c>
      <c r="BE318" s="213">
        <f>IF(N318="základní",J318,0)</f>
        <v>0</v>
      </c>
      <c r="BF318" s="213">
        <f>IF(N318="snížená",J318,0)</f>
        <v>0</v>
      </c>
      <c r="BG318" s="213">
        <f>IF(N318="zákl. přenesená",J318,0)</f>
        <v>0</v>
      </c>
      <c r="BH318" s="213">
        <f>IF(N318="sníž. přenesená",J318,0)</f>
        <v>0</v>
      </c>
      <c r="BI318" s="213">
        <f>IF(N318="nulová",J318,0)</f>
        <v>0</v>
      </c>
      <c r="BJ318" s="24" t="s">
        <v>80</v>
      </c>
      <c r="BK318" s="213">
        <f>ROUND(I318*H318,2)</f>
        <v>0</v>
      </c>
      <c r="BL318" s="24" t="s">
        <v>180</v>
      </c>
      <c r="BM318" s="24" t="s">
        <v>457</v>
      </c>
    </row>
    <row r="319" spans="2:47" s="1" customFormat="1" ht="27">
      <c r="B319" s="41"/>
      <c r="C319" s="63"/>
      <c r="D319" s="241" t="s">
        <v>182</v>
      </c>
      <c r="E319" s="63"/>
      <c r="F319" s="264" t="s">
        <v>458</v>
      </c>
      <c r="G319" s="63"/>
      <c r="H319" s="63"/>
      <c r="I319" s="172"/>
      <c r="J319" s="63"/>
      <c r="K319" s="63"/>
      <c r="L319" s="61"/>
      <c r="M319" s="216"/>
      <c r="N319" s="42"/>
      <c r="O319" s="42"/>
      <c r="P319" s="42"/>
      <c r="Q319" s="42"/>
      <c r="R319" s="42"/>
      <c r="S319" s="42"/>
      <c r="T319" s="78"/>
      <c r="AT319" s="24" t="s">
        <v>182</v>
      </c>
      <c r="AU319" s="24" t="s">
        <v>82</v>
      </c>
    </row>
    <row r="320" spans="2:65" s="1" customFormat="1" ht="31.5" customHeight="1">
      <c r="B320" s="41"/>
      <c r="C320" s="202" t="s">
        <v>459</v>
      </c>
      <c r="D320" s="202" t="s">
        <v>175</v>
      </c>
      <c r="E320" s="203" t="s">
        <v>460</v>
      </c>
      <c r="F320" s="204" t="s">
        <v>461</v>
      </c>
      <c r="G320" s="205" t="s">
        <v>196</v>
      </c>
      <c r="H320" s="206">
        <v>266.151</v>
      </c>
      <c r="I320" s="207"/>
      <c r="J320" s="208">
        <f>ROUND(I320*H320,2)</f>
        <v>0</v>
      </c>
      <c r="K320" s="204" t="s">
        <v>179</v>
      </c>
      <c r="L320" s="61"/>
      <c r="M320" s="209" t="s">
        <v>21</v>
      </c>
      <c r="N320" s="210" t="s">
        <v>43</v>
      </c>
      <c r="O320" s="42"/>
      <c r="P320" s="211">
        <f>O320*H320</f>
        <v>0</v>
      </c>
      <c r="Q320" s="211">
        <v>0</v>
      </c>
      <c r="R320" s="211">
        <f>Q320*H320</f>
        <v>0</v>
      </c>
      <c r="S320" s="211">
        <v>0</v>
      </c>
      <c r="T320" s="212">
        <f>S320*H320</f>
        <v>0</v>
      </c>
      <c r="AR320" s="24" t="s">
        <v>180</v>
      </c>
      <c r="AT320" s="24" t="s">
        <v>175</v>
      </c>
      <c r="AU320" s="24" t="s">
        <v>82</v>
      </c>
      <c r="AY320" s="24" t="s">
        <v>172</v>
      </c>
      <c r="BE320" s="213">
        <f>IF(N320="základní",J320,0)</f>
        <v>0</v>
      </c>
      <c r="BF320" s="213">
        <f>IF(N320="snížená",J320,0)</f>
        <v>0</v>
      </c>
      <c r="BG320" s="213">
        <f>IF(N320="zákl. přenesená",J320,0)</f>
        <v>0</v>
      </c>
      <c r="BH320" s="213">
        <f>IF(N320="sníž. přenesená",J320,0)</f>
        <v>0</v>
      </c>
      <c r="BI320" s="213">
        <f>IF(N320="nulová",J320,0)</f>
        <v>0</v>
      </c>
      <c r="BJ320" s="24" t="s">
        <v>80</v>
      </c>
      <c r="BK320" s="213">
        <f>ROUND(I320*H320,2)</f>
        <v>0</v>
      </c>
      <c r="BL320" s="24" t="s">
        <v>180</v>
      </c>
      <c r="BM320" s="24" t="s">
        <v>462</v>
      </c>
    </row>
    <row r="321" spans="2:47" s="1" customFormat="1" ht="27">
      <c r="B321" s="41"/>
      <c r="C321" s="63"/>
      <c r="D321" s="214" t="s">
        <v>182</v>
      </c>
      <c r="E321" s="63"/>
      <c r="F321" s="215" t="s">
        <v>463</v>
      </c>
      <c r="G321" s="63"/>
      <c r="H321" s="63"/>
      <c r="I321" s="172"/>
      <c r="J321" s="63"/>
      <c r="K321" s="63"/>
      <c r="L321" s="61"/>
      <c r="M321" s="216"/>
      <c r="N321" s="42"/>
      <c r="O321" s="42"/>
      <c r="P321" s="42"/>
      <c r="Q321" s="42"/>
      <c r="R321" s="42"/>
      <c r="S321" s="42"/>
      <c r="T321" s="78"/>
      <c r="AT321" s="24" t="s">
        <v>182</v>
      </c>
      <c r="AU321" s="24" t="s">
        <v>82</v>
      </c>
    </row>
    <row r="322" spans="2:51" s="12" customFormat="1" ht="13.5">
      <c r="B322" s="217"/>
      <c r="C322" s="218"/>
      <c r="D322" s="214" t="s">
        <v>184</v>
      </c>
      <c r="E322" s="219" t="s">
        <v>21</v>
      </c>
      <c r="F322" s="220" t="s">
        <v>464</v>
      </c>
      <c r="G322" s="218"/>
      <c r="H322" s="221" t="s">
        <v>21</v>
      </c>
      <c r="I322" s="222"/>
      <c r="J322" s="218"/>
      <c r="K322" s="218"/>
      <c r="L322" s="223"/>
      <c r="M322" s="224"/>
      <c r="N322" s="225"/>
      <c r="O322" s="225"/>
      <c r="P322" s="225"/>
      <c r="Q322" s="225"/>
      <c r="R322" s="225"/>
      <c r="S322" s="225"/>
      <c r="T322" s="226"/>
      <c r="AT322" s="227" t="s">
        <v>184</v>
      </c>
      <c r="AU322" s="227" t="s">
        <v>82</v>
      </c>
      <c r="AV322" s="12" t="s">
        <v>80</v>
      </c>
      <c r="AW322" s="12" t="s">
        <v>35</v>
      </c>
      <c r="AX322" s="12" t="s">
        <v>72</v>
      </c>
      <c r="AY322" s="227" t="s">
        <v>172</v>
      </c>
    </row>
    <row r="323" spans="2:51" s="12" customFormat="1" ht="13.5">
      <c r="B323" s="217"/>
      <c r="C323" s="218"/>
      <c r="D323" s="214" t="s">
        <v>184</v>
      </c>
      <c r="E323" s="219" t="s">
        <v>21</v>
      </c>
      <c r="F323" s="220" t="s">
        <v>350</v>
      </c>
      <c r="G323" s="218"/>
      <c r="H323" s="221" t="s">
        <v>21</v>
      </c>
      <c r="I323" s="222"/>
      <c r="J323" s="218"/>
      <c r="K323" s="218"/>
      <c r="L323" s="223"/>
      <c r="M323" s="224"/>
      <c r="N323" s="225"/>
      <c r="O323" s="225"/>
      <c r="P323" s="225"/>
      <c r="Q323" s="225"/>
      <c r="R323" s="225"/>
      <c r="S323" s="225"/>
      <c r="T323" s="226"/>
      <c r="AT323" s="227" t="s">
        <v>184</v>
      </c>
      <c r="AU323" s="227" t="s">
        <v>82</v>
      </c>
      <c r="AV323" s="12" t="s">
        <v>80</v>
      </c>
      <c r="AW323" s="12" t="s">
        <v>35</v>
      </c>
      <c r="AX323" s="12" t="s">
        <v>72</v>
      </c>
      <c r="AY323" s="227" t="s">
        <v>172</v>
      </c>
    </row>
    <row r="324" spans="2:51" s="12" customFormat="1" ht="13.5">
      <c r="B324" s="217"/>
      <c r="C324" s="218"/>
      <c r="D324" s="214" t="s">
        <v>184</v>
      </c>
      <c r="E324" s="219" t="s">
        <v>21</v>
      </c>
      <c r="F324" s="220" t="s">
        <v>465</v>
      </c>
      <c r="G324" s="218"/>
      <c r="H324" s="221" t="s">
        <v>21</v>
      </c>
      <c r="I324" s="222"/>
      <c r="J324" s="218"/>
      <c r="K324" s="218"/>
      <c r="L324" s="223"/>
      <c r="M324" s="224"/>
      <c r="N324" s="225"/>
      <c r="O324" s="225"/>
      <c r="P324" s="225"/>
      <c r="Q324" s="225"/>
      <c r="R324" s="225"/>
      <c r="S324" s="225"/>
      <c r="T324" s="226"/>
      <c r="AT324" s="227" t="s">
        <v>184</v>
      </c>
      <c r="AU324" s="227" t="s">
        <v>82</v>
      </c>
      <c r="AV324" s="12" t="s">
        <v>80</v>
      </c>
      <c r="AW324" s="12" t="s">
        <v>35</v>
      </c>
      <c r="AX324" s="12" t="s">
        <v>72</v>
      </c>
      <c r="AY324" s="227" t="s">
        <v>172</v>
      </c>
    </row>
    <row r="325" spans="2:51" s="13" customFormat="1" ht="13.5">
      <c r="B325" s="228"/>
      <c r="C325" s="229"/>
      <c r="D325" s="241" t="s">
        <v>184</v>
      </c>
      <c r="E325" s="251" t="s">
        <v>21</v>
      </c>
      <c r="F325" s="252" t="s">
        <v>466</v>
      </c>
      <c r="G325" s="229"/>
      <c r="H325" s="253">
        <v>266.151</v>
      </c>
      <c r="I325" s="233"/>
      <c r="J325" s="229"/>
      <c r="K325" s="229"/>
      <c r="L325" s="234"/>
      <c r="M325" s="235"/>
      <c r="N325" s="236"/>
      <c r="O325" s="236"/>
      <c r="P325" s="236"/>
      <c r="Q325" s="236"/>
      <c r="R325" s="236"/>
      <c r="S325" s="236"/>
      <c r="T325" s="237"/>
      <c r="AT325" s="238" t="s">
        <v>184</v>
      </c>
      <c r="AU325" s="238" t="s">
        <v>82</v>
      </c>
      <c r="AV325" s="13" t="s">
        <v>82</v>
      </c>
      <c r="AW325" s="13" t="s">
        <v>35</v>
      </c>
      <c r="AX325" s="13" t="s">
        <v>80</v>
      </c>
      <c r="AY325" s="238" t="s">
        <v>172</v>
      </c>
    </row>
    <row r="326" spans="2:65" s="1" customFormat="1" ht="31.5" customHeight="1">
      <c r="B326" s="41"/>
      <c r="C326" s="202" t="s">
        <v>467</v>
      </c>
      <c r="D326" s="202" t="s">
        <v>175</v>
      </c>
      <c r="E326" s="203" t="s">
        <v>468</v>
      </c>
      <c r="F326" s="204" t="s">
        <v>469</v>
      </c>
      <c r="G326" s="205" t="s">
        <v>196</v>
      </c>
      <c r="H326" s="206">
        <v>5323.02</v>
      </c>
      <c r="I326" s="207"/>
      <c r="J326" s="208">
        <f>ROUND(I326*H326,2)</f>
        <v>0</v>
      </c>
      <c r="K326" s="204" t="s">
        <v>179</v>
      </c>
      <c r="L326" s="61"/>
      <c r="M326" s="209" t="s">
        <v>21</v>
      </c>
      <c r="N326" s="210" t="s">
        <v>43</v>
      </c>
      <c r="O326" s="42"/>
      <c r="P326" s="211">
        <f>O326*H326</f>
        <v>0</v>
      </c>
      <c r="Q326" s="211">
        <v>0</v>
      </c>
      <c r="R326" s="211">
        <f>Q326*H326</f>
        <v>0</v>
      </c>
      <c r="S326" s="211">
        <v>0</v>
      </c>
      <c r="T326" s="212">
        <f>S326*H326</f>
        <v>0</v>
      </c>
      <c r="AR326" s="24" t="s">
        <v>180</v>
      </c>
      <c r="AT326" s="24" t="s">
        <v>175</v>
      </c>
      <c r="AU326" s="24" t="s">
        <v>82</v>
      </c>
      <c r="AY326" s="24" t="s">
        <v>172</v>
      </c>
      <c r="BE326" s="213">
        <f>IF(N326="základní",J326,0)</f>
        <v>0</v>
      </c>
      <c r="BF326" s="213">
        <f>IF(N326="snížená",J326,0)</f>
        <v>0</v>
      </c>
      <c r="BG326" s="213">
        <f>IF(N326="zákl. přenesená",J326,0)</f>
        <v>0</v>
      </c>
      <c r="BH326" s="213">
        <f>IF(N326="sníž. přenesená",J326,0)</f>
        <v>0</v>
      </c>
      <c r="BI326" s="213">
        <f>IF(N326="nulová",J326,0)</f>
        <v>0</v>
      </c>
      <c r="BJ326" s="24" t="s">
        <v>80</v>
      </c>
      <c r="BK326" s="213">
        <f>ROUND(I326*H326,2)</f>
        <v>0</v>
      </c>
      <c r="BL326" s="24" t="s">
        <v>180</v>
      </c>
      <c r="BM326" s="24" t="s">
        <v>470</v>
      </c>
    </row>
    <row r="327" spans="2:47" s="1" customFormat="1" ht="27">
      <c r="B327" s="41"/>
      <c r="C327" s="63"/>
      <c r="D327" s="214" t="s">
        <v>182</v>
      </c>
      <c r="E327" s="63"/>
      <c r="F327" s="215" t="s">
        <v>463</v>
      </c>
      <c r="G327" s="63"/>
      <c r="H327" s="63"/>
      <c r="I327" s="172"/>
      <c r="J327" s="63"/>
      <c r="K327" s="63"/>
      <c r="L327" s="61"/>
      <c r="M327" s="216"/>
      <c r="N327" s="42"/>
      <c r="O327" s="42"/>
      <c r="P327" s="42"/>
      <c r="Q327" s="42"/>
      <c r="R327" s="42"/>
      <c r="S327" s="42"/>
      <c r="T327" s="78"/>
      <c r="AT327" s="24" t="s">
        <v>182</v>
      </c>
      <c r="AU327" s="24" t="s">
        <v>82</v>
      </c>
    </row>
    <row r="328" spans="2:51" s="12" customFormat="1" ht="13.5">
      <c r="B328" s="217"/>
      <c r="C328" s="218"/>
      <c r="D328" s="214" t="s">
        <v>184</v>
      </c>
      <c r="E328" s="219" t="s">
        <v>21</v>
      </c>
      <c r="F328" s="220" t="s">
        <v>471</v>
      </c>
      <c r="G328" s="218"/>
      <c r="H328" s="221" t="s">
        <v>21</v>
      </c>
      <c r="I328" s="222"/>
      <c r="J328" s="218"/>
      <c r="K328" s="218"/>
      <c r="L328" s="223"/>
      <c r="M328" s="224"/>
      <c r="N328" s="225"/>
      <c r="O328" s="225"/>
      <c r="P328" s="225"/>
      <c r="Q328" s="225"/>
      <c r="R328" s="225"/>
      <c r="S328" s="225"/>
      <c r="T328" s="226"/>
      <c r="AT328" s="227" t="s">
        <v>184</v>
      </c>
      <c r="AU328" s="227" t="s">
        <v>82</v>
      </c>
      <c r="AV328" s="12" t="s">
        <v>80</v>
      </c>
      <c r="AW328" s="12" t="s">
        <v>35</v>
      </c>
      <c r="AX328" s="12" t="s">
        <v>72</v>
      </c>
      <c r="AY328" s="227" t="s">
        <v>172</v>
      </c>
    </row>
    <row r="329" spans="2:51" s="13" customFormat="1" ht="13.5">
      <c r="B329" s="228"/>
      <c r="C329" s="229"/>
      <c r="D329" s="241" t="s">
        <v>184</v>
      </c>
      <c r="E329" s="251" t="s">
        <v>21</v>
      </c>
      <c r="F329" s="252" t="s">
        <v>472</v>
      </c>
      <c r="G329" s="229"/>
      <c r="H329" s="253">
        <v>5323.02</v>
      </c>
      <c r="I329" s="233"/>
      <c r="J329" s="229"/>
      <c r="K329" s="229"/>
      <c r="L329" s="234"/>
      <c r="M329" s="235"/>
      <c r="N329" s="236"/>
      <c r="O329" s="236"/>
      <c r="P329" s="236"/>
      <c r="Q329" s="236"/>
      <c r="R329" s="236"/>
      <c r="S329" s="236"/>
      <c r="T329" s="237"/>
      <c r="AT329" s="238" t="s">
        <v>184</v>
      </c>
      <c r="AU329" s="238" t="s">
        <v>82</v>
      </c>
      <c r="AV329" s="13" t="s">
        <v>82</v>
      </c>
      <c r="AW329" s="13" t="s">
        <v>35</v>
      </c>
      <c r="AX329" s="13" t="s">
        <v>80</v>
      </c>
      <c r="AY329" s="238" t="s">
        <v>172</v>
      </c>
    </row>
    <row r="330" spans="2:65" s="1" customFormat="1" ht="31.5" customHeight="1">
      <c r="B330" s="41"/>
      <c r="C330" s="202" t="s">
        <v>473</v>
      </c>
      <c r="D330" s="202" t="s">
        <v>175</v>
      </c>
      <c r="E330" s="203" t="s">
        <v>474</v>
      </c>
      <c r="F330" s="204" t="s">
        <v>475</v>
      </c>
      <c r="G330" s="205" t="s">
        <v>196</v>
      </c>
      <c r="H330" s="206">
        <v>266.151</v>
      </c>
      <c r="I330" s="207"/>
      <c r="J330" s="208">
        <f>ROUND(I330*H330,2)</f>
        <v>0</v>
      </c>
      <c r="K330" s="204" t="s">
        <v>179</v>
      </c>
      <c r="L330" s="61"/>
      <c r="M330" s="209" t="s">
        <v>21</v>
      </c>
      <c r="N330" s="210" t="s">
        <v>43</v>
      </c>
      <c r="O330" s="42"/>
      <c r="P330" s="211">
        <f>O330*H330</f>
        <v>0</v>
      </c>
      <c r="Q330" s="211">
        <v>0</v>
      </c>
      <c r="R330" s="211">
        <f>Q330*H330</f>
        <v>0</v>
      </c>
      <c r="S330" s="211">
        <v>0</v>
      </c>
      <c r="T330" s="212">
        <f>S330*H330</f>
        <v>0</v>
      </c>
      <c r="AR330" s="24" t="s">
        <v>180</v>
      </c>
      <c r="AT330" s="24" t="s">
        <v>175</v>
      </c>
      <c r="AU330" s="24" t="s">
        <v>82</v>
      </c>
      <c r="AY330" s="24" t="s">
        <v>172</v>
      </c>
      <c r="BE330" s="213">
        <f>IF(N330="základní",J330,0)</f>
        <v>0</v>
      </c>
      <c r="BF330" s="213">
        <f>IF(N330="snížená",J330,0)</f>
        <v>0</v>
      </c>
      <c r="BG330" s="213">
        <f>IF(N330="zákl. přenesená",J330,0)</f>
        <v>0</v>
      </c>
      <c r="BH330" s="213">
        <f>IF(N330="sníž. přenesená",J330,0)</f>
        <v>0</v>
      </c>
      <c r="BI330" s="213">
        <f>IF(N330="nulová",J330,0)</f>
        <v>0</v>
      </c>
      <c r="BJ330" s="24" t="s">
        <v>80</v>
      </c>
      <c r="BK330" s="213">
        <f>ROUND(I330*H330,2)</f>
        <v>0</v>
      </c>
      <c r="BL330" s="24" t="s">
        <v>180</v>
      </c>
      <c r="BM330" s="24" t="s">
        <v>476</v>
      </c>
    </row>
    <row r="331" spans="2:47" s="1" customFormat="1" ht="27">
      <c r="B331" s="41"/>
      <c r="C331" s="63"/>
      <c r="D331" s="214" t="s">
        <v>182</v>
      </c>
      <c r="E331" s="63"/>
      <c r="F331" s="215" t="s">
        <v>477</v>
      </c>
      <c r="G331" s="63"/>
      <c r="H331" s="63"/>
      <c r="I331" s="172"/>
      <c r="J331" s="63"/>
      <c r="K331" s="63"/>
      <c r="L331" s="61"/>
      <c r="M331" s="216"/>
      <c r="N331" s="42"/>
      <c r="O331" s="42"/>
      <c r="P331" s="42"/>
      <c r="Q331" s="42"/>
      <c r="R331" s="42"/>
      <c r="S331" s="42"/>
      <c r="T331" s="78"/>
      <c r="AT331" s="24" t="s">
        <v>182</v>
      </c>
      <c r="AU331" s="24" t="s">
        <v>82</v>
      </c>
    </row>
    <row r="332" spans="2:63" s="11" customFormat="1" ht="29.85" customHeight="1">
      <c r="B332" s="185"/>
      <c r="C332" s="186"/>
      <c r="D332" s="199" t="s">
        <v>71</v>
      </c>
      <c r="E332" s="200" t="s">
        <v>478</v>
      </c>
      <c r="F332" s="200" t="s">
        <v>479</v>
      </c>
      <c r="G332" s="186"/>
      <c r="H332" s="186"/>
      <c r="I332" s="189"/>
      <c r="J332" s="201">
        <f>BK332</f>
        <v>0</v>
      </c>
      <c r="K332" s="186"/>
      <c r="L332" s="191"/>
      <c r="M332" s="192"/>
      <c r="N332" s="193"/>
      <c r="O332" s="193"/>
      <c r="P332" s="194">
        <f>SUM(P333:P460)</f>
        <v>0</v>
      </c>
      <c r="Q332" s="193"/>
      <c r="R332" s="194">
        <f>SUM(R333:R460)</f>
        <v>0</v>
      </c>
      <c r="S332" s="193"/>
      <c r="T332" s="195">
        <f>SUM(T333:T460)</f>
        <v>78.11452400000002</v>
      </c>
      <c r="AR332" s="196" t="s">
        <v>80</v>
      </c>
      <c r="AT332" s="197" t="s">
        <v>71</v>
      </c>
      <c r="AU332" s="197" t="s">
        <v>80</v>
      </c>
      <c r="AY332" s="196" t="s">
        <v>172</v>
      </c>
      <c r="BK332" s="198">
        <f>SUM(BK333:BK460)</f>
        <v>0</v>
      </c>
    </row>
    <row r="333" spans="2:65" s="1" customFormat="1" ht="31.5" customHeight="1">
      <c r="B333" s="41"/>
      <c r="C333" s="202" t="s">
        <v>480</v>
      </c>
      <c r="D333" s="202" t="s">
        <v>175</v>
      </c>
      <c r="E333" s="203" t="s">
        <v>481</v>
      </c>
      <c r="F333" s="204" t="s">
        <v>482</v>
      </c>
      <c r="G333" s="205" t="s">
        <v>205</v>
      </c>
      <c r="H333" s="206">
        <v>6.101</v>
      </c>
      <c r="I333" s="207"/>
      <c r="J333" s="208">
        <f>ROUND(I333*H333,2)</f>
        <v>0</v>
      </c>
      <c r="K333" s="204" t="s">
        <v>179</v>
      </c>
      <c r="L333" s="61"/>
      <c r="M333" s="209" t="s">
        <v>21</v>
      </c>
      <c r="N333" s="210" t="s">
        <v>43</v>
      </c>
      <c r="O333" s="42"/>
      <c r="P333" s="211">
        <f>O333*H333</f>
        <v>0</v>
      </c>
      <c r="Q333" s="211">
        <v>0</v>
      </c>
      <c r="R333" s="211">
        <f>Q333*H333</f>
        <v>0</v>
      </c>
      <c r="S333" s="211">
        <v>0.068</v>
      </c>
      <c r="T333" s="212">
        <f>S333*H333</f>
        <v>0.414868</v>
      </c>
      <c r="AR333" s="24" t="s">
        <v>180</v>
      </c>
      <c r="AT333" s="24" t="s">
        <v>175</v>
      </c>
      <c r="AU333" s="24" t="s">
        <v>82</v>
      </c>
      <c r="AY333" s="24" t="s">
        <v>172</v>
      </c>
      <c r="BE333" s="213">
        <f>IF(N333="základní",J333,0)</f>
        <v>0</v>
      </c>
      <c r="BF333" s="213">
        <f>IF(N333="snížená",J333,0)</f>
        <v>0</v>
      </c>
      <c r="BG333" s="213">
        <f>IF(N333="zákl. přenesená",J333,0)</f>
        <v>0</v>
      </c>
      <c r="BH333" s="213">
        <f>IF(N333="sníž. přenesená",J333,0)</f>
        <v>0</v>
      </c>
      <c r="BI333" s="213">
        <f>IF(N333="nulová",J333,0)</f>
        <v>0</v>
      </c>
      <c r="BJ333" s="24" t="s">
        <v>80</v>
      </c>
      <c r="BK333" s="213">
        <f>ROUND(I333*H333,2)</f>
        <v>0</v>
      </c>
      <c r="BL333" s="24" t="s">
        <v>180</v>
      </c>
      <c r="BM333" s="24" t="s">
        <v>483</v>
      </c>
    </row>
    <row r="334" spans="2:47" s="1" customFormat="1" ht="27">
      <c r="B334" s="41"/>
      <c r="C334" s="63"/>
      <c r="D334" s="214" t="s">
        <v>182</v>
      </c>
      <c r="E334" s="63"/>
      <c r="F334" s="215" t="s">
        <v>484</v>
      </c>
      <c r="G334" s="63"/>
      <c r="H334" s="63"/>
      <c r="I334" s="172"/>
      <c r="J334" s="63"/>
      <c r="K334" s="63"/>
      <c r="L334" s="61"/>
      <c r="M334" s="216"/>
      <c r="N334" s="42"/>
      <c r="O334" s="42"/>
      <c r="P334" s="42"/>
      <c r="Q334" s="42"/>
      <c r="R334" s="42"/>
      <c r="S334" s="42"/>
      <c r="T334" s="78"/>
      <c r="AT334" s="24" t="s">
        <v>182</v>
      </c>
      <c r="AU334" s="24" t="s">
        <v>82</v>
      </c>
    </row>
    <row r="335" spans="2:51" s="12" customFormat="1" ht="13.5">
      <c r="B335" s="217"/>
      <c r="C335" s="218"/>
      <c r="D335" s="214" t="s">
        <v>184</v>
      </c>
      <c r="E335" s="219" t="s">
        <v>21</v>
      </c>
      <c r="F335" s="220" t="s">
        <v>485</v>
      </c>
      <c r="G335" s="218"/>
      <c r="H335" s="221" t="s">
        <v>21</v>
      </c>
      <c r="I335" s="222"/>
      <c r="J335" s="218"/>
      <c r="K335" s="218"/>
      <c r="L335" s="223"/>
      <c r="M335" s="224"/>
      <c r="N335" s="225"/>
      <c r="O335" s="225"/>
      <c r="P335" s="225"/>
      <c r="Q335" s="225"/>
      <c r="R335" s="225"/>
      <c r="S335" s="225"/>
      <c r="T335" s="226"/>
      <c r="AT335" s="227" t="s">
        <v>184</v>
      </c>
      <c r="AU335" s="227" t="s">
        <v>82</v>
      </c>
      <c r="AV335" s="12" t="s">
        <v>80</v>
      </c>
      <c r="AW335" s="12" t="s">
        <v>35</v>
      </c>
      <c r="AX335" s="12" t="s">
        <v>72</v>
      </c>
      <c r="AY335" s="227" t="s">
        <v>172</v>
      </c>
    </row>
    <row r="336" spans="2:51" s="12" customFormat="1" ht="13.5">
      <c r="B336" s="217"/>
      <c r="C336" s="218"/>
      <c r="D336" s="214" t="s">
        <v>184</v>
      </c>
      <c r="E336" s="219" t="s">
        <v>21</v>
      </c>
      <c r="F336" s="220" t="s">
        <v>326</v>
      </c>
      <c r="G336" s="218"/>
      <c r="H336" s="221" t="s">
        <v>21</v>
      </c>
      <c r="I336" s="222"/>
      <c r="J336" s="218"/>
      <c r="K336" s="218"/>
      <c r="L336" s="223"/>
      <c r="M336" s="224"/>
      <c r="N336" s="225"/>
      <c r="O336" s="225"/>
      <c r="P336" s="225"/>
      <c r="Q336" s="225"/>
      <c r="R336" s="225"/>
      <c r="S336" s="225"/>
      <c r="T336" s="226"/>
      <c r="AT336" s="227" t="s">
        <v>184</v>
      </c>
      <c r="AU336" s="227" t="s">
        <v>82</v>
      </c>
      <c r="AV336" s="12" t="s">
        <v>80</v>
      </c>
      <c r="AW336" s="12" t="s">
        <v>35</v>
      </c>
      <c r="AX336" s="12" t="s">
        <v>72</v>
      </c>
      <c r="AY336" s="227" t="s">
        <v>172</v>
      </c>
    </row>
    <row r="337" spans="2:51" s="13" customFormat="1" ht="13.5">
      <c r="B337" s="228"/>
      <c r="C337" s="229"/>
      <c r="D337" s="241" t="s">
        <v>184</v>
      </c>
      <c r="E337" s="251" t="s">
        <v>21</v>
      </c>
      <c r="F337" s="252" t="s">
        <v>486</v>
      </c>
      <c r="G337" s="229"/>
      <c r="H337" s="253">
        <v>6.101</v>
      </c>
      <c r="I337" s="233"/>
      <c r="J337" s="229"/>
      <c r="K337" s="229"/>
      <c r="L337" s="234"/>
      <c r="M337" s="235"/>
      <c r="N337" s="236"/>
      <c r="O337" s="236"/>
      <c r="P337" s="236"/>
      <c r="Q337" s="236"/>
      <c r="R337" s="236"/>
      <c r="S337" s="236"/>
      <c r="T337" s="237"/>
      <c r="AT337" s="238" t="s">
        <v>184</v>
      </c>
      <c r="AU337" s="238" t="s">
        <v>82</v>
      </c>
      <c r="AV337" s="13" t="s">
        <v>82</v>
      </c>
      <c r="AW337" s="13" t="s">
        <v>35</v>
      </c>
      <c r="AX337" s="13" t="s">
        <v>80</v>
      </c>
      <c r="AY337" s="238" t="s">
        <v>172</v>
      </c>
    </row>
    <row r="338" spans="2:65" s="1" customFormat="1" ht="31.5" customHeight="1">
      <c r="B338" s="41"/>
      <c r="C338" s="202" t="s">
        <v>487</v>
      </c>
      <c r="D338" s="202" t="s">
        <v>175</v>
      </c>
      <c r="E338" s="203" t="s">
        <v>488</v>
      </c>
      <c r="F338" s="204" t="s">
        <v>489</v>
      </c>
      <c r="G338" s="205" t="s">
        <v>205</v>
      </c>
      <c r="H338" s="206">
        <v>55.418</v>
      </c>
      <c r="I338" s="207"/>
      <c r="J338" s="208">
        <f>ROUND(I338*H338,2)</f>
        <v>0</v>
      </c>
      <c r="K338" s="204" t="s">
        <v>179</v>
      </c>
      <c r="L338" s="61"/>
      <c r="M338" s="209" t="s">
        <v>21</v>
      </c>
      <c r="N338" s="210" t="s">
        <v>43</v>
      </c>
      <c r="O338" s="42"/>
      <c r="P338" s="211">
        <f>O338*H338</f>
        <v>0</v>
      </c>
      <c r="Q338" s="211">
        <v>0</v>
      </c>
      <c r="R338" s="211">
        <f>Q338*H338</f>
        <v>0</v>
      </c>
      <c r="S338" s="211">
        <v>0.261</v>
      </c>
      <c r="T338" s="212">
        <f>S338*H338</f>
        <v>14.464098</v>
      </c>
      <c r="AR338" s="24" t="s">
        <v>180</v>
      </c>
      <c r="AT338" s="24" t="s">
        <v>175</v>
      </c>
      <c r="AU338" s="24" t="s">
        <v>82</v>
      </c>
      <c r="AY338" s="24" t="s">
        <v>172</v>
      </c>
      <c r="BE338" s="213">
        <f>IF(N338="základní",J338,0)</f>
        <v>0</v>
      </c>
      <c r="BF338" s="213">
        <f>IF(N338="snížená",J338,0)</f>
        <v>0</v>
      </c>
      <c r="BG338" s="213">
        <f>IF(N338="zákl. přenesená",J338,0)</f>
        <v>0</v>
      </c>
      <c r="BH338" s="213">
        <f>IF(N338="sníž. přenesená",J338,0)</f>
        <v>0</v>
      </c>
      <c r="BI338" s="213">
        <f>IF(N338="nulová",J338,0)</f>
        <v>0</v>
      </c>
      <c r="BJ338" s="24" t="s">
        <v>80</v>
      </c>
      <c r="BK338" s="213">
        <f>ROUND(I338*H338,2)</f>
        <v>0</v>
      </c>
      <c r="BL338" s="24" t="s">
        <v>180</v>
      </c>
      <c r="BM338" s="24" t="s">
        <v>490</v>
      </c>
    </row>
    <row r="339" spans="2:51" s="12" customFormat="1" ht="13.5">
      <c r="B339" s="217"/>
      <c r="C339" s="218"/>
      <c r="D339" s="214" t="s">
        <v>184</v>
      </c>
      <c r="E339" s="219" t="s">
        <v>21</v>
      </c>
      <c r="F339" s="220" t="s">
        <v>491</v>
      </c>
      <c r="G339" s="218"/>
      <c r="H339" s="221" t="s">
        <v>21</v>
      </c>
      <c r="I339" s="222"/>
      <c r="J339" s="218"/>
      <c r="K339" s="218"/>
      <c r="L339" s="223"/>
      <c r="M339" s="224"/>
      <c r="N339" s="225"/>
      <c r="O339" s="225"/>
      <c r="P339" s="225"/>
      <c r="Q339" s="225"/>
      <c r="R339" s="225"/>
      <c r="S339" s="225"/>
      <c r="T339" s="226"/>
      <c r="AT339" s="227" t="s">
        <v>184</v>
      </c>
      <c r="AU339" s="227" t="s">
        <v>82</v>
      </c>
      <c r="AV339" s="12" t="s">
        <v>80</v>
      </c>
      <c r="AW339" s="12" t="s">
        <v>35</v>
      </c>
      <c r="AX339" s="12" t="s">
        <v>72</v>
      </c>
      <c r="AY339" s="227" t="s">
        <v>172</v>
      </c>
    </row>
    <row r="340" spans="2:51" s="13" customFormat="1" ht="13.5">
      <c r="B340" s="228"/>
      <c r="C340" s="229"/>
      <c r="D340" s="214" t="s">
        <v>184</v>
      </c>
      <c r="E340" s="230" t="s">
        <v>21</v>
      </c>
      <c r="F340" s="231" t="s">
        <v>492</v>
      </c>
      <c r="G340" s="229"/>
      <c r="H340" s="232">
        <v>5.91</v>
      </c>
      <c r="I340" s="233"/>
      <c r="J340" s="229"/>
      <c r="K340" s="229"/>
      <c r="L340" s="234"/>
      <c r="M340" s="235"/>
      <c r="N340" s="236"/>
      <c r="O340" s="236"/>
      <c r="P340" s="236"/>
      <c r="Q340" s="236"/>
      <c r="R340" s="236"/>
      <c r="S340" s="236"/>
      <c r="T340" s="237"/>
      <c r="AT340" s="238" t="s">
        <v>184</v>
      </c>
      <c r="AU340" s="238" t="s">
        <v>82</v>
      </c>
      <c r="AV340" s="13" t="s">
        <v>82</v>
      </c>
      <c r="AW340" s="13" t="s">
        <v>35</v>
      </c>
      <c r="AX340" s="13" t="s">
        <v>72</v>
      </c>
      <c r="AY340" s="238" t="s">
        <v>172</v>
      </c>
    </row>
    <row r="341" spans="2:51" s="13" customFormat="1" ht="13.5">
      <c r="B341" s="228"/>
      <c r="C341" s="229"/>
      <c r="D341" s="214" t="s">
        <v>184</v>
      </c>
      <c r="E341" s="230" t="s">
        <v>21</v>
      </c>
      <c r="F341" s="231" t="s">
        <v>493</v>
      </c>
      <c r="G341" s="229"/>
      <c r="H341" s="232">
        <v>5.83</v>
      </c>
      <c r="I341" s="233"/>
      <c r="J341" s="229"/>
      <c r="K341" s="229"/>
      <c r="L341" s="234"/>
      <c r="M341" s="235"/>
      <c r="N341" s="236"/>
      <c r="O341" s="236"/>
      <c r="P341" s="236"/>
      <c r="Q341" s="236"/>
      <c r="R341" s="236"/>
      <c r="S341" s="236"/>
      <c r="T341" s="237"/>
      <c r="AT341" s="238" t="s">
        <v>184</v>
      </c>
      <c r="AU341" s="238" t="s">
        <v>82</v>
      </c>
      <c r="AV341" s="13" t="s">
        <v>82</v>
      </c>
      <c r="AW341" s="13" t="s">
        <v>35</v>
      </c>
      <c r="AX341" s="13" t="s">
        <v>72</v>
      </c>
      <c r="AY341" s="238" t="s">
        <v>172</v>
      </c>
    </row>
    <row r="342" spans="2:51" s="13" customFormat="1" ht="13.5">
      <c r="B342" s="228"/>
      <c r="C342" s="229"/>
      <c r="D342" s="214" t="s">
        <v>184</v>
      </c>
      <c r="E342" s="230" t="s">
        <v>21</v>
      </c>
      <c r="F342" s="231" t="s">
        <v>494</v>
      </c>
      <c r="G342" s="229"/>
      <c r="H342" s="232">
        <v>2.915</v>
      </c>
      <c r="I342" s="233"/>
      <c r="J342" s="229"/>
      <c r="K342" s="229"/>
      <c r="L342" s="234"/>
      <c r="M342" s="235"/>
      <c r="N342" s="236"/>
      <c r="O342" s="236"/>
      <c r="P342" s="236"/>
      <c r="Q342" s="236"/>
      <c r="R342" s="236"/>
      <c r="S342" s="236"/>
      <c r="T342" s="237"/>
      <c r="AT342" s="238" t="s">
        <v>184</v>
      </c>
      <c r="AU342" s="238" t="s">
        <v>82</v>
      </c>
      <c r="AV342" s="13" t="s">
        <v>82</v>
      </c>
      <c r="AW342" s="13" t="s">
        <v>35</v>
      </c>
      <c r="AX342" s="13" t="s">
        <v>72</v>
      </c>
      <c r="AY342" s="238" t="s">
        <v>172</v>
      </c>
    </row>
    <row r="343" spans="2:51" s="12" customFormat="1" ht="13.5">
      <c r="B343" s="217"/>
      <c r="C343" s="218"/>
      <c r="D343" s="214" t="s">
        <v>184</v>
      </c>
      <c r="E343" s="219" t="s">
        <v>21</v>
      </c>
      <c r="F343" s="220" t="s">
        <v>302</v>
      </c>
      <c r="G343" s="218"/>
      <c r="H343" s="221" t="s">
        <v>21</v>
      </c>
      <c r="I343" s="222"/>
      <c r="J343" s="218"/>
      <c r="K343" s="218"/>
      <c r="L343" s="223"/>
      <c r="M343" s="224"/>
      <c r="N343" s="225"/>
      <c r="O343" s="225"/>
      <c r="P343" s="225"/>
      <c r="Q343" s="225"/>
      <c r="R343" s="225"/>
      <c r="S343" s="225"/>
      <c r="T343" s="226"/>
      <c r="AT343" s="227" t="s">
        <v>184</v>
      </c>
      <c r="AU343" s="227" t="s">
        <v>82</v>
      </c>
      <c r="AV343" s="12" t="s">
        <v>80</v>
      </c>
      <c r="AW343" s="12" t="s">
        <v>35</v>
      </c>
      <c r="AX343" s="12" t="s">
        <v>72</v>
      </c>
      <c r="AY343" s="227" t="s">
        <v>172</v>
      </c>
    </row>
    <row r="344" spans="2:51" s="13" customFormat="1" ht="13.5">
      <c r="B344" s="228"/>
      <c r="C344" s="229"/>
      <c r="D344" s="214" t="s">
        <v>184</v>
      </c>
      <c r="E344" s="230" t="s">
        <v>21</v>
      </c>
      <c r="F344" s="231" t="s">
        <v>495</v>
      </c>
      <c r="G344" s="229"/>
      <c r="H344" s="232">
        <v>40.763</v>
      </c>
      <c r="I344" s="233"/>
      <c r="J344" s="229"/>
      <c r="K344" s="229"/>
      <c r="L344" s="234"/>
      <c r="M344" s="235"/>
      <c r="N344" s="236"/>
      <c r="O344" s="236"/>
      <c r="P344" s="236"/>
      <c r="Q344" s="236"/>
      <c r="R344" s="236"/>
      <c r="S344" s="236"/>
      <c r="T344" s="237"/>
      <c r="AT344" s="238" t="s">
        <v>184</v>
      </c>
      <c r="AU344" s="238" t="s">
        <v>82</v>
      </c>
      <c r="AV344" s="13" t="s">
        <v>82</v>
      </c>
      <c r="AW344" s="13" t="s">
        <v>35</v>
      </c>
      <c r="AX344" s="13" t="s">
        <v>72</v>
      </c>
      <c r="AY344" s="238" t="s">
        <v>172</v>
      </c>
    </row>
    <row r="345" spans="2:51" s="14" customFormat="1" ht="13.5">
      <c r="B345" s="239"/>
      <c r="C345" s="240"/>
      <c r="D345" s="241" t="s">
        <v>184</v>
      </c>
      <c r="E345" s="242" t="s">
        <v>21</v>
      </c>
      <c r="F345" s="243" t="s">
        <v>193</v>
      </c>
      <c r="G345" s="240"/>
      <c r="H345" s="244">
        <v>55.418</v>
      </c>
      <c r="I345" s="245"/>
      <c r="J345" s="240"/>
      <c r="K345" s="240"/>
      <c r="L345" s="246"/>
      <c r="M345" s="247"/>
      <c r="N345" s="248"/>
      <c r="O345" s="248"/>
      <c r="P345" s="248"/>
      <c r="Q345" s="248"/>
      <c r="R345" s="248"/>
      <c r="S345" s="248"/>
      <c r="T345" s="249"/>
      <c r="AT345" s="250" t="s">
        <v>184</v>
      </c>
      <c r="AU345" s="250" t="s">
        <v>82</v>
      </c>
      <c r="AV345" s="14" t="s">
        <v>180</v>
      </c>
      <c r="AW345" s="14" t="s">
        <v>35</v>
      </c>
      <c r="AX345" s="14" t="s">
        <v>80</v>
      </c>
      <c r="AY345" s="250" t="s">
        <v>172</v>
      </c>
    </row>
    <row r="346" spans="2:65" s="1" customFormat="1" ht="31.5" customHeight="1">
      <c r="B346" s="41"/>
      <c r="C346" s="202" t="s">
        <v>496</v>
      </c>
      <c r="D346" s="202" t="s">
        <v>175</v>
      </c>
      <c r="E346" s="203" t="s">
        <v>497</v>
      </c>
      <c r="F346" s="204" t="s">
        <v>498</v>
      </c>
      <c r="G346" s="205" t="s">
        <v>196</v>
      </c>
      <c r="H346" s="206">
        <v>1.497</v>
      </c>
      <c r="I346" s="207"/>
      <c r="J346" s="208">
        <f>ROUND(I346*H346,2)</f>
        <v>0</v>
      </c>
      <c r="K346" s="204" t="s">
        <v>179</v>
      </c>
      <c r="L346" s="61"/>
      <c r="M346" s="209" t="s">
        <v>21</v>
      </c>
      <c r="N346" s="210" t="s">
        <v>43</v>
      </c>
      <c r="O346" s="42"/>
      <c r="P346" s="211">
        <f>O346*H346</f>
        <v>0</v>
      </c>
      <c r="Q346" s="211">
        <v>0</v>
      </c>
      <c r="R346" s="211">
        <f>Q346*H346</f>
        <v>0</v>
      </c>
      <c r="S346" s="211">
        <v>1.95</v>
      </c>
      <c r="T346" s="212">
        <f>S346*H346</f>
        <v>2.91915</v>
      </c>
      <c r="AR346" s="24" t="s">
        <v>180</v>
      </c>
      <c r="AT346" s="24" t="s">
        <v>175</v>
      </c>
      <c r="AU346" s="24" t="s">
        <v>82</v>
      </c>
      <c r="AY346" s="24" t="s">
        <v>172</v>
      </c>
      <c r="BE346" s="213">
        <f>IF(N346="základní",J346,0)</f>
        <v>0</v>
      </c>
      <c r="BF346" s="213">
        <f>IF(N346="snížená",J346,0)</f>
        <v>0</v>
      </c>
      <c r="BG346" s="213">
        <f>IF(N346="zákl. přenesená",J346,0)</f>
        <v>0</v>
      </c>
      <c r="BH346" s="213">
        <f>IF(N346="sníž. přenesená",J346,0)</f>
        <v>0</v>
      </c>
      <c r="BI346" s="213">
        <f>IF(N346="nulová",J346,0)</f>
        <v>0</v>
      </c>
      <c r="BJ346" s="24" t="s">
        <v>80</v>
      </c>
      <c r="BK346" s="213">
        <f>ROUND(I346*H346,2)</f>
        <v>0</v>
      </c>
      <c r="BL346" s="24" t="s">
        <v>180</v>
      </c>
      <c r="BM346" s="24" t="s">
        <v>499</v>
      </c>
    </row>
    <row r="347" spans="2:47" s="1" customFormat="1" ht="40.5">
      <c r="B347" s="41"/>
      <c r="C347" s="63"/>
      <c r="D347" s="214" t="s">
        <v>182</v>
      </c>
      <c r="E347" s="63"/>
      <c r="F347" s="215" t="s">
        <v>500</v>
      </c>
      <c r="G347" s="63"/>
      <c r="H347" s="63"/>
      <c r="I347" s="172"/>
      <c r="J347" s="63"/>
      <c r="K347" s="63"/>
      <c r="L347" s="61"/>
      <c r="M347" s="216"/>
      <c r="N347" s="42"/>
      <c r="O347" s="42"/>
      <c r="P347" s="42"/>
      <c r="Q347" s="42"/>
      <c r="R347" s="42"/>
      <c r="S347" s="42"/>
      <c r="T347" s="78"/>
      <c r="AT347" s="24" t="s">
        <v>182</v>
      </c>
      <c r="AU347" s="24" t="s">
        <v>82</v>
      </c>
    </row>
    <row r="348" spans="2:51" s="12" customFormat="1" ht="13.5">
      <c r="B348" s="217"/>
      <c r="C348" s="218"/>
      <c r="D348" s="214" t="s">
        <v>184</v>
      </c>
      <c r="E348" s="219" t="s">
        <v>21</v>
      </c>
      <c r="F348" s="220" t="s">
        <v>501</v>
      </c>
      <c r="G348" s="218"/>
      <c r="H348" s="221" t="s">
        <v>21</v>
      </c>
      <c r="I348" s="222"/>
      <c r="J348" s="218"/>
      <c r="K348" s="218"/>
      <c r="L348" s="223"/>
      <c r="M348" s="224"/>
      <c r="N348" s="225"/>
      <c r="O348" s="225"/>
      <c r="P348" s="225"/>
      <c r="Q348" s="225"/>
      <c r="R348" s="225"/>
      <c r="S348" s="225"/>
      <c r="T348" s="226"/>
      <c r="AT348" s="227" t="s">
        <v>184</v>
      </c>
      <c r="AU348" s="227" t="s">
        <v>82</v>
      </c>
      <c r="AV348" s="12" t="s">
        <v>80</v>
      </c>
      <c r="AW348" s="12" t="s">
        <v>35</v>
      </c>
      <c r="AX348" s="12" t="s">
        <v>72</v>
      </c>
      <c r="AY348" s="227" t="s">
        <v>172</v>
      </c>
    </row>
    <row r="349" spans="2:51" s="13" customFormat="1" ht="13.5">
      <c r="B349" s="228"/>
      <c r="C349" s="229"/>
      <c r="D349" s="214" t="s">
        <v>184</v>
      </c>
      <c r="E349" s="230" t="s">
        <v>21</v>
      </c>
      <c r="F349" s="231" t="s">
        <v>502</v>
      </c>
      <c r="G349" s="229"/>
      <c r="H349" s="232">
        <v>0.345</v>
      </c>
      <c r="I349" s="233"/>
      <c r="J349" s="229"/>
      <c r="K349" s="229"/>
      <c r="L349" s="234"/>
      <c r="M349" s="235"/>
      <c r="N349" s="236"/>
      <c r="O349" s="236"/>
      <c r="P349" s="236"/>
      <c r="Q349" s="236"/>
      <c r="R349" s="236"/>
      <c r="S349" s="236"/>
      <c r="T349" s="237"/>
      <c r="AT349" s="238" t="s">
        <v>184</v>
      </c>
      <c r="AU349" s="238" t="s">
        <v>82</v>
      </c>
      <c r="AV349" s="13" t="s">
        <v>82</v>
      </c>
      <c r="AW349" s="13" t="s">
        <v>35</v>
      </c>
      <c r="AX349" s="13" t="s">
        <v>72</v>
      </c>
      <c r="AY349" s="238" t="s">
        <v>172</v>
      </c>
    </row>
    <row r="350" spans="2:51" s="13" customFormat="1" ht="13.5">
      <c r="B350" s="228"/>
      <c r="C350" s="229"/>
      <c r="D350" s="214" t="s">
        <v>184</v>
      </c>
      <c r="E350" s="230" t="s">
        <v>21</v>
      </c>
      <c r="F350" s="231" t="s">
        <v>503</v>
      </c>
      <c r="G350" s="229"/>
      <c r="H350" s="232">
        <v>1.152</v>
      </c>
      <c r="I350" s="233"/>
      <c r="J350" s="229"/>
      <c r="K350" s="229"/>
      <c r="L350" s="234"/>
      <c r="M350" s="235"/>
      <c r="N350" s="236"/>
      <c r="O350" s="236"/>
      <c r="P350" s="236"/>
      <c r="Q350" s="236"/>
      <c r="R350" s="236"/>
      <c r="S350" s="236"/>
      <c r="T350" s="237"/>
      <c r="AT350" s="238" t="s">
        <v>184</v>
      </c>
      <c r="AU350" s="238" t="s">
        <v>82</v>
      </c>
      <c r="AV350" s="13" t="s">
        <v>82</v>
      </c>
      <c r="AW350" s="13" t="s">
        <v>35</v>
      </c>
      <c r="AX350" s="13" t="s">
        <v>72</v>
      </c>
      <c r="AY350" s="238" t="s">
        <v>172</v>
      </c>
    </row>
    <row r="351" spans="2:51" s="14" customFormat="1" ht="13.5">
      <c r="B351" s="239"/>
      <c r="C351" s="240"/>
      <c r="D351" s="241" t="s">
        <v>184</v>
      </c>
      <c r="E351" s="242" t="s">
        <v>21</v>
      </c>
      <c r="F351" s="243" t="s">
        <v>193</v>
      </c>
      <c r="G351" s="240"/>
      <c r="H351" s="244">
        <v>1.497</v>
      </c>
      <c r="I351" s="245"/>
      <c r="J351" s="240"/>
      <c r="K351" s="240"/>
      <c r="L351" s="246"/>
      <c r="M351" s="247"/>
      <c r="N351" s="248"/>
      <c r="O351" s="248"/>
      <c r="P351" s="248"/>
      <c r="Q351" s="248"/>
      <c r="R351" s="248"/>
      <c r="S351" s="248"/>
      <c r="T351" s="249"/>
      <c r="AT351" s="250" t="s">
        <v>184</v>
      </c>
      <c r="AU351" s="250" t="s">
        <v>82</v>
      </c>
      <c r="AV351" s="14" t="s">
        <v>180</v>
      </c>
      <c r="AW351" s="14" t="s">
        <v>35</v>
      </c>
      <c r="AX351" s="14" t="s">
        <v>80</v>
      </c>
      <c r="AY351" s="250" t="s">
        <v>172</v>
      </c>
    </row>
    <row r="352" spans="2:65" s="1" customFormat="1" ht="31.5" customHeight="1">
      <c r="B352" s="41"/>
      <c r="C352" s="202" t="s">
        <v>504</v>
      </c>
      <c r="D352" s="202" t="s">
        <v>175</v>
      </c>
      <c r="E352" s="203" t="s">
        <v>505</v>
      </c>
      <c r="F352" s="204" t="s">
        <v>506</v>
      </c>
      <c r="G352" s="205" t="s">
        <v>205</v>
      </c>
      <c r="H352" s="206">
        <v>43.077</v>
      </c>
      <c r="I352" s="207"/>
      <c r="J352" s="208">
        <f>ROUND(I352*H352,2)</f>
        <v>0</v>
      </c>
      <c r="K352" s="204" t="s">
        <v>179</v>
      </c>
      <c r="L352" s="61"/>
      <c r="M352" s="209" t="s">
        <v>21</v>
      </c>
      <c r="N352" s="210" t="s">
        <v>43</v>
      </c>
      <c r="O352" s="42"/>
      <c r="P352" s="211">
        <f>O352*H352</f>
        <v>0</v>
      </c>
      <c r="Q352" s="211">
        <v>0</v>
      </c>
      <c r="R352" s="211">
        <f>Q352*H352</f>
        <v>0</v>
      </c>
      <c r="S352" s="211">
        <v>0.046</v>
      </c>
      <c r="T352" s="212">
        <f>S352*H352</f>
        <v>1.981542</v>
      </c>
      <c r="AR352" s="24" t="s">
        <v>180</v>
      </c>
      <c r="AT352" s="24" t="s">
        <v>175</v>
      </c>
      <c r="AU352" s="24" t="s">
        <v>82</v>
      </c>
      <c r="AY352" s="24" t="s">
        <v>172</v>
      </c>
      <c r="BE352" s="213">
        <f>IF(N352="základní",J352,0)</f>
        <v>0</v>
      </c>
      <c r="BF352" s="213">
        <f>IF(N352="snížená",J352,0)</f>
        <v>0</v>
      </c>
      <c r="BG352" s="213">
        <f>IF(N352="zákl. přenesená",J352,0)</f>
        <v>0</v>
      </c>
      <c r="BH352" s="213">
        <f>IF(N352="sníž. přenesená",J352,0)</f>
        <v>0</v>
      </c>
      <c r="BI352" s="213">
        <f>IF(N352="nulová",J352,0)</f>
        <v>0</v>
      </c>
      <c r="BJ352" s="24" t="s">
        <v>80</v>
      </c>
      <c r="BK352" s="213">
        <f>ROUND(I352*H352,2)</f>
        <v>0</v>
      </c>
      <c r="BL352" s="24" t="s">
        <v>180</v>
      </c>
      <c r="BM352" s="24" t="s">
        <v>507</v>
      </c>
    </row>
    <row r="353" spans="2:47" s="1" customFormat="1" ht="27">
      <c r="B353" s="41"/>
      <c r="C353" s="63"/>
      <c r="D353" s="214" t="s">
        <v>182</v>
      </c>
      <c r="E353" s="63"/>
      <c r="F353" s="215" t="s">
        <v>508</v>
      </c>
      <c r="G353" s="63"/>
      <c r="H353" s="63"/>
      <c r="I353" s="172"/>
      <c r="J353" s="63"/>
      <c r="K353" s="63"/>
      <c r="L353" s="61"/>
      <c r="M353" s="216"/>
      <c r="N353" s="42"/>
      <c r="O353" s="42"/>
      <c r="P353" s="42"/>
      <c r="Q353" s="42"/>
      <c r="R353" s="42"/>
      <c r="S353" s="42"/>
      <c r="T353" s="78"/>
      <c r="AT353" s="24" t="s">
        <v>182</v>
      </c>
      <c r="AU353" s="24" t="s">
        <v>82</v>
      </c>
    </row>
    <row r="354" spans="2:51" s="12" customFormat="1" ht="13.5">
      <c r="B354" s="217"/>
      <c r="C354" s="218"/>
      <c r="D354" s="214" t="s">
        <v>184</v>
      </c>
      <c r="E354" s="219" t="s">
        <v>21</v>
      </c>
      <c r="F354" s="220" t="s">
        <v>324</v>
      </c>
      <c r="G354" s="218"/>
      <c r="H354" s="221" t="s">
        <v>21</v>
      </c>
      <c r="I354" s="222"/>
      <c r="J354" s="218"/>
      <c r="K354" s="218"/>
      <c r="L354" s="223"/>
      <c r="M354" s="224"/>
      <c r="N354" s="225"/>
      <c r="O354" s="225"/>
      <c r="P354" s="225"/>
      <c r="Q354" s="225"/>
      <c r="R354" s="225"/>
      <c r="S354" s="225"/>
      <c r="T354" s="226"/>
      <c r="AT354" s="227" t="s">
        <v>184</v>
      </c>
      <c r="AU354" s="227" t="s">
        <v>82</v>
      </c>
      <c r="AV354" s="12" t="s">
        <v>80</v>
      </c>
      <c r="AW354" s="12" t="s">
        <v>35</v>
      </c>
      <c r="AX354" s="12" t="s">
        <v>72</v>
      </c>
      <c r="AY354" s="227" t="s">
        <v>172</v>
      </c>
    </row>
    <row r="355" spans="2:51" s="12" customFormat="1" ht="13.5">
      <c r="B355" s="217"/>
      <c r="C355" s="218"/>
      <c r="D355" s="214" t="s">
        <v>184</v>
      </c>
      <c r="E355" s="219" t="s">
        <v>21</v>
      </c>
      <c r="F355" s="220" t="s">
        <v>325</v>
      </c>
      <c r="G355" s="218"/>
      <c r="H355" s="221" t="s">
        <v>21</v>
      </c>
      <c r="I355" s="222"/>
      <c r="J355" s="218"/>
      <c r="K355" s="218"/>
      <c r="L355" s="223"/>
      <c r="M355" s="224"/>
      <c r="N355" s="225"/>
      <c r="O355" s="225"/>
      <c r="P355" s="225"/>
      <c r="Q355" s="225"/>
      <c r="R355" s="225"/>
      <c r="S355" s="225"/>
      <c r="T355" s="226"/>
      <c r="AT355" s="227" t="s">
        <v>184</v>
      </c>
      <c r="AU355" s="227" t="s">
        <v>82</v>
      </c>
      <c r="AV355" s="12" t="s">
        <v>80</v>
      </c>
      <c r="AW355" s="12" t="s">
        <v>35</v>
      </c>
      <c r="AX355" s="12" t="s">
        <v>72</v>
      </c>
      <c r="AY355" s="227" t="s">
        <v>172</v>
      </c>
    </row>
    <row r="356" spans="2:51" s="12" customFormat="1" ht="13.5">
      <c r="B356" s="217"/>
      <c r="C356" s="218"/>
      <c r="D356" s="214" t="s">
        <v>184</v>
      </c>
      <c r="E356" s="219" t="s">
        <v>21</v>
      </c>
      <c r="F356" s="220" t="s">
        <v>326</v>
      </c>
      <c r="G356" s="218"/>
      <c r="H356" s="221" t="s">
        <v>21</v>
      </c>
      <c r="I356" s="222"/>
      <c r="J356" s="218"/>
      <c r="K356" s="218"/>
      <c r="L356" s="223"/>
      <c r="M356" s="224"/>
      <c r="N356" s="225"/>
      <c r="O356" s="225"/>
      <c r="P356" s="225"/>
      <c r="Q356" s="225"/>
      <c r="R356" s="225"/>
      <c r="S356" s="225"/>
      <c r="T356" s="226"/>
      <c r="AT356" s="227" t="s">
        <v>184</v>
      </c>
      <c r="AU356" s="227" t="s">
        <v>82</v>
      </c>
      <c r="AV356" s="12" t="s">
        <v>80</v>
      </c>
      <c r="AW356" s="12" t="s">
        <v>35</v>
      </c>
      <c r="AX356" s="12" t="s">
        <v>72</v>
      </c>
      <c r="AY356" s="227" t="s">
        <v>172</v>
      </c>
    </row>
    <row r="357" spans="2:51" s="13" customFormat="1" ht="13.5">
      <c r="B357" s="228"/>
      <c r="C357" s="229"/>
      <c r="D357" s="214" t="s">
        <v>184</v>
      </c>
      <c r="E357" s="230" t="s">
        <v>21</v>
      </c>
      <c r="F357" s="231" t="s">
        <v>327</v>
      </c>
      <c r="G357" s="229"/>
      <c r="H357" s="232">
        <v>1.98</v>
      </c>
      <c r="I357" s="233"/>
      <c r="J357" s="229"/>
      <c r="K357" s="229"/>
      <c r="L357" s="234"/>
      <c r="M357" s="235"/>
      <c r="N357" s="236"/>
      <c r="O357" s="236"/>
      <c r="P357" s="236"/>
      <c r="Q357" s="236"/>
      <c r="R357" s="236"/>
      <c r="S357" s="236"/>
      <c r="T357" s="237"/>
      <c r="AT357" s="238" t="s">
        <v>184</v>
      </c>
      <c r="AU357" s="238" t="s">
        <v>82</v>
      </c>
      <c r="AV357" s="13" t="s">
        <v>82</v>
      </c>
      <c r="AW357" s="13" t="s">
        <v>35</v>
      </c>
      <c r="AX357" s="13" t="s">
        <v>72</v>
      </c>
      <c r="AY357" s="238" t="s">
        <v>172</v>
      </c>
    </row>
    <row r="358" spans="2:51" s="13" customFormat="1" ht="13.5">
      <c r="B358" s="228"/>
      <c r="C358" s="229"/>
      <c r="D358" s="214" t="s">
        <v>184</v>
      </c>
      <c r="E358" s="230" t="s">
        <v>21</v>
      </c>
      <c r="F358" s="231" t="s">
        <v>328</v>
      </c>
      <c r="G358" s="229"/>
      <c r="H358" s="232">
        <v>1.68</v>
      </c>
      <c r="I358" s="233"/>
      <c r="J358" s="229"/>
      <c r="K358" s="229"/>
      <c r="L358" s="234"/>
      <c r="M358" s="235"/>
      <c r="N358" s="236"/>
      <c r="O358" s="236"/>
      <c r="P358" s="236"/>
      <c r="Q358" s="236"/>
      <c r="R358" s="236"/>
      <c r="S358" s="236"/>
      <c r="T358" s="237"/>
      <c r="AT358" s="238" t="s">
        <v>184</v>
      </c>
      <c r="AU358" s="238" t="s">
        <v>82</v>
      </c>
      <c r="AV358" s="13" t="s">
        <v>82</v>
      </c>
      <c r="AW358" s="13" t="s">
        <v>35</v>
      </c>
      <c r="AX358" s="13" t="s">
        <v>72</v>
      </c>
      <c r="AY358" s="238" t="s">
        <v>172</v>
      </c>
    </row>
    <row r="359" spans="2:51" s="12" customFormat="1" ht="13.5">
      <c r="B359" s="217"/>
      <c r="C359" s="218"/>
      <c r="D359" s="214" t="s">
        <v>184</v>
      </c>
      <c r="E359" s="219" t="s">
        <v>21</v>
      </c>
      <c r="F359" s="220" t="s">
        <v>329</v>
      </c>
      <c r="G359" s="218"/>
      <c r="H359" s="221" t="s">
        <v>21</v>
      </c>
      <c r="I359" s="222"/>
      <c r="J359" s="218"/>
      <c r="K359" s="218"/>
      <c r="L359" s="223"/>
      <c r="M359" s="224"/>
      <c r="N359" s="225"/>
      <c r="O359" s="225"/>
      <c r="P359" s="225"/>
      <c r="Q359" s="225"/>
      <c r="R359" s="225"/>
      <c r="S359" s="225"/>
      <c r="T359" s="226"/>
      <c r="AT359" s="227" t="s">
        <v>184</v>
      </c>
      <c r="AU359" s="227" t="s">
        <v>82</v>
      </c>
      <c r="AV359" s="12" t="s">
        <v>80</v>
      </c>
      <c r="AW359" s="12" t="s">
        <v>35</v>
      </c>
      <c r="AX359" s="12" t="s">
        <v>72</v>
      </c>
      <c r="AY359" s="227" t="s">
        <v>172</v>
      </c>
    </row>
    <row r="360" spans="2:51" s="12" customFormat="1" ht="13.5">
      <c r="B360" s="217"/>
      <c r="C360" s="218"/>
      <c r="D360" s="214" t="s">
        <v>184</v>
      </c>
      <c r="E360" s="219" t="s">
        <v>21</v>
      </c>
      <c r="F360" s="220" t="s">
        <v>330</v>
      </c>
      <c r="G360" s="218"/>
      <c r="H360" s="221" t="s">
        <v>21</v>
      </c>
      <c r="I360" s="222"/>
      <c r="J360" s="218"/>
      <c r="K360" s="218"/>
      <c r="L360" s="223"/>
      <c r="M360" s="224"/>
      <c r="N360" s="225"/>
      <c r="O360" s="225"/>
      <c r="P360" s="225"/>
      <c r="Q360" s="225"/>
      <c r="R360" s="225"/>
      <c r="S360" s="225"/>
      <c r="T360" s="226"/>
      <c r="AT360" s="227" t="s">
        <v>184</v>
      </c>
      <c r="AU360" s="227" t="s">
        <v>82</v>
      </c>
      <c r="AV360" s="12" t="s">
        <v>80</v>
      </c>
      <c r="AW360" s="12" t="s">
        <v>35</v>
      </c>
      <c r="AX360" s="12" t="s">
        <v>72</v>
      </c>
      <c r="AY360" s="227" t="s">
        <v>172</v>
      </c>
    </row>
    <row r="361" spans="2:51" s="13" customFormat="1" ht="13.5">
      <c r="B361" s="228"/>
      <c r="C361" s="229"/>
      <c r="D361" s="214" t="s">
        <v>184</v>
      </c>
      <c r="E361" s="230" t="s">
        <v>21</v>
      </c>
      <c r="F361" s="231" t="s">
        <v>331</v>
      </c>
      <c r="G361" s="229"/>
      <c r="H361" s="232">
        <v>55.797</v>
      </c>
      <c r="I361" s="233"/>
      <c r="J361" s="229"/>
      <c r="K361" s="229"/>
      <c r="L361" s="234"/>
      <c r="M361" s="235"/>
      <c r="N361" s="236"/>
      <c r="O361" s="236"/>
      <c r="P361" s="236"/>
      <c r="Q361" s="236"/>
      <c r="R361" s="236"/>
      <c r="S361" s="236"/>
      <c r="T361" s="237"/>
      <c r="AT361" s="238" t="s">
        <v>184</v>
      </c>
      <c r="AU361" s="238" t="s">
        <v>82</v>
      </c>
      <c r="AV361" s="13" t="s">
        <v>82</v>
      </c>
      <c r="AW361" s="13" t="s">
        <v>35</v>
      </c>
      <c r="AX361" s="13" t="s">
        <v>72</v>
      </c>
      <c r="AY361" s="238" t="s">
        <v>172</v>
      </c>
    </row>
    <row r="362" spans="2:51" s="13" customFormat="1" ht="13.5">
      <c r="B362" s="228"/>
      <c r="C362" s="229"/>
      <c r="D362" s="214" t="s">
        <v>184</v>
      </c>
      <c r="E362" s="230" t="s">
        <v>21</v>
      </c>
      <c r="F362" s="231" t="s">
        <v>332</v>
      </c>
      <c r="G362" s="229"/>
      <c r="H362" s="232">
        <v>-16.38</v>
      </c>
      <c r="I362" s="233"/>
      <c r="J362" s="229"/>
      <c r="K362" s="229"/>
      <c r="L362" s="234"/>
      <c r="M362" s="235"/>
      <c r="N362" s="236"/>
      <c r="O362" s="236"/>
      <c r="P362" s="236"/>
      <c r="Q362" s="236"/>
      <c r="R362" s="236"/>
      <c r="S362" s="236"/>
      <c r="T362" s="237"/>
      <c r="AT362" s="238" t="s">
        <v>184</v>
      </c>
      <c r="AU362" s="238" t="s">
        <v>82</v>
      </c>
      <c r="AV362" s="13" t="s">
        <v>82</v>
      </c>
      <c r="AW362" s="13" t="s">
        <v>35</v>
      </c>
      <c r="AX362" s="13" t="s">
        <v>72</v>
      </c>
      <c r="AY362" s="238" t="s">
        <v>172</v>
      </c>
    </row>
    <row r="363" spans="2:51" s="14" customFormat="1" ht="13.5">
      <c r="B363" s="239"/>
      <c r="C363" s="240"/>
      <c r="D363" s="241" t="s">
        <v>184</v>
      </c>
      <c r="E363" s="242" t="s">
        <v>21</v>
      </c>
      <c r="F363" s="243" t="s">
        <v>193</v>
      </c>
      <c r="G363" s="240"/>
      <c r="H363" s="244">
        <v>43.077</v>
      </c>
      <c r="I363" s="245"/>
      <c r="J363" s="240"/>
      <c r="K363" s="240"/>
      <c r="L363" s="246"/>
      <c r="M363" s="247"/>
      <c r="N363" s="248"/>
      <c r="O363" s="248"/>
      <c r="P363" s="248"/>
      <c r="Q363" s="248"/>
      <c r="R363" s="248"/>
      <c r="S363" s="248"/>
      <c r="T363" s="249"/>
      <c r="AT363" s="250" t="s">
        <v>184</v>
      </c>
      <c r="AU363" s="250" t="s">
        <v>82</v>
      </c>
      <c r="AV363" s="14" t="s">
        <v>180</v>
      </c>
      <c r="AW363" s="14" t="s">
        <v>35</v>
      </c>
      <c r="AX363" s="14" t="s">
        <v>80</v>
      </c>
      <c r="AY363" s="250" t="s">
        <v>172</v>
      </c>
    </row>
    <row r="364" spans="2:65" s="1" customFormat="1" ht="31.5" customHeight="1">
      <c r="B364" s="41"/>
      <c r="C364" s="202" t="s">
        <v>509</v>
      </c>
      <c r="D364" s="202" t="s">
        <v>175</v>
      </c>
      <c r="E364" s="203" t="s">
        <v>510</v>
      </c>
      <c r="F364" s="204" t="s">
        <v>511</v>
      </c>
      <c r="G364" s="205" t="s">
        <v>205</v>
      </c>
      <c r="H364" s="206">
        <v>168.507</v>
      </c>
      <c r="I364" s="207"/>
      <c r="J364" s="208">
        <f>ROUND(I364*H364,2)</f>
        <v>0</v>
      </c>
      <c r="K364" s="204" t="s">
        <v>179</v>
      </c>
      <c r="L364" s="61"/>
      <c r="M364" s="209" t="s">
        <v>21</v>
      </c>
      <c r="N364" s="210" t="s">
        <v>43</v>
      </c>
      <c r="O364" s="42"/>
      <c r="P364" s="211">
        <f>O364*H364</f>
        <v>0</v>
      </c>
      <c r="Q364" s="211">
        <v>0</v>
      </c>
      <c r="R364" s="211">
        <f>Q364*H364</f>
        <v>0</v>
      </c>
      <c r="S364" s="211">
        <v>0.01</v>
      </c>
      <c r="T364" s="212">
        <f>S364*H364</f>
        <v>1.68507</v>
      </c>
      <c r="AR364" s="24" t="s">
        <v>180</v>
      </c>
      <c r="AT364" s="24" t="s">
        <v>175</v>
      </c>
      <c r="AU364" s="24" t="s">
        <v>82</v>
      </c>
      <c r="AY364" s="24" t="s">
        <v>172</v>
      </c>
      <c r="BE364" s="213">
        <f>IF(N364="základní",J364,0)</f>
        <v>0</v>
      </c>
      <c r="BF364" s="213">
        <f>IF(N364="snížená",J364,0)</f>
        <v>0</v>
      </c>
      <c r="BG364" s="213">
        <f>IF(N364="zákl. přenesená",J364,0)</f>
        <v>0</v>
      </c>
      <c r="BH364" s="213">
        <f>IF(N364="sníž. přenesená",J364,0)</f>
        <v>0</v>
      </c>
      <c r="BI364" s="213">
        <f>IF(N364="nulová",J364,0)</f>
        <v>0</v>
      </c>
      <c r="BJ364" s="24" t="s">
        <v>80</v>
      </c>
      <c r="BK364" s="213">
        <f>ROUND(I364*H364,2)</f>
        <v>0</v>
      </c>
      <c r="BL364" s="24" t="s">
        <v>180</v>
      </c>
      <c r="BM364" s="24" t="s">
        <v>512</v>
      </c>
    </row>
    <row r="365" spans="2:47" s="1" customFormat="1" ht="27">
      <c r="B365" s="41"/>
      <c r="C365" s="63"/>
      <c r="D365" s="214" t="s">
        <v>182</v>
      </c>
      <c r="E365" s="63"/>
      <c r="F365" s="215" t="s">
        <v>508</v>
      </c>
      <c r="G365" s="63"/>
      <c r="H365" s="63"/>
      <c r="I365" s="172"/>
      <c r="J365" s="63"/>
      <c r="K365" s="63"/>
      <c r="L365" s="61"/>
      <c r="M365" s="216"/>
      <c r="N365" s="42"/>
      <c r="O365" s="42"/>
      <c r="P365" s="42"/>
      <c r="Q365" s="42"/>
      <c r="R365" s="42"/>
      <c r="S365" s="42"/>
      <c r="T365" s="78"/>
      <c r="AT365" s="24" t="s">
        <v>182</v>
      </c>
      <c r="AU365" s="24" t="s">
        <v>82</v>
      </c>
    </row>
    <row r="366" spans="2:51" s="12" customFormat="1" ht="13.5">
      <c r="B366" s="217"/>
      <c r="C366" s="218"/>
      <c r="D366" s="214" t="s">
        <v>184</v>
      </c>
      <c r="E366" s="219" t="s">
        <v>21</v>
      </c>
      <c r="F366" s="220" t="s">
        <v>513</v>
      </c>
      <c r="G366" s="218"/>
      <c r="H366" s="221" t="s">
        <v>21</v>
      </c>
      <c r="I366" s="222"/>
      <c r="J366" s="218"/>
      <c r="K366" s="218"/>
      <c r="L366" s="223"/>
      <c r="M366" s="224"/>
      <c r="N366" s="225"/>
      <c r="O366" s="225"/>
      <c r="P366" s="225"/>
      <c r="Q366" s="225"/>
      <c r="R366" s="225"/>
      <c r="S366" s="225"/>
      <c r="T366" s="226"/>
      <c r="AT366" s="227" t="s">
        <v>184</v>
      </c>
      <c r="AU366" s="227" t="s">
        <v>82</v>
      </c>
      <c r="AV366" s="12" t="s">
        <v>80</v>
      </c>
      <c r="AW366" s="12" t="s">
        <v>35</v>
      </c>
      <c r="AX366" s="12" t="s">
        <v>72</v>
      </c>
      <c r="AY366" s="227" t="s">
        <v>172</v>
      </c>
    </row>
    <row r="367" spans="2:51" s="12" customFormat="1" ht="13.5">
      <c r="B367" s="217"/>
      <c r="C367" s="218"/>
      <c r="D367" s="214" t="s">
        <v>184</v>
      </c>
      <c r="E367" s="219" t="s">
        <v>21</v>
      </c>
      <c r="F367" s="220" t="s">
        <v>325</v>
      </c>
      <c r="G367" s="218"/>
      <c r="H367" s="221" t="s">
        <v>21</v>
      </c>
      <c r="I367" s="222"/>
      <c r="J367" s="218"/>
      <c r="K367" s="218"/>
      <c r="L367" s="223"/>
      <c r="M367" s="224"/>
      <c r="N367" s="225"/>
      <c r="O367" s="225"/>
      <c r="P367" s="225"/>
      <c r="Q367" s="225"/>
      <c r="R367" s="225"/>
      <c r="S367" s="225"/>
      <c r="T367" s="226"/>
      <c r="AT367" s="227" t="s">
        <v>184</v>
      </c>
      <c r="AU367" s="227" t="s">
        <v>82</v>
      </c>
      <c r="AV367" s="12" t="s">
        <v>80</v>
      </c>
      <c r="AW367" s="12" t="s">
        <v>35</v>
      </c>
      <c r="AX367" s="12" t="s">
        <v>72</v>
      </c>
      <c r="AY367" s="227" t="s">
        <v>172</v>
      </c>
    </row>
    <row r="368" spans="2:51" s="13" customFormat="1" ht="13.5">
      <c r="B368" s="228"/>
      <c r="C368" s="229"/>
      <c r="D368" s="214" t="s">
        <v>184</v>
      </c>
      <c r="E368" s="230" t="s">
        <v>21</v>
      </c>
      <c r="F368" s="231" t="s">
        <v>348</v>
      </c>
      <c r="G368" s="229"/>
      <c r="H368" s="232">
        <v>4.084</v>
      </c>
      <c r="I368" s="233"/>
      <c r="J368" s="229"/>
      <c r="K368" s="229"/>
      <c r="L368" s="234"/>
      <c r="M368" s="235"/>
      <c r="N368" s="236"/>
      <c r="O368" s="236"/>
      <c r="P368" s="236"/>
      <c r="Q368" s="236"/>
      <c r="R368" s="236"/>
      <c r="S368" s="236"/>
      <c r="T368" s="237"/>
      <c r="AT368" s="238" t="s">
        <v>184</v>
      </c>
      <c r="AU368" s="238" t="s">
        <v>82</v>
      </c>
      <c r="AV368" s="13" t="s">
        <v>82</v>
      </c>
      <c r="AW368" s="13" t="s">
        <v>35</v>
      </c>
      <c r="AX368" s="13" t="s">
        <v>72</v>
      </c>
      <c r="AY368" s="238" t="s">
        <v>172</v>
      </c>
    </row>
    <row r="369" spans="2:51" s="13" customFormat="1" ht="13.5">
      <c r="B369" s="228"/>
      <c r="C369" s="229"/>
      <c r="D369" s="214" t="s">
        <v>184</v>
      </c>
      <c r="E369" s="230" t="s">
        <v>21</v>
      </c>
      <c r="F369" s="231" t="s">
        <v>349</v>
      </c>
      <c r="G369" s="229"/>
      <c r="H369" s="232">
        <v>1.608</v>
      </c>
      <c r="I369" s="233"/>
      <c r="J369" s="229"/>
      <c r="K369" s="229"/>
      <c r="L369" s="234"/>
      <c r="M369" s="235"/>
      <c r="N369" s="236"/>
      <c r="O369" s="236"/>
      <c r="P369" s="236"/>
      <c r="Q369" s="236"/>
      <c r="R369" s="236"/>
      <c r="S369" s="236"/>
      <c r="T369" s="237"/>
      <c r="AT369" s="238" t="s">
        <v>184</v>
      </c>
      <c r="AU369" s="238" t="s">
        <v>82</v>
      </c>
      <c r="AV369" s="13" t="s">
        <v>82</v>
      </c>
      <c r="AW369" s="13" t="s">
        <v>35</v>
      </c>
      <c r="AX369" s="13" t="s">
        <v>72</v>
      </c>
      <c r="AY369" s="238" t="s">
        <v>172</v>
      </c>
    </row>
    <row r="370" spans="2:51" s="12" customFormat="1" ht="13.5">
      <c r="B370" s="217"/>
      <c r="C370" s="218"/>
      <c r="D370" s="214" t="s">
        <v>184</v>
      </c>
      <c r="E370" s="219" t="s">
        <v>21</v>
      </c>
      <c r="F370" s="220" t="s">
        <v>350</v>
      </c>
      <c r="G370" s="218"/>
      <c r="H370" s="221" t="s">
        <v>21</v>
      </c>
      <c r="I370" s="222"/>
      <c r="J370" s="218"/>
      <c r="K370" s="218"/>
      <c r="L370" s="223"/>
      <c r="M370" s="224"/>
      <c r="N370" s="225"/>
      <c r="O370" s="225"/>
      <c r="P370" s="225"/>
      <c r="Q370" s="225"/>
      <c r="R370" s="225"/>
      <c r="S370" s="225"/>
      <c r="T370" s="226"/>
      <c r="AT370" s="227" t="s">
        <v>184</v>
      </c>
      <c r="AU370" s="227" t="s">
        <v>82</v>
      </c>
      <c r="AV370" s="12" t="s">
        <v>80</v>
      </c>
      <c r="AW370" s="12" t="s">
        <v>35</v>
      </c>
      <c r="AX370" s="12" t="s">
        <v>72</v>
      </c>
      <c r="AY370" s="227" t="s">
        <v>172</v>
      </c>
    </row>
    <row r="371" spans="2:51" s="12" customFormat="1" ht="13.5">
      <c r="B371" s="217"/>
      <c r="C371" s="218"/>
      <c r="D371" s="214" t="s">
        <v>184</v>
      </c>
      <c r="E371" s="219" t="s">
        <v>21</v>
      </c>
      <c r="F371" s="220" t="s">
        <v>351</v>
      </c>
      <c r="G371" s="218"/>
      <c r="H371" s="221" t="s">
        <v>21</v>
      </c>
      <c r="I371" s="222"/>
      <c r="J371" s="218"/>
      <c r="K371" s="218"/>
      <c r="L371" s="223"/>
      <c r="M371" s="224"/>
      <c r="N371" s="225"/>
      <c r="O371" s="225"/>
      <c r="P371" s="225"/>
      <c r="Q371" s="225"/>
      <c r="R371" s="225"/>
      <c r="S371" s="225"/>
      <c r="T371" s="226"/>
      <c r="AT371" s="227" t="s">
        <v>184</v>
      </c>
      <c r="AU371" s="227" t="s">
        <v>82</v>
      </c>
      <c r="AV371" s="12" t="s">
        <v>80</v>
      </c>
      <c r="AW371" s="12" t="s">
        <v>35</v>
      </c>
      <c r="AX371" s="12" t="s">
        <v>72</v>
      </c>
      <c r="AY371" s="227" t="s">
        <v>172</v>
      </c>
    </row>
    <row r="372" spans="2:51" s="13" customFormat="1" ht="13.5">
      <c r="B372" s="228"/>
      <c r="C372" s="229"/>
      <c r="D372" s="214" t="s">
        <v>184</v>
      </c>
      <c r="E372" s="230" t="s">
        <v>21</v>
      </c>
      <c r="F372" s="231" t="s">
        <v>352</v>
      </c>
      <c r="G372" s="229"/>
      <c r="H372" s="232">
        <v>137.453</v>
      </c>
      <c r="I372" s="233"/>
      <c r="J372" s="229"/>
      <c r="K372" s="229"/>
      <c r="L372" s="234"/>
      <c r="M372" s="235"/>
      <c r="N372" s="236"/>
      <c r="O372" s="236"/>
      <c r="P372" s="236"/>
      <c r="Q372" s="236"/>
      <c r="R372" s="236"/>
      <c r="S372" s="236"/>
      <c r="T372" s="237"/>
      <c r="AT372" s="238" t="s">
        <v>184</v>
      </c>
      <c r="AU372" s="238" t="s">
        <v>82</v>
      </c>
      <c r="AV372" s="13" t="s">
        <v>82</v>
      </c>
      <c r="AW372" s="13" t="s">
        <v>35</v>
      </c>
      <c r="AX372" s="13" t="s">
        <v>72</v>
      </c>
      <c r="AY372" s="238" t="s">
        <v>172</v>
      </c>
    </row>
    <row r="373" spans="2:51" s="13" customFormat="1" ht="13.5">
      <c r="B373" s="228"/>
      <c r="C373" s="229"/>
      <c r="D373" s="214" t="s">
        <v>184</v>
      </c>
      <c r="E373" s="230" t="s">
        <v>21</v>
      </c>
      <c r="F373" s="231" t="s">
        <v>353</v>
      </c>
      <c r="G373" s="229"/>
      <c r="H373" s="232">
        <v>3.483</v>
      </c>
      <c r="I373" s="233"/>
      <c r="J373" s="229"/>
      <c r="K373" s="229"/>
      <c r="L373" s="234"/>
      <c r="M373" s="235"/>
      <c r="N373" s="236"/>
      <c r="O373" s="236"/>
      <c r="P373" s="236"/>
      <c r="Q373" s="236"/>
      <c r="R373" s="236"/>
      <c r="S373" s="236"/>
      <c r="T373" s="237"/>
      <c r="AT373" s="238" t="s">
        <v>184</v>
      </c>
      <c r="AU373" s="238" t="s">
        <v>82</v>
      </c>
      <c r="AV373" s="13" t="s">
        <v>82</v>
      </c>
      <c r="AW373" s="13" t="s">
        <v>35</v>
      </c>
      <c r="AX373" s="13" t="s">
        <v>72</v>
      </c>
      <c r="AY373" s="238" t="s">
        <v>172</v>
      </c>
    </row>
    <row r="374" spans="2:51" s="13" customFormat="1" ht="13.5">
      <c r="B374" s="228"/>
      <c r="C374" s="229"/>
      <c r="D374" s="214" t="s">
        <v>184</v>
      </c>
      <c r="E374" s="230" t="s">
        <v>21</v>
      </c>
      <c r="F374" s="231" t="s">
        <v>354</v>
      </c>
      <c r="G374" s="229"/>
      <c r="H374" s="232">
        <v>0.795</v>
      </c>
      <c r="I374" s="233"/>
      <c r="J374" s="229"/>
      <c r="K374" s="229"/>
      <c r="L374" s="234"/>
      <c r="M374" s="235"/>
      <c r="N374" s="236"/>
      <c r="O374" s="236"/>
      <c r="P374" s="236"/>
      <c r="Q374" s="236"/>
      <c r="R374" s="236"/>
      <c r="S374" s="236"/>
      <c r="T374" s="237"/>
      <c r="AT374" s="238" t="s">
        <v>184</v>
      </c>
      <c r="AU374" s="238" t="s">
        <v>82</v>
      </c>
      <c r="AV374" s="13" t="s">
        <v>82</v>
      </c>
      <c r="AW374" s="13" t="s">
        <v>35</v>
      </c>
      <c r="AX374" s="13" t="s">
        <v>72</v>
      </c>
      <c r="AY374" s="238" t="s">
        <v>172</v>
      </c>
    </row>
    <row r="375" spans="2:51" s="13" customFormat="1" ht="13.5">
      <c r="B375" s="228"/>
      <c r="C375" s="229"/>
      <c r="D375" s="214" t="s">
        <v>184</v>
      </c>
      <c r="E375" s="230" t="s">
        <v>21</v>
      </c>
      <c r="F375" s="231" t="s">
        <v>355</v>
      </c>
      <c r="G375" s="229"/>
      <c r="H375" s="232">
        <v>-29.652</v>
      </c>
      <c r="I375" s="233"/>
      <c r="J375" s="229"/>
      <c r="K375" s="229"/>
      <c r="L375" s="234"/>
      <c r="M375" s="235"/>
      <c r="N375" s="236"/>
      <c r="O375" s="236"/>
      <c r="P375" s="236"/>
      <c r="Q375" s="236"/>
      <c r="R375" s="236"/>
      <c r="S375" s="236"/>
      <c r="T375" s="237"/>
      <c r="AT375" s="238" t="s">
        <v>184</v>
      </c>
      <c r="AU375" s="238" t="s">
        <v>82</v>
      </c>
      <c r="AV375" s="13" t="s">
        <v>82</v>
      </c>
      <c r="AW375" s="13" t="s">
        <v>35</v>
      </c>
      <c r="AX375" s="13" t="s">
        <v>72</v>
      </c>
      <c r="AY375" s="238" t="s">
        <v>172</v>
      </c>
    </row>
    <row r="376" spans="2:51" s="12" customFormat="1" ht="13.5">
      <c r="B376" s="217"/>
      <c r="C376" s="218"/>
      <c r="D376" s="214" t="s">
        <v>184</v>
      </c>
      <c r="E376" s="219" t="s">
        <v>21</v>
      </c>
      <c r="F376" s="220" t="s">
        <v>356</v>
      </c>
      <c r="G376" s="218"/>
      <c r="H376" s="221" t="s">
        <v>21</v>
      </c>
      <c r="I376" s="222"/>
      <c r="J376" s="218"/>
      <c r="K376" s="218"/>
      <c r="L376" s="223"/>
      <c r="M376" s="224"/>
      <c r="N376" s="225"/>
      <c r="O376" s="225"/>
      <c r="P376" s="225"/>
      <c r="Q376" s="225"/>
      <c r="R376" s="225"/>
      <c r="S376" s="225"/>
      <c r="T376" s="226"/>
      <c r="AT376" s="227" t="s">
        <v>184</v>
      </c>
      <c r="AU376" s="227" t="s">
        <v>82</v>
      </c>
      <c r="AV376" s="12" t="s">
        <v>80</v>
      </c>
      <c r="AW376" s="12" t="s">
        <v>35</v>
      </c>
      <c r="AX376" s="12" t="s">
        <v>72</v>
      </c>
      <c r="AY376" s="227" t="s">
        <v>172</v>
      </c>
    </row>
    <row r="377" spans="2:51" s="13" customFormat="1" ht="13.5">
      <c r="B377" s="228"/>
      <c r="C377" s="229"/>
      <c r="D377" s="214" t="s">
        <v>184</v>
      </c>
      <c r="E377" s="230" t="s">
        <v>21</v>
      </c>
      <c r="F377" s="231" t="s">
        <v>357</v>
      </c>
      <c r="G377" s="229"/>
      <c r="H377" s="232">
        <v>56.664</v>
      </c>
      <c r="I377" s="233"/>
      <c r="J377" s="229"/>
      <c r="K377" s="229"/>
      <c r="L377" s="234"/>
      <c r="M377" s="235"/>
      <c r="N377" s="236"/>
      <c r="O377" s="236"/>
      <c r="P377" s="236"/>
      <c r="Q377" s="236"/>
      <c r="R377" s="236"/>
      <c r="S377" s="236"/>
      <c r="T377" s="237"/>
      <c r="AT377" s="238" t="s">
        <v>184</v>
      </c>
      <c r="AU377" s="238" t="s">
        <v>82</v>
      </c>
      <c r="AV377" s="13" t="s">
        <v>82</v>
      </c>
      <c r="AW377" s="13" t="s">
        <v>35</v>
      </c>
      <c r="AX377" s="13" t="s">
        <v>72</v>
      </c>
      <c r="AY377" s="238" t="s">
        <v>172</v>
      </c>
    </row>
    <row r="378" spans="2:51" s="13" customFormat="1" ht="13.5">
      <c r="B378" s="228"/>
      <c r="C378" s="229"/>
      <c r="D378" s="214" t="s">
        <v>184</v>
      </c>
      <c r="E378" s="230" t="s">
        <v>21</v>
      </c>
      <c r="F378" s="231" t="s">
        <v>358</v>
      </c>
      <c r="G378" s="229"/>
      <c r="H378" s="232">
        <v>2.376</v>
      </c>
      <c r="I378" s="233"/>
      <c r="J378" s="229"/>
      <c r="K378" s="229"/>
      <c r="L378" s="234"/>
      <c r="M378" s="235"/>
      <c r="N378" s="236"/>
      <c r="O378" s="236"/>
      <c r="P378" s="236"/>
      <c r="Q378" s="236"/>
      <c r="R378" s="236"/>
      <c r="S378" s="236"/>
      <c r="T378" s="237"/>
      <c r="AT378" s="238" t="s">
        <v>184</v>
      </c>
      <c r="AU378" s="238" t="s">
        <v>82</v>
      </c>
      <c r="AV378" s="13" t="s">
        <v>82</v>
      </c>
      <c r="AW378" s="13" t="s">
        <v>35</v>
      </c>
      <c r="AX378" s="13" t="s">
        <v>72</v>
      </c>
      <c r="AY378" s="238" t="s">
        <v>172</v>
      </c>
    </row>
    <row r="379" spans="2:51" s="13" customFormat="1" ht="13.5">
      <c r="B379" s="228"/>
      <c r="C379" s="229"/>
      <c r="D379" s="214" t="s">
        <v>184</v>
      </c>
      <c r="E379" s="230" t="s">
        <v>21</v>
      </c>
      <c r="F379" s="231" t="s">
        <v>359</v>
      </c>
      <c r="G379" s="229"/>
      <c r="H379" s="232">
        <v>-1.747</v>
      </c>
      <c r="I379" s="233"/>
      <c r="J379" s="229"/>
      <c r="K379" s="229"/>
      <c r="L379" s="234"/>
      <c r="M379" s="235"/>
      <c r="N379" s="236"/>
      <c r="O379" s="236"/>
      <c r="P379" s="236"/>
      <c r="Q379" s="236"/>
      <c r="R379" s="236"/>
      <c r="S379" s="236"/>
      <c r="T379" s="237"/>
      <c r="AT379" s="238" t="s">
        <v>184</v>
      </c>
      <c r="AU379" s="238" t="s">
        <v>82</v>
      </c>
      <c r="AV379" s="13" t="s">
        <v>82</v>
      </c>
      <c r="AW379" s="13" t="s">
        <v>35</v>
      </c>
      <c r="AX379" s="13" t="s">
        <v>72</v>
      </c>
      <c r="AY379" s="238" t="s">
        <v>172</v>
      </c>
    </row>
    <row r="380" spans="2:51" s="13" customFormat="1" ht="13.5">
      <c r="B380" s="228"/>
      <c r="C380" s="229"/>
      <c r="D380" s="214" t="s">
        <v>184</v>
      </c>
      <c r="E380" s="230" t="s">
        <v>21</v>
      </c>
      <c r="F380" s="231" t="s">
        <v>360</v>
      </c>
      <c r="G380" s="229"/>
      <c r="H380" s="232">
        <v>-11.427</v>
      </c>
      <c r="I380" s="233"/>
      <c r="J380" s="229"/>
      <c r="K380" s="229"/>
      <c r="L380" s="234"/>
      <c r="M380" s="235"/>
      <c r="N380" s="236"/>
      <c r="O380" s="236"/>
      <c r="P380" s="236"/>
      <c r="Q380" s="236"/>
      <c r="R380" s="236"/>
      <c r="S380" s="236"/>
      <c r="T380" s="237"/>
      <c r="AT380" s="238" t="s">
        <v>184</v>
      </c>
      <c r="AU380" s="238" t="s">
        <v>82</v>
      </c>
      <c r="AV380" s="13" t="s">
        <v>82</v>
      </c>
      <c r="AW380" s="13" t="s">
        <v>35</v>
      </c>
      <c r="AX380" s="13" t="s">
        <v>72</v>
      </c>
      <c r="AY380" s="238" t="s">
        <v>172</v>
      </c>
    </row>
    <row r="381" spans="2:51" s="12" customFormat="1" ht="13.5">
      <c r="B381" s="217"/>
      <c r="C381" s="218"/>
      <c r="D381" s="214" t="s">
        <v>184</v>
      </c>
      <c r="E381" s="219" t="s">
        <v>21</v>
      </c>
      <c r="F381" s="220" t="s">
        <v>361</v>
      </c>
      <c r="G381" s="218"/>
      <c r="H381" s="221" t="s">
        <v>21</v>
      </c>
      <c r="I381" s="222"/>
      <c r="J381" s="218"/>
      <c r="K381" s="218"/>
      <c r="L381" s="223"/>
      <c r="M381" s="224"/>
      <c r="N381" s="225"/>
      <c r="O381" s="225"/>
      <c r="P381" s="225"/>
      <c r="Q381" s="225"/>
      <c r="R381" s="225"/>
      <c r="S381" s="225"/>
      <c r="T381" s="226"/>
      <c r="AT381" s="227" t="s">
        <v>184</v>
      </c>
      <c r="AU381" s="227" t="s">
        <v>82</v>
      </c>
      <c r="AV381" s="12" t="s">
        <v>80</v>
      </c>
      <c r="AW381" s="12" t="s">
        <v>35</v>
      </c>
      <c r="AX381" s="12" t="s">
        <v>72</v>
      </c>
      <c r="AY381" s="227" t="s">
        <v>172</v>
      </c>
    </row>
    <row r="382" spans="2:51" s="13" customFormat="1" ht="13.5">
      <c r="B382" s="228"/>
      <c r="C382" s="229"/>
      <c r="D382" s="214" t="s">
        <v>184</v>
      </c>
      <c r="E382" s="230" t="s">
        <v>21</v>
      </c>
      <c r="F382" s="231" t="s">
        <v>362</v>
      </c>
      <c r="G382" s="229"/>
      <c r="H382" s="232">
        <v>16.815</v>
      </c>
      <c r="I382" s="233"/>
      <c r="J382" s="229"/>
      <c r="K382" s="229"/>
      <c r="L382" s="234"/>
      <c r="M382" s="235"/>
      <c r="N382" s="236"/>
      <c r="O382" s="236"/>
      <c r="P382" s="236"/>
      <c r="Q382" s="236"/>
      <c r="R382" s="236"/>
      <c r="S382" s="236"/>
      <c r="T382" s="237"/>
      <c r="AT382" s="238" t="s">
        <v>184</v>
      </c>
      <c r="AU382" s="238" t="s">
        <v>82</v>
      </c>
      <c r="AV382" s="13" t="s">
        <v>82</v>
      </c>
      <c r="AW382" s="13" t="s">
        <v>35</v>
      </c>
      <c r="AX382" s="13" t="s">
        <v>72</v>
      </c>
      <c r="AY382" s="238" t="s">
        <v>172</v>
      </c>
    </row>
    <row r="383" spans="2:51" s="13" customFormat="1" ht="13.5">
      <c r="B383" s="228"/>
      <c r="C383" s="229"/>
      <c r="D383" s="214" t="s">
        <v>184</v>
      </c>
      <c r="E383" s="230" t="s">
        <v>21</v>
      </c>
      <c r="F383" s="231" t="s">
        <v>363</v>
      </c>
      <c r="G383" s="229"/>
      <c r="H383" s="232">
        <v>-14.28</v>
      </c>
      <c r="I383" s="233"/>
      <c r="J383" s="229"/>
      <c r="K383" s="229"/>
      <c r="L383" s="234"/>
      <c r="M383" s="235"/>
      <c r="N383" s="236"/>
      <c r="O383" s="236"/>
      <c r="P383" s="236"/>
      <c r="Q383" s="236"/>
      <c r="R383" s="236"/>
      <c r="S383" s="236"/>
      <c r="T383" s="237"/>
      <c r="AT383" s="238" t="s">
        <v>184</v>
      </c>
      <c r="AU383" s="238" t="s">
        <v>82</v>
      </c>
      <c r="AV383" s="13" t="s">
        <v>82</v>
      </c>
      <c r="AW383" s="13" t="s">
        <v>35</v>
      </c>
      <c r="AX383" s="13" t="s">
        <v>72</v>
      </c>
      <c r="AY383" s="238" t="s">
        <v>172</v>
      </c>
    </row>
    <row r="384" spans="2:51" s="13" customFormat="1" ht="13.5">
      <c r="B384" s="228"/>
      <c r="C384" s="229"/>
      <c r="D384" s="214" t="s">
        <v>184</v>
      </c>
      <c r="E384" s="230" t="s">
        <v>21</v>
      </c>
      <c r="F384" s="231" t="s">
        <v>364</v>
      </c>
      <c r="G384" s="229"/>
      <c r="H384" s="232">
        <v>3.08</v>
      </c>
      <c r="I384" s="233"/>
      <c r="J384" s="229"/>
      <c r="K384" s="229"/>
      <c r="L384" s="234"/>
      <c r="M384" s="235"/>
      <c r="N384" s="236"/>
      <c r="O384" s="236"/>
      <c r="P384" s="236"/>
      <c r="Q384" s="236"/>
      <c r="R384" s="236"/>
      <c r="S384" s="236"/>
      <c r="T384" s="237"/>
      <c r="AT384" s="238" t="s">
        <v>184</v>
      </c>
      <c r="AU384" s="238" t="s">
        <v>82</v>
      </c>
      <c r="AV384" s="13" t="s">
        <v>82</v>
      </c>
      <c r="AW384" s="13" t="s">
        <v>35</v>
      </c>
      <c r="AX384" s="13" t="s">
        <v>72</v>
      </c>
      <c r="AY384" s="238" t="s">
        <v>172</v>
      </c>
    </row>
    <row r="385" spans="2:51" s="13" customFormat="1" ht="13.5">
      <c r="B385" s="228"/>
      <c r="C385" s="229"/>
      <c r="D385" s="214" t="s">
        <v>184</v>
      </c>
      <c r="E385" s="230" t="s">
        <v>21</v>
      </c>
      <c r="F385" s="231" t="s">
        <v>365</v>
      </c>
      <c r="G385" s="229"/>
      <c r="H385" s="232">
        <v>1.145</v>
      </c>
      <c r="I385" s="233"/>
      <c r="J385" s="229"/>
      <c r="K385" s="229"/>
      <c r="L385" s="234"/>
      <c r="M385" s="235"/>
      <c r="N385" s="236"/>
      <c r="O385" s="236"/>
      <c r="P385" s="236"/>
      <c r="Q385" s="236"/>
      <c r="R385" s="236"/>
      <c r="S385" s="236"/>
      <c r="T385" s="237"/>
      <c r="AT385" s="238" t="s">
        <v>184</v>
      </c>
      <c r="AU385" s="238" t="s">
        <v>82</v>
      </c>
      <c r="AV385" s="13" t="s">
        <v>82</v>
      </c>
      <c r="AW385" s="13" t="s">
        <v>35</v>
      </c>
      <c r="AX385" s="13" t="s">
        <v>72</v>
      </c>
      <c r="AY385" s="238" t="s">
        <v>172</v>
      </c>
    </row>
    <row r="386" spans="2:51" s="13" customFormat="1" ht="13.5">
      <c r="B386" s="228"/>
      <c r="C386" s="229"/>
      <c r="D386" s="214" t="s">
        <v>184</v>
      </c>
      <c r="E386" s="230" t="s">
        <v>21</v>
      </c>
      <c r="F386" s="231" t="s">
        <v>366</v>
      </c>
      <c r="G386" s="229"/>
      <c r="H386" s="232">
        <v>-1.89</v>
      </c>
      <c r="I386" s="233"/>
      <c r="J386" s="229"/>
      <c r="K386" s="229"/>
      <c r="L386" s="234"/>
      <c r="M386" s="235"/>
      <c r="N386" s="236"/>
      <c r="O386" s="236"/>
      <c r="P386" s="236"/>
      <c r="Q386" s="236"/>
      <c r="R386" s="236"/>
      <c r="S386" s="236"/>
      <c r="T386" s="237"/>
      <c r="AT386" s="238" t="s">
        <v>184</v>
      </c>
      <c r="AU386" s="238" t="s">
        <v>82</v>
      </c>
      <c r="AV386" s="13" t="s">
        <v>82</v>
      </c>
      <c r="AW386" s="13" t="s">
        <v>35</v>
      </c>
      <c r="AX386" s="13" t="s">
        <v>72</v>
      </c>
      <c r="AY386" s="238" t="s">
        <v>172</v>
      </c>
    </row>
    <row r="387" spans="2:51" s="14" customFormat="1" ht="13.5">
      <c r="B387" s="239"/>
      <c r="C387" s="240"/>
      <c r="D387" s="241" t="s">
        <v>184</v>
      </c>
      <c r="E387" s="242" t="s">
        <v>21</v>
      </c>
      <c r="F387" s="243" t="s">
        <v>193</v>
      </c>
      <c r="G387" s="240"/>
      <c r="H387" s="244">
        <v>168.507</v>
      </c>
      <c r="I387" s="245"/>
      <c r="J387" s="240"/>
      <c r="K387" s="240"/>
      <c r="L387" s="246"/>
      <c r="M387" s="247"/>
      <c r="N387" s="248"/>
      <c r="O387" s="248"/>
      <c r="P387" s="248"/>
      <c r="Q387" s="248"/>
      <c r="R387" s="248"/>
      <c r="S387" s="248"/>
      <c r="T387" s="249"/>
      <c r="AT387" s="250" t="s">
        <v>184</v>
      </c>
      <c r="AU387" s="250" t="s">
        <v>82</v>
      </c>
      <c r="AV387" s="14" t="s">
        <v>180</v>
      </c>
      <c r="AW387" s="14" t="s">
        <v>35</v>
      </c>
      <c r="AX387" s="14" t="s">
        <v>80</v>
      </c>
      <c r="AY387" s="250" t="s">
        <v>172</v>
      </c>
    </row>
    <row r="388" spans="2:65" s="1" customFormat="1" ht="31.5" customHeight="1">
      <c r="B388" s="41"/>
      <c r="C388" s="202" t="s">
        <v>514</v>
      </c>
      <c r="D388" s="202" t="s">
        <v>175</v>
      </c>
      <c r="E388" s="203" t="s">
        <v>515</v>
      </c>
      <c r="F388" s="204" t="s">
        <v>516</v>
      </c>
      <c r="G388" s="205" t="s">
        <v>205</v>
      </c>
      <c r="H388" s="206">
        <v>125.454</v>
      </c>
      <c r="I388" s="207"/>
      <c r="J388" s="208">
        <f>ROUND(I388*H388,2)</f>
        <v>0</v>
      </c>
      <c r="K388" s="204" t="s">
        <v>179</v>
      </c>
      <c r="L388" s="61"/>
      <c r="M388" s="209" t="s">
        <v>21</v>
      </c>
      <c r="N388" s="210" t="s">
        <v>43</v>
      </c>
      <c r="O388" s="42"/>
      <c r="P388" s="211">
        <f>O388*H388</f>
        <v>0</v>
      </c>
      <c r="Q388" s="211">
        <v>0</v>
      </c>
      <c r="R388" s="211">
        <f>Q388*H388</f>
        <v>0</v>
      </c>
      <c r="S388" s="211">
        <v>0.004</v>
      </c>
      <c r="T388" s="212">
        <f>S388*H388</f>
        <v>0.501816</v>
      </c>
      <c r="AR388" s="24" t="s">
        <v>180</v>
      </c>
      <c r="AT388" s="24" t="s">
        <v>175</v>
      </c>
      <c r="AU388" s="24" t="s">
        <v>82</v>
      </c>
      <c r="AY388" s="24" t="s">
        <v>172</v>
      </c>
      <c r="BE388" s="213">
        <f>IF(N388="základní",J388,0)</f>
        <v>0</v>
      </c>
      <c r="BF388" s="213">
        <f>IF(N388="snížená",J388,0)</f>
        <v>0</v>
      </c>
      <c r="BG388" s="213">
        <f>IF(N388="zákl. přenesená",J388,0)</f>
        <v>0</v>
      </c>
      <c r="BH388" s="213">
        <f>IF(N388="sníž. přenesená",J388,0)</f>
        <v>0</v>
      </c>
      <c r="BI388" s="213">
        <f>IF(N388="nulová",J388,0)</f>
        <v>0</v>
      </c>
      <c r="BJ388" s="24" t="s">
        <v>80</v>
      </c>
      <c r="BK388" s="213">
        <f>ROUND(I388*H388,2)</f>
        <v>0</v>
      </c>
      <c r="BL388" s="24" t="s">
        <v>180</v>
      </c>
      <c r="BM388" s="24" t="s">
        <v>517</v>
      </c>
    </row>
    <row r="389" spans="2:47" s="1" customFormat="1" ht="27">
      <c r="B389" s="41"/>
      <c r="C389" s="63"/>
      <c r="D389" s="214" t="s">
        <v>182</v>
      </c>
      <c r="E389" s="63"/>
      <c r="F389" s="215" t="s">
        <v>508</v>
      </c>
      <c r="G389" s="63"/>
      <c r="H389" s="63"/>
      <c r="I389" s="172"/>
      <c r="J389" s="63"/>
      <c r="K389" s="63"/>
      <c r="L389" s="61"/>
      <c r="M389" s="216"/>
      <c r="N389" s="42"/>
      <c r="O389" s="42"/>
      <c r="P389" s="42"/>
      <c r="Q389" s="42"/>
      <c r="R389" s="42"/>
      <c r="S389" s="42"/>
      <c r="T389" s="78"/>
      <c r="AT389" s="24" t="s">
        <v>182</v>
      </c>
      <c r="AU389" s="24" t="s">
        <v>82</v>
      </c>
    </row>
    <row r="390" spans="2:51" s="12" customFormat="1" ht="13.5">
      <c r="B390" s="217"/>
      <c r="C390" s="218"/>
      <c r="D390" s="214" t="s">
        <v>184</v>
      </c>
      <c r="E390" s="219" t="s">
        <v>21</v>
      </c>
      <c r="F390" s="220" t="s">
        <v>518</v>
      </c>
      <c r="G390" s="218"/>
      <c r="H390" s="221" t="s">
        <v>21</v>
      </c>
      <c r="I390" s="222"/>
      <c r="J390" s="218"/>
      <c r="K390" s="218"/>
      <c r="L390" s="223"/>
      <c r="M390" s="224"/>
      <c r="N390" s="225"/>
      <c r="O390" s="225"/>
      <c r="P390" s="225"/>
      <c r="Q390" s="225"/>
      <c r="R390" s="225"/>
      <c r="S390" s="225"/>
      <c r="T390" s="226"/>
      <c r="AT390" s="227" t="s">
        <v>184</v>
      </c>
      <c r="AU390" s="227" t="s">
        <v>82</v>
      </c>
      <c r="AV390" s="12" t="s">
        <v>80</v>
      </c>
      <c r="AW390" s="12" t="s">
        <v>35</v>
      </c>
      <c r="AX390" s="12" t="s">
        <v>72</v>
      </c>
      <c r="AY390" s="227" t="s">
        <v>172</v>
      </c>
    </row>
    <row r="391" spans="2:51" s="12" customFormat="1" ht="13.5">
      <c r="B391" s="217"/>
      <c r="C391" s="218"/>
      <c r="D391" s="214" t="s">
        <v>184</v>
      </c>
      <c r="E391" s="219" t="s">
        <v>21</v>
      </c>
      <c r="F391" s="220" t="s">
        <v>325</v>
      </c>
      <c r="G391" s="218"/>
      <c r="H391" s="221" t="s">
        <v>21</v>
      </c>
      <c r="I391" s="222"/>
      <c r="J391" s="218"/>
      <c r="K391" s="218"/>
      <c r="L391" s="223"/>
      <c r="M391" s="224"/>
      <c r="N391" s="225"/>
      <c r="O391" s="225"/>
      <c r="P391" s="225"/>
      <c r="Q391" s="225"/>
      <c r="R391" s="225"/>
      <c r="S391" s="225"/>
      <c r="T391" s="226"/>
      <c r="AT391" s="227" t="s">
        <v>184</v>
      </c>
      <c r="AU391" s="227" t="s">
        <v>82</v>
      </c>
      <c r="AV391" s="12" t="s">
        <v>80</v>
      </c>
      <c r="AW391" s="12" t="s">
        <v>35</v>
      </c>
      <c r="AX391" s="12" t="s">
        <v>72</v>
      </c>
      <c r="AY391" s="227" t="s">
        <v>172</v>
      </c>
    </row>
    <row r="392" spans="2:51" s="13" customFormat="1" ht="13.5">
      <c r="B392" s="228"/>
      <c r="C392" s="229"/>
      <c r="D392" s="214" t="s">
        <v>184</v>
      </c>
      <c r="E392" s="230" t="s">
        <v>21</v>
      </c>
      <c r="F392" s="231" t="s">
        <v>372</v>
      </c>
      <c r="G392" s="229"/>
      <c r="H392" s="232">
        <v>1</v>
      </c>
      <c r="I392" s="233"/>
      <c r="J392" s="229"/>
      <c r="K392" s="229"/>
      <c r="L392" s="234"/>
      <c r="M392" s="235"/>
      <c r="N392" s="236"/>
      <c r="O392" s="236"/>
      <c r="P392" s="236"/>
      <c r="Q392" s="236"/>
      <c r="R392" s="236"/>
      <c r="S392" s="236"/>
      <c r="T392" s="237"/>
      <c r="AT392" s="238" t="s">
        <v>184</v>
      </c>
      <c r="AU392" s="238" t="s">
        <v>82</v>
      </c>
      <c r="AV392" s="13" t="s">
        <v>82</v>
      </c>
      <c r="AW392" s="13" t="s">
        <v>35</v>
      </c>
      <c r="AX392" s="13" t="s">
        <v>72</v>
      </c>
      <c r="AY392" s="238" t="s">
        <v>172</v>
      </c>
    </row>
    <row r="393" spans="2:51" s="12" customFormat="1" ht="13.5">
      <c r="B393" s="217"/>
      <c r="C393" s="218"/>
      <c r="D393" s="214" t="s">
        <v>184</v>
      </c>
      <c r="E393" s="219" t="s">
        <v>21</v>
      </c>
      <c r="F393" s="220" t="s">
        <v>350</v>
      </c>
      <c r="G393" s="218"/>
      <c r="H393" s="221" t="s">
        <v>21</v>
      </c>
      <c r="I393" s="222"/>
      <c r="J393" s="218"/>
      <c r="K393" s="218"/>
      <c r="L393" s="223"/>
      <c r="M393" s="224"/>
      <c r="N393" s="225"/>
      <c r="O393" s="225"/>
      <c r="P393" s="225"/>
      <c r="Q393" s="225"/>
      <c r="R393" s="225"/>
      <c r="S393" s="225"/>
      <c r="T393" s="226"/>
      <c r="AT393" s="227" t="s">
        <v>184</v>
      </c>
      <c r="AU393" s="227" t="s">
        <v>82</v>
      </c>
      <c r="AV393" s="12" t="s">
        <v>80</v>
      </c>
      <c r="AW393" s="12" t="s">
        <v>35</v>
      </c>
      <c r="AX393" s="12" t="s">
        <v>72</v>
      </c>
      <c r="AY393" s="227" t="s">
        <v>172</v>
      </c>
    </row>
    <row r="394" spans="2:51" s="12" customFormat="1" ht="13.5">
      <c r="B394" s="217"/>
      <c r="C394" s="218"/>
      <c r="D394" s="214" t="s">
        <v>184</v>
      </c>
      <c r="E394" s="219" t="s">
        <v>21</v>
      </c>
      <c r="F394" s="220" t="s">
        <v>373</v>
      </c>
      <c r="G394" s="218"/>
      <c r="H394" s="221" t="s">
        <v>21</v>
      </c>
      <c r="I394" s="222"/>
      <c r="J394" s="218"/>
      <c r="K394" s="218"/>
      <c r="L394" s="223"/>
      <c r="M394" s="224"/>
      <c r="N394" s="225"/>
      <c r="O394" s="225"/>
      <c r="P394" s="225"/>
      <c r="Q394" s="225"/>
      <c r="R394" s="225"/>
      <c r="S394" s="225"/>
      <c r="T394" s="226"/>
      <c r="AT394" s="227" t="s">
        <v>184</v>
      </c>
      <c r="AU394" s="227" t="s">
        <v>82</v>
      </c>
      <c r="AV394" s="12" t="s">
        <v>80</v>
      </c>
      <c r="AW394" s="12" t="s">
        <v>35</v>
      </c>
      <c r="AX394" s="12" t="s">
        <v>72</v>
      </c>
      <c r="AY394" s="227" t="s">
        <v>172</v>
      </c>
    </row>
    <row r="395" spans="2:51" s="13" customFormat="1" ht="13.5">
      <c r="B395" s="228"/>
      <c r="C395" s="229"/>
      <c r="D395" s="214" t="s">
        <v>184</v>
      </c>
      <c r="E395" s="230" t="s">
        <v>21</v>
      </c>
      <c r="F395" s="231" t="s">
        <v>374</v>
      </c>
      <c r="G395" s="229"/>
      <c r="H395" s="232">
        <v>133</v>
      </c>
      <c r="I395" s="233"/>
      <c r="J395" s="229"/>
      <c r="K395" s="229"/>
      <c r="L395" s="234"/>
      <c r="M395" s="235"/>
      <c r="N395" s="236"/>
      <c r="O395" s="236"/>
      <c r="P395" s="236"/>
      <c r="Q395" s="236"/>
      <c r="R395" s="236"/>
      <c r="S395" s="236"/>
      <c r="T395" s="237"/>
      <c r="AT395" s="238" t="s">
        <v>184</v>
      </c>
      <c r="AU395" s="238" t="s">
        <v>82</v>
      </c>
      <c r="AV395" s="13" t="s">
        <v>82</v>
      </c>
      <c r="AW395" s="13" t="s">
        <v>35</v>
      </c>
      <c r="AX395" s="13" t="s">
        <v>72</v>
      </c>
      <c r="AY395" s="238" t="s">
        <v>172</v>
      </c>
    </row>
    <row r="396" spans="2:51" s="13" customFormat="1" ht="13.5">
      <c r="B396" s="228"/>
      <c r="C396" s="229"/>
      <c r="D396" s="214" t="s">
        <v>184</v>
      </c>
      <c r="E396" s="230" t="s">
        <v>21</v>
      </c>
      <c r="F396" s="231" t="s">
        <v>375</v>
      </c>
      <c r="G396" s="229"/>
      <c r="H396" s="232">
        <v>5.26</v>
      </c>
      <c r="I396" s="233"/>
      <c r="J396" s="229"/>
      <c r="K396" s="229"/>
      <c r="L396" s="234"/>
      <c r="M396" s="235"/>
      <c r="N396" s="236"/>
      <c r="O396" s="236"/>
      <c r="P396" s="236"/>
      <c r="Q396" s="236"/>
      <c r="R396" s="236"/>
      <c r="S396" s="236"/>
      <c r="T396" s="237"/>
      <c r="AT396" s="238" t="s">
        <v>184</v>
      </c>
      <c r="AU396" s="238" t="s">
        <v>82</v>
      </c>
      <c r="AV396" s="13" t="s">
        <v>82</v>
      </c>
      <c r="AW396" s="13" t="s">
        <v>35</v>
      </c>
      <c r="AX396" s="13" t="s">
        <v>72</v>
      </c>
      <c r="AY396" s="238" t="s">
        <v>172</v>
      </c>
    </row>
    <row r="397" spans="2:51" s="12" customFormat="1" ht="13.5">
      <c r="B397" s="217"/>
      <c r="C397" s="218"/>
      <c r="D397" s="214" t="s">
        <v>184</v>
      </c>
      <c r="E397" s="219" t="s">
        <v>21</v>
      </c>
      <c r="F397" s="220" t="s">
        <v>376</v>
      </c>
      <c r="G397" s="218"/>
      <c r="H397" s="221" t="s">
        <v>21</v>
      </c>
      <c r="I397" s="222"/>
      <c r="J397" s="218"/>
      <c r="K397" s="218"/>
      <c r="L397" s="223"/>
      <c r="M397" s="224"/>
      <c r="N397" s="225"/>
      <c r="O397" s="225"/>
      <c r="P397" s="225"/>
      <c r="Q397" s="225"/>
      <c r="R397" s="225"/>
      <c r="S397" s="225"/>
      <c r="T397" s="226"/>
      <c r="AT397" s="227" t="s">
        <v>184</v>
      </c>
      <c r="AU397" s="227" t="s">
        <v>82</v>
      </c>
      <c r="AV397" s="12" t="s">
        <v>80</v>
      </c>
      <c r="AW397" s="12" t="s">
        <v>35</v>
      </c>
      <c r="AX397" s="12" t="s">
        <v>72</v>
      </c>
      <c r="AY397" s="227" t="s">
        <v>172</v>
      </c>
    </row>
    <row r="398" spans="2:51" s="13" customFormat="1" ht="13.5">
      <c r="B398" s="228"/>
      <c r="C398" s="229"/>
      <c r="D398" s="214" t="s">
        <v>184</v>
      </c>
      <c r="E398" s="230" t="s">
        <v>21</v>
      </c>
      <c r="F398" s="231" t="s">
        <v>377</v>
      </c>
      <c r="G398" s="229"/>
      <c r="H398" s="232">
        <v>-3.71</v>
      </c>
      <c r="I398" s="233"/>
      <c r="J398" s="229"/>
      <c r="K398" s="229"/>
      <c r="L398" s="234"/>
      <c r="M398" s="235"/>
      <c r="N398" s="236"/>
      <c r="O398" s="236"/>
      <c r="P398" s="236"/>
      <c r="Q398" s="236"/>
      <c r="R398" s="236"/>
      <c r="S398" s="236"/>
      <c r="T398" s="237"/>
      <c r="AT398" s="238" t="s">
        <v>184</v>
      </c>
      <c r="AU398" s="238" t="s">
        <v>82</v>
      </c>
      <c r="AV398" s="13" t="s">
        <v>82</v>
      </c>
      <c r="AW398" s="13" t="s">
        <v>35</v>
      </c>
      <c r="AX398" s="13" t="s">
        <v>72</v>
      </c>
      <c r="AY398" s="238" t="s">
        <v>172</v>
      </c>
    </row>
    <row r="399" spans="2:51" s="13" customFormat="1" ht="13.5">
      <c r="B399" s="228"/>
      <c r="C399" s="229"/>
      <c r="D399" s="214" t="s">
        <v>184</v>
      </c>
      <c r="E399" s="230" t="s">
        <v>21</v>
      </c>
      <c r="F399" s="231" t="s">
        <v>378</v>
      </c>
      <c r="G399" s="229"/>
      <c r="H399" s="232">
        <v>-5.4</v>
      </c>
      <c r="I399" s="233"/>
      <c r="J399" s="229"/>
      <c r="K399" s="229"/>
      <c r="L399" s="234"/>
      <c r="M399" s="235"/>
      <c r="N399" s="236"/>
      <c r="O399" s="236"/>
      <c r="P399" s="236"/>
      <c r="Q399" s="236"/>
      <c r="R399" s="236"/>
      <c r="S399" s="236"/>
      <c r="T399" s="237"/>
      <c r="AT399" s="238" t="s">
        <v>184</v>
      </c>
      <c r="AU399" s="238" t="s">
        <v>82</v>
      </c>
      <c r="AV399" s="13" t="s">
        <v>82</v>
      </c>
      <c r="AW399" s="13" t="s">
        <v>35</v>
      </c>
      <c r="AX399" s="13" t="s">
        <v>72</v>
      </c>
      <c r="AY399" s="238" t="s">
        <v>172</v>
      </c>
    </row>
    <row r="400" spans="2:51" s="13" customFormat="1" ht="13.5">
      <c r="B400" s="228"/>
      <c r="C400" s="229"/>
      <c r="D400" s="214" t="s">
        <v>184</v>
      </c>
      <c r="E400" s="230" t="s">
        <v>21</v>
      </c>
      <c r="F400" s="231" t="s">
        <v>379</v>
      </c>
      <c r="G400" s="229"/>
      <c r="H400" s="232">
        <v>-4.696</v>
      </c>
      <c r="I400" s="233"/>
      <c r="J400" s="229"/>
      <c r="K400" s="229"/>
      <c r="L400" s="234"/>
      <c r="M400" s="235"/>
      <c r="N400" s="236"/>
      <c r="O400" s="236"/>
      <c r="P400" s="236"/>
      <c r="Q400" s="236"/>
      <c r="R400" s="236"/>
      <c r="S400" s="236"/>
      <c r="T400" s="237"/>
      <c r="AT400" s="238" t="s">
        <v>184</v>
      </c>
      <c r="AU400" s="238" t="s">
        <v>82</v>
      </c>
      <c r="AV400" s="13" t="s">
        <v>82</v>
      </c>
      <c r="AW400" s="13" t="s">
        <v>35</v>
      </c>
      <c r="AX400" s="13" t="s">
        <v>72</v>
      </c>
      <c r="AY400" s="238" t="s">
        <v>172</v>
      </c>
    </row>
    <row r="401" spans="2:51" s="14" customFormat="1" ht="13.5">
      <c r="B401" s="239"/>
      <c r="C401" s="240"/>
      <c r="D401" s="241" t="s">
        <v>184</v>
      </c>
      <c r="E401" s="242" t="s">
        <v>21</v>
      </c>
      <c r="F401" s="243" t="s">
        <v>193</v>
      </c>
      <c r="G401" s="240"/>
      <c r="H401" s="244">
        <v>125.454</v>
      </c>
      <c r="I401" s="245"/>
      <c r="J401" s="240"/>
      <c r="K401" s="240"/>
      <c r="L401" s="246"/>
      <c r="M401" s="247"/>
      <c r="N401" s="248"/>
      <c r="O401" s="248"/>
      <c r="P401" s="248"/>
      <c r="Q401" s="248"/>
      <c r="R401" s="248"/>
      <c r="S401" s="248"/>
      <c r="T401" s="249"/>
      <c r="AT401" s="250" t="s">
        <v>184</v>
      </c>
      <c r="AU401" s="250" t="s">
        <v>82</v>
      </c>
      <c r="AV401" s="14" t="s">
        <v>180</v>
      </c>
      <c r="AW401" s="14" t="s">
        <v>35</v>
      </c>
      <c r="AX401" s="14" t="s">
        <v>80</v>
      </c>
      <c r="AY401" s="250" t="s">
        <v>172</v>
      </c>
    </row>
    <row r="402" spans="2:65" s="1" customFormat="1" ht="31.5" customHeight="1">
      <c r="B402" s="41"/>
      <c r="C402" s="202" t="s">
        <v>519</v>
      </c>
      <c r="D402" s="202" t="s">
        <v>175</v>
      </c>
      <c r="E402" s="203" t="s">
        <v>520</v>
      </c>
      <c r="F402" s="204" t="s">
        <v>521</v>
      </c>
      <c r="G402" s="205" t="s">
        <v>205</v>
      </c>
      <c r="H402" s="206">
        <v>6</v>
      </c>
      <c r="I402" s="207"/>
      <c r="J402" s="208">
        <f>ROUND(I402*H402,2)</f>
        <v>0</v>
      </c>
      <c r="K402" s="204" t="s">
        <v>179</v>
      </c>
      <c r="L402" s="61"/>
      <c r="M402" s="209" t="s">
        <v>21</v>
      </c>
      <c r="N402" s="210" t="s">
        <v>43</v>
      </c>
      <c r="O402" s="42"/>
      <c r="P402" s="211">
        <f>O402*H402</f>
        <v>0</v>
      </c>
      <c r="Q402" s="211">
        <v>0</v>
      </c>
      <c r="R402" s="211">
        <f>Q402*H402</f>
        <v>0</v>
      </c>
      <c r="S402" s="211">
        <v>0.074</v>
      </c>
      <c r="T402" s="212">
        <f>S402*H402</f>
        <v>0.44399999999999995</v>
      </c>
      <c r="AR402" s="24" t="s">
        <v>180</v>
      </c>
      <c r="AT402" s="24" t="s">
        <v>175</v>
      </c>
      <c r="AU402" s="24" t="s">
        <v>82</v>
      </c>
      <c r="AY402" s="24" t="s">
        <v>172</v>
      </c>
      <c r="BE402" s="213">
        <f>IF(N402="základní",J402,0)</f>
        <v>0</v>
      </c>
      <c r="BF402" s="213">
        <f>IF(N402="snížená",J402,0)</f>
        <v>0</v>
      </c>
      <c r="BG402" s="213">
        <f>IF(N402="zákl. přenesená",J402,0)</f>
        <v>0</v>
      </c>
      <c r="BH402" s="213">
        <f>IF(N402="sníž. přenesená",J402,0)</f>
        <v>0</v>
      </c>
      <c r="BI402" s="213">
        <f>IF(N402="nulová",J402,0)</f>
        <v>0</v>
      </c>
      <c r="BJ402" s="24" t="s">
        <v>80</v>
      </c>
      <c r="BK402" s="213">
        <f>ROUND(I402*H402,2)</f>
        <v>0</v>
      </c>
      <c r="BL402" s="24" t="s">
        <v>180</v>
      </c>
      <c r="BM402" s="24" t="s">
        <v>522</v>
      </c>
    </row>
    <row r="403" spans="2:47" s="1" customFormat="1" ht="27">
      <c r="B403" s="41"/>
      <c r="C403" s="63"/>
      <c r="D403" s="214" t="s">
        <v>182</v>
      </c>
      <c r="E403" s="63"/>
      <c r="F403" s="215" t="s">
        <v>484</v>
      </c>
      <c r="G403" s="63"/>
      <c r="H403" s="63"/>
      <c r="I403" s="172"/>
      <c r="J403" s="63"/>
      <c r="K403" s="63"/>
      <c r="L403" s="61"/>
      <c r="M403" s="216"/>
      <c r="N403" s="42"/>
      <c r="O403" s="42"/>
      <c r="P403" s="42"/>
      <c r="Q403" s="42"/>
      <c r="R403" s="42"/>
      <c r="S403" s="42"/>
      <c r="T403" s="78"/>
      <c r="AT403" s="24" t="s">
        <v>182</v>
      </c>
      <c r="AU403" s="24" t="s">
        <v>82</v>
      </c>
    </row>
    <row r="404" spans="2:51" s="12" customFormat="1" ht="13.5">
      <c r="B404" s="217"/>
      <c r="C404" s="218"/>
      <c r="D404" s="214" t="s">
        <v>184</v>
      </c>
      <c r="E404" s="219" t="s">
        <v>21</v>
      </c>
      <c r="F404" s="220" t="s">
        <v>523</v>
      </c>
      <c r="G404" s="218"/>
      <c r="H404" s="221" t="s">
        <v>21</v>
      </c>
      <c r="I404" s="222"/>
      <c r="J404" s="218"/>
      <c r="K404" s="218"/>
      <c r="L404" s="223"/>
      <c r="M404" s="224"/>
      <c r="N404" s="225"/>
      <c r="O404" s="225"/>
      <c r="P404" s="225"/>
      <c r="Q404" s="225"/>
      <c r="R404" s="225"/>
      <c r="S404" s="225"/>
      <c r="T404" s="226"/>
      <c r="AT404" s="227" t="s">
        <v>184</v>
      </c>
      <c r="AU404" s="227" t="s">
        <v>82</v>
      </c>
      <c r="AV404" s="12" t="s">
        <v>80</v>
      </c>
      <c r="AW404" s="12" t="s">
        <v>35</v>
      </c>
      <c r="AX404" s="12" t="s">
        <v>72</v>
      </c>
      <c r="AY404" s="227" t="s">
        <v>172</v>
      </c>
    </row>
    <row r="405" spans="2:51" s="13" customFormat="1" ht="13.5">
      <c r="B405" s="228"/>
      <c r="C405" s="229"/>
      <c r="D405" s="241" t="s">
        <v>184</v>
      </c>
      <c r="E405" s="251" t="s">
        <v>21</v>
      </c>
      <c r="F405" s="252" t="s">
        <v>524</v>
      </c>
      <c r="G405" s="229"/>
      <c r="H405" s="253">
        <v>6</v>
      </c>
      <c r="I405" s="233"/>
      <c r="J405" s="229"/>
      <c r="K405" s="229"/>
      <c r="L405" s="234"/>
      <c r="M405" s="235"/>
      <c r="N405" s="236"/>
      <c r="O405" s="236"/>
      <c r="P405" s="236"/>
      <c r="Q405" s="236"/>
      <c r="R405" s="236"/>
      <c r="S405" s="236"/>
      <c r="T405" s="237"/>
      <c r="AT405" s="238" t="s">
        <v>184</v>
      </c>
      <c r="AU405" s="238" t="s">
        <v>82</v>
      </c>
      <c r="AV405" s="13" t="s">
        <v>82</v>
      </c>
      <c r="AW405" s="13" t="s">
        <v>35</v>
      </c>
      <c r="AX405" s="13" t="s">
        <v>80</v>
      </c>
      <c r="AY405" s="238" t="s">
        <v>172</v>
      </c>
    </row>
    <row r="406" spans="2:65" s="1" customFormat="1" ht="44.25" customHeight="1">
      <c r="B406" s="41"/>
      <c r="C406" s="202" t="s">
        <v>525</v>
      </c>
      <c r="D406" s="202" t="s">
        <v>175</v>
      </c>
      <c r="E406" s="203" t="s">
        <v>526</v>
      </c>
      <c r="F406" s="204" t="s">
        <v>527</v>
      </c>
      <c r="G406" s="205" t="s">
        <v>528</v>
      </c>
      <c r="H406" s="206">
        <v>17.5</v>
      </c>
      <c r="I406" s="207"/>
      <c r="J406" s="208">
        <f>ROUND(I406*H406,2)</f>
        <v>0</v>
      </c>
      <c r="K406" s="204" t="s">
        <v>179</v>
      </c>
      <c r="L406" s="61"/>
      <c r="M406" s="209" t="s">
        <v>21</v>
      </c>
      <c r="N406" s="210" t="s">
        <v>43</v>
      </c>
      <c r="O406" s="42"/>
      <c r="P406" s="211">
        <f>O406*H406</f>
        <v>0</v>
      </c>
      <c r="Q406" s="211">
        <v>0</v>
      </c>
      <c r="R406" s="211">
        <f>Q406*H406</f>
        <v>0</v>
      </c>
      <c r="S406" s="211">
        <v>0.042</v>
      </c>
      <c r="T406" s="212">
        <f>S406*H406</f>
        <v>0.7350000000000001</v>
      </c>
      <c r="AR406" s="24" t="s">
        <v>180</v>
      </c>
      <c r="AT406" s="24" t="s">
        <v>175</v>
      </c>
      <c r="AU406" s="24" t="s">
        <v>82</v>
      </c>
      <c r="AY406" s="24" t="s">
        <v>172</v>
      </c>
      <c r="BE406" s="213">
        <f>IF(N406="základní",J406,0)</f>
        <v>0</v>
      </c>
      <c r="BF406" s="213">
        <f>IF(N406="snížená",J406,0)</f>
        <v>0</v>
      </c>
      <c r="BG406" s="213">
        <f>IF(N406="zákl. přenesená",J406,0)</f>
        <v>0</v>
      </c>
      <c r="BH406" s="213">
        <f>IF(N406="sníž. přenesená",J406,0)</f>
        <v>0</v>
      </c>
      <c r="BI406" s="213">
        <f>IF(N406="nulová",J406,0)</f>
        <v>0</v>
      </c>
      <c r="BJ406" s="24" t="s">
        <v>80</v>
      </c>
      <c r="BK406" s="213">
        <f>ROUND(I406*H406,2)</f>
        <v>0</v>
      </c>
      <c r="BL406" s="24" t="s">
        <v>180</v>
      </c>
      <c r="BM406" s="24" t="s">
        <v>529</v>
      </c>
    </row>
    <row r="407" spans="2:51" s="12" customFormat="1" ht="13.5">
      <c r="B407" s="217"/>
      <c r="C407" s="218"/>
      <c r="D407" s="214" t="s">
        <v>184</v>
      </c>
      <c r="E407" s="219" t="s">
        <v>21</v>
      </c>
      <c r="F407" s="220" t="s">
        <v>185</v>
      </c>
      <c r="G407" s="218"/>
      <c r="H407" s="221" t="s">
        <v>21</v>
      </c>
      <c r="I407" s="222"/>
      <c r="J407" s="218"/>
      <c r="K407" s="218"/>
      <c r="L407" s="223"/>
      <c r="M407" s="224"/>
      <c r="N407" s="225"/>
      <c r="O407" s="225"/>
      <c r="P407" s="225"/>
      <c r="Q407" s="225"/>
      <c r="R407" s="225"/>
      <c r="S407" s="225"/>
      <c r="T407" s="226"/>
      <c r="AT407" s="227" t="s">
        <v>184</v>
      </c>
      <c r="AU407" s="227" t="s">
        <v>82</v>
      </c>
      <c r="AV407" s="12" t="s">
        <v>80</v>
      </c>
      <c r="AW407" s="12" t="s">
        <v>35</v>
      </c>
      <c r="AX407" s="12" t="s">
        <v>72</v>
      </c>
      <c r="AY407" s="227" t="s">
        <v>172</v>
      </c>
    </row>
    <row r="408" spans="2:51" s="12" customFormat="1" ht="13.5">
      <c r="B408" s="217"/>
      <c r="C408" s="218"/>
      <c r="D408" s="214" t="s">
        <v>184</v>
      </c>
      <c r="E408" s="219" t="s">
        <v>21</v>
      </c>
      <c r="F408" s="220" t="s">
        <v>186</v>
      </c>
      <c r="G408" s="218"/>
      <c r="H408" s="221" t="s">
        <v>21</v>
      </c>
      <c r="I408" s="222"/>
      <c r="J408" s="218"/>
      <c r="K408" s="218"/>
      <c r="L408" s="223"/>
      <c r="M408" s="224"/>
      <c r="N408" s="225"/>
      <c r="O408" s="225"/>
      <c r="P408" s="225"/>
      <c r="Q408" s="225"/>
      <c r="R408" s="225"/>
      <c r="S408" s="225"/>
      <c r="T408" s="226"/>
      <c r="AT408" s="227" t="s">
        <v>184</v>
      </c>
      <c r="AU408" s="227" t="s">
        <v>82</v>
      </c>
      <c r="AV408" s="12" t="s">
        <v>80</v>
      </c>
      <c r="AW408" s="12" t="s">
        <v>35</v>
      </c>
      <c r="AX408" s="12" t="s">
        <v>72</v>
      </c>
      <c r="AY408" s="227" t="s">
        <v>172</v>
      </c>
    </row>
    <row r="409" spans="2:51" s="12" customFormat="1" ht="13.5">
      <c r="B409" s="217"/>
      <c r="C409" s="218"/>
      <c r="D409" s="214" t="s">
        <v>184</v>
      </c>
      <c r="E409" s="219" t="s">
        <v>21</v>
      </c>
      <c r="F409" s="220" t="s">
        <v>187</v>
      </c>
      <c r="G409" s="218"/>
      <c r="H409" s="221" t="s">
        <v>21</v>
      </c>
      <c r="I409" s="222"/>
      <c r="J409" s="218"/>
      <c r="K409" s="218"/>
      <c r="L409" s="223"/>
      <c r="M409" s="224"/>
      <c r="N409" s="225"/>
      <c r="O409" s="225"/>
      <c r="P409" s="225"/>
      <c r="Q409" s="225"/>
      <c r="R409" s="225"/>
      <c r="S409" s="225"/>
      <c r="T409" s="226"/>
      <c r="AT409" s="227" t="s">
        <v>184</v>
      </c>
      <c r="AU409" s="227" t="s">
        <v>82</v>
      </c>
      <c r="AV409" s="12" t="s">
        <v>80</v>
      </c>
      <c r="AW409" s="12" t="s">
        <v>35</v>
      </c>
      <c r="AX409" s="12" t="s">
        <v>72</v>
      </c>
      <c r="AY409" s="227" t="s">
        <v>172</v>
      </c>
    </row>
    <row r="410" spans="2:51" s="13" customFormat="1" ht="13.5">
      <c r="B410" s="228"/>
      <c r="C410" s="229"/>
      <c r="D410" s="214" t="s">
        <v>184</v>
      </c>
      <c r="E410" s="230" t="s">
        <v>21</v>
      </c>
      <c r="F410" s="231" t="s">
        <v>530</v>
      </c>
      <c r="G410" s="229"/>
      <c r="H410" s="232">
        <v>4.5</v>
      </c>
      <c r="I410" s="233"/>
      <c r="J410" s="229"/>
      <c r="K410" s="229"/>
      <c r="L410" s="234"/>
      <c r="M410" s="235"/>
      <c r="N410" s="236"/>
      <c r="O410" s="236"/>
      <c r="P410" s="236"/>
      <c r="Q410" s="236"/>
      <c r="R410" s="236"/>
      <c r="S410" s="236"/>
      <c r="T410" s="237"/>
      <c r="AT410" s="238" t="s">
        <v>184</v>
      </c>
      <c r="AU410" s="238" t="s">
        <v>82</v>
      </c>
      <c r="AV410" s="13" t="s">
        <v>82</v>
      </c>
      <c r="AW410" s="13" t="s">
        <v>35</v>
      </c>
      <c r="AX410" s="13" t="s">
        <v>72</v>
      </c>
      <c r="AY410" s="238" t="s">
        <v>172</v>
      </c>
    </row>
    <row r="411" spans="2:51" s="12" customFormat="1" ht="13.5">
      <c r="B411" s="217"/>
      <c r="C411" s="218"/>
      <c r="D411" s="214" t="s">
        <v>184</v>
      </c>
      <c r="E411" s="219" t="s">
        <v>21</v>
      </c>
      <c r="F411" s="220" t="s">
        <v>189</v>
      </c>
      <c r="G411" s="218"/>
      <c r="H411" s="221" t="s">
        <v>21</v>
      </c>
      <c r="I411" s="222"/>
      <c r="J411" s="218"/>
      <c r="K411" s="218"/>
      <c r="L411" s="223"/>
      <c r="M411" s="224"/>
      <c r="N411" s="225"/>
      <c r="O411" s="225"/>
      <c r="P411" s="225"/>
      <c r="Q411" s="225"/>
      <c r="R411" s="225"/>
      <c r="S411" s="225"/>
      <c r="T411" s="226"/>
      <c r="AT411" s="227" t="s">
        <v>184</v>
      </c>
      <c r="AU411" s="227" t="s">
        <v>82</v>
      </c>
      <c r="AV411" s="12" t="s">
        <v>80</v>
      </c>
      <c r="AW411" s="12" t="s">
        <v>35</v>
      </c>
      <c r="AX411" s="12" t="s">
        <v>72</v>
      </c>
      <c r="AY411" s="227" t="s">
        <v>172</v>
      </c>
    </row>
    <row r="412" spans="2:51" s="13" customFormat="1" ht="13.5">
      <c r="B412" s="228"/>
      <c r="C412" s="229"/>
      <c r="D412" s="214" t="s">
        <v>184</v>
      </c>
      <c r="E412" s="230" t="s">
        <v>21</v>
      </c>
      <c r="F412" s="231" t="s">
        <v>531</v>
      </c>
      <c r="G412" s="229"/>
      <c r="H412" s="232">
        <v>2.6</v>
      </c>
      <c r="I412" s="233"/>
      <c r="J412" s="229"/>
      <c r="K412" s="229"/>
      <c r="L412" s="234"/>
      <c r="M412" s="235"/>
      <c r="N412" s="236"/>
      <c r="O412" s="236"/>
      <c r="P412" s="236"/>
      <c r="Q412" s="236"/>
      <c r="R412" s="236"/>
      <c r="S412" s="236"/>
      <c r="T412" s="237"/>
      <c r="AT412" s="238" t="s">
        <v>184</v>
      </c>
      <c r="AU412" s="238" t="s">
        <v>82</v>
      </c>
      <c r="AV412" s="13" t="s">
        <v>82</v>
      </c>
      <c r="AW412" s="13" t="s">
        <v>35</v>
      </c>
      <c r="AX412" s="13" t="s">
        <v>72</v>
      </c>
      <c r="AY412" s="238" t="s">
        <v>172</v>
      </c>
    </row>
    <row r="413" spans="2:51" s="12" customFormat="1" ht="13.5">
      <c r="B413" s="217"/>
      <c r="C413" s="218"/>
      <c r="D413" s="214" t="s">
        <v>184</v>
      </c>
      <c r="E413" s="219" t="s">
        <v>21</v>
      </c>
      <c r="F413" s="220" t="s">
        <v>532</v>
      </c>
      <c r="G413" s="218"/>
      <c r="H413" s="221" t="s">
        <v>21</v>
      </c>
      <c r="I413" s="222"/>
      <c r="J413" s="218"/>
      <c r="K413" s="218"/>
      <c r="L413" s="223"/>
      <c r="M413" s="224"/>
      <c r="N413" s="225"/>
      <c r="O413" s="225"/>
      <c r="P413" s="225"/>
      <c r="Q413" s="225"/>
      <c r="R413" s="225"/>
      <c r="S413" s="225"/>
      <c r="T413" s="226"/>
      <c r="AT413" s="227" t="s">
        <v>184</v>
      </c>
      <c r="AU413" s="227" t="s">
        <v>82</v>
      </c>
      <c r="AV413" s="12" t="s">
        <v>80</v>
      </c>
      <c r="AW413" s="12" t="s">
        <v>35</v>
      </c>
      <c r="AX413" s="12" t="s">
        <v>72</v>
      </c>
      <c r="AY413" s="227" t="s">
        <v>172</v>
      </c>
    </row>
    <row r="414" spans="2:51" s="13" customFormat="1" ht="13.5">
      <c r="B414" s="228"/>
      <c r="C414" s="229"/>
      <c r="D414" s="214" t="s">
        <v>184</v>
      </c>
      <c r="E414" s="230" t="s">
        <v>21</v>
      </c>
      <c r="F414" s="231" t="s">
        <v>533</v>
      </c>
      <c r="G414" s="229"/>
      <c r="H414" s="232">
        <v>10.4</v>
      </c>
      <c r="I414" s="233"/>
      <c r="J414" s="229"/>
      <c r="K414" s="229"/>
      <c r="L414" s="234"/>
      <c r="M414" s="235"/>
      <c r="N414" s="236"/>
      <c r="O414" s="236"/>
      <c r="P414" s="236"/>
      <c r="Q414" s="236"/>
      <c r="R414" s="236"/>
      <c r="S414" s="236"/>
      <c r="T414" s="237"/>
      <c r="AT414" s="238" t="s">
        <v>184</v>
      </c>
      <c r="AU414" s="238" t="s">
        <v>82</v>
      </c>
      <c r="AV414" s="13" t="s">
        <v>82</v>
      </c>
      <c r="AW414" s="13" t="s">
        <v>35</v>
      </c>
      <c r="AX414" s="13" t="s">
        <v>72</v>
      </c>
      <c r="AY414" s="238" t="s">
        <v>172</v>
      </c>
    </row>
    <row r="415" spans="2:51" s="14" customFormat="1" ht="13.5">
      <c r="B415" s="239"/>
      <c r="C415" s="240"/>
      <c r="D415" s="241" t="s">
        <v>184</v>
      </c>
      <c r="E415" s="242" t="s">
        <v>21</v>
      </c>
      <c r="F415" s="243" t="s">
        <v>193</v>
      </c>
      <c r="G415" s="240"/>
      <c r="H415" s="244">
        <v>17.5</v>
      </c>
      <c r="I415" s="245"/>
      <c r="J415" s="240"/>
      <c r="K415" s="240"/>
      <c r="L415" s="246"/>
      <c r="M415" s="247"/>
      <c r="N415" s="248"/>
      <c r="O415" s="248"/>
      <c r="P415" s="248"/>
      <c r="Q415" s="248"/>
      <c r="R415" s="248"/>
      <c r="S415" s="248"/>
      <c r="T415" s="249"/>
      <c r="AT415" s="250" t="s">
        <v>184</v>
      </c>
      <c r="AU415" s="250" t="s">
        <v>82</v>
      </c>
      <c r="AV415" s="14" t="s">
        <v>180</v>
      </c>
      <c r="AW415" s="14" t="s">
        <v>35</v>
      </c>
      <c r="AX415" s="14" t="s">
        <v>80</v>
      </c>
      <c r="AY415" s="250" t="s">
        <v>172</v>
      </c>
    </row>
    <row r="416" spans="2:65" s="1" customFormat="1" ht="31.5" customHeight="1">
      <c r="B416" s="41"/>
      <c r="C416" s="202" t="s">
        <v>534</v>
      </c>
      <c r="D416" s="202" t="s">
        <v>175</v>
      </c>
      <c r="E416" s="203" t="s">
        <v>535</v>
      </c>
      <c r="F416" s="204" t="s">
        <v>536</v>
      </c>
      <c r="G416" s="205" t="s">
        <v>238</v>
      </c>
      <c r="H416" s="206">
        <v>17</v>
      </c>
      <c r="I416" s="207"/>
      <c r="J416" s="208">
        <f>ROUND(I416*H416,2)</f>
        <v>0</v>
      </c>
      <c r="K416" s="204" t="s">
        <v>179</v>
      </c>
      <c r="L416" s="61"/>
      <c r="M416" s="209" t="s">
        <v>21</v>
      </c>
      <c r="N416" s="210" t="s">
        <v>43</v>
      </c>
      <c r="O416" s="42"/>
      <c r="P416" s="211">
        <f>O416*H416</f>
        <v>0</v>
      </c>
      <c r="Q416" s="211">
        <v>0</v>
      </c>
      <c r="R416" s="211">
        <f>Q416*H416</f>
        <v>0</v>
      </c>
      <c r="S416" s="211">
        <v>0.031</v>
      </c>
      <c r="T416" s="212">
        <f>S416*H416</f>
        <v>0.527</v>
      </c>
      <c r="AR416" s="24" t="s">
        <v>180</v>
      </c>
      <c r="AT416" s="24" t="s">
        <v>175</v>
      </c>
      <c r="AU416" s="24" t="s">
        <v>82</v>
      </c>
      <c r="AY416" s="24" t="s">
        <v>172</v>
      </c>
      <c r="BE416" s="213">
        <f>IF(N416="základní",J416,0)</f>
        <v>0</v>
      </c>
      <c r="BF416" s="213">
        <f>IF(N416="snížená",J416,0)</f>
        <v>0</v>
      </c>
      <c r="BG416" s="213">
        <f>IF(N416="zákl. přenesená",J416,0)</f>
        <v>0</v>
      </c>
      <c r="BH416" s="213">
        <f>IF(N416="sníž. přenesená",J416,0)</f>
        <v>0</v>
      </c>
      <c r="BI416" s="213">
        <f>IF(N416="nulová",J416,0)</f>
        <v>0</v>
      </c>
      <c r="BJ416" s="24" t="s">
        <v>80</v>
      </c>
      <c r="BK416" s="213">
        <f>ROUND(I416*H416,2)</f>
        <v>0</v>
      </c>
      <c r="BL416" s="24" t="s">
        <v>180</v>
      </c>
      <c r="BM416" s="24" t="s">
        <v>537</v>
      </c>
    </row>
    <row r="417" spans="2:51" s="12" customFormat="1" ht="13.5">
      <c r="B417" s="217"/>
      <c r="C417" s="218"/>
      <c r="D417" s="214" t="s">
        <v>184</v>
      </c>
      <c r="E417" s="219" t="s">
        <v>21</v>
      </c>
      <c r="F417" s="220" t="s">
        <v>261</v>
      </c>
      <c r="G417" s="218"/>
      <c r="H417" s="221" t="s">
        <v>21</v>
      </c>
      <c r="I417" s="222"/>
      <c r="J417" s="218"/>
      <c r="K417" s="218"/>
      <c r="L417" s="223"/>
      <c r="M417" s="224"/>
      <c r="N417" s="225"/>
      <c r="O417" s="225"/>
      <c r="P417" s="225"/>
      <c r="Q417" s="225"/>
      <c r="R417" s="225"/>
      <c r="S417" s="225"/>
      <c r="T417" s="226"/>
      <c r="AT417" s="227" t="s">
        <v>184</v>
      </c>
      <c r="AU417" s="227" t="s">
        <v>82</v>
      </c>
      <c r="AV417" s="12" t="s">
        <v>80</v>
      </c>
      <c r="AW417" s="12" t="s">
        <v>35</v>
      </c>
      <c r="AX417" s="12" t="s">
        <v>72</v>
      </c>
      <c r="AY417" s="227" t="s">
        <v>172</v>
      </c>
    </row>
    <row r="418" spans="2:51" s="13" customFormat="1" ht="13.5">
      <c r="B418" s="228"/>
      <c r="C418" s="229"/>
      <c r="D418" s="241" t="s">
        <v>184</v>
      </c>
      <c r="E418" s="251" t="s">
        <v>21</v>
      </c>
      <c r="F418" s="252" t="s">
        <v>262</v>
      </c>
      <c r="G418" s="229"/>
      <c r="H418" s="253">
        <v>17</v>
      </c>
      <c r="I418" s="233"/>
      <c r="J418" s="229"/>
      <c r="K418" s="229"/>
      <c r="L418" s="234"/>
      <c r="M418" s="235"/>
      <c r="N418" s="236"/>
      <c r="O418" s="236"/>
      <c r="P418" s="236"/>
      <c r="Q418" s="236"/>
      <c r="R418" s="236"/>
      <c r="S418" s="236"/>
      <c r="T418" s="237"/>
      <c r="AT418" s="238" t="s">
        <v>184</v>
      </c>
      <c r="AU418" s="238" t="s">
        <v>82</v>
      </c>
      <c r="AV418" s="13" t="s">
        <v>82</v>
      </c>
      <c r="AW418" s="13" t="s">
        <v>35</v>
      </c>
      <c r="AX418" s="13" t="s">
        <v>80</v>
      </c>
      <c r="AY418" s="238" t="s">
        <v>172</v>
      </c>
    </row>
    <row r="419" spans="2:65" s="1" customFormat="1" ht="31.5" customHeight="1">
      <c r="B419" s="41"/>
      <c r="C419" s="202" t="s">
        <v>538</v>
      </c>
      <c r="D419" s="202" t="s">
        <v>175</v>
      </c>
      <c r="E419" s="203" t="s">
        <v>539</v>
      </c>
      <c r="F419" s="204" t="s">
        <v>540</v>
      </c>
      <c r="G419" s="205" t="s">
        <v>238</v>
      </c>
      <c r="H419" s="206">
        <v>2</v>
      </c>
      <c r="I419" s="207"/>
      <c r="J419" s="208">
        <f>ROUND(I419*H419,2)</f>
        <v>0</v>
      </c>
      <c r="K419" s="204" t="s">
        <v>179</v>
      </c>
      <c r="L419" s="61"/>
      <c r="M419" s="209" t="s">
        <v>21</v>
      </c>
      <c r="N419" s="210" t="s">
        <v>43</v>
      </c>
      <c r="O419" s="42"/>
      <c r="P419" s="211">
        <f>O419*H419</f>
        <v>0</v>
      </c>
      <c r="Q419" s="211">
        <v>0</v>
      </c>
      <c r="R419" s="211">
        <f>Q419*H419</f>
        <v>0</v>
      </c>
      <c r="S419" s="211">
        <v>0.049</v>
      </c>
      <c r="T419" s="212">
        <f>S419*H419</f>
        <v>0.098</v>
      </c>
      <c r="AR419" s="24" t="s">
        <v>180</v>
      </c>
      <c r="AT419" s="24" t="s">
        <v>175</v>
      </c>
      <c r="AU419" s="24" t="s">
        <v>82</v>
      </c>
      <c r="AY419" s="24" t="s">
        <v>172</v>
      </c>
      <c r="BE419" s="213">
        <f>IF(N419="základní",J419,0)</f>
        <v>0</v>
      </c>
      <c r="BF419" s="213">
        <f>IF(N419="snížená",J419,0)</f>
        <v>0</v>
      </c>
      <c r="BG419" s="213">
        <f>IF(N419="zákl. přenesená",J419,0)</f>
        <v>0</v>
      </c>
      <c r="BH419" s="213">
        <f>IF(N419="sníž. přenesená",J419,0)</f>
        <v>0</v>
      </c>
      <c r="BI419" s="213">
        <f>IF(N419="nulová",J419,0)</f>
        <v>0</v>
      </c>
      <c r="BJ419" s="24" t="s">
        <v>80</v>
      </c>
      <c r="BK419" s="213">
        <f>ROUND(I419*H419,2)</f>
        <v>0</v>
      </c>
      <c r="BL419" s="24" t="s">
        <v>180</v>
      </c>
      <c r="BM419" s="24" t="s">
        <v>541</v>
      </c>
    </row>
    <row r="420" spans="2:51" s="12" customFormat="1" ht="13.5">
      <c r="B420" s="217"/>
      <c r="C420" s="218"/>
      <c r="D420" s="214" t="s">
        <v>184</v>
      </c>
      <c r="E420" s="219" t="s">
        <v>21</v>
      </c>
      <c r="F420" s="220" t="s">
        <v>542</v>
      </c>
      <c r="G420" s="218"/>
      <c r="H420" s="221" t="s">
        <v>21</v>
      </c>
      <c r="I420" s="222"/>
      <c r="J420" s="218"/>
      <c r="K420" s="218"/>
      <c r="L420" s="223"/>
      <c r="M420" s="224"/>
      <c r="N420" s="225"/>
      <c r="O420" s="225"/>
      <c r="P420" s="225"/>
      <c r="Q420" s="225"/>
      <c r="R420" s="225"/>
      <c r="S420" s="225"/>
      <c r="T420" s="226"/>
      <c r="AT420" s="227" t="s">
        <v>184</v>
      </c>
      <c r="AU420" s="227" t="s">
        <v>82</v>
      </c>
      <c r="AV420" s="12" t="s">
        <v>80</v>
      </c>
      <c r="AW420" s="12" t="s">
        <v>35</v>
      </c>
      <c r="AX420" s="12" t="s">
        <v>72</v>
      </c>
      <c r="AY420" s="227" t="s">
        <v>172</v>
      </c>
    </row>
    <row r="421" spans="2:51" s="13" customFormat="1" ht="13.5">
      <c r="B421" s="228"/>
      <c r="C421" s="229"/>
      <c r="D421" s="241" t="s">
        <v>184</v>
      </c>
      <c r="E421" s="251" t="s">
        <v>21</v>
      </c>
      <c r="F421" s="252" t="s">
        <v>250</v>
      </c>
      <c r="G421" s="229"/>
      <c r="H421" s="253">
        <v>2</v>
      </c>
      <c r="I421" s="233"/>
      <c r="J421" s="229"/>
      <c r="K421" s="229"/>
      <c r="L421" s="234"/>
      <c r="M421" s="235"/>
      <c r="N421" s="236"/>
      <c r="O421" s="236"/>
      <c r="P421" s="236"/>
      <c r="Q421" s="236"/>
      <c r="R421" s="236"/>
      <c r="S421" s="236"/>
      <c r="T421" s="237"/>
      <c r="AT421" s="238" t="s">
        <v>184</v>
      </c>
      <c r="AU421" s="238" t="s">
        <v>82</v>
      </c>
      <c r="AV421" s="13" t="s">
        <v>82</v>
      </c>
      <c r="AW421" s="13" t="s">
        <v>35</v>
      </c>
      <c r="AX421" s="13" t="s">
        <v>80</v>
      </c>
      <c r="AY421" s="238" t="s">
        <v>172</v>
      </c>
    </row>
    <row r="422" spans="2:65" s="1" customFormat="1" ht="31.5" customHeight="1">
      <c r="B422" s="41"/>
      <c r="C422" s="202" t="s">
        <v>543</v>
      </c>
      <c r="D422" s="202" t="s">
        <v>175</v>
      </c>
      <c r="E422" s="203" t="s">
        <v>544</v>
      </c>
      <c r="F422" s="204" t="s">
        <v>545</v>
      </c>
      <c r="G422" s="205" t="s">
        <v>528</v>
      </c>
      <c r="H422" s="206">
        <v>21.1</v>
      </c>
      <c r="I422" s="207"/>
      <c r="J422" s="208">
        <f>ROUND(I422*H422,2)</f>
        <v>0</v>
      </c>
      <c r="K422" s="204" t="s">
        <v>179</v>
      </c>
      <c r="L422" s="61"/>
      <c r="M422" s="209" t="s">
        <v>21</v>
      </c>
      <c r="N422" s="210" t="s">
        <v>43</v>
      </c>
      <c r="O422" s="42"/>
      <c r="P422" s="211">
        <f>O422*H422</f>
        <v>0</v>
      </c>
      <c r="Q422" s="211">
        <v>0</v>
      </c>
      <c r="R422" s="211">
        <f>Q422*H422</f>
        <v>0</v>
      </c>
      <c r="S422" s="211">
        <v>0.012</v>
      </c>
      <c r="T422" s="212">
        <f>S422*H422</f>
        <v>0.25320000000000004</v>
      </c>
      <c r="AR422" s="24" t="s">
        <v>180</v>
      </c>
      <c r="AT422" s="24" t="s">
        <v>175</v>
      </c>
      <c r="AU422" s="24" t="s">
        <v>82</v>
      </c>
      <c r="AY422" s="24" t="s">
        <v>172</v>
      </c>
      <c r="BE422" s="213">
        <f>IF(N422="základní",J422,0)</f>
        <v>0</v>
      </c>
      <c r="BF422" s="213">
        <f>IF(N422="snížená",J422,0)</f>
        <v>0</v>
      </c>
      <c r="BG422" s="213">
        <f>IF(N422="zákl. přenesená",J422,0)</f>
        <v>0</v>
      </c>
      <c r="BH422" s="213">
        <f>IF(N422="sníž. přenesená",J422,0)</f>
        <v>0</v>
      </c>
      <c r="BI422" s="213">
        <f>IF(N422="nulová",J422,0)</f>
        <v>0</v>
      </c>
      <c r="BJ422" s="24" t="s">
        <v>80</v>
      </c>
      <c r="BK422" s="213">
        <f>ROUND(I422*H422,2)</f>
        <v>0</v>
      </c>
      <c r="BL422" s="24" t="s">
        <v>180</v>
      </c>
      <c r="BM422" s="24" t="s">
        <v>546</v>
      </c>
    </row>
    <row r="423" spans="2:51" s="12" customFormat="1" ht="13.5">
      <c r="B423" s="217"/>
      <c r="C423" s="218"/>
      <c r="D423" s="214" t="s">
        <v>184</v>
      </c>
      <c r="E423" s="219" t="s">
        <v>21</v>
      </c>
      <c r="F423" s="220" t="s">
        <v>547</v>
      </c>
      <c r="G423" s="218"/>
      <c r="H423" s="221" t="s">
        <v>21</v>
      </c>
      <c r="I423" s="222"/>
      <c r="J423" s="218"/>
      <c r="K423" s="218"/>
      <c r="L423" s="223"/>
      <c r="M423" s="224"/>
      <c r="N423" s="225"/>
      <c r="O423" s="225"/>
      <c r="P423" s="225"/>
      <c r="Q423" s="225"/>
      <c r="R423" s="225"/>
      <c r="S423" s="225"/>
      <c r="T423" s="226"/>
      <c r="AT423" s="227" t="s">
        <v>184</v>
      </c>
      <c r="AU423" s="227" t="s">
        <v>82</v>
      </c>
      <c r="AV423" s="12" t="s">
        <v>80</v>
      </c>
      <c r="AW423" s="12" t="s">
        <v>35</v>
      </c>
      <c r="AX423" s="12" t="s">
        <v>72</v>
      </c>
      <c r="AY423" s="227" t="s">
        <v>172</v>
      </c>
    </row>
    <row r="424" spans="2:51" s="13" customFormat="1" ht="13.5">
      <c r="B424" s="228"/>
      <c r="C424" s="229"/>
      <c r="D424" s="214" t="s">
        <v>184</v>
      </c>
      <c r="E424" s="230" t="s">
        <v>21</v>
      </c>
      <c r="F424" s="231" t="s">
        <v>548</v>
      </c>
      <c r="G424" s="229"/>
      <c r="H424" s="232">
        <v>4.6</v>
      </c>
      <c r="I424" s="233"/>
      <c r="J424" s="229"/>
      <c r="K424" s="229"/>
      <c r="L424" s="234"/>
      <c r="M424" s="235"/>
      <c r="N424" s="236"/>
      <c r="O424" s="236"/>
      <c r="P424" s="236"/>
      <c r="Q424" s="236"/>
      <c r="R424" s="236"/>
      <c r="S424" s="236"/>
      <c r="T424" s="237"/>
      <c r="AT424" s="238" t="s">
        <v>184</v>
      </c>
      <c r="AU424" s="238" t="s">
        <v>82</v>
      </c>
      <c r="AV424" s="13" t="s">
        <v>82</v>
      </c>
      <c r="AW424" s="13" t="s">
        <v>35</v>
      </c>
      <c r="AX424" s="13" t="s">
        <v>72</v>
      </c>
      <c r="AY424" s="238" t="s">
        <v>172</v>
      </c>
    </row>
    <row r="425" spans="2:51" s="12" customFormat="1" ht="13.5">
      <c r="B425" s="217"/>
      <c r="C425" s="218"/>
      <c r="D425" s="214" t="s">
        <v>184</v>
      </c>
      <c r="E425" s="219" t="s">
        <v>21</v>
      </c>
      <c r="F425" s="220" t="s">
        <v>549</v>
      </c>
      <c r="G425" s="218"/>
      <c r="H425" s="221" t="s">
        <v>21</v>
      </c>
      <c r="I425" s="222"/>
      <c r="J425" s="218"/>
      <c r="K425" s="218"/>
      <c r="L425" s="223"/>
      <c r="M425" s="224"/>
      <c r="N425" s="225"/>
      <c r="O425" s="225"/>
      <c r="P425" s="225"/>
      <c r="Q425" s="225"/>
      <c r="R425" s="225"/>
      <c r="S425" s="225"/>
      <c r="T425" s="226"/>
      <c r="AT425" s="227" t="s">
        <v>184</v>
      </c>
      <c r="AU425" s="227" t="s">
        <v>82</v>
      </c>
      <c r="AV425" s="12" t="s">
        <v>80</v>
      </c>
      <c r="AW425" s="12" t="s">
        <v>35</v>
      </c>
      <c r="AX425" s="12" t="s">
        <v>72</v>
      </c>
      <c r="AY425" s="227" t="s">
        <v>172</v>
      </c>
    </row>
    <row r="426" spans="2:51" s="13" customFormat="1" ht="13.5">
      <c r="B426" s="228"/>
      <c r="C426" s="229"/>
      <c r="D426" s="214" t="s">
        <v>184</v>
      </c>
      <c r="E426" s="230" t="s">
        <v>21</v>
      </c>
      <c r="F426" s="231" t="s">
        <v>550</v>
      </c>
      <c r="G426" s="229"/>
      <c r="H426" s="232">
        <v>16.5</v>
      </c>
      <c r="I426" s="233"/>
      <c r="J426" s="229"/>
      <c r="K426" s="229"/>
      <c r="L426" s="234"/>
      <c r="M426" s="235"/>
      <c r="N426" s="236"/>
      <c r="O426" s="236"/>
      <c r="P426" s="236"/>
      <c r="Q426" s="236"/>
      <c r="R426" s="236"/>
      <c r="S426" s="236"/>
      <c r="T426" s="237"/>
      <c r="AT426" s="238" t="s">
        <v>184</v>
      </c>
      <c r="AU426" s="238" t="s">
        <v>82</v>
      </c>
      <c r="AV426" s="13" t="s">
        <v>82</v>
      </c>
      <c r="AW426" s="13" t="s">
        <v>35</v>
      </c>
      <c r="AX426" s="13" t="s">
        <v>72</v>
      </c>
      <c r="AY426" s="238" t="s">
        <v>172</v>
      </c>
    </row>
    <row r="427" spans="2:51" s="14" customFormat="1" ht="13.5">
      <c r="B427" s="239"/>
      <c r="C427" s="240"/>
      <c r="D427" s="241" t="s">
        <v>184</v>
      </c>
      <c r="E427" s="242" t="s">
        <v>21</v>
      </c>
      <c r="F427" s="243" t="s">
        <v>193</v>
      </c>
      <c r="G427" s="240"/>
      <c r="H427" s="244">
        <v>21.1</v>
      </c>
      <c r="I427" s="245"/>
      <c r="J427" s="240"/>
      <c r="K427" s="240"/>
      <c r="L427" s="246"/>
      <c r="M427" s="247"/>
      <c r="N427" s="248"/>
      <c r="O427" s="248"/>
      <c r="P427" s="248"/>
      <c r="Q427" s="248"/>
      <c r="R427" s="248"/>
      <c r="S427" s="248"/>
      <c r="T427" s="249"/>
      <c r="AT427" s="250" t="s">
        <v>184</v>
      </c>
      <c r="AU427" s="250" t="s">
        <v>82</v>
      </c>
      <c r="AV427" s="14" t="s">
        <v>180</v>
      </c>
      <c r="AW427" s="14" t="s">
        <v>35</v>
      </c>
      <c r="AX427" s="14" t="s">
        <v>80</v>
      </c>
      <c r="AY427" s="250" t="s">
        <v>172</v>
      </c>
    </row>
    <row r="428" spans="2:65" s="1" customFormat="1" ht="31.5" customHeight="1">
      <c r="B428" s="41"/>
      <c r="C428" s="202" t="s">
        <v>551</v>
      </c>
      <c r="D428" s="202" t="s">
        <v>175</v>
      </c>
      <c r="E428" s="203" t="s">
        <v>552</v>
      </c>
      <c r="F428" s="204" t="s">
        <v>553</v>
      </c>
      <c r="G428" s="205" t="s">
        <v>528</v>
      </c>
      <c r="H428" s="206">
        <v>6.68</v>
      </c>
      <c r="I428" s="207"/>
      <c r="J428" s="208">
        <f>ROUND(I428*H428,2)</f>
        <v>0</v>
      </c>
      <c r="K428" s="204" t="s">
        <v>179</v>
      </c>
      <c r="L428" s="61"/>
      <c r="M428" s="209" t="s">
        <v>21</v>
      </c>
      <c r="N428" s="210" t="s">
        <v>43</v>
      </c>
      <c r="O428" s="42"/>
      <c r="P428" s="211">
        <f>O428*H428</f>
        <v>0</v>
      </c>
      <c r="Q428" s="211">
        <v>0</v>
      </c>
      <c r="R428" s="211">
        <f>Q428*H428</f>
        <v>0</v>
      </c>
      <c r="S428" s="211">
        <v>0.012</v>
      </c>
      <c r="T428" s="212">
        <f>S428*H428</f>
        <v>0.08016</v>
      </c>
      <c r="AR428" s="24" t="s">
        <v>180</v>
      </c>
      <c r="AT428" s="24" t="s">
        <v>175</v>
      </c>
      <c r="AU428" s="24" t="s">
        <v>82</v>
      </c>
      <c r="AY428" s="24" t="s">
        <v>172</v>
      </c>
      <c r="BE428" s="213">
        <f>IF(N428="základní",J428,0)</f>
        <v>0</v>
      </c>
      <c r="BF428" s="213">
        <f>IF(N428="snížená",J428,0)</f>
        <v>0</v>
      </c>
      <c r="BG428" s="213">
        <f>IF(N428="zákl. přenesená",J428,0)</f>
        <v>0</v>
      </c>
      <c r="BH428" s="213">
        <f>IF(N428="sníž. přenesená",J428,0)</f>
        <v>0</v>
      </c>
      <c r="BI428" s="213">
        <f>IF(N428="nulová",J428,0)</f>
        <v>0</v>
      </c>
      <c r="BJ428" s="24" t="s">
        <v>80</v>
      </c>
      <c r="BK428" s="213">
        <f>ROUND(I428*H428,2)</f>
        <v>0</v>
      </c>
      <c r="BL428" s="24" t="s">
        <v>180</v>
      </c>
      <c r="BM428" s="24" t="s">
        <v>554</v>
      </c>
    </row>
    <row r="429" spans="2:51" s="12" customFormat="1" ht="13.5">
      <c r="B429" s="217"/>
      <c r="C429" s="218"/>
      <c r="D429" s="214" t="s">
        <v>184</v>
      </c>
      <c r="E429" s="219" t="s">
        <v>21</v>
      </c>
      <c r="F429" s="220" t="s">
        <v>208</v>
      </c>
      <c r="G429" s="218"/>
      <c r="H429" s="221" t="s">
        <v>21</v>
      </c>
      <c r="I429" s="222"/>
      <c r="J429" s="218"/>
      <c r="K429" s="218"/>
      <c r="L429" s="223"/>
      <c r="M429" s="224"/>
      <c r="N429" s="225"/>
      <c r="O429" s="225"/>
      <c r="P429" s="225"/>
      <c r="Q429" s="225"/>
      <c r="R429" s="225"/>
      <c r="S429" s="225"/>
      <c r="T429" s="226"/>
      <c r="AT429" s="227" t="s">
        <v>184</v>
      </c>
      <c r="AU429" s="227" t="s">
        <v>82</v>
      </c>
      <c r="AV429" s="12" t="s">
        <v>80</v>
      </c>
      <c r="AW429" s="12" t="s">
        <v>35</v>
      </c>
      <c r="AX429" s="12" t="s">
        <v>72</v>
      </c>
      <c r="AY429" s="227" t="s">
        <v>172</v>
      </c>
    </row>
    <row r="430" spans="2:51" s="13" customFormat="1" ht="13.5">
      <c r="B430" s="228"/>
      <c r="C430" s="229"/>
      <c r="D430" s="241" t="s">
        <v>184</v>
      </c>
      <c r="E430" s="251" t="s">
        <v>21</v>
      </c>
      <c r="F430" s="252" t="s">
        <v>555</v>
      </c>
      <c r="G430" s="229"/>
      <c r="H430" s="253">
        <v>6.68</v>
      </c>
      <c r="I430" s="233"/>
      <c r="J430" s="229"/>
      <c r="K430" s="229"/>
      <c r="L430" s="234"/>
      <c r="M430" s="235"/>
      <c r="N430" s="236"/>
      <c r="O430" s="236"/>
      <c r="P430" s="236"/>
      <c r="Q430" s="236"/>
      <c r="R430" s="236"/>
      <c r="S430" s="236"/>
      <c r="T430" s="237"/>
      <c r="AT430" s="238" t="s">
        <v>184</v>
      </c>
      <c r="AU430" s="238" t="s">
        <v>82</v>
      </c>
      <c r="AV430" s="13" t="s">
        <v>82</v>
      </c>
      <c r="AW430" s="13" t="s">
        <v>35</v>
      </c>
      <c r="AX430" s="13" t="s">
        <v>80</v>
      </c>
      <c r="AY430" s="238" t="s">
        <v>172</v>
      </c>
    </row>
    <row r="431" spans="2:65" s="1" customFormat="1" ht="31.5" customHeight="1">
      <c r="B431" s="41"/>
      <c r="C431" s="202" t="s">
        <v>556</v>
      </c>
      <c r="D431" s="202" t="s">
        <v>175</v>
      </c>
      <c r="E431" s="203" t="s">
        <v>557</v>
      </c>
      <c r="F431" s="204" t="s">
        <v>558</v>
      </c>
      <c r="G431" s="205" t="s">
        <v>528</v>
      </c>
      <c r="H431" s="206">
        <v>1</v>
      </c>
      <c r="I431" s="207"/>
      <c r="J431" s="208">
        <f>ROUND(I431*H431,2)</f>
        <v>0</v>
      </c>
      <c r="K431" s="204" t="s">
        <v>179</v>
      </c>
      <c r="L431" s="61"/>
      <c r="M431" s="209" t="s">
        <v>21</v>
      </c>
      <c r="N431" s="210" t="s">
        <v>43</v>
      </c>
      <c r="O431" s="42"/>
      <c r="P431" s="211">
        <f>O431*H431</f>
        <v>0</v>
      </c>
      <c r="Q431" s="211">
        <v>0</v>
      </c>
      <c r="R431" s="211">
        <f>Q431*H431</f>
        <v>0</v>
      </c>
      <c r="S431" s="211">
        <v>0.03</v>
      </c>
      <c r="T431" s="212">
        <f>S431*H431</f>
        <v>0.03</v>
      </c>
      <c r="AR431" s="24" t="s">
        <v>180</v>
      </c>
      <c r="AT431" s="24" t="s">
        <v>175</v>
      </c>
      <c r="AU431" s="24" t="s">
        <v>82</v>
      </c>
      <c r="AY431" s="24" t="s">
        <v>172</v>
      </c>
      <c r="BE431" s="213">
        <f>IF(N431="základní",J431,0)</f>
        <v>0</v>
      </c>
      <c r="BF431" s="213">
        <f>IF(N431="snížená",J431,0)</f>
        <v>0</v>
      </c>
      <c r="BG431" s="213">
        <f>IF(N431="zákl. přenesená",J431,0)</f>
        <v>0</v>
      </c>
      <c r="BH431" s="213">
        <f>IF(N431="sníž. přenesená",J431,0)</f>
        <v>0</v>
      </c>
      <c r="BI431" s="213">
        <f>IF(N431="nulová",J431,0)</f>
        <v>0</v>
      </c>
      <c r="BJ431" s="24" t="s">
        <v>80</v>
      </c>
      <c r="BK431" s="213">
        <f>ROUND(I431*H431,2)</f>
        <v>0</v>
      </c>
      <c r="BL431" s="24" t="s">
        <v>180</v>
      </c>
      <c r="BM431" s="24" t="s">
        <v>559</v>
      </c>
    </row>
    <row r="432" spans="2:51" s="12" customFormat="1" ht="13.5">
      <c r="B432" s="217"/>
      <c r="C432" s="218"/>
      <c r="D432" s="214" t="s">
        <v>184</v>
      </c>
      <c r="E432" s="219" t="s">
        <v>21</v>
      </c>
      <c r="F432" s="220" t="s">
        <v>208</v>
      </c>
      <c r="G432" s="218"/>
      <c r="H432" s="221" t="s">
        <v>21</v>
      </c>
      <c r="I432" s="222"/>
      <c r="J432" s="218"/>
      <c r="K432" s="218"/>
      <c r="L432" s="223"/>
      <c r="M432" s="224"/>
      <c r="N432" s="225"/>
      <c r="O432" s="225"/>
      <c r="P432" s="225"/>
      <c r="Q432" s="225"/>
      <c r="R432" s="225"/>
      <c r="S432" s="225"/>
      <c r="T432" s="226"/>
      <c r="AT432" s="227" t="s">
        <v>184</v>
      </c>
      <c r="AU432" s="227" t="s">
        <v>82</v>
      </c>
      <c r="AV432" s="12" t="s">
        <v>80</v>
      </c>
      <c r="AW432" s="12" t="s">
        <v>35</v>
      </c>
      <c r="AX432" s="12" t="s">
        <v>72</v>
      </c>
      <c r="AY432" s="227" t="s">
        <v>172</v>
      </c>
    </row>
    <row r="433" spans="2:51" s="13" customFormat="1" ht="13.5">
      <c r="B433" s="228"/>
      <c r="C433" s="229"/>
      <c r="D433" s="241" t="s">
        <v>184</v>
      </c>
      <c r="E433" s="251" t="s">
        <v>21</v>
      </c>
      <c r="F433" s="252" t="s">
        <v>560</v>
      </c>
      <c r="G433" s="229"/>
      <c r="H433" s="253">
        <v>1</v>
      </c>
      <c r="I433" s="233"/>
      <c r="J433" s="229"/>
      <c r="K433" s="229"/>
      <c r="L433" s="234"/>
      <c r="M433" s="235"/>
      <c r="N433" s="236"/>
      <c r="O433" s="236"/>
      <c r="P433" s="236"/>
      <c r="Q433" s="236"/>
      <c r="R433" s="236"/>
      <c r="S433" s="236"/>
      <c r="T433" s="237"/>
      <c r="AT433" s="238" t="s">
        <v>184</v>
      </c>
      <c r="AU433" s="238" t="s">
        <v>82</v>
      </c>
      <c r="AV433" s="13" t="s">
        <v>82</v>
      </c>
      <c r="AW433" s="13" t="s">
        <v>35</v>
      </c>
      <c r="AX433" s="13" t="s">
        <v>80</v>
      </c>
      <c r="AY433" s="238" t="s">
        <v>172</v>
      </c>
    </row>
    <row r="434" spans="2:65" s="1" customFormat="1" ht="31.5" customHeight="1">
      <c r="B434" s="41"/>
      <c r="C434" s="202" t="s">
        <v>561</v>
      </c>
      <c r="D434" s="202" t="s">
        <v>175</v>
      </c>
      <c r="E434" s="203" t="s">
        <v>562</v>
      </c>
      <c r="F434" s="204" t="s">
        <v>563</v>
      </c>
      <c r="G434" s="205" t="s">
        <v>205</v>
      </c>
      <c r="H434" s="206">
        <v>3.795</v>
      </c>
      <c r="I434" s="207"/>
      <c r="J434" s="208">
        <f>ROUND(I434*H434,2)</f>
        <v>0</v>
      </c>
      <c r="K434" s="204" t="s">
        <v>179</v>
      </c>
      <c r="L434" s="61"/>
      <c r="M434" s="209" t="s">
        <v>21</v>
      </c>
      <c r="N434" s="210" t="s">
        <v>43</v>
      </c>
      <c r="O434" s="42"/>
      <c r="P434" s="211">
        <f>O434*H434</f>
        <v>0</v>
      </c>
      <c r="Q434" s="211">
        <v>0</v>
      </c>
      <c r="R434" s="211">
        <f>Q434*H434</f>
        <v>0</v>
      </c>
      <c r="S434" s="211">
        <v>0.054</v>
      </c>
      <c r="T434" s="212">
        <f>S434*H434</f>
        <v>0.20493</v>
      </c>
      <c r="AR434" s="24" t="s">
        <v>180</v>
      </c>
      <c r="AT434" s="24" t="s">
        <v>175</v>
      </c>
      <c r="AU434" s="24" t="s">
        <v>82</v>
      </c>
      <c r="AY434" s="24" t="s">
        <v>172</v>
      </c>
      <c r="BE434" s="213">
        <f>IF(N434="základní",J434,0)</f>
        <v>0</v>
      </c>
      <c r="BF434" s="213">
        <f>IF(N434="snížená",J434,0)</f>
        <v>0</v>
      </c>
      <c r="BG434" s="213">
        <f>IF(N434="zákl. přenesená",J434,0)</f>
        <v>0</v>
      </c>
      <c r="BH434" s="213">
        <f>IF(N434="sníž. přenesená",J434,0)</f>
        <v>0</v>
      </c>
      <c r="BI434" s="213">
        <f>IF(N434="nulová",J434,0)</f>
        <v>0</v>
      </c>
      <c r="BJ434" s="24" t="s">
        <v>80</v>
      </c>
      <c r="BK434" s="213">
        <f>ROUND(I434*H434,2)</f>
        <v>0</v>
      </c>
      <c r="BL434" s="24" t="s">
        <v>180</v>
      </c>
      <c r="BM434" s="24" t="s">
        <v>564</v>
      </c>
    </row>
    <row r="435" spans="2:47" s="1" customFormat="1" ht="27">
      <c r="B435" s="41"/>
      <c r="C435" s="63"/>
      <c r="D435" s="214" t="s">
        <v>182</v>
      </c>
      <c r="E435" s="63"/>
      <c r="F435" s="215" t="s">
        <v>565</v>
      </c>
      <c r="G435" s="63"/>
      <c r="H435" s="63"/>
      <c r="I435" s="172"/>
      <c r="J435" s="63"/>
      <c r="K435" s="63"/>
      <c r="L435" s="61"/>
      <c r="M435" s="216"/>
      <c r="N435" s="42"/>
      <c r="O435" s="42"/>
      <c r="P435" s="42"/>
      <c r="Q435" s="42"/>
      <c r="R435" s="42"/>
      <c r="S435" s="42"/>
      <c r="T435" s="78"/>
      <c r="AT435" s="24" t="s">
        <v>182</v>
      </c>
      <c r="AU435" s="24" t="s">
        <v>82</v>
      </c>
    </row>
    <row r="436" spans="2:51" s="12" customFormat="1" ht="13.5">
      <c r="B436" s="217"/>
      <c r="C436" s="218"/>
      <c r="D436" s="214" t="s">
        <v>184</v>
      </c>
      <c r="E436" s="219" t="s">
        <v>21</v>
      </c>
      <c r="F436" s="220" t="s">
        <v>566</v>
      </c>
      <c r="G436" s="218"/>
      <c r="H436" s="221" t="s">
        <v>21</v>
      </c>
      <c r="I436" s="222"/>
      <c r="J436" s="218"/>
      <c r="K436" s="218"/>
      <c r="L436" s="223"/>
      <c r="M436" s="224"/>
      <c r="N436" s="225"/>
      <c r="O436" s="225"/>
      <c r="P436" s="225"/>
      <c r="Q436" s="225"/>
      <c r="R436" s="225"/>
      <c r="S436" s="225"/>
      <c r="T436" s="226"/>
      <c r="AT436" s="227" t="s">
        <v>184</v>
      </c>
      <c r="AU436" s="227" t="s">
        <v>82</v>
      </c>
      <c r="AV436" s="12" t="s">
        <v>80</v>
      </c>
      <c r="AW436" s="12" t="s">
        <v>35</v>
      </c>
      <c r="AX436" s="12" t="s">
        <v>72</v>
      </c>
      <c r="AY436" s="227" t="s">
        <v>172</v>
      </c>
    </row>
    <row r="437" spans="2:51" s="13" customFormat="1" ht="13.5">
      <c r="B437" s="228"/>
      <c r="C437" s="229"/>
      <c r="D437" s="241" t="s">
        <v>184</v>
      </c>
      <c r="E437" s="251" t="s">
        <v>21</v>
      </c>
      <c r="F437" s="252" t="s">
        <v>567</v>
      </c>
      <c r="G437" s="229"/>
      <c r="H437" s="253">
        <v>3.795</v>
      </c>
      <c r="I437" s="233"/>
      <c r="J437" s="229"/>
      <c r="K437" s="229"/>
      <c r="L437" s="234"/>
      <c r="M437" s="235"/>
      <c r="N437" s="236"/>
      <c r="O437" s="236"/>
      <c r="P437" s="236"/>
      <c r="Q437" s="236"/>
      <c r="R437" s="236"/>
      <c r="S437" s="236"/>
      <c r="T437" s="237"/>
      <c r="AT437" s="238" t="s">
        <v>184</v>
      </c>
      <c r="AU437" s="238" t="s">
        <v>82</v>
      </c>
      <c r="AV437" s="13" t="s">
        <v>82</v>
      </c>
      <c r="AW437" s="13" t="s">
        <v>35</v>
      </c>
      <c r="AX437" s="13" t="s">
        <v>80</v>
      </c>
      <c r="AY437" s="238" t="s">
        <v>172</v>
      </c>
    </row>
    <row r="438" spans="2:65" s="1" customFormat="1" ht="31.5" customHeight="1">
      <c r="B438" s="41"/>
      <c r="C438" s="202" t="s">
        <v>568</v>
      </c>
      <c r="D438" s="202" t="s">
        <v>175</v>
      </c>
      <c r="E438" s="203" t="s">
        <v>569</v>
      </c>
      <c r="F438" s="204" t="s">
        <v>570</v>
      </c>
      <c r="G438" s="205" t="s">
        <v>205</v>
      </c>
      <c r="H438" s="206">
        <v>1.02</v>
      </c>
      <c r="I438" s="207"/>
      <c r="J438" s="208">
        <f>ROUND(I438*H438,2)</f>
        <v>0</v>
      </c>
      <c r="K438" s="204" t="s">
        <v>179</v>
      </c>
      <c r="L438" s="61"/>
      <c r="M438" s="209" t="s">
        <v>21</v>
      </c>
      <c r="N438" s="210" t="s">
        <v>43</v>
      </c>
      <c r="O438" s="42"/>
      <c r="P438" s="211">
        <f>O438*H438</f>
        <v>0</v>
      </c>
      <c r="Q438" s="211">
        <v>0</v>
      </c>
      <c r="R438" s="211">
        <f>Q438*H438</f>
        <v>0</v>
      </c>
      <c r="S438" s="211">
        <v>0.062</v>
      </c>
      <c r="T438" s="212">
        <f>S438*H438</f>
        <v>0.06324</v>
      </c>
      <c r="AR438" s="24" t="s">
        <v>180</v>
      </c>
      <c r="AT438" s="24" t="s">
        <v>175</v>
      </c>
      <c r="AU438" s="24" t="s">
        <v>82</v>
      </c>
      <c r="AY438" s="24" t="s">
        <v>172</v>
      </c>
      <c r="BE438" s="213">
        <f>IF(N438="základní",J438,0)</f>
        <v>0</v>
      </c>
      <c r="BF438" s="213">
        <f>IF(N438="snížená",J438,0)</f>
        <v>0</v>
      </c>
      <c r="BG438" s="213">
        <f>IF(N438="zákl. přenesená",J438,0)</f>
        <v>0</v>
      </c>
      <c r="BH438" s="213">
        <f>IF(N438="sníž. přenesená",J438,0)</f>
        <v>0</v>
      </c>
      <c r="BI438" s="213">
        <f>IF(N438="nulová",J438,0)</f>
        <v>0</v>
      </c>
      <c r="BJ438" s="24" t="s">
        <v>80</v>
      </c>
      <c r="BK438" s="213">
        <f>ROUND(I438*H438,2)</f>
        <v>0</v>
      </c>
      <c r="BL438" s="24" t="s">
        <v>180</v>
      </c>
      <c r="BM438" s="24" t="s">
        <v>571</v>
      </c>
    </row>
    <row r="439" spans="2:47" s="1" customFormat="1" ht="27">
      <c r="B439" s="41"/>
      <c r="C439" s="63"/>
      <c r="D439" s="214" t="s">
        <v>182</v>
      </c>
      <c r="E439" s="63"/>
      <c r="F439" s="215" t="s">
        <v>565</v>
      </c>
      <c r="G439" s="63"/>
      <c r="H439" s="63"/>
      <c r="I439" s="172"/>
      <c r="J439" s="63"/>
      <c r="K439" s="63"/>
      <c r="L439" s="61"/>
      <c r="M439" s="216"/>
      <c r="N439" s="42"/>
      <c r="O439" s="42"/>
      <c r="P439" s="42"/>
      <c r="Q439" s="42"/>
      <c r="R439" s="42"/>
      <c r="S439" s="42"/>
      <c r="T439" s="78"/>
      <c r="AT439" s="24" t="s">
        <v>182</v>
      </c>
      <c r="AU439" s="24" t="s">
        <v>82</v>
      </c>
    </row>
    <row r="440" spans="2:51" s="12" customFormat="1" ht="13.5">
      <c r="B440" s="217"/>
      <c r="C440" s="218"/>
      <c r="D440" s="214" t="s">
        <v>184</v>
      </c>
      <c r="E440" s="219" t="s">
        <v>21</v>
      </c>
      <c r="F440" s="220" t="s">
        <v>566</v>
      </c>
      <c r="G440" s="218"/>
      <c r="H440" s="221" t="s">
        <v>21</v>
      </c>
      <c r="I440" s="222"/>
      <c r="J440" s="218"/>
      <c r="K440" s="218"/>
      <c r="L440" s="223"/>
      <c r="M440" s="224"/>
      <c r="N440" s="225"/>
      <c r="O440" s="225"/>
      <c r="P440" s="225"/>
      <c r="Q440" s="225"/>
      <c r="R440" s="225"/>
      <c r="S440" s="225"/>
      <c r="T440" s="226"/>
      <c r="AT440" s="227" t="s">
        <v>184</v>
      </c>
      <c r="AU440" s="227" t="s">
        <v>82</v>
      </c>
      <c r="AV440" s="12" t="s">
        <v>80</v>
      </c>
      <c r="AW440" s="12" t="s">
        <v>35</v>
      </c>
      <c r="AX440" s="12" t="s">
        <v>72</v>
      </c>
      <c r="AY440" s="227" t="s">
        <v>172</v>
      </c>
    </row>
    <row r="441" spans="2:51" s="13" customFormat="1" ht="13.5">
      <c r="B441" s="228"/>
      <c r="C441" s="229"/>
      <c r="D441" s="241" t="s">
        <v>184</v>
      </c>
      <c r="E441" s="251" t="s">
        <v>21</v>
      </c>
      <c r="F441" s="252" t="s">
        <v>572</v>
      </c>
      <c r="G441" s="229"/>
      <c r="H441" s="253">
        <v>1.02</v>
      </c>
      <c r="I441" s="233"/>
      <c r="J441" s="229"/>
      <c r="K441" s="229"/>
      <c r="L441" s="234"/>
      <c r="M441" s="235"/>
      <c r="N441" s="236"/>
      <c r="O441" s="236"/>
      <c r="P441" s="236"/>
      <c r="Q441" s="236"/>
      <c r="R441" s="236"/>
      <c r="S441" s="236"/>
      <c r="T441" s="237"/>
      <c r="AT441" s="238" t="s">
        <v>184</v>
      </c>
      <c r="AU441" s="238" t="s">
        <v>82</v>
      </c>
      <c r="AV441" s="13" t="s">
        <v>82</v>
      </c>
      <c r="AW441" s="13" t="s">
        <v>35</v>
      </c>
      <c r="AX441" s="13" t="s">
        <v>80</v>
      </c>
      <c r="AY441" s="238" t="s">
        <v>172</v>
      </c>
    </row>
    <row r="442" spans="2:65" s="1" customFormat="1" ht="44.25" customHeight="1">
      <c r="B442" s="41"/>
      <c r="C442" s="202" t="s">
        <v>573</v>
      </c>
      <c r="D442" s="202" t="s">
        <v>175</v>
      </c>
      <c r="E442" s="203" t="s">
        <v>574</v>
      </c>
      <c r="F442" s="204" t="s">
        <v>575</v>
      </c>
      <c r="G442" s="205" t="s">
        <v>205</v>
      </c>
      <c r="H442" s="206">
        <v>15.51</v>
      </c>
      <c r="I442" s="207"/>
      <c r="J442" s="208">
        <f>ROUND(I442*H442,2)</f>
        <v>0</v>
      </c>
      <c r="K442" s="204" t="s">
        <v>179</v>
      </c>
      <c r="L442" s="61"/>
      <c r="M442" s="209" t="s">
        <v>21</v>
      </c>
      <c r="N442" s="210" t="s">
        <v>43</v>
      </c>
      <c r="O442" s="42"/>
      <c r="P442" s="211">
        <f>O442*H442</f>
        <v>0</v>
      </c>
      <c r="Q442" s="211">
        <v>0</v>
      </c>
      <c r="R442" s="211">
        <f>Q442*H442</f>
        <v>0</v>
      </c>
      <c r="S442" s="211">
        <v>0.015</v>
      </c>
      <c r="T442" s="212">
        <f>S442*H442</f>
        <v>0.23265</v>
      </c>
      <c r="AR442" s="24" t="s">
        <v>180</v>
      </c>
      <c r="AT442" s="24" t="s">
        <v>175</v>
      </c>
      <c r="AU442" s="24" t="s">
        <v>82</v>
      </c>
      <c r="AY442" s="24" t="s">
        <v>172</v>
      </c>
      <c r="BE442" s="213">
        <f>IF(N442="základní",J442,0)</f>
        <v>0</v>
      </c>
      <c r="BF442" s="213">
        <f>IF(N442="snížená",J442,0)</f>
        <v>0</v>
      </c>
      <c r="BG442" s="213">
        <f>IF(N442="zákl. přenesená",J442,0)</f>
        <v>0</v>
      </c>
      <c r="BH442" s="213">
        <f>IF(N442="sníž. přenesená",J442,0)</f>
        <v>0</v>
      </c>
      <c r="BI442" s="213">
        <f>IF(N442="nulová",J442,0)</f>
        <v>0</v>
      </c>
      <c r="BJ442" s="24" t="s">
        <v>80</v>
      </c>
      <c r="BK442" s="213">
        <f>ROUND(I442*H442,2)</f>
        <v>0</v>
      </c>
      <c r="BL442" s="24" t="s">
        <v>180</v>
      </c>
      <c r="BM442" s="24" t="s">
        <v>576</v>
      </c>
    </row>
    <row r="443" spans="2:47" s="1" customFormat="1" ht="27">
      <c r="B443" s="41"/>
      <c r="C443" s="63"/>
      <c r="D443" s="214" t="s">
        <v>182</v>
      </c>
      <c r="E443" s="63"/>
      <c r="F443" s="215" t="s">
        <v>565</v>
      </c>
      <c r="G443" s="63"/>
      <c r="H443" s="63"/>
      <c r="I443" s="172"/>
      <c r="J443" s="63"/>
      <c r="K443" s="63"/>
      <c r="L443" s="61"/>
      <c r="M443" s="216"/>
      <c r="N443" s="42"/>
      <c r="O443" s="42"/>
      <c r="P443" s="42"/>
      <c r="Q443" s="42"/>
      <c r="R443" s="42"/>
      <c r="S443" s="42"/>
      <c r="T443" s="78"/>
      <c r="AT443" s="24" t="s">
        <v>182</v>
      </c>
      <c r="AU443" s="24" t="s">
        <v>82</v>
      </c>
    </row>
    <row r="444" spans="2:51" s="12" customFormat="1" ht="13.5">
      <c r="B444" s="217"/>
      <c r="C444" s="218"/>
      <c r="D444" s="214" t="s">
        <v>184</v>
      </c>
      <c r="E444" s="219" t="s">
        <v>21</v>
      </c>
      <c r="F444" s="220" t="s">
        <v>577</v>
      </c>
      <c r="G444" s="218"/>
      <c r="H444" s="221" t="s">
        <v>21</v>
      </c>
      <c r="I444" s="222"/>
      <c r="J444" s="218"/>
      <c r="K444" s="218"/>
      <c r="L444" s="223"/>
      <c r="M444" s="224"/>
      <c r="N444" s="225"/>
      <c r="O444" s="225"/>
      <c r="P444" s="225"/>
      <c r="Q444" s="225"/>
      <c r="R444" s="225"/>
      <c r="S444" s="225"/>
      <c r="T444" s="226"/>
      <c r="AT444" s="227" t="s">
        <v>184</v>
      </c>
      <c r="AU444" s="227" t="s">
        <v>82</v>
      </c>
      <c r="AV444" s="12" t="s">
        <v>80</v>
      </c>
      <c r="AW444" s="12" t="s">
        <v>35</v>
      </c>
      <c r="AX444" s="12" t="s">
        <v>72</v>
      </c>
      <c r="AY444" s="227" t="s">
        <v>172</v>
      </c>
    </row>
    <row r="445" spans="2:51" s="13" customFormat="1" ht="13.5">
      <c r="B445" s="228"/>
      <c r="C445" s="229"/>
      <c r="D445" s="241" t="s">
        <v>184</v>
      </c>
      <c r="E445" s="251" t="s">
        <v>21</v>
      </c>
      <c r="F445" s="252" t="s">
        <v>578</v>
      </c>
      <c r="G445" s="229"/>
      <c r="H445" s="253">
        <v>15.51</v>
      </c>
      <c r="I445" s="233"/>
      <c r="J445" s="229"/>
      <c r="K445" s="229"/>
      <c r="L445" s="234"/>
      <c r="M445" s="235"/>
      <c r="N445" s="236"/>
      <c r="O445" s="236"/>
      <c r="P445" s="236"/>
      <c r="Q445" s="236"/>
      <c r="R445" s="236"/>
      <c r="S445" s="236"/>
      <c r="T445" s="237"/>
      <c r="AT445" s="238" t="s">
        <v>184</v>
      </c>
      <c r="AU445" s="238" t="s">
        <v>82</v>
      </c>
      <c r="AV445" s="13" t="s">
        <v>82</v>
      </c>
      <c r="AW445" s="13" t="s">
        <v>35</v>
      </c>
      <c r="AX445" s="13" t="s">
        <v>80</v>
      </c>
      <c r="AY445" s="238" t="s">
        <v>172</v>
      </c>
    </row>
    <row r="446" spans="2:65" s="1" customFormat="1" ht="22.5" customHeight="1">
      <c r="B446" s="41"/>
      <c r="C446" s="202" t="s">
        <v>579</v>
      </c>
      <c r="D446" s="202" t="s">
        <v>175</v>
      </c>
      <c r="E446" s="203" t="s">
        <v>580</v>
      </c>
      <c r="F446" s="204" t="s">
        <v>581</v>
      </c>
      <c r="G446" s="205" t="s">
        <v>196</v>
      </c>
      <c r="H446" s="206">
        <v>23.559</v>
      </c>
      <c r="I446" s="207"/>
      <c r="J446" s="208">
        <f>ROUND(I446*H446,2)</f>
        <v>0</v>
      </c>
      <c r="K446" s="204" t="s">
        <v>179</v>
      </c>
      <c r="L446" s="61"/>
      <c r="M446" s="209" t="s">
        <v>21</v>
      </c>
      <c r="N446" s="210" t="s">
        <v>43</v>
      </c>
      <c r="O446" s="42"/>
      <c r="P446" s="211">
        <f>O446*H446</f>
        <v>0</v>
      </c>
      <c r="Q446" s="211">
        <v>0</v>
      </c>
      <c r="R446" s="211">
        <f>Q446*H446</f>
        <v>0</v>
      </c>
      <c r="S446" s="211">
        <v>2.2</v>
      </c>
      <c r="T446" s="212">
        <f>S446*H446</f>
        <v>51.829800000000006</v>
      </c>
      <c r="AR446" s="24" t="s">
        <v>180</v>
      </c>
      <c r="AT446" s="24" t="s">
        <v>175</v>
      </c>
      <c r="AU446" s="24" t="s">
        <v>82</v>
      </c>
      <c r="AY446" s="24" t="s">
        <v>172</v>
      </c>
      <c r="BE446" s="213">
        <f>IF(N446="základní",J446,0)</f>
        <v>0</v>
      </c>
      <c r="BF446" s="213">
        <f>IF(N446="snížená",J446,0)</f>
        <v>0</v>
      </c>
      <c r="BG446" s="213">
        <f>IF(N446="zákl. přenesená",J446,0)</f>
        <v>0</v>
      </c>
      <c r="BH446" s="213">
        <f>IF(N446="sníž. přenesená",J446,0)</f>
        <v>0</v>
      </c>
      <c r="BI446" s="213">
        <f>IF(N446="nulová",J446,0)</f>
        <v>0</v>
      </c>
      <c r="BJ446" s="24" t="s">
        <v>80</v>
      </c>
      <c r="BK446" s="213">
        <f>ROUND(I446*H446,2)</f>
        <v>0</v>
      </c>
      <c r="BL446" s="24" t="s">
        <v>180</v>
      </c>
      <c r="BM446" s="24" t="s">
        <v>582</v>
      </c>
    </row>
    <row r="447" spans="2:51" s="12" customFormat="1" ht="13.5">
      <c r="B447" s="217"/>
      <c r="C447" s="218"/>
      <c r="D447" s="214" t="s">
        <v>184</v>
      </c>
      <c r="E447" s="219" t="s">
        <v>21</v>
      </c>
      <c r="F447" s="220" t="s">
        <v>583</v>
      </c>
      <c r="G447" s="218"/>
      <c r="H447" s="221" t="s">
        <v>21</v>
      </c>
      <c r="I447" s="222"/>
      <c r="J447" s="218"/>
      <c r="K447" s="218"/>
      <c r="L447" s="223"/>
      <c r="M447" s="224"/>
      <c r="N447" s="225"/>
      <c r="O447" s="225"/>
      <c r="P447" s="225"/>
      <c r="Q447" s="225"/>
      <c r="R447" s="225"/>
      <c r="S447" s="225"/>
      <c r="T447" s="226"/>
      <c r="AT447" s="227" t="s">
        <v>184</v>
      </c>
      <c r="AU447" s="227" t="s">
        <v>82</v>
      </c>
      <c r="AV447" s="12" t="s">
        <v>80</v>
      </c>
      <c r="AW447" s="12" t="s">
        <v>35</v>
      </c>
      <c r="AX447" s="12" t="s">
        <v>72</v>
      </c>
      <c r="AY447" s="227" t="s">
        <v>172</v>
      </c>
    </row>
    <row r="448" spans="2:51" s="13" customFormat="1" ht="13.5">
      <c r="B448" s="228"/>
      <c r="C448" s="229"/>
      <c r="D448" s="241" t="s">
        <v>184</v>
      </c>
      <c r="E448" s="251" t="s">
        <v>21</v>
      </c>
      <c r="F448" s="252" t="s">
        <v>584</v>
      </c>
      <c r="G448" s="229"/>
      <c r="H448" s="253">
        <v>23.559</v>
      </c>
      <c r="I448" s="233"/>
      <c r="J448" s="229"/>
      <c r="K448" s="229"/>
      <c r="L448" s="234"/>
      <c r="M448" s="235"/>
      <c r="N448" s="236"/>
      <c r="O448" s="236"/>
      <c r="P448" s="236"/>
      <c r="Q448" s="236"/>
      <c r="R448" s="236"/>
      <c r="S448" s="236"/>
      <c r="T448" s="237"/>
      <c r="AT448" s="238" t="s">
        <v>184</v>
      </c>
      <c r="AU448" s="238" t="s">
        <v>82</v>
      </c>
      <c r="AV448" s="13" t="s">
        <v>82</v>
      </c>
      <c r="AW448" s="13" t="s">
        <v>35</v>
      </c>
      <c r="AX448" s="13" t="s">
        <v>80</v>
      </c>
      <c r="AY448" s="238" t="s">
        <v>172</v>
      </c>
    </row>
    <row r="449" spans="2:65" s="1" customFormat="1" ht="22.5" customHeight="1">
      <c r="B449" s="41"/>
      <c r="C449" s="202" t="s">
        <v>585</v>
      </c>
      <c r="D449" s="202" t="s">
        <v>175</v>
      </c>
      <c r="E449" s="203" t="s">
        <v>586</v>
      </c>
      <c r="F449" s="204" t="s">
        <v>587</v>
      </c>
      <c r="G449" s="205" t="s">
        <v>588</v>
      </c>
      <c r="H449" s="206">
        <v>1</v>
      </c>
      <c r="I449" s="207"/>
      <c r="J449" s="208">
        <f>ROUND(I449*H449,2)</f>
        <v>0</v>
      </c>
      <c r="K449" s="204" t="s">
        <v>21</v>
      </c>
      <c r="L449" s="61"/>
      <c r="M449" s="209" t="s">
        <v>21</v>
      </c>
      <c r="N449" s="210" t="s">
        <v>43</v>
      </c>
      <c r="O449" s="42"/>
      <c r="P449" s="211">
        <f>O449*H449</f>
        <v>0</v>
      </c>
      <c r="Q449" s="211">
        <v>0</v>
      </c>
      <c r="R449" s="211">
        <f>Q449*H449</f>
        <v>0</v>
      </c>
      <c r="S449" s="211">
        <v>1.65</v>
      </c>
      <c r="T449" s="212">
        <f>S449*H449</f>
        <v>1.65</v>
      </c>
      <c r="AR449" s="24" t="s">
        <v>320</v>
      </c>
      <c r="AT449" s="24" t="s">
        <v>175</v>
      </c>
      <c r="AU449" s="24" t="s">
        <v>82</v>
      </c>
      <c r="AY449" s="24" t="s">
        <v>172</v>
      </c>
      <c r="BE449" s="213">
        <f>IF(N449="základní",J449,0)</f>
        <v>0</v>
      </c>
      <c r="BF449" s="213">
        <f>IF(N449="snížená",J449,0)</f>
        <v>0</v>
      </c>
      <c r="BG449" s="213">
        <f>IF(N449="zákl. přenesená",J449,0)</f>
        <v>0</v>
      </c>
      <c r="BH449" s="213">
        <f>IF(N449="sníž. přenesená",J449,0)</f>
        <v>0</v>
      </c>
      <c r="BI449" s="213">
        <f>IF(N449="nulová",J449,0)</f>
        <v>0</v>
      </c>
      <c r="BJ449" s="24" t="s">
        <v>80</v>
      </c>
      <c r="BK449" s="213">
        <f>ROUND(I449*H449,2)</f>
        <v>0</v>
      </c>
      <c r="BL449" s="24" t="s">
        <v>320</v>
      </c>
      <c r="BM449" s="24" t="s">
        <v>589</v>
      </c>
    </row>
    <row r="450" spans="2:51" s="12" customFormat="1" ht="13.5">
      <c r="B450" s="217"/>
      <c r="C450" s="218"/>
      <c r="D450" s="214" t="s">
        <v>184</v>
      </c>
      <c r="E450" s="219" t="s">
        <v>21</v>
      </c>
      <c r="F450" s="220" t="s">
        <v>587</v>
      </c>
      <c r="G450" s="218"/>
      <c r="H450" s="221" t="s">
        <v>21</v>
      </c>
      <c r="I450" s="222"/>
      <c r="J450" s="218"/>
      <c r="K450" s="218"/>
      <c r="L450" s="223"/>
      <c r="M450" s="224"/>
      <c r="N450" s="225"/>
      <c r="O450" s="225"/>
      <c r="P450" s="225"/>
      <c r="Q450" s="225"/>
      <c r="R450" s="225"/>
      <c r="S450" s="225"/>
      <c r="T450" s="226"/>
      <c r="AT450" s="227" t="s">
        <v>184</v>
      </c>
      <c r="AU450" s="227" t="s">
        <v>82</v>
      </c>
      <c r="AV450" s="12" t="s">
        <v>80</v>
      </c>
      <c r="AW450" s="12" t="s">
        <v>35</v>
      </c>
      <c r="AX450" s="12" t="s">
        <v>72</v>
      </c>
      <c r="AY450" s="227" t="s">
        <v>172</v>
      </c>
    </row>
    <row r="451" spans="2:51" s="13" customFormat="1" ht="13.5">
      <c r="B451" s="228"/>
      <c r="C451" s="229"/>
      <c r="D451" s="241" t="s">
        <v>184</v>
      </c>
      <c r="E451" s="251" t="s">
        <v>21</v>
      </c>
      <c r="F451" s="252" t="s">
        <v>242</v>
      </c>
      <c r="G451" s="229"/>
      <c r="H451" s="253">
        <v>1</v>
      </c>
      <c r="I451" s="233"/>
      <c r="J451" s="229"/>
      <c r="K451" s="229"/>
      <c r="L451" s="234"/>
      <c r="M451" s="235"/>
      <c r="N451" s="236"/>
      <c r="O451" s="236"/>
      <c r="P451" s="236"/>
      <c r="Q451" s="236"/>
      <c r="R451" s="236"/>
      <c r="S451" s="236"/>
      <c r="T451" s="237"/>
      <c r="AT451" s="238" t="s">
        <v>184</v>
      </c>
      <c r="AU451" s="238" t="s">
        <v>82</v>
      </c>
      <c r="AV451" s="13" t="s">
        <v>82</v>
      </c>
      <c r="AW451" s="13" t="s">
        <v>35</v>
      </c>
      <c r="AX451" s="13" t="s">
        <v>80</v>
      </c>
      <c r="AY451" s="238" t="s">
        <v>172</v>
      </c>
    </row>
    <row r="452" spans="2:65" s="1" customFormat="1" ht="31.5" customHeight="1">
      <c r="B452" s="41"/>
      <c r="C452" s="202" t="s">
        <v>590</v>
      </c>
      <c r="D452" s="202" t="s">
        <v>175</v>
      </c>
      <c r="E452" s="203" t="s">
        <v>591</v>
      </c>
      <c r="F452" s="204" t="s">
        <v>592</v>
      </c>
      <c r="G452" s="205" t="s">
        <v>178</v>
      </c>
      <c r="H452" s="206">
        <v>84.697</v>
      </c>
      <c r="I452" s="207"/>
      <c r="J452" s="208">
        <f>ROUND(I452*H452,2)</f>
        <v>0</v>
      </c>
      <c r="K452" s="204" t="s">
        <v>179</v>
      </c>
      <c r="L452" s="61"/>
      <c r="M452" s="209" t="s">
        <v>21</v>
      </c>
      <c r="N452" s="210" t="s">
        <v>43</v>
      </c>
      <c r="O452" s="42"/>
      <c r="P452" s="211">
        <f>O452*H452</f>
        <v>0</v>
      </c>
      <c r="Q452" s="211">
        <v>0</v>
      </c>
      <c r="R452" s="211">
        <f>Q452*H452</f>
        <v>0</v>
      </c>
      <c r="S452" s="211">
        <v>0</v>
      </c>
      <c r="T452" s="212">
        <f>S452*H452</f>
        <v>0</v>
      </c>
      <c r="AR452" s="24" t="s">
        <v>180</v>
      </c>
      <c r="AT452" s="24" t="s">
        <v>175</v>
      </c>
      <c r="AU452" s="24" t="s">
        <v>82</v>
      </c>
      <c r="AY452" s="24" t="s">
        <v>172</v>
      </c>
      <c r="BE452" s="213">
        <f>IF(N452="základní",J452,0)</f>
        <v>0</v>
      </c>
      <c r="BF452" s="213">
        <f>IF(N452="snížená",J452,0)</f>
        <v>0</v>
      </c>
      <c r="BG452" s="213">
        <f>IF(N452="zákl. přenesená",J452,0)</f>
        <v>0</v>
      </c>
      <c r="BH452" s="213">
        <f>IF(N452="sníž. přenesená",J452,0)</f>
        <v>0</v>
      </c>
      <c r="BI452" s="213">
        <f>IF(N452="nulová",J452,0)</f>
        <v>0</v>
      </c>
      <c r="BJ452" s="24" t="s">
        <v>80</v>
      </c>
      <c r="BK452" s="213">
        <f>ROUND(I452*H452,2)</f>
        <v>0</v>
      </c>
      <c r="BL452" s="24" t="s">
        <v>180</v>
      </c>
      <c r="BM452" s="24" t="s">
        <v>593</v>
      </c>
    </row>
    <row r="453" spans="2:47" s="1" customFormat="1" ht="81">
      <c r="B453" s="41"/>
      <c r="C453" s="63"/>
      <c r="D453" s="241" t="s">
        <v>182</v>
      </c>
      <c r="E453" s="63"/>
      <c r="F453" s="264" t="s">
        <v>594</v>
      </c>
      <c r="G453" s="63"/>
      <c r="H453" s="63"/>
      <c r="I453" s="172"/>
      <c r="J453" s="63"/>
      <c r="K453" s="63"/>
      <c r="L453" s="61"/>
      <c r="M453" s="216"/>
      <c r="N453" s="42"/>
      <c r="O453" s="42"/>
      <c r="P453" s="42"/>
      <c r="Q453" s="42"/>
      <c r="R453" s="42"/>
      <c r="S453" s="42"/>
      <c r="T453" s="78"/>
      <c r="AT453" s="24" t="s">
        <v>182</v>
      </c>
      <c r="AU453" s="24" t="s">
        <v>82</v>
      </c>
    </row>
    <row r="454" spans="2:65" s="1" customFormat="1" ht="31.5" customHeight="1">
      <c r="B454" s="41"/>
      <c r="C454" s="202" t="s">
        <v>595</v>
      </c>
      <c r="D454" s="202" t="s">
        <v>175</v>
      </c>
      <c r="E454" s="203" t="s">
        <v>596</v>
      </c>
      <c r="F454" s="204" t="s">
        <v>597</v>
      </c>
      <c r="G454" s="205" t="s">
        <v>178</v>
      </c>
      <c r="H454" s="206">
        <v>1185.758</v>
      </c>
      <c r="I454" s="207"/>
      <c r="J454" s="208">
        <f>ROUND(I454*H454,2)</f>
        <v>0</v>
      </c>
      <c r="K454" s="204" t="s">
        <v>179</v>
      </c>
      <c r="L454" s="61"/>
      <c r="M454" s="209" t="s">
        <v>21</v>
      </c>
      <c r="N454" s="210" t="s">
        <v>43</v>
      </c>
      <c r="O454" s="42"/>
      <c r="P454" s="211">
        <f>O454*H454</f>
        <v>0</v>
      </c>
      <c r="Q454" s="211">
        <v>0</v>
      </c>
      <c r="R454" s="211">
        <f>Q454*H454</f>
        <v>0</v>
      </c>
      <c r="S454" s="211">
        <v>0</v>
      </c>
      <c r="T454" s="212">
        <f>S454*H454</f>
        <v>0</v>
      </c>
      <c r="AR454" s="24" t="s">
        <v>180</v>
      </c>
      <c r="AT454" s="24" t="s">
        <v>175</v>
      </c>
      <c r="AU454" s="24" t="s">
        <v>82</v>
      </c>
      <c r="AY454" s="24" t="s">
        <v>172</v>
      </c>
      <c r="BE454" s="213">
        <f>IF(N454="základní",J454,0)</f>
        <v>0</v>
      </c>
      <c r="BF454" s="213">
        <f>IF(N454="snížená",J454,0)</f>
        <v>0</v>
      </c>
      <c r="BG454" s="213">
        <f>IF(N454="zákl. přenesená",J454,0)</f>
        <v>0</v>
      </c>
      <c r="BH454" s="213">
        <f>IF(N454="sníž. přenesená",J454,0)</f>
        <v>0</v>
      </c>
      <c r="BI454" s="213">
        <f>IF(N454="nulová",J454,0)</f>
        <v>0</v>
      </c>
      <c r="BJ454" s="24" t="s">
        <v>80</v>
      </c>
      <c r="BK454" s="213">
        <f>ROUND(I454*H454,2)</f>
        <v>0</v>
      </c>
      <c r="BL454" s="24" t="s">
        <v>180</v>
      </c>
      <c r="BM454" s="24" t="s">
        <v>598</v>
      </c>
    </row>
    <row r="455" spans="2:47" s="1" customFormat="1" ht="81">
      <c r="B455" s="41"/>
      <c r="C455" s="63"/>
      <c r="D455" s="214" t="s">
        <v>182</v>
      </c>
      <c r="E455" s="63"/>
      <c r="F455" s="215" t="s">
        <v>594</v>
      </c>
      <c r="G455" s="63"/>
      <c r="H455" s="63"/>
      <c r="I455" s="172"/>
      <c r="J455" s="63"/>
      <c r="K455" s="63"/>
      <c r="L455" s="61"/>
      <c r="M455" s="216"/>
      <c r="N455" s="42"/>
      <c r="O455" s="42"/>
      <c r="P455" s="42"/>
      <c r="Q455" s="42"/>
      <c r="R455" s="42"/>
      <c r="S455" s="42"/>
      <c r="T455" s="78"/>
      <c r="AT455" s="24" t="s">
        <v>182</v>
      </c>
      <c r="AU455" s="24" t="s">
        <v>82</v>
      </c>
    </row>
    <row r="456" spans="2:51" s="13" customFormat="1" ht="13.5">
      <c r="B456" s="228"/>
      <c r="C456" s="229"/>
      <c r="D456" s="241" t="s">
        <v>184</v>
      </c>
      <c r="E456" s="229"/>
      <c r="F456" s="252" t="s">
        <v>599</v>
      </c>
      <c r="G456" s="229"/>
      <c r="H456" s="253">
        <v>1185.758</v>
      </c>
      <c r="I456" s="233"/>
      <c r="J456" s="229"/>
      <c r="K456" s="229"/>
      <c r="L456" s="234"/>
      <c r="M456" s="235"/>
      <c r="N456" s="236"/>
      <c r="O456" s="236"/>
      <c r="P456" s="236"/>
      <c r="Q456" s="236"/>
      <c r="R456" s="236"/>
      <c r="S456" s="236"/>
      <c r="T456" s="237"/>
      <c r="AT456" s="238" t="s">
        <v>184</v>
      </c>
      <c r="AU456" s="238" t="s">
        <v>82</v>
      </c>
      <c r="AV456" s="13" t="s">
        <v>82</v>
      </c>
      <c r="AW456" s="13" t="s">
        <v>6</v>
      </c>
      <c r="AX456" s="13" t="s">
        <v>80</v>
      </c>
      <c r="AY456" s="238" t="s">
        <v>172</v>
      </c>
    </row>
    <row r="457" spans="2:65" s="1" customFormat="1" ht="22.5" customHeight="1">
      <c r="B457" s="41"/>
      <c r="C457" s="202" t="s">
        <v>600</v>
      </c>
      <c r="D457" s="202" t="s">
        <v>175</v>
      </c>
      <c r="E457" s="203" t="s">
        <v>601</v>
      </c>
      <c r="F457" s="204" t="s">
        <v>602</v>
      </c>
      <c r="G457" s="205" t="s">
        <v>178</v>
      </c>
      <c r="H457" s="206">
        <v>84.697</v>
      </c>
      <c r="I457" s="207"/>
      <c r="J457" s="208">
        <f>ROUND(I457*H457,2)</f>
        <v>0</v>
      </c>
      <c r="K457" s="204" t="s">
        <v>179</v>
      </c>
      <c r="L457" s="61"/>
      <c r="M457" s="209" t="s">
        <v>21</v>
      </c>
      <c r="N457" s="210" t="s">
        <v>43</v>
      </c>
      <c r="O457" s="42"/>
      <c r="P457" s="211">
        <f>O457*H457</f>
        <v>0</v>
      </c>
      <c r="Q457" s="211">
        <v>0</v>
      </c>
      <c r="R457" s="211">
        <f>Q457*H457</f>
        <v>0</v>
      </c>
      <c r="S457" s="211">
        <v>0</v>
      </c>
      <c r="T457" s="212">
        <f>S457*H457</f>
        <v>0</v>
      </c>
      <c r="AR457" s="24" t="s">
        <v>180</v>
      </c>
      <c r="AT457" s="24" t="s">
        <v>175</v>
      </c>
      <c r="AU457" s="24" t="s">
        <v>82</v>
      </c>
      <c r="AY457" s="24" t="s">
        <v>172</v>
      </c>
      <c r="BE457" s="213">
        <f>IF(N457="základní",J457,0)</f>
        <v>0</v>
      </c>
      <c r="BF457" s="213">
        <f>IF(N457="snížená",J457,0)</f>
        <v>0</v>
      </c>
      <c r="BG457" s="213">
        <f>IF(N457="zákl. přenesená",J457,0)</f>
        <v>0</v>
      </c>
      <c r="BH457" s="213">
        <f>IF(N457="sníž. přenesená",J457,0)</f>
        <v>0</v>
      </c>
      <c r="BI457" s="213">
        <f>IF(N457="nulová",J457,0)</f>
        <v>0</v>
      </c>
      <c r="BJ457" s="24" t="s">
        <v>80</v>
      </c>
      <c r="BK457" s="213">
        <f>ROUND(I457*H457,2)</f>
        <v>0</v>
      </c>
      <c r="BL457" s="24" t="s">
        <v>180</v>
      </c>
      <c r="BM457" s="24" t="s">
        <v>603</v>
      </c>
    </row>
    <row r="458" spans="2:47" s="1" customFormat="1" ht="40.5">
      <c r="B458" s="41"/>
      <c r="C458" s="63"/>
      <c r="D458" s="241" t="s">
        <v>182</v>
      </c>
      <c r="E458" s="63"/>
      <c r="F458" s="264" t="s">
        <v>604</v>
      </c>
      <c r="G458" s="63"/>
      <c r="H458" s="63"/>
      <c r="I458" s="172"/>
      <c r="J458" s="63"/>
      <c r="K458" s="63"/>
      <c r="L458" s="61"/>
      <c r="M458" s="216"/>
      <c r="N458" s="42"/>
      <c r="O458" s="42"/>
      <c r="P458" s="42"/>
      <c r="Q458" s="42"/>
      <c r="R458" s="42"/>
      <c r="S458" s="42"/>
      <c r="T458" s="78"/>
      <c r="AT458" s="24" t="s">
        <v>182</v>
      </c>
      <c r="AU458" s="24" t="s">
        <v>82</v>
      </c>
    </row>
    <row r="459" spans="2:65" s="1" customFormat="1" ht="22.5" customHeight="1">
      <c r="B459" s="41"/>
      <c r="C459" s="202" t="s">
        <v>605</v>
      </c>
      <c r="D459" s="202" t="s">
        <v>175</v>
      </c>
      <c r="E459" s="203" t="s">
        <v>606</v>
      </c>
      <c r="F459" s="204" t="s">
        <v>607</v>
      </c>
      <c r="G459" s="205" t="s">
        <v>178</v>
      </c>
      <c r="H459" s="206">
        <v>84.697</v>
      </c>
      <c r="I459" s="207"/>
      <c r="J459" s="208">
        <f>ROUND(I459*H459,2)</f>
        <v>0</v>
      </c>
      <c r="K459" s="204" t="s">
        <v>179</v>
      </c>
      <c r="L459" s="61"/>
      <c r="M459" s="209" t="s">
        <v>21</v>
      </c>
      <c r="N459" s="210" t="s">
        <v>43</v>
      </c>
      <c r="O459" s="42"/>
      <c r="P459" s="211">
        <f>O459*H459</f>
        <v>0</v>
      </c>
      <c r="Q459" s="211">
        <v>0</v>
      </c>
      <c r="R459" s="211">
        <f>Q459*H459</f>
        <v>0</v>
      </c>
      <c r="S459" s="211">
        <v>0</v>
      </c>
      <c r="T459" s="212">
        <f>S459*H459</f>
        <v>0</v>
      </c>
      <c r="AR459" s="24" t="s">
        <v>180</v>
      </c>
      <c r="AT459" s="24" t="s">
        <v>175</v>
      </c>
      <c r="AU459" s="24" t="s">
        <v>82</v>
      </c>
      <c r="AY459" s="24" t="s">
        <v>172</v>
      </c>
      <c r="BE459" s="213">
        <f>IF(N459="základní",J459,0)</f>
        <v>0</v>
      </c>
      <c r="BF459" s="213">
        <f>IF(N459="snížená",J459,0)</f>
        <v>0</v>
      </c>
      <c r="BG459" s="213">
        <f>IF(N459="zákl. přenesená",J459,0)</f>
        <v>0</v>
      </c>
      <c r="BH459" s="213">
        <f>IF(N459="sníž. přenesená",J459,0)</f>
        <v>0</v>
      </c>
      <c r="BI459" s="213">
        <f>IF(N459="nulová",J459,0)</f>
        <v>0</v>
      </c>
      <c r="BJ459" s="24" t="s">
        <v>80</v>
      </c>
      <c r="BK459" s="213">
        <f>ROUND(I459*H459,2)</f>
        <v>0</v>
      </c>
      <c r="BL459" s="24" t="s">
        <v>180</v>
      </c>
      <c r="BM459" s="24" t="s">
        <v>608</v>
      </c>
    </row>
    <row r="460" spans="2:47" s="1" customFormat="1" ht="67.5">
      <c r="B460" s="41"/>
      <c r="C460" s="63"/>
      <c r="D460" s="214" t="s">
        <v>182</v>
      </c>
      <c r="E460" s="63"/>
      <c r="F460" s="215" t="s">
        <v>609</v>
      </c>
      <c r="G460" s="63"/>
      <c r="H460" s="63"/>
      <c r="I460" s="172"/>
      <c r="J460" s="63"/>
      <c r="K460" s="63"/>
      <c r="L460" s="61"/>
      <c r="M460" s="216"/>
      <c r="N460" s="42"/>
      <c r="O460" s="42"/>
      <c r="P460" s="42"/>
      <c r="Q460" s="42"/>
      <c r="R460" s="42"/>
      <c r="S460" s="42"/>
      <c r="T460" s="78"/>
      <c r="AT460" s="24" t="s">
        <v>182</v>
      </c>
      <c r="AU460" s="24" t="s">
        <v>82</v>
      </c>
    </row>
    <row r="461" spans="2:63" s="11" customFormat="1" ht="29.85" customHeight="1">
      <c r="B461" s="185"/>
      <c r="C461" s="186"/>
      <c r="D461" s="199" t="s">
        <v>71</v>
      </c>
      <c r="E461" s="200" t="s">
        <v>610</v>
      </c>
      <c r="F461" s="200" t="s">
        <v>611</v>
      </c>
      <c r="G461" s="186"/>
      <c r="H461" s="186"/>
      <c r="I461" s="189"/>
      <c r="J461" s="201">
        <f>BK461</f>
        <v>0</v>
      </c>
      <c r="K461" s="186"/>
      <c r="L461" s="191"/>
      <c r="M461" s="192"/>
      <c r="N461" s="193"/>
      <c r="O461" s="193"/>
      <c r="P461" s="194">
        <f>SUM(P462:P463)</f>
        <v>0</v>
      </c>
      <c r="Q461" s="193"/>
      <c r="R461" s="194">
        <f>SUM(R462:R463)</f>
        <v>0</v>
      </c>
      <c r="S461" s="193"/>
      <c r="T461" s="195">
        <f>SUM(T462:T463)</f>
        <v>0</v>
      </c>
      <c r="AR461" s="196" t="s">
        <v>80</v>
      </c>
      <c r="AT461" s="197" t="s">
        <v>71</v>
      </c>
      <c r="AU461" s="197" t="s">
        <v>80</v>
      </c>
      <c r="AY461" s="196" t="s">
        <v>172</v>
      </c>
      <c r="BK461" s="198">
        <f>SUM(BK462:BK463)</f>
        <v>0</v>
      </c>
    </row>
    <row r="462" spans="2:65" s="1" customFormat="1" ht="44.25" customHeight="1">
      <c r="B462" s="41"/>
      <c r="C462" s="202" t="s">
        <v>612</v>
      </c>
      <c r="D462" s="202" t="s">
        <v>175</v>
      </c>
      <c r="E462" s="203" t="s">
        <v>613</v>
      </c>
      <c r="F462" s="204" t="s">
        <v>614</v>
      </c>
      <c r="G462" s="205" t="s">
        <v>178</v>
      </c>
      <c r="H462" s="206">
        <v>44.208</v>
      </c>
      <c r="I462" s="207"/>
      <c r="J462" s="208">
        <f>ROUND(I462*H462,2)</f>
        <v>0</v>
      </c>
      <c r="K462" s="204" t="s">
        <v>179</v>
      </c>
      <c r="L462" s="61"/>
      <c r="M462" s="209" t="s">
        <v>21</v>
      </c>
      <c r="N462" s="210" t="s">
        <v>43</v>
      </c>
      <c r="O462" s="42"/>
      <c r="P462" s="211">
        <f>O462*H462</f>
        <v>0</v>
      </c>
      <c r="Q462" s="211">
        <v>0</v>
      </c>
      <c r="R462" s="211">
        <f>Q462*H462</f>
        <v>0</v>
      </c>
      <c r="S462" s="211">
        <v>0</v>
      </c>
      <c r="T462" s="212">
        <f>S462*H462</f>
        <v>0</v>
      </c>
      <c r="AR462" s="24" t="s">
        <v>180</v>
      </c>
      <c r="AT462" s="24" t="s">
        <v>175</v>
      </c>
      <c r="AU462" s="24" t="s">
        <v>82</v>
      </c>
      <c r="AY462" s="24" t="s">
        <v>172</v>
      </c>
      <c r="BE462" s="213">
        <f>IF(N462="základní",J462,0)</f>
        <v>0</v>
      </c>
      <c r="BF462" s="213">
        <f>IF(N462="snížená",J462,0)</f>
        <v>0</v>
      </c>
      <c r="BG462" s="213">
        <f>IF(N462="zákl. přenesená",J462,0)</f>
        <v>0</v>
      </c>
      <c r="BH462" s="213">
        <f>IF(N462="sníž. přenesená",J462,0)</f>
        <v>0</v>
      </c>
      <c r="BI462" s="213">
        <f>IF(N462="nulová",J462,0)</f>
        <v>0</v>
      </c>
      <c r="BJ462" s="24" t="s">
        <v>80</v>
      </c>
      <c r="BK462" s="213">
        <f>ROUND(I462*H462,2)</f>
        <v>0</v>
      </c>
      <c r="BL462" s="24" t="s">
        <v>180</v>
      </c>
      <c r="BM462" s="24" t="s">
        <v>615</v>
      </c>
    </row>
    <row r="463" spans="2:47" s="1" customFormat="1" ht="81">
      <c r="B463" s="41"/>
      <c r="C463" s="63"/>
      <c r="D463" s="214" t="s">
        <v>182</v>
      </c>
      <c r="E463" s="63"/>
      <c r="F463" s="215" t="s">
        <v>616</v>
      </c>
      <c r="G463" s="63"/>
      <c r="H463" s="63"/>
      <c r="I463" s="172"/>
      <c r="J463" s="63"/>
      <c r="K463" s="63"/>
      <c r="L463" s="61"/>
      <c r="M463" s="216"/>
      <c r="N463" s="42"/>
      <c r="O463" s="42"/>
      <c r="P463" s="42"/>
      <c r="Q463" s="42"/>
      <c r="R463" s="42"/>
      <c r="S463" s="42"/>
      <c r="T463" s="78"/>
      <c r="AT463" s="24" t="s">
        <v>182</v>
      </c>
      <c r="AU463" s="24" t="s">
        <v>82</v>
      </c>
    </row>
    <row r="464" spans="2:63" s="11" customFormat="1" ht="37.35" customHeight="1">
      <c r="B464" s="185"/>
      <c r="C464" s="186"/>
      <c r="D464" s="187" t="s">
        <v>71</v>
      </c>
      <c r="E464" s="188" t="s">
        <v>617</v>
      </c>
      <c r="F464" s="188" t="s">
        <v>618</v>
      </c>
      <c r="G464" s="186"/>
      <c r="H464" s="186"/>
      <c r="I464" s="189"/>
      <c r="J464" s="190">
        <f>BK464</f>
        <v>0</v>
      </c>
      <c r="K464" s="186"/>
      <c r="L464" s="191"/>
      <c r="M464" s="192"/>
      <c r="N464" s="193"/>
      <c r="O464" s="193"/>
      <c r="P464" s="194">
        <f>P465+P495+P500+P570+P583+P701+P828+P843+P865+P889+P947+P981</f>
        <v>0</v>
      </c>
      <c r="Q464" s="193"/>
      <c r="R464" s="194">
        <f>R465+R495+R500+R570+R583+R701+R828+R843+R865+R889+R947+R981</f>
        <v>25.289318830000003</v>
      </c>
      <c r="S464" s="193"/>
      <c r="T464" s="195">
        <f>T465+T495+T500+T570+T583+T701+T828+T843+T865+T889+T947+T981</f>
        <v>6.582603</v>
      </c>
      <c r="AR464" s="196" t="s">
        <v>82</v>
      </c>
      <c r="AT464" s="197" t="s">
        <v>71</v>
      </c>
      <c r="AU464" s="197" t="s">
        <v>72</v>
      </c>
      <c r="AY464" s="196" t="s">
        <v>172</v>
      </c>
      <c r="BK464" s="198">
        <f>BK465+BK495+BK500+BK570+BK583+BK701+BK828+BK843+BK865+BK889+BK947+BK981</f>
        <v>0</v>
      </c>
    </row>
    <row r="465" spans="2:63" s="11" customFormat="1" ht="19.9" customHeight="1">
      <c r="B465" s="185"/>
      <c r="C465" s="186"/>
      <c r="D465" s="199" t="s">
        <v>71</v>
      </c>
      <c r="E465" s="200" t="s">
        <v>619</v>
      </c>
      <c r="F465" s="200" t="s">
        <v>620</v>
      </c>
      <c r="G465" s="186"/>
      <c r="H465" s="186"/>
      <c r="I465" s="189"/>
      <c r="J465" s="201">
        <f>BK465</f>
        <v>0</v>
      </c>
      <c r="K465" s="186"/>
      <c r="L465" s="191"/>
      <c r="M465" s="192"/>
      <c r="N465" s="193"/>
      <c r="O465" s="193"/>
      <c r="P465" s="194">
        <f>SUM(P466:P494)</f>
        <v>0</v>
      </c>
      <c r="Q465" s="193"/>
      <c r="R465" s="194">
        <f>SUM(R466:R494)</f>
        <v>1.277955</v>
      </c>
      <c r="S465" s="193"/>
      <c r="T465" s="195">
        <f>SUM(T466:T494)</f>
        <v>0.294488</v>
      </c>
      <c r="AR465" s="196" t="s">
        <v>82</v>
      </c>
      <c r="AT465" s="197" t="s">
        <v>71</v>
      </c>
      <c r="AU465" s="197" t="s">
        <v>80</v>
      </c>
      <c r="AY465" s="196" t="s">
        <v>172</v>
      </c>
      <c r="BK465" s="198">
        <f>SUM(BK466:BK494)</f>
        <v>0</v>
      </c>
    </row>
    <row r="466" spans="2:65" s="1" customFormat="1" ht="31.5" customHeight="1">
      <c r="B466" s="41"/>
      <c r="C466" s="202" t="s">
        <v>621</v>
      </c>
      <c r="D466" s="202" t="s">
        <v>175</v>
      </c>
      <c r="E466" s="203" t="s">
        <v>622</v>
      </c>
      <c r="F466" s="204" t="s">
        <v>623</v>
      </c>
      <c r="G466" s="205" t="s">
        <v>205</v>
      </c>
      <c r="H466" s="206">
        <v>138.26</v>
      </c>
      <c r="I466" s="207"/>
      <c r="J466" s="208">
        <f>ROUND(I466*H466,2)</f>
        <v>0</v>
      </c>
      <c r="K466" s="204" t="s">
        <v>179</v>
      </c>
      <c r="L466" s="61"/>
      <c r="M466" s="209" t="s">
        <v>21</v>
      </c>
      <c r="N466" s="210" t="s">
        <v>43</v>
      </c>
      <c r="O466" s="42"/>
      <c r="P466" s="211">
        <f>O466*H466</f>
        <v>0</v>
      </c>
      <c r="Q466" s="211">
        <v>0.0045</v>
      </c>
      <c r="R466" s="211">
        <f>Q466*H466</f>
        <v>0.6221699999999999</v>
      </c>
      <c r="S466" s="211">
        <v>0</v>
      </c>
      <c r="T466" s="212">
        <f>S466*H466</f>
        <v>0</v>
      </c>
      <c r="AR466" s="24" t="s">
        <v>320</v>
      </c>
      <c r="AT466" s="24" t="s">
        <v>175</v>
      </c>
      <c r="AU466" s="24" t="s">
        <v>82</v>
      </c>
      <c r="AY466" s="24" t="s">
        <v>172</v>
      </c>
      <c r="BE466" s="213">
        <f>IF(N466="základní",J466,0)</f>
        <v>0</v>
      </c>
      <c r="BF466" s="213">
        <f>IF(N466="snížená",J466,0)</f>
        <v>0</v>
      </c>
      <c r="BG466" s="213">
        <f>IF(N466="zákl. přenesená",J466,0)</f>
        <v>0</v>
      </c>
      <c r="BH466" s="213">
        <f>IF(N466="sníž. přenesená",J466,0)</f>
        <v>0</v>
      </c>
      <c r="BI466" s="213">
        <f>IF(N466="nulová",J466,0)</f>
        <v>0</v>
      </c>
      <c r="BJ466" s="24" t="s">
        <v>80</v>
      </c>
      <c r="BK466" s="213">
        <f>ROUND(I466*H466,2)</f>
        <v>0</v>
      </c>
      <c r="BL466" s="24" t="s">
        <v>320</v>
      </c>
      <c r="BM466" s="24" t="s">
        <v>624</v>
      </c>
    </row>
    <row r="467" spans="2:51" s="12" customFormat="1" ht="13.5">
      <c r="B467" s="217"/>
      <c r="C467" s="218"/>
      <c r="D467" s="214" t="s">
        <v>184</v>
      </c>
      <c r="E467" s="219" t="s">
        <v>21</v>
      </c>
      <c r="F467" s="220" t="s">
        <v>350</v>
      </c>
      <c r="G467" s="218"/>
      <c r="H467" s="221" t="s">
        <v>21</v>
      </c>
      <c r="I467" s="222"/>
      <c r="J467" s="218"/>
      <c r="K467" s="218"/>
      <c r="L467" s="223"/>
      <c r="M467" s="224"/>
      <c r="N467" s="225"/>
      <c r="O467" s="225"/>
      <c r="P467" s="225"/>
      <c r="Q467" s="225"/>
      <c r="R467" s="225"/>
      <c r="S467" s="225"/>
      <c r="T467" s="226"/>
      <c r="AT467" s="227" t="s">
        <v>184</v>
      </c>
      <c r="AU467" s="227" t="s">
        <v>82</v>
      </c>
      <c r="AV467" s="12" t="s">
        <v>80</v>
      </c>
      <c r="AW467" s="12" t="s">
        <v>35</v>
      </c>
      <c r="AX467" s="12" t="s">
        <v>72</v>
      </c>
      <c r="AY467" s="227" t="s">
        <v>172</v>
      </c>
    </row>
    <row r="468" spans="2:51" s="12" customFormat="1" ht="13.5">
      <c r="B468" s="217"/>
      <c r="C468" s="218"/>
      <c r="D468" s="214" t="s">
        <v>184</v>
      </c>
      <c r="E468" s="219" t="s">
        <v>21</v>
      </c>
      <c r="F468" s="220" t="s">
        <v>373</v>
      </c>
      <c r="G468" s="218"/>
      <c r="H468" s="221" t="s">
        <v>21</v>
      </c>
      <c r="I468" s="222"/>
      <c r="J468" s="218"/>
      <c r="K468" s="218"/>
      <c r="L468" s="223"/>
      <c r="M468" s="224"/>
      <c r="N468" s="225"/>
      <c r="O468" s="225"/>
      <c r="P468" s="225"/>
      <c r="Q468" s="225"/>
      <c r="R468" s="225"/>
      <c r="S468" s="225"/>
      <c r="T468" s="226"/>
      <c r="AT468" s="227" t="s">
        <v>184</v>
      </c>
      <c r="AU468" s="227" t="s">
        <v>82</v>
      </c>
      <c r="AV468" s="12" t="s">
        <v>80</v>
      </c>
      <c r="AW468" s="12" t="s">
        <v>35</v>
      </c>
      <c r="AX468" s="12" t="s">
        <v>72</v>
      </c>
      <c r="AY468" s="227" t="s">
        <v>172</v>
      </c>
    </row>
    <row r="469" spans="2:51" s="12" customFormat="1" ht="13.5">
      <c r="B469" s="217"/>
      <c r="C469" s="218"/>
      <c r="D469" s="214" t="s">
        <v>184</v>
      </c>
      <c r="E469" s="219" t="s">
        <v>21</v>
      </c>
      <c r="F469" s="220" t="s">
        <v>625</v>
      </c>
      <c r="G469" s="218"/>
      <c r="H469" s="221" t="s">
        <v>21</v>
      </c>
      <c r="I469" s="222"/>
      <c r="J469" s="218"/>
      <c r="K469" s="218"/>
      <c r="L469" s="223"/>
      <c r="M469" s="224"/>
      <c r="N469" s="225"/>
      <c r="O469" s="225"/>
      <c r="P469" s="225"/>
      <c r="Q469" s="225"/>
      <c r="R469" s="225"/>
      <c r="S469" s="225"/>
      <c r="T469" s="226"/>
      <c r="AT469" s="227" t="s">
        <v>184</v>
      </c>
      <c r="AU469" s="227" t="s">
        <v>82</v>
      </c>
      <c r="AV469" s="12" t="s">
        <v>80</v>
      </c>
      <c r="AW469" s="12" t="s">
        <v>35</v>
      </c>
      <c r="AX469" s="12" t="s">
        <v>72</v>
      </c>
      <c r="AY469" s="227" t="s">
        <v>172</v>
      </c>
    </row>
    <row r="470" spans="2:51" s="13" customFormat="1" ht="13.5">
      <c r="B470" s="228"/>
      <c r="C470" s="229"/>
      <c r="D470" s="214" t="s">
        <v>184</v>
      </c>
      <c r="E470" s="230" t="s">
        <v>21</v>
      </c>
      <c r="F470" s="231" t="s">
        <v>374</v>
      </c>
      <c r="G470" s="229"/>
      <c r="H470" s="232">
        <v>133</v>
      </c>
      <c r="I470" s="233"/>
      <c r="J470" s="229"/>
      <c r="K470" s="229"/>
      <c r="L470" s="234"/>
      <c r="M470" s="235"/>
      <c r="N470" s="236"/>
      <c r="O470" s="236"/>
      <c r="P470" s="236"/>
      <c r="Q470" s="236"/>
      <c r="R470" s="236"/>
      <c r="S470" s="236"/>
      <c r="T470" s="237"/>
      <c r="AT470" s="238" t="s">
        <v>184</v>
      </c>
      <c r="AU470" s="238" t="s">
        <v>82</v>
      </c>
      <c r="AV470" s="13" t="s">
        <v>82</v>
      </c>
      <c r="AW470" s="13" t="s">
        <v>35</v>
      </c>
      <c r="AX470" s="13" t="s">
        <v>72</v>
      </c>
      <c r="AY470" s="238" t="s">
        <v>172</v>
      </c>
    </row>
    <row r="471" spans="2:51" s="13" customFormat="1" ht="13.5">
      <c r="B471" s="228"/>
      <c r="C471" s="229"/>
      <c r="D471" s="214" t="s">
        <v>184</v>
      </c>
      <c r="E471" s="230" t="s">
        <v>21</v>
      </c>
      <c r="F471" s="231" t="s">
        <v>375</v>
      </c>
      <c r="G471" s="229"/>
      <c r="H471" s="232">
        <v>5.26</v>
      </c>
      <c r="I471" s="233"/>
      <c r="J471" s="229"/>
      <c r="K471" s="229"/>
      <c r="L471" s="234"/>
      <c r="M471" s="235"/>
      <c r="N471" s="236"/>
      <c r="O471" s="236"/>
      <c r="P471" s="236"/>
      <c r="Q471" s="236"/>
      <c r="R471" s="236"/>
      <c r="S471" s="236"/>
      <c r="T471" s="237"/>
      <c r="AT471" s="238" t="s">
        <v>184</v>
      </c>
      <c r="AU471" s="238" t="s">
        <v>82</v>
      </c>
      <c r="AV471" s="13" t="s">
        <v>82</v>
      </c>
      <c r="AW471" s="13" t="s">
        <v>35</v>
      </c>
      <c r="AX471" s="13" t="s">
        <v>72</v>
      </c>
      <c r="AY471" s="238" t="s">
        <v>172</v>
      </c>
    </row>
    <row r="472" spans="2:51" s="14" customFormat="1" ht="13.5">
      <c r="B472" s="239"/>
      <c r="C472" s="240"/>
      <c r="D472" s="241" t="s">
        <v>184</v>
      </c>
      <c r="E472" s="242" t="s">
        <v>21</v>
      </c>
      <c r="F472" s="243" t="s">
        <v>193</v>
      </c>
      <c r="G472" s="240"/>
      <c r="H472" s="244">
        <v>138.26</v>
      </c>
      <c r="I472" s="245"/>
      <c r="J472" s="240"/>
      <c r="K472" s="240"/>
      <c r="L472" s="246"/>
      <c r="M472" s="247"/>
      <c r="N472" s="248"/>
      <c r="O472" s="248"/>
      <c r="P472" s="248"/>
      <c r="Q472" s="248"/>
      <c r="R472" s="248"/>
      <c r="S472" s="248"/>
      <c r="T472" s="249"/>
      <c r="AT472" s="250" t="s">
        <v>184</v>
      </c>
      <c r="AU472" s="250" t="s">
        <v>82</v>
      </c>
      <c r="AV472" s="14" t="s">
        <v>180</v>
      </c>
      <c r="AW472" s="14" t="s">
        <v>35</v>
      </c>
      <c r="AX472" s="14" t="s">
        <v>80</v>
      </c>
      <c r="AY472" s="250" t="s">
        <v>172</v>
      </c>
    </row>
    <row r="473" spans="2:65" s="1" customFormat="1" ht="31.5" customHeight="1">
      <c r="B473" s="41"/>
      <c r="C473" s="202" t="s">
        <v>626</v>
      </c>
      <c r="D473" s="202" t="s">
        <v>175</v>
      </c>
      <c r="E473" s="203" t="s">
        <v>627</v>
      </c>
      <c r="F473" s="204" t="s">
        <v>628</v>
      </c>
      <c r="G473" s="205" t="s">
        <v>205</v>
      </c>
      <c r="H473" s="206">
        <v>145.73</v>
      </c>
      <c r="I473" s="207"/>
      <c r="J473" s="208">
        <f>ROUND(I473*H473,2)</f>
        <v>0</v>
      </c>
      <c r="K473" s="204" t="s">
        <v>179</v>
      </c>
      <c r="L473" s="61"/>
      <c r="M473" s="209" t="s">
        <v>21</v>
      </c>
      <c r="N473" s="210" t="s">
        <v>43</v>
      </c>
      <c r="O473" s="42"/>
      <c r="P473" s="211">
        <f>O473*H473</f>
        <v>0</v>
      </c>
      <c r="Q473" s="211">
        <v>0.0045</v>
      </c>
      <c r="R473" s="211">
        <f>Q473*H473</f>
        <v>0.655785</v>
      </c>
      <c r="S473" s="211">
        <v>0</v>
      </c>
      <c r="T473" s="212">
        <f>S473*H473</f>
        <v>0</v>
      </c>
      <c r="AR473" s="24" t="s">
        <v>320</v>
      </c>
      <c r="AT473" s="24" t="s">
        <v>175</v>
      </c>
      <c r="AU473" s="24" t="s">
        <v>82</v>
      </c>
      <c r="AY473" s="24" t="s">
        <v>172</v>
      </c>
      <c r="BE473" s="213">
        <f>IF(N473="základní",J473,0)</f>
        <v>0</v>
      </c>
      <c r="BF473" s="213">
        <f>IF(N473="snížená",J473,0)</f>
        <v>0</v>
      </c>
      <c r="BG473" s="213">
        <f>IF(N473="zákl. přenesená",J473,0)</f>
        <v>0</v>
      </c>
      <c r="BH473" s="213">
        <f>IF(N473="sníž. přenesená",J473,0)</f>
        <v>0</v>
      </c>
      <c r="BI473" s="213">
        <f>IF(N473="nulová",J473,0)</f>
        <v>0</v>
      </c>
      <c r="BJ473" s="24" t="s">
        <v>80</v>
      </c>
      <c r="BK473" s="213">
        <f>ROUND(I473*H473,2)</f>
        <v>0</v>
      </c>
      <c r="BL473" s="24" t="s">
        <v>320</v>
      </c>
      <c r="BM473" s="24" t="s">
        <v>629</v>
      </c>
    </row>
    <row r="474" spans="2:51" s="12" customFormat="1" ht="13.5">
      <c r="B474" s="217"/>
      <c r="C474" s="218"/>
      <c r="D474" s="214" t="s">
        <v>184</v>
      </c>
      <c r="E474" s="219" t="s">
        <v>21</v>
      </c>
      <c r="F474" s="220" t="s">
        <v>630</v>
      </c>
      <c r="G474" s="218"/>
      <c r="H474" s="221" t="s">
        <v>21</v>
      </c>
      <c r="I474" s="222"/>
      <c r="J474" s="218"/>
      <c r="K474" s="218"/>
      <c r="L474" s="223"/>
      <c r="M474" s="224"/>
      <c r="N474" s="225"/>
      <c r="O474" s="225"/>
      <c r="P474" s="225"/>
      <c r="Q474" s="225"/>
      <c r="R474" s="225"/>
      <c r="S474" s="225"/>
      <c r="T474" s="226"/>
      <c r="AT474" s="227" t="s">
        <v>184</v>
      </c>
      <c r="AU474" s="227" t="s">
        <v>82</v>
      </c>
      <c r="AV474" s="12" t="s">
        <v>80</v>
      </c>
      <c r="AW474" s="12" t="s">
        <v>35</v>
      </c>
      <c r="AX474" s="12" t="s">
        <v>72</v>
      </c>
      <c r="AY474" s="227" t="s">
        <v>172</v>
      </c>
    </row>
    <row r="475" spans="2:51" s="12" customFormat="1" ht="13.5">
      <c r="B475" s="217"/>
      <c r="C475" s="218"/>
      <c r="D475" s="214" t="s">
        <v>184</v>
      </c>
      <c r="E475" s="219" t="s">
        <v>21</v>
      </c>
      <c r="F475" s="220" t="s">
        <v>350</v>
      </c>
      <c r="G475" s="218"/>
      <c r="H475" s="221" t="s">
        <v>21</v>
      </c>
      <c r="I475" s="222"/>
      <c r="J475" s="218"/>
      <c r="K475" s="218"/>
      <c r="L475" s="223"/>
      <c r="M475" s="224"/>
      <c r="N475" s="225"/>
      <c r="O475" s="225"/>
      <c r="P475" s="225"/>
      <c r="Q475" s="225"/>
      <c r="R475" s="225"/>
      <c r="S475" s="225"/>
      <c r="T475" s="226"/>
      <c r="AT475" s="227" t="s">
        <v>184</v>
      </c>
      <c r="AU475" s="227" t="s">
        <v>82</v>
      </c>
      <c r="AV475" s="12" t="s">
        <v>80</v>
      </c>
      <c r="AW475" s="12" t="s">
        <v>35</v>
      </c>
      <c r="AX475" s="12" t="s">
        <v>72</v>
      </c>
      <c r="AY475" s="227" t="s">
        <v>172</v>
      </c>
    </row>
    <row r="476" spans="2:51" s="12" customFormat="1" ht="13.5">
      <c r="B476" s="217"/>
      <c r="C476" s="218"/>
      <c r="D476" s="214" t="s">
        <v>184</v>
      </c>
      <c r="E476" s="219" t="s">
        <v>21</v>
      </c>
      <c r="F476" s="220" t="s">
        <v>330</v>
      </c>
      <c r="G476" s="218"/>
      <c r="H476" s="221" t="s">
        <v>21</v>
      </c>
      <c r="I476" s="222"/>
      <c r="J476" s="218"/>
      <c r="K476" s="218"/>
      <c r="L476" s="223"/>
      <c r="M476" s="224"/>
      <c r="N476" s="225"/>
      <c r="O476" s="225"/>
      <c r="P476" s="225"/>
      <c r="Q476" s="225"/>
      <c r="R476" s="225"/>
      <c r="S476" s="225"/>
      <c r="T476" s="226"/>
      <c r="AT476" s="227" t="s">
        <v>184</v>
      </c>
      <c r="AU476" s="227" t="s">
        <v>82</v>
      </c>
      <c r="AV476" s="12" t="s">
        <v>80</v>
      </c>
      <c r="AW476" s="12" t="s">
        <v>35</v>
      </c>
      <c r="AX476" s="12" t="s">
        <v>72</v>
      </c>
      <c r="AY476" s="227" t="s">
        <v>172</v>
      </c>
    </row>
    <row r="477" spans="2:51" s="13" customFormat="1" ht="13.5">
      <c r="B477" s="228"/>
      <c r="C477" s="229"/>
      <c r="D477" s="214" t="s">
        <v>184</v>
      </c>
      <c r="E477" s="230" t="s">
        <v>21</v>
      </c>
      <c r="F477" s="231" t="s">
        <v>631</v>
      </c>
      <c r="G477" s="229"/>
      <c r="H477" s="232">
        <v>47.397</v>
      </c>
      <c r="I477" s="233"/>
      <c r="J477" s="229"/>
      <c r="K477" s="229"/>
      <c r="L477" s="234"/>
      <c r="M477" s="235"/>
      <c r="N477" s="236"/>
      <c r="O477" s="236"/>
      <c r="P477" s="236"/>
      <c r="Q477" s="236"/>
      <c r="R477" s="236"/>
      <c r="S477" s="236"/>
      <c r="T477" s="237"/>
      <c r="AT477" s="238" t="s">
        <v>184</v>
      </c>
      <c r="AU477" s="238" t="s">
        <v>82</v>
      </c>
      <c r="AV477" s="13" t="s">
        <v>82</v>
      </c>
      <c r="AW477" s="13" t="s">
        <v>35</v>
      </c>
      <c r="AX477" s="13" t="s">
        <v>72</v>
      </c>
      <c r="AY477" s="238" t="s">
        <v>172</v>
      </c>
    </row>
    <row r="478" spans="2:51" s="13" customFormat="1" ht="13.5">
      <c r="B478" s="228"/>
      <c r="C478" s="229"/>
      <c r="D478" s="214" t="s">
        <v>184</v>
      </c>
      <c r="E478" s="230" t="s">
        <v>21</v>
      </c>
      <c r="F478" s="231" t="s">
        <v>632</v>
      </c>
      <c r="G478" s="229"/>
      <c r="H478" s="232">
        <v>41.58</v>
      </c>
      <c r="I478" s="233"/>
      <c r="J478" s="229"/>
      <c r="K478" s="229"/>
      <c r="L478" s="234"/>
      <c r="M478" s="235"/>
      <c r="N478" s="236"/>
      <c r="O478" s="236"/>
      <c r="P478" s="236"/>
      <c r="Q478" s="236"/>
      <c r="R478" s="236"/>
      <c r="S478" s="236"/>
      <c r="T478" s="237"/>
      <c r="AT478" s="238" t="s">
        <v>184</v>
      </c>
      <c r="AU478" s="238" t="s">
        <v>82</v>
      </c>
      <c r="AV478" s="13" t="s">
        <v>82</v>
      </c>
      <c r="AW478" s="13" t="s">
        <v>35</v>
      </c>
      <c r="AX478" s="13" t="s">
        <v>72</v>
      </c>
      <c r="AY478" s="238" t="s">
        <v>172</v>
      </c>
    </row>
    <row r="479" spans="2:51" s="13" customFormat="1" ht="13.5">
      <c r="B479" s="228"/>
      <c r="C479" s="229"/>
      <c r="D479" s="214" t="s">
        <v>184</v>
      </c>
      <c r="E479" s="230" t="s">
        <v>21</v>
      </c>
      <c r="F479" s="231" t="s">
        <v>633</v>
      </c>
      <c r="G479" s="229"/>
      <c r="H479" s="232">
        <v>35.07</v>
      </c>
      <c r="I479" s="233"/>
      <c r="J479" s="229"/>
      <c r="K479" s="229"/>
      <c r="L479" s="234"/>
      <c r="M479" s="235"/>
      <c r="N479" s="236"/>
      <c r="O479" s="236"/>
      <c r="P479" s="236"/>
      <c r="Q479" s="236"/>
      <c r="R479" s="236"/>
      <c r="S479" s="236"/>
      <c r="T479" s="237"/>
      <c r="AT479" s="238" t="s">
        <v>184</v>
      </c>
      <c r="AU479" s="238" t="s">
        <v>82</v>
      </c>
      <c r="AV479" s="13" t="s">
        <v>82</v>
      </c>
      <c r="AW479" s="13" t="s">
        <v>35</v>
      </c>
      <c r="AX479" s="13" t="s">
        <v>72</v>
      </c>
      <c r="AY479" s="238" t="s">
        <v>172</v>
      </c>
    </row>
    <row r="480" spans="2:51" s="13" customFormat="1" ht="13.5">
      <c r="B480" s="228"/>
      <c r="C480" s="229"/>
      <c r="D480" s="214" t="s">
        <v>184</v>
      </c>
      <c r="E480" s="230" t="s">
        <v>21</v>
      </c>
      <c r="F480" s="231" t="s">
        <v>634</v>
      </c>
      <c r="G480" s="229"/>
      <c r="H480" s="232">
        <v>39.9</v>
      </c>
      <c r="I480" s="233"/>
      <c r="J480" s="229"/>
      <c r="K480" s="229"/>
      <c r="L480" s="234"/>
      <c r="M480" s="235"/>
      <c r="N480" s="236"/>
      <c r="O480" s="236"/>
      <c r="P480" s="236"/>
      <c r="Q480" s="236"/>
      <c r="R480" s="236"/>
      <c r="S480" s="236"/>
      <c r="T480" s="237"/>
      <c r="AT480" s="238" t="s">
        <v>184</v>
      </c>
      <c r="AU480" s="238" t="s">
        <v>82</v>
      </c>
      <c r="AV480" s="13" t="s">
        <v>82</v>
      </c>
      <c r="AW480" s="13" t="s">
        <v>35</v>
      </c>
      <c r="AX480" s="13" t="s">
        <v>72</v>
      </c>
      <c r="AY480" s="238" t="s">
        <v>172</v>
      </c>
    </row>
    <row r="481" spans="2:51" s="13" customFormat="1" ht="13.5">
      <c r="B481" s="228"/>
      <c r="C481" s="229"/>
      <c r="D481" s="214" t="s">
        <v>184</v>
      </c>
      <c r="E481" s="230" t="s">
        <v>21</v>
      </c>
      <c r="F481" s="231" t="s">
        <v>635</v>
      </c>
      <c r="G481" s="229"/>
      <c r="H481" s="232">
        <v>9.818</v>
      </c>
      <c r="I481" s="233"/>
      <c r="J481" s="229"/>
      <c r="K481" s="229"/>
      <c r="L481" s="234"/>
      <c r="M481" s="235"/>
      <c r="N481" s="236"/>
      <c r="O481" s="236"/>
      <c r="P481" s="236"/>
      <c r="Q481" s="236"/>
      <c r="R481" s="236"/>
      <c r="S481" s="236"/>
      <c r="T481" s="237"/>
      <c r="AT481" s="238" t="s">
        <v>184</v>
      </c>
      <c r="AU481" s="238" t="s">
        <v>82</v>
      </c>
      <c r="AV481" s="13" t="s">
        <v>82</v>
      </c>
      <c r="AW481" s="13" t="s">
        <v>35</v>
      </c>
      <c r="AX481" s="13" t="s">
        <v>72</v>
      </c>
      <c r="AY481" s="238" t="s">
        <v>172</v>
      </c>
    </row>
    <row r="482" spans="2:51" s="13" customFormat="1" ht="13.5">
      <c r="B482" s="228"/>
      <c r="C482" s="229"/>
      <c r="D482" s="214" t="s">
        <v>184</v>
      </c>
      <c r="E482" s="230" t="s">
        <v>21</v>
      </c>
      <c r="F482" s="231" t="s">
        <v>636</v>
      </c>
      <c r="G482" s="229"/>
      <c r="H482" s="232">
        <v>12.81</v>
      </c>
      <c r="I482" s="233"/>
      <c r="J482" s="229"/>
      <c r="K482" s="229"/>
      <c r="L482" s="234"/>
      <c r="M482" s="235"/>
      <c r="N482" s="236"/>
      <c r="O482" s="236"/>
      <c r="P482" s="236"/>
      <c r="Q482" s="236"/>
      <c r="R482" s="236"/>
      <c r="S482" s="236"/>
      <c r="T482" s="237"/>
      <c r="AT482" s="238" t="s">
        <v>184</v>
      </c>
      <c r="AU482" s="238" t="s">
        <v>82</v>
      </c>
      <c r="AV482" s="13" t="s">
        <v>82</v>
      </c>
      <c r="AW482" s="13" t="s">
        <v>35</v>
      </c>
      <c r="AX482" s="13" t="s">
        <v>72</v>
      </c>
      <c r="AY482" s="238" t="s">
        <v>172</v>
      </c>
    </row>
    <row r="483" spans="2:51" s="12" customFormat="1" ht="13.5">
      <c r="B483" s="217"/>
      <c r="C483" s="218"/>
      <c r="D483" s="214" t="s">
        <v>184</v>
      </c>
      <c r="E483" s="219" t="s">
        <v>21</v>
      </c>
      <c r="F483" s="220" t="s">
        <v>637</v>
      </c>
      <c r="G483" s="218"/>
      <c r="H483" s="221" t="s">
        <v>21</v>
      </c>
      <c r="I483" s="222"/>
      <c r="J483" s="218"/>
      <c r="K483" s="218"/>
      <c r="L483" s="223"/>
      <c r="M483" s="224"/>
      <c r="N483" s="225"/>
      <c r="O483" s="225"/>
      <c r="P483" s="225"/>
      <c r="Q483" s="225"/>
      <c r="R483" s="225"/>
      <c r="S483" s="225"/>
      <c r="T483" s="226"/>
      <c r="AT483" s="227" t="s">
        <v>184</v>
      </c>
      <c r="AU483" s="227" t="s">
        <v>82</v>
      </c>
      <c r="AV483" s="12" t="s">
        <v>80</v>
      </c>
      <c r="AW483" s="12" t="s">
        <v>35</v>
      </c>
      <c r="AX483" s="12" t="s">
        <v>72</v>
      </c>
      <c r="AY483" s="227" t="s">
        <v>172</v>
      </c>
    </row>
    <row r="484" spans="2:51" s="13" customFormat="1" ht="13.5">
      <c r="B484" s="228"/>
      <c r="C484" s="229"/>
      <c r="D484" s="214" t="s">
        <v>184</v>
      </c>
      <c r="E484" s="230" t="s">
        <v>21</v>
      </c>
      <c r="F484" s="231" t="s">
        <v>638</v>
      </c>
      <c r="G484" s="229"/>
      <c r="H484" s="232">
        <v>1.08</v>
      </c>
      <c r="I484" s="233"/>
      <c r="J484" s="229"/>
      <c r="K484" s="229"/>
      <c r="L484" s="234"/>
      <c r="M484" s="235"/>
      <c r="N484" s="236"/>
      <c r="O484" s="236"/>
      <c r="P484" s="236"/>
      <c r="Q484" s="236"/>
      <c r="R484" s="236"/>
      <c r="S484" s="236"/>
      <c r="T484" s="237"/>
      <c r="AT484" s="238" t="s">
        <v>184</v>
      </c>
      <c r="AU484" s="238" t="s">
        <v>82</v>
      </c>
      <c r="AV484" s="13" t="s">
        <v>82</v>
      </c>
      <c r="AW484" s="13" t="s">
        <v>35</v>
      </c>
      <c r="AX484" s="13" t="s">
        <v>72</v>
      </c>
      <c r="AY484" s="238" t="s">
        <v>172</v>
      </c>
    </row>
    <row r="485" spans="2:51" s="13" customFormat="1" ht="13.5">
      <c r="B485" s="228"/>
      <c r="C485" s="229"/>
      <c r="D485" s="214" t="s">
        <v>184</v>
      </c>
      <c r="E485" s="230" t="s">
        <v>21</v>
      </c>
      <c r="F485" s="231" t="s">
        <v>354</v>
      </c>
      <c r="G485" s="229"/>
      <c r="H485" s="232">
        <v>0.795</v>
      </c>
      <c r="I485" s="233"/>
      <c r="J485" s="229"/>
      <c r="K485" s="229"/>
      <c r="L485" s="234"/>
      <c r="M485" s="235"/>
      <c r="N485" s="236"/>
      <c r="O485" s="236"/>
      <c r="P485" s="236"/>
      <c r="Q485" s="236"/>
      <c r="R485" s="236"/>
      <c r="S485" s="236"/>
      <c r="T485" s="237"/>
      <c r="AT485" s="238" t="s">
        <v>184</v>
      </c>
      <c r="AU485" s="238" t="s">
        <v>82</v>
      </c>
      <c r="AV485" s="13" t="s">
        <v>82</v>
      </c>
      <c r="AW485" s="13" t="s">
        <v>35</v>
      </c>
      <c r="AX485" s="13" t="s">
        <v>72</v>
      </c>
      <c r="AY485" s="238" t="s">
        <v>172</v>
      </c>
    </row>
    <row r="486" spans="2:51" s="12" customFormat="1" ht="13.5">
      <c r="B486" s="217"/>
      <c r="C486" s="218"/>
      <c r="D486" s="214" t="s">
        <v>184</v>
      </c>
      <c r="E486" s="219" t="s">
        <v>21</v>
      </c>
      <c r="F486" s="220" t="s">
        <v>639</v>
      </c>
      <c r="G486" s="218"/>
      <c r="H486" s="221" t="s">
        <v>21</v>
      </c>
      <c r="I486" s="222"/>
      <c r="J486" s="218"/>
      <c r="K486" s="218"/>
      <c r="L486" s="223"/>
      <c r="M486" s="224"/>
      <c r="N486" s="225"/>
      <c r="O486" s="225"/>
      <c r="P486" s="225"/>
      <c r="Q486" s="225"/>
      <c r="R486" s="225"/>
      <c r="S486" s="225"/>
      <c r="T486" s="226"/>
      <c r="AT486" s="227" t="s">
        <v>184</v>
      </c>
      <c r="AU486" s="227" t="s">
        <v>82</v>
      </c>
      <c r="AV486" s="12" t="s">
        <v>80</v>
      </c>
      <c r="AW486" s="12" t="s">
        <v>35</v>
      </c>
      <c r="AX486" s="12" t="s">
        <v>72</v>
      </c>
      <c r="AY486" s="227" t="s">
        <v>172</v>
      </c>
    </row>
    <row r="487" spans="2:51" s="13" customFormat="1" ht="13.5">
      <c r="B487" s="228"/>
      <c r="C487" s="229"/>
      <c r="D487" s="214" t="s">
        <v>184</v>
      </c>
      <c r="E487" s="230" t="s">
        <v>21</v>
      </c>
      <c r="F487" s="231" t="s">
        <v>640</v>
      </c>
      <c r="G487" s="229"/>
      <c r="H487" s="232">
        <v>-25.05</v>
      </c>
      <c r="I487" s="233"/>
      <c r="J487" s="229"/>
      <c r="K487" s="229"/>
      <c r="L487" s="234"/>
      <c r="M487" s="235"/>
      <c r="N487" s="236"/>
      <c r="O487" s="236"/>
      <c r="P487" s="236"/>
      <c r="Q487" s="236"/>
      <c r="R487" s="236"/>
      <c r="S487" s="236"/>
      <c r="T487" s="237"/>
      <c r="AT487" s="238" t="s">
        <v>184</v>
      </c>
      <c r="AU487" s="238" t="s">
        <v>82</v>
      </c>
      <c r="AV487" s="13" t="s">
        <v>82</v>
      </c>
      <c r="AW487" s="13" t="s">
        <v>35</v>
      </c>
      <c r="AX487" s="13" t="s">
        <v>72</v>
      </c>
      <c r="AY487" s="238" t="s">
        <v>172</v>
      </c>
    </row>
    <row r="488" spans="2:51" s="13" customFormat="1" ht="13.5">
      <c r="B488" s="228"/>
      <c r="C488" s="229"/>
      <c r="D488" s="214" t="s">
        <v>184</v>
      </c>
      <c r="E488" s="230" t="s">
        <v>21</v>
      </c>
      <c r="F488" s="231" t="s">
        <v>641</v>
      </c>
      <c r="G488" s="229"/>
      <c r="H488" s="232">
        <v>-17.67</v>
      </c>
      <c r="I488" s="233"/>
      <c r="J488" s="229"/>
      <c r="K488" s="229"/>
      <c r="L488" s="234"/>
      <c r="M488" s="235"/>
      <c r="N488" s="236"/>
      <c r="O488" s="236"/>
      <c r="P488" s="236"/>
      <c r="Q488" s="236"/>
      <c r="R488" s="236"/>
      <c r="S488" s="236"/>
      <c r="T488" s="237"/>
      <c r="AT488" s="238" t="s">
        <v>184</v>
      </c>
      <c r="AU488" s="238" t="s">
        <v>82</v>
      </c>
      <c r="AV488" s="13" t="s">
        <v>82</v>
      </c>
      <c r="AW488" s="13" t="s">
        <v>35</v>
      </c>
      <c r="AX488" s="13" t="s">
        <v>72</v>
      </c>
      <c r="AY488" s="238" t="s">
        <v>172</v>
      </c>
    </row>
    <row r="489" spans="2:51" s="14" customFormat="1" ht="13.5">
      <c r="B489" s="239"/>
      <c r="C489" s="240"/>
      <c r="D489" s="241" t="s">
        <v>184</v>
      </c>
      <c r="E489" s="242" t="s">
        <v>21</v>
      </c>
      <c r="F489" s="243" t="s">
        <v>193</v>
      </c>
      <c r="G489" s="240"/>
      <c r="H489" s="244">
        <v>145.73</v>
      </c>
      <c r="I489" s="245"/>
      <c r="J489" s="240"/>
      <c r="K489" s="240"/>
      <c r="L489" s="246"/>
      <c r="M489" s="247"/>
      <c r="N489" s="248"/>
      <c r="O489" s="248"/>
      <c r="P489" s="248"/>
      <c r="Q489" s="248"/>
      <c r="R489" s="248"/>
      <c r="S489" s="248"/>
      <c r="T489" s="249"/>
      <c r="AT489" s="250" t="s">
        <v>184</v>
      </c>
      <c r="AU489" s="250" t="s">
        <v>82</v>
      </c>
      <c r="AV489" s="14" t="s">
        <v>180</v>
      </c>
      <c r="AW489" s="14" t="s">
        <v>35</v>
      </c>
      <c r="AX489" s="14" t="s">
        <v>80</v>
      </c>
      <c r="AY489" s="250" t="s">
        <v>172</v>
      </c>
    </row>
    <row r="490" spans="2:65" s="1" customFormat="1" ht="22.5" customHeight="1">
      <c r="B490" s="41"/>
      <c r="C490" s="202" t="s">
        <v>642</v>
      </c>
      <c r="D490" s="202" t="s">
        <v>175</v>
      </c>
      <c r="E490" s="203" t="s">
        <v>643</v>
      </c>
      <c r="F490" s="204" t="s">
        <v>644</v>
      </c>
      <c r="G490" s="205" t="s">
        <v>205</v>
      </c>
      <c r="H490" s="206">
        <v>147.244</v>
      </c>
      <c r="I490" s="207"/>
      <c r="J490" s="208">
        <f>ROUND(I490*H490,2)</f>
        <v>0</v>
      </c>
      <c r="K490" s="204" t="s">
        <v>179</v>
      </c>
      <c r="L490" s="61"/>
      <c r="M490" s="209" t="s">
        <v>21</v>
      </c>
      <c r="N490" s="210" t="s">
        <v>43</v>
      </c>
      <c r="O490" s="42"/>
      <c r="P490" s="211">
        <f>O490*H490</f>
        <v>0</v>
      </c>
      <c r="Q490" s="211">
        <v>0</v>
      </c>
      <c r="R490" s="211">
        <f>Q490*H490</f>
        <v>0</v>
      </c>
      <c r="S490" s="211">
        <v>0.002</v>
      </c>
      <c r="T490" s="212">
        <f>S490*H490</f>
        <v>0.294488</v>
      </c>
      <c r="AR490" s="24" t="s">
        <v>320</v>
      </c>
      <c r="AT490" s="24" t="s">
        <v>175</v>
      </c>
      <c r="AU490" s="24" t="s">
        <v>82</v>
      </c>
      <c r="AY490" s="24" t="s">
        <v>172</v>
      </c>
      <c r="BE490" s="213">
        <f>IF(N490="základní",J490,0)</f>
        <v>0</v>
      </c>
      <c r="BF490" s="213">
        <f>IF(N490="snížená",J490,0)</f>
        <v>0</v>
      </c>
      <c r="BG490" s="213">
        <f>IF(N490="zákl. přenesená",J490,0)</f>
        <v>0</v>
      </c>
      <c r="BH490" s="213">
        <f>IF(N490="sníž. přenesená",J490,0)</f>
        <v>0</v>
      </c>
      <c r="BI490" s="213">
        <f>IF(N490="nulová",J490,0)</f>
        <v>0</v>
      </c>
      <c r="BJ490" s="24" t="s">
        <v>80</v>
      </c>
      <c r="BK490" s="213">
        <f>ROUND(I490*H490,2)</f>
        <v>0</v>
      </c>
      <c r="BL490" s="24" t="s">
        <v>320</v>
      </c>
      <c r="BM490" s="24" t="s">
        <v>645</v>
      </c>
    </row>
    <row r="491" spans="2:51" s="12" customFormat="1" ht="13.5">
      <c r="B491" s="217"/>
      <c r="C491" s="218"/>
      <c r="D491" s="214" t="s">
        <v>184</v>
      </c>
      <c r="E491" s="219" t="s">
        <v>21</v>
      </c>
      <c r="F491" s="220" t="s">
        <v>646</v>
      </c>
      <c r="G491" s="218"/>
      <c r="H491" s="221" t="s">
        <v>21</v>
      </c>
      <c r="I491" s="222"/>
      <c r="J491" s="218"/>
      <c r="K491" s="218"/>
      <c r="L491" s="223"/>
      <c r="M491" s="224"/>
      <c r="N491" s="225"/>
      <c r="O491" s="225"/>
      <c r="P491" s="225"/>
      <c r="Q491" s="225"/>
      <c r="R491" s="225"/>
      <c r="S491" s="225"/>
      <c r="T491" s="226"/>
      <c r="AT491" s="227" t="s">
        <v>184</v>
      </c>
      <c r="AU491" s="227" t="s">
        <v>82</v>
      </c>
      <c r="AV491" s="12" t="s">
        <v>80</v>
      </c>
      <c r="AW491" s="12" t="s">
        <v>35</v>
      </c>
      <c r="AX491" s="12" t="s">
        <v>72</v>
      </c>
      <c r="AY491" s="227" t="s">
        <v>172</v>
      </c>
    </row>
    <row r="492" spans="2:51" s="13" customFormat="1" ht="13.5">
      <c r="B492" s="228"/>
      <c r="C492" s="229"/>
      <c r="D492" s="241" t="s">
        <v>184</v>
      </c>
      <c r="E492" s="251" t="s">
        <v>21</v>
      </c>
      <c r="F492" s="252" t="s">
        <v>647</v>
      </c>
      <c r="G492" s="229"/>
      <c r="H492" s="253">
        <v>147.244</v>
      </c>
      <c r="I492" s="233"/>
      <c r="J492" s="229"/>
      <c r="K492" s="229"/>
      <c r="L492" s="234"/>
      <c r="M492" s="235"/>
      <c r="N492" s="236"/>
      <c r="O492" s="236"/>
      <c r="P492" s="236"/>
      <c r="Q492" s="236"/>
      <c r="R492" s="236"/>
      <c r="S492" s="236"/>
      <c r="T492" s="237"/>
      <c r="AT492" s="238" t="s">
        <v>184</v>
      </c>
      <c r="AU492" s="238" t="s">
        <v>82</v>
      </c>
      <c r="AV492" s="13" t="s">
        <v>82</v>
      </c>
      <c r="AW492" s="13" t="s">
        <v>35</v>
      </c>
      <c r="AX492" s="13" t="s">
        <v>80</v>
      </c>
      <c r="AY492" s="238" t="s">
        <v>172</v>
      </c>
    </row>
    <row r="493" spans="2:65" s="1" customFormat="1" ht="44.25" customHeight="1">
      <c r="B493" s="41"/>
      <c r="C493" s="202" t="s">
        <v>648</v>
      </c>
      <c r="D493" s="202" t="s">
        <v>175</v>
      </c>
      <c r="E493" s="203" t="s">
        <v>649</v>
      </c>
      <c r="F493" s="204" t="s">
        <v>650</v>
      </c>
      <c r="G493" s="205" t="s">
        <v>178</v>
      </c>
      <c r="H493" s="206">
        <v>1.278</v>
      </c>
      <c r="I493" s="207"/>
      <c r="J493" s="208">
        <f>ROUND(I493*H493,2)</f>
        <v>0</v>
      </c>
      <c r="K493" s="204" t="s">
        <v>179</v>
      </c>
      <c r="L493" s="61"/>
      <c r="M493" s="209" t="s">
        <v>21</v>
      </c>
      <c r="N493" s="210" t="s">
        <v>43</v>
      </c>
      <c r="O493" s="42"/>
      <c r="P493" s="211">
        <f>O493*H493</f>
        <v>0</v>
      </c>
      <c r="Q493" s="211">
        <v>0</v>
      </c>
      <c r="R493" s="211">
        <f>Q493*H493</f>
        <v>0</v>
      </c>
      <c r="S493" s="211">
        <v>0</v>
      </c>
      <c r="T493" s="212">
        <f>S493*H493</f>
        <v>0</v>
      </c>
      <c r="AR493" s="24" t="s">
        <v>320</v>
      </c>
      <c r="AT493" s="24" t="s">
        <v>175</v>
      </c>
      <c r="AU493" s="24" t="s">
        <v>82</v>
      </c>
      <c r="AY493" s="24" t="s">
        <v>172</v>
      </c>
      <c r="BE493" s="213">
        <f>IF(N493="základní",J493,0)</f>
        <v>0</v>
      </c>
      <c r="BF493" s="213">
        <f>IF(N493="snížená",J493,0)</f>
        <v>0</v>
      </c>
      <c r="BG493" s="213">
        <f>IF(N493="zákl. přenesená",J493,0)</f>
        <v>0</v>
      </c>
      <c r="BH493" s="213">
        <f>IF(N493="sníž. přenesená",J493,0)</f>
        <v>0</v>
      </c>
      <c r="BI493" s="213">
        <f>IF(N493="nulová",J493,0)</f>
        <v>0</v>
      </c>
      <c r="BJ493" s="24" t="s">
        <v>80</v>
      </c>
      <c r="BK493" s="213">
        <f>ROUND(I493*H493,2)</f>
        <v>0</v>
      </c>
      <c r="BL493" s="24" t="s">
        <v>320</v>
      </c>
      <c r="BM493" s="24" t="s">
        <v>651</v>
      </c>
    </row>
    <row r="494" spans="2:47" s="1" customFormat="1" ht="121.5">
      <c r="B494" s="41"/>
      <c r="C494" s="63"/>
      <c r="D494" s="214" t="s">
        <v>182</v>
      </c>
      <c r="E494" s="63"/>
      <c r="F494" s="215" t="s">
        <v>652</v>
      </c>
      <c r="G494" s="63"/>
      <c r="H494" s="63"/>
      <c r="I494" s="172"/>
      <c r="J494" s="63"/>
      <c r="K494" s="63"/>
      <c r="L494" s="61"/>
      <c r="M494" s="216"/>
      <c r="N494" s="42"/>
      <c r="O494" s="42"/>
      <c r="P494" s="42"/>
      <c r="Q494" s="42"/>
      <c r="R494" s="42"/>
      <c r="S494" s="42"/>
      <c r="T494" s="78"/>
      <c r="AT494" s="24" t="s">
        <v>182</v>
      </c>
      <c r="AU494" s="24" t="s">
        <v>82</v>
      </c>
    </row>
    <row r="495" spans="2:63" s="11" customFormat="1" ht="29.85" customHeight="1">
      <c r="B495" s="185"/>
      <c r="C495" s="186"/>
      <c r="D495" s="199" t="s">
        <v>71</v>
      </c>
      <c r="E495" s="200" t="s">
        <v>653</v>
      </c>
      <c r="F495" s="200" t="s">
        <v>654</v>
      </c>
      <c r="G495" s="186"/>
      <c r="H495" s="186"/>
      <c r="I495" s="189"/>
      <c r="J495" s="201">
        <f>BK495</f>
        <v>0</v>
      </c>
      <c r="K495" s="186"/>
      <c r="L495" s="191"/>
      <c r="M495" s="192"/>
      <c r="N495" s="193"/>
      <c r="O495" s="193"/>
      <c r="P495" s="194">
        <f>SUM(P496:P499)</f>
        <v>0</v>
      </c>
      <c r="Q495" s="193"/>
      <c r="R495" s="194">
        <f>SUM(R496:R499)</f>
        <v>0</v>
      </c>
      <c r="S495" s="193"/>
      <c r="T495" s="195">
        <f>SUM(T496:T499)</f>
        <v>1.23714</v>
      </c>
      <c r="AR495" s="196" t="s">
        <v>82</v>
      </c>
      <c r="AT495" s="197" t="s">
        <v>71</v>
      </c>
      <c r="AU495" s="197" t="s">
        <v>80</v>
      </c>
      <c r="AY495" s="196" t="s">
        <v>172</v>
      </c>
      <c r="BK495" s="198">
        <f>SUM(BK496:BK499)</f>
        <v>0</v>
      </c>
    </row>
    <row r="496" spans="2:65" s="1" customFormat="1" ht="22.5" customHeight="1">
      <c r="B496" s="41"/>
      <c r="C496" s="202" t="s">
        <v>655</v>
      </c>
      <c r="D496" s="202" t="s">
        <v>175</v>
      </c>
      <c r="E496" s="203" t="s">
        <v>656</v>
      </c>
      <c r="F496" s="204" t="s">
        <v>657</v>
      </c>
      <c r="G496" s="205" t="s">
        <v>205</v>
      </c>
      <c r="H496" s="206">
        <v>41.238</v>
      </c>
      <c r="I496" s="207"/>
      <c r="J496" s="208">
        <f>ROUND(I496*H496,2)</f>
        <v>0</v>
      </c>
      <c r="K496" s="204" t="s">
        <v>179</v>
      </c>
      <c r="L496" s="61"/>
      <c r="M496" s="209" t="s">
        <v>21</v>
      </c>
      <c r="N496" s="210" t="s">
        <v>43</v>
      </c>
      <c r="O496" s="42"/>
      <c r="P496" s="211">
        <f>O496*H496</f>
        <v>0</v>
      </c>
      <c r="Q496" s="211">
        <v>0</v>
      </c>
      <c r="R496" s="211">
        <f>Q496*H496</f>
        <v>0</v>
      </c>
      <c r="S496" s="211">
        <v>0.03</v>
      </c>
      <c r="T496" s="212">
        <f>S496*H496</f>
        <v>1.23714</v>
      </c>
      <c r="AR496" s="24" t="s">
        <v>320</v>
      </c>
      <c r="AT496" s="24" t="s">
        <v>175</v>
      </c>
      <c r="AU496" s="24" t="s">
        <v>82</v>
      </c>
      <c r="AY496" s="24" t="s">
        <v>172</v>
      </c>
      <c r="BE496" s="213">
        <f>IF(N496="základní",J496,0)</f>
        <v>0</v>
      </c>
      <c r="BF496" s="213">
        <f>IF(N496="snížená",J496,0)</f>
        <v>0</v>
      </c>
      <c r="BG496" s="213">
        <f>IF(N496="zákl. přenesená",J496,0)</f>
        <v>0</v>
      </c>
      <c r="BH496" s="213">
        <f>IF(N496="sníž. přenesená",J496,0)</f>
        <v>0</v>
      </c>
      <c r="BI496" s="213">
        <f>IF(N496="nulová",J496,0)</f>
        <v>0</v>
      </c>
      <c r="BJ496" s="24" t="s">
        <v>80</v>
      </c>
      <c r="BK496" s="213">
        <f>ROUND(I496*H496,2)</f>
        <v>0</v>
      </c>
      <c r="BL496" s="24" t="s">
        <v>320</v>
      </c>
      <c r="BM496" s="24" t="s">
        <v>658</v>
      </c>
    </row>
    <row r="497" spans="2:51" s="12" customFormat="1" ht="13.5">
      <c r="B497" s="217"/>
      <c r="C497" s="218"/>
      <c r="D497" s="214" t="s">
        <v>184</v>
      </c>
      <c r="E497" s="219" t="s">
        <v>21</v>
      </c>
      <c r="F497" s="220" t="s">
        <v>659</v>
      </c>
      <c r="G497" s="218"/>
      <c r="H497" s="221" t="s">
        <v>21</v>
      </c>
      <c r="I497" s="222"/>
      <c r="J497" s="218"/>
      <c r="K497" s="218"/>
      <c r="L497" s="223"/>
      <c r="M497" s="224"/>
      <c r="N497" s="225"/>
      <c r="O497" s="225"/>
      <c r="P497" s="225"/>
      <c r="Q497" s="225"/>
      <c r="R497" s="225"/>
      <c r="S497" s="225"/>
      <c r="T497" s="226"/>
      <c r="AT497" s="227" t="s">
        <v>184</v>
      </c>
      <c r="AU497" s="227" t="s">
        <v>82</v>
      </c>
      <c r="AV497" s="12" t="s">
        <v>80</v>
      </c>
      <c r="AW497" s="12" t="s">
        <v>35</v>
      </c>
      <c r="AX497" s="12" t="s">
        <v>72</v>
      </c>
      <c r="AY497" s="227" t="s">
        <v>172</v>
      </c>
    </row>
    <row r="498" spans="2:51" s="12" customFormat="1" ht="13.5">
      <c r="B498" s="217"/>
      <c r="C498" s="218"/>
      <c r="D498" s="214" t="s">
        <v>184</v>
      </c>
      <c r="E498" s="219" t="s">
        <v>21</v>
      </c>
      <c r="F498" s="220" t="s">
        <v>660</v>
      </c>
      <c r="G498" s="218"/>
      <c r="H498" s="221" t="s">
        <v>21</v>
      </c>
      <c r="I498" s="222"/>
      <c r="J498" s="218"/>
      <c r="K498" s="218"/>
      <c r="L498" s="223"/>
      <c r="M498" s="224"/>
      <c r="N498" s="225"/>
      <c r="O498" s="225"/>
      <c r="P498" s="225"/>
      <c r="Q498" s="225"/>
      <c r="R498" s="225"/>
      <c r="S498" s="225"/>
      <c r="T498" s="226"/>
      <c r="AT498" s="227" t="s">
        <v>184</v>
      </c>
      <c r="AU498" s="227" t="s">
        <v>82</v>
      </c>
      <c r="AV498" s="12" t="s">
        <v>80</v>
      </c>
      <c r="AW498" s="12" t="s">
        <v>35</v>
      </c>
      <c r="AX498" s="12" t="s">
        <v>72</v>
      </c>
      <c r="AY498" s="227" t="s">
        <v>172</v>
      </c>
    </row>
    <row r="499" spans="2:51" s="13" customFormat="1" ht="13.5">
      <c r="B499" s="228"/>
      <c r="C499" s="229"/>
      <c r="D499" s="214" t="s">
        <v>184</v>
      </c>
      <c r="E499" s="230" t="s">
        <v>21</v>
      </c>
      <c r="F499" s="231" t="s">
        <v>661</v>
      </c>
      <c r="G499" s="229"/>
      <c r="H499" s="232">
        <v>41.238</v>
      </c>
      <c r="I499" s="233"/>
      <c r="J499" s="229"/>
      <c r="K499" s="229"/>
      <c r="L499" s="234"/>
      <c r="M499" s="235"/>
      <c r="N499" s="236"/>
      <c r="O499" s="236"/>
      <c r="P499" s="236"/>
      <c r="Q499" s="236"/>
      <c r="R499" s="236"/>
      <c r="S499" s="236"/>
      <c r="T499" s="237"/>
      <c r="AT499" s="238" t="s">
        <v>184</v>
      </c>
      <c r="AU499" s="238" t="s">
        <v>82</v>
      </c>
      <c r="AV499" s="13" t="s">
        <v>82</v>
      </c>
      <c r="AW499" s="13" t="s">
        <v>35</v>
      </c>
      <c r="AX499" s="13" t="s">
        <v>80</v>
      </c>
      <c r="AY499" s="238" t="s">
        <v>172</v>
      </c>
    </row>
    <row r="500" spans="2:63" s="11" customFormat="1" ht="29.85" customHeight="1">
      <c r="B500" s="185"/>
      <c r="C500" s="186"/>
      <c r="D500" s="199" t="s">
        <v>71</v>
      </c>
      <c r="E500" s="200" t="s">
        <v>662</v>
      </c>
      <c r="F500" s="200" t="s">
        <v>663</v>
      </c>
      <c r="G500" s="186"/>
      <c r="H500" s="186"/>
      <c r="I500" s="189"/>
      <c r="J500" s="201">
        <f>BK500</f>
        <v>0</v>
      </c>
      <c r="K500" s="186"/>
      <c r="L500" s="191"/>
      <c r="M500" s="192"/>
      <c r="N500" s="193"/>
      <c r="O500" s="193"/>
      <c r="P500" s="194">
        <f>SUM(P501:P569)</f>
        <v>0</v>
      </c>
      <c r="Q500" s="193"/>
      <c r="R500" s="194">
        <f>SUM(R501:R569)</f>
        <v>5.46434814</v>
      </c>
      <c r="S500" s="193"/>
      <c r="T500" s="195">
        <f>SUM(T501:T569)</f>
        <v>0.20686500000000002</v>
      </c>
      <c r="AR500" s="196" t="s">
        <v>82</v>
      </c>
      <c r="AT500" s="197" t="s">
        <v>71</v>
      </c>
      <c r="AU500" s="197" t="s">
        <v>80</v>
      </c>
      <c r="AY500" s="196" t="s">
        <v>172</v>
      </c>
      <c r="BK500" s="198">
        <f>SUM(BK501:BK569)</f>
        <v>0</v>
      </c>
    </row>
    <row r="501" spans="2:65" s="1" customFormat="1" ht="44.25" customHeight="1">
      <c r="B501" s="41"/>
      <c r="C501" s="202" t="s">
        <v>664</v>
      </c>
      <c r="D501" s="202" t="s">
        <v>175</v>
      </c>
      <c r="E501" s="203" t="s">
        <v>665</v>
      </c>
      <c r="F501" s="204" t="s">
        <v>666</v>
      </c>
      <c r="G501" s="205" t="s">
        <v>205</v>
      </c>
      <c r="H501" s="206">
        <v>2.328</v>
      </c>
      <c r="I501" s="207"/>
      <c r="J501" s="208">
        <f>ROUND(I501*H501,2)</f>
        <v>0</v>
      </c>
      <c r="K501" s="204" t="s">
        <v>179</v>
      </c>
      <c r="L501" s="61"/>
      <c r="M501" s="209" t="s">
        <v>21</v>
      </c>
      <c r="N501" s="210" t="s">
        <v>43</v>
      </c>
      <c r="O501" s="42"/>
      <c r="P501" s="211">
        <f>O501*H501</f>
        <v>0</v>
      </c>
      <c r="Q501" s="211">
        <v>0.02541</v>
      </c>
      <c r="R501" s="211">
        <f>Q501*H501</f>
        <v>0.059154479999999995</v>
      </c>
      <c r="S501" s="211">
        <v>0</v>
      </c>
      <c r="T501" s="212">
        <f>S501*H501</f>
        <v>0</v>
      </c>
      <c r="AR501" s="24" t="s">
        <v>320</v>
      </c>
      <c r="AT501" s="24" t="s">
        <v>175</v>
      </c>
      <c r="AU501" s="24" t="s">
        <v>82</v>
      </c>
      <c r="AY501" s="24" t="s">
        <v>172</v>
      </c>
      <c r="BE501" s="213">
        <f>IF(N501="základní",J501,0)</f>
        <v>0</v>
      </c>
      <c r="BF501" s="213">
        <f>IF(N501="snížená",J501,0)</f>
        <v>0</v>
      </c>
      <c r="BG501" s="213">
        <f>IF(N501="zákl. přenesená",J501,0)</f>
        <v>0</v>
      </c>
      <c r="BH501" s="213">
        <f>IF(N501="sníž. přenesená",J501,0)</f>
        <v>0</v>
      </c>
      <c r="BI501" s="213">
        <f>IF(N501="nulová",J501,0)</f>
        <v>0</v>
      </c>
      <c r="BJ501" s="24" t="s">
        <v>80</v>
      </c>
      <c r="BK501" s="213">
        <f>ROUND(I501*H501,2)</f>
        <v>0</v>
      </c>
      <c r="BL501" s="24" t="s">
        <v>320</v>
      </c>
      <c r="BM501" s="24" t="s">
        <v>667</v>
      </c>
    </row>
    <row r="502" spans="2:47" s="1" customFormat="1" ht="135">
      <c r="B502" s="41"/>
      <c r="C502" s="63"/>
      <c r="D502" s="214" t="s">
        <v>182</v>
      </c>
      <c r="E502" s="63"/>
      <c r="F502" s="215" t="s">
        <v>668</v>
      </c>
      <c r="G502" s="63"/>
      <c r="H502" s="63"/>
      <c r="I502" s="172"/>
      <c r="J502" s="63"/>
      <c r="K502" s="63"/>
      <c r="L502" s="61"/>
      <c r="M502" s="216"/>
      <c r="N502" s="42"/>
      <c r="O502" s="42"/>
      <c r="P502" s="42"/>
      <c r="Q502" s="42"/>
      <c r="R502" s="42"/>
      <c r="S502" s="42"/>
      <c r="T502" s="78"/>
      <c r="AT502" s="24" t="s">
        <v>182</v>
      </c>
      <c r="AU502" s="24" t="s">
        <v>82</v>
      </c>
    </row>
    <row r="503" spans="2:51" s="12" customFormat="1" ht="13.5">
      <c r="B503" s="217"/>
      <c r="C503" s="218"/>
      <c r="D503" s="214" t="s">
        <v>184</v>
      </c>
      <c r="E503" s="219" t="s">
        <v>21</v>
      </c>
      <c r="F503" s="220" t="s">
        <v>669</v>
      </c>
      <c r="G503" s="218"/>
      <c r="H503" s="221" t="s">
        <v>21</v>
      </c>
      <c r="I503" s="222"/>
      <c r="J503" s="218"/>
      <c r="K503" s="218"/>
      <c r="L503" s="223"/>
      <c r="M503" s="224"/>
      <c r="N503" s="225"/>
      <c r="O503" s="225"/>
      <c r="P503" s="225"/>
      <c r="Q503" s="225"/>
      <c r="R503" s="225"/>
      <c r="S503" s="225"/>
      <c r="T503" s="226"/>
      <c r="AT503" s="227" t="s">
        <v>184</v>
      </c>
      <c r="AU503" s="227" t="s">
        <v>82</v>
      </c>
      <c r="AV503" s="12" t="s">
        <v>80</v>
      </c>
      <c r="AW503" s="12" t="s">
        <v>35</v>
      </c>
      <c r="AX503" s="12" t="s">
        <v>72</v>
      </c>
      <c r="AY503" s="227" t="s">
        <v>172</v>
      </c>
    </row>
    <row r="504" spans="2:51" s="12" customFormat="1" ht="13.5">
      <c r="B504" s="217"/>
      <c r="C504" s="218"/>
      <c r="D504" s="214" t="s">
        <v>184</v>
      </c>
      <c r="E504" s="219" t="s">
        <v>21</v>
      </c>
      <c r="F504" s="220" t="s">
        <v>302</v>
      </c>
      <c r="G504" s="218"/>
      <c r="H504" s="221" t="s">
        <v>21</v>
      </c>
      <c r="I504" s="222"/>
      <c r="J504" s="218"/>
      <c r="K504" s="218"/>
      <c r="L504" s="223"/>
      <c r="M504" s="224"/>
      <c r="N504" s="225"/>
      <c r="O504" s="225"/>
      <c r="P504" s="225"/>
      <c r="Q504" s="225"/>
      <c r="R504" s="225"/>
      <c r="S504" s="225"/>
      <c r="T504" s="226"/>
      <c r="AT504" s="227" t="s">
        <v>184</v>
      </c>
      <c r="AU504" s="227" t="s">
        <v>82</v>
      </c>
      <c r="AV504" s="12" t="s">
        <v>80</v>
      </c>
      <c r="AW504" s="12" t="s">
        <v>35</v>
      </c>
      <c r="AX504" s="12" t="s">
        <v>72</v>
      </c>
      <c r="AY504" s="227" t="s">
        <v>172</v>
      </c>
    </row>
    <row r="505" spans="2:51" s="12" customFormat="1" ht="13.5">
      <c r="B505" s="217"/>
      <c r="C505" s="218"/>
      <c r="D505" s="214" t="s">
        <v>184</v>
      </c>
      <c r="E505" s="219" t="s">
        <v>21</v>
      </c>
      <c r="F505" s="220" t="s">
        <v>303</v>
      </c>
      <c r="G505" s="218"/>
      <c r="H505" s="221" t="s">
        <v>21</v>
      </c>
      <c r="I505" s="222"/>
      <c r="J505" s="218"/>
      <c r="K505" s="218"/>
      <c r="L505" s="223"/>
      <c r="M505" s="224"/>
      <c r="N505" s="225"/>
      <c r="O505" s="225"/>
      <c r="P505" s="225"/>
      <c r="Q505" s="225"/>
      <c r="R505" s="225"/>
      <c r="S505" s="225"/>
      <c r="T505" s="226"/>
      <c r="AT505" s="227" t="s">
        <v>184</v>
      </c>
      <c r="AU505" s="227" t="s">
        <v>82</v>
      </c>
      <c r="AV505" s="12" t="s">
        <v>80</v>
      </c>
      <c r="AW505" s="12" t="s">
        <v>35</v>
      </c>
      <c r="AX505" s="12" t="s">
        <v>72</v>
      </c>
      <c r="AY505" s="227" t="s">
        <v>172</v>
      </c>
    </row>
    <row r="506" spans="2:51" s="13" customFormat="1" ht="13.5">
      <c r="B506" s="228"/>
      <c r="C506" s="229"/>
      <c r="D506" s="241" t="s">
        <v>184</v>
      </c>
      <c r="E506" s="251" t="s">
        <v>21</v>
      </c>
      <c r="F506" s="252" t="s">
        <v>304</v>
      </c>
      <c r="G506" s="229"/>
      <c r="H506" s="253">
        <v>2.328</v>
      </c>
      <c r="I506" s="233"/>
      <c r="J506" s="229"/>
      <c r="K506" s="229"/>
      <c r="L506" s="234"/>
      <c r="M506" s="235"/>
      <c r="N506" s="236"/>
      <c r="O506" s="236"/>
      <c r="P506" s="236"/>
      <c r="Q506" s="236"/>
      <c r="R506" s="236"/>
      <c r="S506" s="236"/>
      <c r="T506" s="237"/>
      <c r="AT506" s="238" t="s">
        <v>184</v>
      </c>
      <c r="AU506" s="238" t="s">
        <v>82</v>
      </c>
      <c r="AV506" s="13" t="s">
        <v>82</v>
      </c>
      <c r="AW506" s="13" t="s">
        <v>35</v>
      </c>
      <c r="AX506" s="13" t="s">
        <v>80</v>
      </c>
      <c r="AY506" s="238" t="s">
        <v>172</v>
      </c>
    </row>
    <row r="507" spans="2:65" s="1" customFormat="1" ht="44.25" customHeight="1">
      <c r="B507" s="41"/>
      <c r="C507" s="202" t="s">
        <v>670</v>
      </c>
      <c r="D507" s="202" t="s">
        <v>175</v>
      </c>
      <c r="E507" s="203" t="s">
        <v>671</v>
      </c>
      <c r="F507" s="204" t="s">
        <v>672</v>
      </c>
      <c r="G507" s="205" t="s">
        <v>205</v>
      </c>
      <c r="H507" s="206">
        <v>22.505</v>
      </c>
      <c r="I507" s="207"/>
      <c r="J507" s="208">
        <f>ROUND(I507*H507,2)</f>
        <v>0</v>
      </c>
      <c r="K507" s="204" t="s">
        <v>179</v>
      </c>
      <c r="L507" s="61"/>
      <c r="M507" s="209" t="s">
        <v>21</v>
      </c>
      <c r="N507" s="210" t="s">
        <v>43</v>
      </c>
      <c r="O507" s="42"/>
      <c r="P507" s="211">
        <f>O507*H507</f>
        <v>0</v>
      </c>
      <c r="Q507" s="211">
        <v>0.0275</v>
      </c>
      <c r="R507" s="211">
        <f>Q507*H507</f>
        <v>0.6188874999999999</v>
      </c>
      <c r="S507" s="211">
        <v>0</v>
      </c>
      <c r="T507" s="212">
        <f>S507*H507</f>
        <v>0</v>
      </c>
      <c r="AR507" s="24" t="s">
        <v>320</v>
      </c>
      <c r="AT507" s="24" t="s">
        <v>175</v>
      </c>
      <c r="AU507" s="24" t="s">
        <v>82</v>
      </c>
      <c r="AY507" s="24" t="s">
        <v>172</v>
      </c>
      <c r="BE507" s="213">
        <f>IF(N507="základní",J507,0)</f>
        <v>0</v>
      </c>
      <c r="BF507" s="213">
        <f>IF(N507="snížená",J507,0)</f>
        <v>0</v>
      </c>
      <c r="BG507" s="213">
        <f>IF(N507="zákl. přenesená",J507,0)</f>
        <v>0</v>
      </c>
      <c r="BH507" s="213">
        <f>IF(N507="sníž. přenesená",J507,0)</f>
        <v>0</v>
      </c>
      <c r="BI507" s="213">
        <f>IF(N507="nulová",J507,0)</f>
        <v>0</v>
      </c>
      <c r="BJ507" s="24" t="s">
        <v>80</v>
      </c>
      <c r="BK507" s="213">
        <f>ROUND(I507*H507,2)</f>
        <v>0</v>
      </c>
      <c r="BL507" s="24" t="s">
        <v>320</v>
      </c>
      <c r="BM507" s="24" t="s">
        <v>673</v>
      </c>
    </row>
    <row r="508" spans="2:47" s="1" customFormat="1" ht="135">
      <c r="B508" s="41"/>
      <c r="C508" s="63"/>
      <c r="D508" s="214" t="s">
        <v>182</v>
      </c>
      <c r="E508" s="63"/>
      <c r="F508" s="215" t="s">
        <v>668</v>
      </c>
      <c r="G508" s="63"/>
      <c r="H508" s="63"/>
      <c r="I508" s="172"/>
      <c r="J508" s="63"/>
      <c r="K508" s="63"/>
      <c r="L508" s="61"/>
      <c r="M508" s="216"/>
      <c r="N508" s="42"/>
      <c r="O508" s="42"/>
      <c r="P508" s="42"/>
      <c r="Q508" s="42"/>
      <c r="R508" s="42"/>
      <c r="S508" s="42"/>
      <c r="T508" s="78"/>
      <c r="AT508" s="24" t="s">
        <v>182</v>
      </c>
      <c r="AU508" s="24" t="s">
        <v>82</v>
      </c>
    </row>
    <row r="509" spans="2:51" s="12" customFormat="1" ht="13.5">
      <c r="B509" s="217"/>
      <c r="C509" s="218"/>
      <c r="D509" s="214" t="s">
        <v>184</v>
      </c>
      <c r="E509" s="219" t="s">
        <v>21</v>
      </c>
      <c r="F509" s="220" t="s">
        <v>299</v>
      </c>
      <c r="G509" s="218"/>
      <c r="H509" s="221" t="s">
        <v>21</v>
      </c>
      <c r="I509" s="222"/>
      <c r="J509" s="218"/>
      <c r="K509" s="218"/>
      <c r="L509" s="223"/>
      <c r="M509" s="224"/>
      <c r="N509" s="225"/>
      <c r="O509" s="225"/>
      <c r="P509" s="225"/>
      <c r="Q509" s="225"/>
      <c r="R509" s="225"/>
      <c r="S509" s="225"/>
      <c r="T509" s="226"/>
      <c r="AT509" s="227" t="s">
        <v>184</v>
      </c>
      <c r="AU509" s="227" t="s">
        <v>82</v>
      </c>
      <c r="AV509" s="12" t="s">
        <v>80</v>
      </c>
      <c r="AW509" s="12" t="s">
        <v>35</v>
      </c>
      <c r="AX509" s="12" t="s">
        <v>72</v>
      </c>
      <c r="AY509" s="227" t="s">
        <v>172</v>
      </c>
    </row>
    <row r="510" spans="2:51" s="13" customFormat="1" ht="13.5">
      <c r="B510" s="228"/>
      <c r="C510" s="229"/>
      <c r="D510" s="214" t="s">
        <v>184</v>
      </c>
      <c r="E510" s="230" t="s">
        <v>21</v>
      </c>
      <c r="F510" s="231" t="s">
        <v>674</v>
      </c>
      <c r="G510" s="229"/>
      <c r="H510" s="232">
        <v>7.236</v>
      </c>
      <c r="I510" s="233"/>
      <c r="J510" s="229"/>
      <c r="K510" s="229"/>
      <c r="L510" s="234"/>
      <c r="M510" s="235"/>
      <c r="N510" s="236"/>
      <c r="O510" s="236"/>
      <c r="P510" s="236"/>
      <c r="Q510" s="236"/>
      <c r="R510" s="236"/>
      <c r="S510" s="236"/>
      <c r="T510" s="237"/>
      <c r="AT510" s="238" t="s">
        <v>184</v>
      </c>
      <c r="AU510" s="238" t="s">
        <v>82</v>
      </c>
      <c r="AV510" s="13" t="s">
        <v>82</v>
      </c>
      <c r="AW510" s="13" t="s">
        <v>35</v>
      </c>
      <c r="AX510" s="13" t="s">
        <v>72</v>
      </c>
      <c r="AY510" s="238" t="s">
        <v>172</v>
      </c>
    </row>
    <row r="511" spans="2:51" s="13" customFormat="1" ht="13.5">
      <c r="B511" s="228"/>
      <c r="C511" s="229"/>
      <c r="D511" s="214" t="s">
        <v>184</v>
      </c>
      <c r="E511" s="230" t="s">
        <v>21</v>
      </c>
      <c r="F511" s="231" t="s">
        <v>675</v>
      </c>
      <c r="G511" s="229"/>
      <c r="H511" s="232">
        <v>-3.546</v>
      </c>
      <c r="I511" s="233"/>
      <c r="J511" s="229"/>
      <c r="K511" s="229"/>
      <c r="L511" s="234"/>
      <c r="M511" s="235"/>
      <c r="N511" s="236"/>
      <c r="O511" s="236"/>
      <c r="P511" s="236"/>
      <c r="Q511" s="236"/>
      <c r="R511" s="236"/>
      <c r="S511" s="236"/>
      <c r="T511" s="237"/>
      <c r="AT511" s="238" t="s">
        <v>184</v>
      </c>
      <c r="AU511" s="238" t="s">
        <v>82</v>
      </c>
      <c r="AV511" s="13" t="s">
        <v>82</v>
      </c>
      <c r="AW511" s="13" t="s">
        <v>35</v>
      </c>
      <c r="AX511" s="13" t="s">
        <v>72</v>
      </c>
      <c r="AY511" s="238" t="s">
        <v>172</v>
      </c>
    </row>
    <row r="512" spans="2:51" s="12" customFormat="1" ht="13.5">
      <c r="B512" s="217"/>
      <c r="C512" s="218"/>
      <c r="D512" s="214" t="s">
        <v>184</v>
      </c>
      <c r="E512" s="219" t="s">
        <v>21</v>
      </c>
      <c r="F512" s="220" t="s">
        <v>302</v>
      </c>
      <c r="G512" s="218"/>
      <c r="H512" s="221" t="s">
        <v>21</v>
      </c>
      <c r="I512" s="222"/>
      <c r="J512" s="218"/>
      <c r="K512" s="218"/>
      <c r="L512" s="223"/>
      <c r="M512" s="224"/>
      <c r="N512" s="225"/>
      <c r="O512" s="225"/>
      <c r="P512" s="225"/>
      <c r="Q512" s="225"/>
      <c r="R512" s="225"/>
      <c r="S512" s="225"/>
      <c r="T512" s="226"/>
      <c r="AT512" s="227" t="s">
        <v>184</v>
      </c>
      <c r="AU512" s="227" t="s">
        <v>82</v>
      </c>
      <c r="AV512" s="12" t="s">
        <v>80</v>
      </c>
      <c r="AW512" s="12" t="s">
        <v>35</v>
      </c>
      <c r="AX512" s="12" t="s">
        <v>72</v>
      </c>
      <c r="AY512" s="227" t="s">
        <v>172</v>
      </c>
    </row>
    <row r="513" spans="2:51" s="12" customFormat="1" ht="13.5">
      <c r="B513" s="217"/>
      <c r="C513" s="218"/>
      <c r="D513" s="214" t="s">
        <v>184</v>
      </c>
      <c r="E513" s="219" t="s">
        <v>21</v>
      </c>
      <c r="F513" s="220" t="s">
        <v>305</v>
      </c>
      <c r="G513" s="218"/>
      <c r="H513" s="221" t="s">
        <v>21</v>
      </c>
      <c r="I513" s="222"/>
      <c r="J513" s="218"/>
      <c r="K513" s="218"/>
      <c r="L513" s="223"/>
      <c r="M513" s="224"/>
      <c r="N513" s="225"/>
      <c r="O513" s="225"/>
      <c r="P513" s="225"/>
      <c r="Q513" s="225"/>
      <c r="R513" s="225"/>
      <c r="S513" s="225"/>
      <c r="T513" s="226"/>
      <c r="AT513" s="227" t="s">
        <v>184</v>
      </c>
      <c r="AU513" s="227" t="s">
        <v>82</v>
      </c>
      <c r="AV513" s="12" t="s">
        <v>80</v>
      </c>
      <c r="AW513" s="12" t="s">
        <v>35</v>
      </c>
      <c r="AX513" s="12" t="s">
        <v>72</v>
      </c>
      <c r="AY513" s="227" t="s">
        <v>172</v>
      </c>
    </row>
    <row r="514" spans="2:51" s="13" customFormat="1" ht="13.5">
      <c r="B514" s="228"/>
      <c r="C514" s="229"/>
      <c r="D514" s="214" t="s">
        <v>184</v>
      </c>
      <c r="E514" s="230" t="s">
        <v>21</v>
      </c>
      <c r="F514" s="231" t="s">
        <v>676</v>
      </c>
      <c r="G514" s="229"/>
      <c r="H514" s="232">
        <v>21.139</v>
      </c>
      <c r="I514" s="233"/>
      <c r="J514" s="229"/>
      <c r="K514" s="229"/>
      <c r="L514" s="234"/>
      <c r="M514" s="235"/>
      <c r="N514" s="236"/>
      <c r="O514" s="236"/>
      <c r="P514" s="236"/>
      <c r="Q514" s="236"/>
      <c r="R514" s="236"/>
      <c r="S514" s="236"/>
      <c r="T514" s="237"/>
      <c r="AT514" s="238" t="s">
        <v>184</v>
      </c>
      <c r="AU514" s="238" t="s">
        <v>82</v>
      </c>
      <c r="AV514" s="13" t="s">
        <v>82</v>
      </c>
      <c r="AW514" s="13" t="s">
        <v>35</v>
      </c>
      <c r="AX514" s="13" t="s">
        <v>72</v>
      </c>
      <c r="AY514" s="238" t="s">
        <v>172</v>
      </c>
    </row>
    <row r="515" spans="2:51" s="13" customFormat="1" ht="13.5">
      <c r="B515" s="228"/>
      <c r="C515" s="229"/>
      <c r="D515" s="214" t="s">
        <v>184</v>
      </c>
      <c r="E515" s="230" t="s">
        <v>21</v>
      </c>
      <c r="F515" s="231" t="s">
        <v>677</v>
      </c>
      <c r="G515" s="229"/>
      <c r="H515" s="232">
        <v>1.813</v>
      </c>
      <c r="I515" s="233"/>
      <c r="J515" s="229"/>
      <c r="K515" s="229"/>
      <c r="L515" s="234"/>
      <c r="M515" s="235"/>
      <c r="N515" s="236"/>
      <c r="O515" s="236"/>
      <c r="P515" s="236"/>
      <c r="Q515" s="236"/>
      <c r="R515" s="236"/>
      <c r="S515" s="236"/>
      <c r="T515" s="237"/>
      <c r="AT515" s="238" t="s">
        <v>184</v>
      </c>
      <c r="AU515" s="238" t="s">
        <v>82</v>
      </c>
      <c r="AV515" s="13" t="s">
        <v>82</v>
      </c>
      <c r="AW515" s="13" t="s">
        <v>35</v>
      </c>
      <c r="AX515" s="13" t="s">
        <v>72</v>
      </c>
      <c r="AY515" s="238" t="s">
        <v>172</v>
      </c>
    </row>
    <row r="516" spans="2:51" s="13" customFormat="1" ht="13.5">
      <c r="B516" s="228"/>
      <c r="C516" s="229"/>
      <c r="D516" s="214" t="s">
        <v>184</v>
      </c>
      <c r="E516" s="230" t="s">
        <v>21</v>
      </c>
      <c r="F516" s="231" t="s">
        <v>678</v>
      </c>
      <c r="G516" s="229"/>
      <c r="H516" s="232">
        <v>-4.137</v>
      </c>
      <c r="I516" s="233"/>
      <c r="J516" s="229"/>
      <c r="K516" s="229"/>
      <c r="L516" s="234"/>
      <c r="M516" s="235"/>
      <c r="N516" s="236"/>
      <c r="O516" s="236"/>
      <c r="P516" s="236"/>
      <c r="Q516" s="236"/>
      <c r="R516" s="236"/>
      <c r="S516" s="236"/>
      <c r="T516" s="237"/>
      <c r="AT516" s="238" t="s">
        <v>184</v>
      </c>
      <c r="AU516" s="238" t="s">
        <v>82</v>
      </c>
      <c r="AV516" s="13" t="s">
        <v>82</v>
      </c>
      <c r="AW516" s="13" t="s">
        <v>35</v>
      </c>
      <c r="AX516" s="13" t="s">
        <v>72</v>
      </c>
      <c r="AY516" s="238" t="s">
        <v>172</v>
      </c>
    </row>
    <row r="517" spans="2:51" s="14" customFormat="1" ht="13.5">
      <c r="B517" s="239"/>
      <c r="C517" s="240"/>
      <c r="D517" s="241" t="s">
        <v>184</v>
      </c>
      <c r="E517" s="242" t="s">
        <v>21</v>
      </c>
      <c r="F517" s="243" t="s">
        <v>193</v>
      </c>
      <c r="G517" s="240"/>
      <c r="H517" s="244">
        <v>22.505</v>
      </c>
      <c r="I517" s="245"/>
      <c r="J517" s="240"/>
      <c r="K517" s="240"/>
      <c r="L517" s="246"/>
      <c r="M517" s="247"/>
      <c r="N517" s="248"/>
      <c r="O517" s="248"/>
      <c r="P517" s="248"/>
      <c r="Q517" s="248"/>
      <c r="R517" s="248"/>
      <c r="S517" s="248"/>
      <c r="T517" s="249"/>
      <c r="AT517" s="250" t="s">
        <v>184</v>
      </c>
      <c r="AU517" s="250" t="s">
        <v>82</v>
      </c>
      <c r="AV517" s="14" t="s">
        <v>180</v>
      </c>
      <c r="AW517" s="14" t="s">
        <v>35</v>
      </c>
      <c r="AX517" s="14" t="s">
        <v>80</v>
      </c>
      <c r="AY517" s="250" t="s">
        <v>172</v>
      </c>
    </row>
    <row r="518" spans="2:65" s="1" customFormat="1" ht="44.25" customHeight="1">
      <c r="B518" s="41"/>
      <c r="C518" s="202" t="s">
        <v>679</v>
      </c>
      <c r="D518" s="202" t="s">
        <v>175</v>
      </c>
      <c r="E518" s="203" t="s">
        <v>680</v>
      </c>
      <c r="F518" s="204" t="s">
        <v>681</v>
      </c>
      <c r="G518" s="205" t="s">
        <v>205</v>
      </c>
      <c r="H518" s="206">
        <v>43.244</v>
      </c>
      <c r="I518" s="207"/>
      <c r="J518" s="208">
        <f>ROUND(I518*H518,2)</f>
        <v>0</v>
      </c>
      <c r="K518" s="204" t="s">
        <v>179</v>
      </c>
      <c r="L518" s="61"/>
      <c r="M518" s="209" t="s">
        <v>21</v>
      </c>
      <c r="N518" s="210" t="s">
        <v>43</v>
      </c>
      <c r="O518" s="42"/>
      <c r="P518" s="211">
        <f>O518*H518</f>
        <v>0</v>
      </c>
      <c r="Q518" s="211">
        <v>0.04745</v>
      </c>
      <c r="R518" s="211">
        <f>Q518*H518</f>
        <v>2.0519278</v>
      </c>
      <c r="S518" s="211">
        <v>0</v>
      </c>
      <c r="T518" s="212">
        <f>S518*H518</f>
        <v>0</v>
      </c>
      <c r="AR518" s="24" t="s">
        <v>320</v>
      </c>
      <c r="AT518" s="24" t="s">
        <v>175</v>
      </c>
      <c r="AU518" s="24" t="s">
        <v>82</v>
      </c>
      <c r="AY518" s="24" t="s">
        <v>172</v>
      </c>
      <c r="BE518" s="213">
        <f>IF(N518="základní",J518,0)</f>
        <v>0</v>
      </c>
      <c r="BF518" s="213">
        <f>IF(N518="snížená",J518,0)</f>
        <v>0</v>
      </c>
      <c r="BG518" s="213">
        <f>IF(N518="zákl. přenesená",J518,0)</f>
        <v>0</v>
      </c>
      <c r="BH518" s="213">
        <f>IF(N518="sníž. přenesená",J518,0)</f>
        <v>0</v>
      </c>
      <c r="BI518" s="213">
        <f>IF(N518="nulová",J518,0)</f>
        <v>0</v>
      </c>
      <c r="BJ518" s="24" t="s">
        <v>80</v>
      </c>
      <c r="BK518" s="213">
        <f>ROUND(I518*H518,2)</f>
        <v>0</v>
      </c>
      <c r="BL518" s="24" t="s">
        <v>320</v>
      </c>
      <c r="BM518" s="24" t="s">
        <v>682</v>
      </c>
    </row>
    <row r="519" spans="2:47" s="1" customFormat="1" ht="135">
      <c r="B519" s="41"/>
      <c r="C519" s="63"/>
      <c r="D519" s="214" t="s">
        <v>182</v>
      </c>
      <c r="E519" s="63"/>
      <c r="F519" s="215" t="s">
        <v>668</v>
      </c>
      <c r="G519" s="63"/>
      <c r="H519" s="63"/>
      <c r="I519" s="172"/>
      <c r="J519" s="63"/>
      <c r="K519" s="63"/>
      <c r="L519" s="61"/>
      <c r="M519" s="216"/>
      <c r="N519" s="42"/>
      <c r="O519" s="42"/>
      <c r="P519" s="42"/>
      <c r="Q519" s="42"/>
      <c r="R519" s="42"/>
      <c r="S519" s="42"/>
      <c r="T519" s="78"/>
      <c r="AT519" s="24" t="s">
        <v>182</v>
      </c>
      <c r="AU519" s="24" t="s">
        <v>82</v>
      </c>
    </row>
    <row r="520" spans="2:51" s="12" customFormat="1" ht="13.5">
      <c r="B520" s="217"/>
      <c r="C520" s="218"/>
      <c r="D520" s="214" t="s">
        <v>184</v>
      </c>
      <c r="E520" s="219" t="s">
        <v>21</v>
      </c>
      <c r="F520" s="220" t="s">
        <v>302</v>
      </c>
      <c r="G520" s="218"/>
      <c r="H520" s="221" t="s">
        <v>21</v>
      </c>
      <c r="I520" s="222"/>
      <c r="J520" s="218"/>
      <c r="K520" s="218"/>
      <c r="L520" s="223"/>
      <c r="M520" s="224"/>
      <c r="N520" s="225"/>
      <c r="O520" s="225"/>
      <c r="P520" s="225"/>
      <c r="Q520" s="225"/>
      <c r="R520" s="225"/>
      <c r="S520" s="225"/>
      <c r="T520" s="226"/>
      <c r="AT520" s="227" t="s">
        <v>184</v>
      </c>
      <c r="AU520" s="227" t="s">
        <v>82</v>
      </c>
      <c r="AV520" s="12" t="s">
        <v>80</v>
      </c>
      <c r="AW520" s="12" t="s">
        <v>35</v>
      </c>
      <c r="AX520" s="12" t="s">
        <v>72</v>
      </c>
      <c r="AY520" s="227" t="s">
        <v>172</v>
      </c>
    </row>
    <row r="521" spans="2:51" s="12" customFormat="1" ht="13.5">
      <c r="B521" s="217"/>
      <c r="C521" s="218"/>
      <c r="D521" s="214" t="s">
        <v>184</v>
      </c>
      <c r="E521" s="219" t="s">
        <v>21</v>
      </c>
      <c r="F521" s="220" t="s">
        <v>309</v>
      </c>
      <c r="G521" s="218"/>
      <c r="H521" s="221" t="s">
        <v>21</v>
      </c>
      <c r="I521" s="222"/>
      <c r="J521" s="218"/>
      <c r="K521" s="218"/>
      <c r="L521" s="223"/>
      <c r="M521" s="224"/>
      <c r="N521" s="225"/>
      <c r="O521" s="225"/>
      <c r="P521" s="225"/>
      <c r="Q521" s="225"/>
      <c r="R521" s="225"/>
      <c r="S521" s="225"/>
      <c r="T521" s="226"/>
      <c r="AT521" s="227" t="s">
        <v>184</v>
      </c>
      <c r="AU521" s="227" t="s">
        <v>82</v>
      </c>
      <c r="AV521" s="12" t="s">
        <v>80</v>
      </c>
      <c r="AW521" s="12" t="s">
        <v>35</v>
      </c>
      <c r="AX521" s="12" t="s">
        <v>72</v>
      </c>
      <c r="AY521" s="227" t="s">
        <v>172</v>
      </c>
    </row>
    <row r="522" spans="2:51" s="13" customFormat="1" ht="13.5">
      <c r="B522" s="228"/>
      <c r="C522" s="229"/>
      <c r="D522" s="214" t="s">
        <v>184</v>
      </c>
      <c r="E522" s="230" t="s">
        <v>21</v>
      </c>
      <c r="F522" s="231" t="s">
        <v>683</v>
      </c>
      <c r="G522" s="229"/>
      <c r="H522" s="232">
        <v>7.655</v>
      </c>
      <c r="I522" s="233"/>
      <c r="J522" s="229"/>
      <c r="K522" s="229"/>
      <c r="L522" s="234"/>
      <c r="M522" s="235"/>
      <c r="N522" s="236"/>
      <c r="O522" s="236"/>
      <c r="P522" s="236"/>
      <c r="Q522" s="236"/>
      <c r="R522" s="236"/>
      <c r="S522" s="236"/>
      <c r="T522" s="237"/>
      <c r="AT522" s="238" t="s">
        <v>184</v>
      </c>
      <c r="AU522" s="238" t="s">
        <v>82</v>
      </c>
      <c r="AV522" s="13" t="s">
        <v>82</v>
      </c>
      <c r="AW522" s="13" t="s">
        <v>35</v>
      </c>
      <c r="AX522" s="13" t="s">
        <v>72</v>
      </c>
      <c r="AY522" s="238" t="s">
        <v>172</v>
      </c>
    </row>
    <row r="523" spans="2:51" s="12" customFormat="1" ht="13.5">
      <c r="B523" s="217"/>
      <c r="C523" s="218"/>
      <c r="D523" s="214" t="s">
        <v>184</v>
      </c>
      <c r="E523" s="219" t="s">
        <v>21</v>
      </c>
      <c r="F523" s="220" t="s">
        <v>311</v>
      </c>
      <c r="G523" s="218"/>
      <c r="H523" s="221" t="s">
        <v>21</v>
      </c>
      <c r="I523" s="222"/>
      <c r="J523" s="218"/>
      <c r="K523" s="218"/>
      <c r="L523" s="223"/>
      <c r="M523" s="224"/>
      <c r="N523" s="225"/>
      <c r="O523" s="225"/>
      <c r="P523" s="225"/>
      <c r="Q523" s="225"/>
      <c r="R523" s="225"/>
      <c r="S523" s="225"/>
      <c r="T523" s="226"/>
      <c r="AT523" s="227" t="s">
        <v>184</v>
      </c>
      <c r="AU523" s="227" t="s">
        <v>82</v>
      </c>
      <c r="AV523" s="12" t="s">
        <v>80</v>
      </c>
      <c r="AW523" s="12" t="s">
        <v>35</v>
      </c>
      <c r="AX523" s="12" t="s">
        <v>72</v>
      </c>
      <c r="AY523" s="227" t="s">
        <v>172</v>
      </c>
    </row>
    <row r="524" spans="2:51" s="13" customFormat="1" ht="13.5">
      <c r="B524" s="228"/>
      <c r="C524" s="229"/>
      <c r="D524" s="214" t="s">
        <v>184</v>
      </c>
      <c r="E524" s="230" t="s">
        <v>21</v>
      </c>
      <c r="F524" s="231" t="s">
        <v>684</v>
      </c>
      <c r="G524" s="229"/>
      <c r="H524" s="232">
        <v>8.754</v>
      </c>
      <c r="I524" s="233"/>
      <c r="J524" s="229"/>
      <c r="K524" s="229"/>
      <c r="L524" s="234"/>
      <c r="M524" s="235"/>
      <c r="N524" s="236"/>
      <c r="O524" s="236"/>
      <c r="P524" s="236"/>
      <c r="Q524" s="236"/>
      <c r="R524" s="236"/>
      <c r="S524" s="236"/>
      <c r="T524" s="237"/>
      <c r="AT524" s="238" t="s">
        <v>184</v>
      </c>
      <c r="AU524" s="238" t="s">
        <v>82</v>
      </c>
      <c r="AV524" s="13" t="s">
        <v>82</v>
      </c>
      <c r="AW524" s="13" t="s">
        <v>35</v>
      </c>
      <c r="AX524" s="13" t="s">
        <v>72</v>
      </c>
      <c r="AY524" s="238" t="s">
        <v>172</v>
      </c>
    </row>
    <row r="525" spans="2:51" s="13" customFormat="1" ht="13.5">
      <c r="B525" s="228"/>
      <c r="C525" s="229"/>
      <c r="D525" s="214" t="s">
        <v>184</v>
      </c>
      <c r="E525" s="230" t="s">
        <v>21</v>
      </c>
      <c r="F525" s="231" t="s">
        <v>685</v>
      </c>
      <c r="G525" s="229"/>
      <c r="H525" s="232">
        <v>-2.31</v>
      </c>
      <c r="I525" s="233"/>
      <c r="J525" s="229"/>
      <c r="K525" s="229"/>
      <c r="L525" s="234"/>
      <c r="M525" s="235"/>
      <c r="N525" s="236"/>
      <c r="O525" s="236"/>
      <c r="P525" s="236"/>
      <c r="Q525" s="236"/>
      <c r="R525" s="236"/>
      <c r="S525" s="236"/>
      <c r="T525" s="237"/>
      <c r="AT525" s="238" t="s">
        <v>184</v>
      </c>
      <c r="AU525" s="238" t="s">
        <v>82</v>
      </c>
      <c r="AV525" s="13" t="s">
        <v>82</v>
      </c>
      <c r="AW525" s="13" t="s">
        <v>35</v>
      </c>
      <c r="AX525" s="13" t="s">
        <v>72</v>
      </c>
      <c r="AY525" s="238" t="s">
        <v>172</v>
      </c>
    </row>
    <row r="526" spans="2:51" s="12" customFormat="1" ht="13.5">
      <c r="B526" s="217"/>
      <c r="C526" s="218"/>
      <c r="D526" s="214" t="s">
        <v>184</v>
      </c>
      <c r="E526" s="219" t="s">
        <v>21</v>
      </c>
      <c r="F526" s="220" t="s">
        <v>314</v>
      </c>
      <c r="G526" s="218"/>
      <c r="H526" s="221" t="s">
        <v>21</v>
      </c>
      <c r="I526" s="222"/>
      <c r="J526" s="218"/>
      <c r="K526" s="218"/>
      <c r="L526" s="223"/>
      <c r="M526" s="224"/>
      <c r="N526" s="225"/>
      <c r="O526" s="225"/>
      <c r="P526" s="225"/>
      <c r="Q526" s="225"/>
      <c r="R526" s="225"/>
      <c r="S526" s="225"/>
      <c r="T526" s="226"/>
      <c r="AT526" s="227" t="s">
        <v>184</v>
      </c>
      <c r="AU526" s="227" t="s">
        <v>82</v>
      </c>
      <c r="AV526" s="12" t="s">
        <v>80</v>
      </c>
      <c r="AW526" s="12" t="s">
        <v>35</v>
      </c>
      <c r="AX526" s="12" t="s">
        <v>72</v>
      </c>
      <c r="AY526" s="227" t="s">
        <v>172</v>
      </c>
    </row>
    <row r="527" spans="2:51" s="13" customFormat="1" ht="13.5">
      <c r="B527" s="228"/>
      <c r="C527" s="229"/>
      <c r="D527" s="214" t="s">
        <v>184</v>
      </c>
      <c r="E527" s="230" t="s">
        <v>21</v>
      </c>
      <c r="F527" s="231" t="s">
        <v>686</v>
      </c>
      <c r="G527" s="229"/>
      <c r="H527" s="232">
        <v>30.918</v>
      </c>
      <c r="I527" s="233"/>
      <c r="J527" s="229"/>
      <c r="K527" s="229"/>
      <c r="L527" s="234"/>
      <c r="M527" s="235"/>
      <c r="N527" s="236"/>
      <c r="O527" s="236"/>
      <c r="P527" s="236"/>
      <c r="Q527" s="236"/>
      <c r="R527" s="236"/>
      <c r="S527" s="236"/>
      <c r="T527" s="237"/>
      <c r="AT527" s="238" t="s">
        <v>184</v>
      </c>
      <c r="AU527" s="238" t="s">
        <v>82</v>
      </c>
      <c r="AV527" s="13" t="s">
        <v>82</v>
      </c>
      <c r="AW527" s="13" t="s">
        <v>35</v>
      </c>
      <c r="AX527" s="13" t="s">
        <v>72</v>
      </c>
      <c r="AY527" s="238" t="s">
        <v>172</v>
      </c>
    </row>
    <row r="528" spans="2:51" s="13" customFormat="1" ht="13.5">
      <c r="B528" s="228"/>
      <c r="C528" s="229"/>
      <c r="D528" s="214" t="s">
        <v>184</v>
      </c>
      <c r="E528" s="230" t="s">
        <v>21</v>
      </c>
      <c r="F528" s="231" t="s">
        <v>687</v>
      </c>
      <c r="G528" s="229"/>
      <c r="H528" s="232">
        <v>-1.773</v>
      </c>
      <c r="I528" s="233"/>
      <c r="J528" s="229"/>
      <c r="K528" s="229"/>
      <c r="L528" s="234"/>
      <c r="M528" s="235"/>
      <c r="N528" s="236"/>
      <c r="O528" s="236"/>
      <c r="P528" s="236"/>
      <c r="Q528" s="236"/>
      <c r="R528" s="236"/>
      <c r="S528" s="236"/>
      <c r="T528" s="237"/>
      <c r="AT528" s="238" t="s">
        <v>184</v>
      </c>
      <c r="AU528" s="238" t="s">
        <v>82</v>
      </c>
      <c r="AV528" s="13" t="s">
        <v>82</v>
      </c>
      <c r="AW528" s="13" t="s">
        <v>35</v>
      </c>
      <c r="AX528" s="13" t="s">
        <v>72</v>
      </c>
      <c r="AY528" s="238" t="s">
        <v>172</v>
      </c>
    </row>
    <row r="529" spans="2:51" s="14" customFormat="1" ht="13.5">
      <c r="B529" s="239"/>
      <c r="C529" s="240"/>
      <c r="D529" s="241" t="s">
        <v>184</v>
      </c>
      <c r="E529" s="242" t="s">
        <v>21</v>
      </c>
      <c r="F529" s="243" t="s">
        <v>193</v>
      </c>
      <c r="G529" s="240"/>
      <c r="H529" s="244">
        <v>43.244</v>
      </c>
      <c r="I529" s="245"/>
      <c r="J529" s="240"/>
      <c r="K529" s="240"/>
      <c r="L529" s="246"/>
      <c r="M529" s="247"/>
      <c r="N529" s="248"/>
      <c r="O529" s="248"/>
      <c r="P529" s="248"/>
      <c r="Q529" s="248"/>
      <c r="R529" s="248"/>
      <c r="S529" s="248"/>
      <c r="T529" s="249"/>
      <c r="AT529" s="250" t="s">
        <v>184</v>
      </c>
      <c r="AU529" s="250" t="s">
        <v>82</v>
      </c>
      <c r="AV529" s="14" t="s">
        <v>180</v>
      </c>
      <c r="AW529" s="14" t="s">
        <v>35</v>
      </c>
      <c r="AX529" s="14" t="s">
        <v>80</v>
      </c>
      <c r="AY529" s="250" t="s">
        <v>172</v>
      </c>
    </row>
    <row r="530" spans="2:65" s="1" customFormat="1" ht="57" customHeight="1">
      <c r="B530" s="41"/>
      <c r="C530" s="202" t="s">
        <v>688</v>
      </c>
      <c r="D530" s="202" t="s">
        <v>175</v>
      </c>
      <c r="E530" s="203" t="s">
        <v>689</v>
      </c>
      <c r="F530" s="204" t="s">
        <v>690</v>
      </c>
      <c r="G530" s="205" t="s">
        <v>205</v>
      </c>
      <c r="H530" s="206">
        <v>48.236</v>
      </c>
      <c r="I530" s="207"/>
      <c r="J530" s="208">
        <f>ROUND(I530*H530,2)</f>
        <v>0</v>
      </c>
      <c r="K530" s="204" t="s">
        <v>179</v>
      </c>
      <c r="L530" s="61"/>
      <c r="M530" s="209" t="s">
        <v>21</v>
      </c>
      <c r="N530" s="210" t="s">
        <v>43</v>
      </c>
      <c r="O530" s="42"/>
      <c r="P530" s="211">
        <f>O530*H530</f>
        <v>0</v>
      </c>
      <c r="Q530" s="211">
        <v>0.0478</v>
      </c>
      <c r="R530" s="211">
        <f>Q530*H530</f>
        <v>2.3056807999999998</v>
      </c>
      <c r="S530" s="211">
        <v>0</v>
      </c>
      <c r="T530" s="212">
        <f>S530*H530</f>
        <v>0</v>
      </c>
      <c r="AR530" s="24" t="s">
        <v>320</v>
      </c>
      <c r="AT530" s="24" t="s">
        <v>175</v>
      </c>
      <c r="AU530" s="24" t="s">
        <v>82</v>
      </c>
      <c r="AY530" s="24" t="s">
        <v>172</v>
      </c>
      <c r="BE530" s="213">
        <f>IF(N530="základní",J530,0)</f>
        <v>0</v>
      </c>
      <c r="BF530" s="213">
        <f>IF(N530="snížená",J530,0)</f>
        <v>0</v>
      </c>
      <c r="BG530" s="213">
        <f>IF(N530="zákl. přenesená",J530,0)</f>
        <v>0</v>
      </c>
      <c r="BH530" s="213">
        <f>IF(N530="sníž. přenesená",J530,0)</f>
        <v>0</v>
      </c>
      <c r="BI530" s="213">
        <f>IF(N530="nulová",J530,0)</f>
        <v>0</v>
      </c>
      <c r="BJ530" s="24" t="s">
        <v>80</v>
      </c>
      <c r="BK530" s="213">
        <f>ROUND(I530*H530,2)</f>
        <v>0</v>
      </c>
      <c r="BL530" s="24" t="s">
        <v>320</v>
      </c>
      <c r="BM530" s="24" t="s">
        <v>691</v>
      </c>
    </row>
    <row r="531" spans="2:47" s="1" customFormat="1" ht="135">
      <c r="B531" s="41"/>
      <c r="C531" s="63"/>
      <c r="D531" s="214" t="s">
        <v>182</v>
      </c>
      <c r="E531" s="63"/>
      <c r="F531" s="215" t="s">
        <v>692</v>
      </c>
      <c r="G531" s="63"/>
      <c r="H531" s="63"/>
      <c r="I531" s="172"/>
      <c r="J531" s="63"/>
      <c r="K531" s="63"/>
      <c r="L531" s="61"/>
      <c r="M531" s="216"/>
      <c r="N531" s="42"/>
      <c r="O531" s="42"/>
      <c r="P531" s="42"/>
      <c r="Q531" s="42"/>
      <c r="R531" s="42"/>
      <c r="S531" s="42"/>
      <c r="T531" s="78"/>
      <c r="AT531" s="24" t="s">
        <v>182</v>
      </c>
      <c r="AU531" s="24" t="s">
        <v>82</v>
      </c>
    </row>
    <row r="532" spans="2:51" s="12" customFormat="1" ht="13.5">
      <c r="B532" s="217"/>
      <c r="C532" s="218"/>
      <c r="D532" s="214" t="s">
        <v>184</v>
      </c>
      <c r="E532" s="219" t="s">
        <v>21</v>
      </c>
      <c r="F532" s="220" t="s">
        <v>302</v>
      </c>
      <c r="G532" s="218"/>
      <c r="H532" s="221" t="s">
        <v>21</v>
      </c>
      <c r="I532" s="222"/>
      <c r="J532" s="218"/>
      <c r="K532" s="218"/>
      <c r="L532" s="223"/>
      <c r="M532" s="224"/>
      <c r="N532" s="225"/>
      <c r="O532" s="225"/>
      <c r="P532" s="225"/>
      <c r="Q532" s="225"/>
      <c r="R532" s="225"/>
      <c r="S532" s="225"/>
      <c r="T532" s="226"/>
      <c r="AT532" s="227" t="s">
        <v>184</v>
      </c>
      <c r="AU532" s="227" t="s">
        <v>82</v>
      </c>
      <c r="AV532" s="12" t="s">
        <v>80</v>
      </c>
      <c r="AW532" s="12" t="s">
        <v>35</v>
      </c>
      <c r="AX532" s="12" t="s">
        <v>72</v>
      </c>
      <c r="AY532" s="227" t="s">
        <v>172</v>
      </c>
    </row>
    <row r="533" spans="2:51" s="12" customFormat="1" ht="13.5">
      <c r="B533" s="217"/>
      <c r="C533" s="218"/>
      <c r="D533" s="214" t="s">
        <v>184</v>
      </c>
      <c r="E533" s="219" t="s">
        <v>21</v>
      </c>
      <c r="F533" s="220" t="s">
        <v>317</v>
      </c>
      <c r="G533" s="218"/>
      <c r="H533" s="221" t="s">
        <v>21</v>
      </c>
      <c r="I533" s="222"/>
      <c r="J533" s="218"/>
      <c r="K533" s="218"/>
      <c r="L533" s="223"/>
      <c r="M533" s="224"/>
      <c r="N533" s="225"/>
      <c r="O533" s="225"/>
      <c r="P533" s="225"/>
      <c r="Q533" s="225"/>
      <c r="R533" s="225"/>
      <c r="S533" s="225"/>
      <c r="T533" s="226"/>
      <c r="AT533" s="227" t="s">
        <v>184</v>
      </c>
      <c r="AU533" s="227" t="s">
        <v>82</v>
      </c>
      <c r="AV533" s="12" t="s">
        <v>80</v>
      </c>
      <c r="AW533" s="12" t="s">
        <v>35</v>
      </c>
      <c r="AX533" s="12" t="s">
        <v>72</v>
      </c>
      <c r="AY533" s="227" t="s">
        <v>172</v>
      </c>
    </row>
    <row r="534" spans="2:51" s="13" customFormat="1" ht="13.5">
      <c r="B534" s="228"/>
      <c r="C534" s="229"/>
      <c r="D534" s="214" t="s">
        <v>184</v>
      </c>
      <c r="E534" s="230" t="s">
        <v>21</v>
      </c>
      <c r="F534" s="231" t="s">
        <v>693</v>
      </c>
      <c r="G534" s="229"/>
      <c r="H534" s="232">
        <v>53.342</v>
      </c>
      <c r="I534" s="233"/>
      <c r="J534" s="229"/>
      <c r="K534" s="229"/>
      <c r="L534" s="234"/>
      <c r="M534" s="235"/>
      <c r="N534" s="236"/>
      <c r="O534" s="236"/>
      <c r="P534" s="236"/>
      <c r="Q534" s="236"/>
      <c r="R534" s="236"/>
      <c r="S534" s="236"/>
      <c r="T534" s="237"/>
      <c r="AT534" s="238" t="s">
        <v>184</v>
      </c>
      <c r="AU534" s="238" t="s">
        <v>82</v>
      </c>
      <c r="AV534" s="13" t="s">
        <v>82</v>
      </c>
      <c r="AW534" s="13" t="s">
        <v>35</v>
      </c>
      <c r="AX534" s="13" t="s">
        <v>72</v>
      </c>
      <c r="AY534" s="238" t="s">
        <v>172</v>
      </c>
    </row>
    <row r="535" spans="2:51" s="13" customFormat="1" ht="13.5">
      <c r="B535" s="228"/>
      <c r="C535" s="229"/>
      <c r="D535" s="214" t="s">
        <v>184</v>
      </c>
      <c r="E535" s="230" t="s">
        <v>21</v>
      </c>
      <c r="F535" s="231" t="s">
        <v>694</v>
      </c>
      <c r="G535" s="229"/>
      <c r="H535" s="232">
        <v>-5.106</v>
      </c>
      <c r="I535" s="233"/>
      <c r="J535" s="229"/>
      <c r="K535" s="229"/>
      <c r="L535" s="234"/>
      <c r="M535" s="235"/>
      <c r="N535" s="236"/>
      <c r="O535" s="236"/>
      <c r="P535" s="236"/>
      <c r="Q535" s="236"/>
      <c r="R535" s="236"/>
      <c r="S535" s="236"/>
      <c r="T535" s="237"/>
      <c r="AT535" s="238" t="s">
        <v>184</v>
      </c>
      <c r="AU535" s="238" t="s">
        <v>82</v>
      </c>
      <c r="AV535" s="13" t="s">
        <v>82</v>
      </c>
      <c r="AW535" s="13" t="s">
        <v>35</v>
      </c>
      <c r="AX535" s="13" t="s">
        <v>72</v>
      </c>
      <c r="AY535" s="238" t="s">
        <v>172</v>
      </c>
    </row>
    <row r="536" spans="2:51" s="14" customFormat="1" ht="13.5">
      <c r="B536" s="239"/>
      <c r="C536" s="240"/>
      <c r="D536" s="241" t="s">
        <v>184</v>
      </c>
      <c r="E536" s="242" t="s">
        <v>21</v>
      </c>
      <c r="F536" s="243" t="s">
        <v>193</v>
      </c>
      <c r="G536" s="240"/>
      <c r="H536" s="244">
        <v>48.236</v>
      </c>
      <c r="I536" s="245"/>
      <c r="J536" s="240"/>
      <c r="K536" s="240"/>
      <c r="L536" s="246"/>
      <c r="M536" s="247"/>
      <c r="N536" s="248"/>
      <c r="O536" s="248"/>
      <c r="P536" s="248"/>
      <c r="Q536" s="248"/>
      <c r="R536" s="248"/>
      <c r="S536" s="248"/>
      <c r="T536" s="249"/>
      <c r="AT536" s="250" t="s">
        <v>184</v>
      </c>
      <c r="AU536" s="250" t="s">
        <v>82</v>
      </c>
      <c r="AV536" s="14" t="s">
        <v>180</v>
      </c>
      <c r="AW536" s="14" t="s">
        <v>35</v>
      </c>
      <c r="AX536" s="14" t="s">
        <v>80</v>
      </c>
      <c r="AY536" s="250" t="s">
        <v>172</v>
      </c>
    </row>
    <row r="537" spans="2:65" s="1" customFormat="1" ht="44.25" customHeight="1">
      <c r="B537" s="41"/>
      <c r="C537" s="202" t="s">
        <v>695</v>
      </c>
      <c r="D537" s="202" t="s">
        <v>175</v>
      </c>
      <c r="E537" s="203" t="s">
        <v>696</v>
      </c>
      <c r="F537" s="204" t="s">
        <v>697</v>
      </c>
      <c r="G537" s="205" t="s">
        <v>205</v>
      </c>
      <c r="H537" s="206">
        <v>26.268</v>
      </c>
      <c r="I537" s="207"/>
      <c r="J537" s="208">
        <f>ROUND(I537*H537,2)</f>
        <v>0</v>
      </c>
      <c r="K537" s="204" t="s">
        <v>179</v>
      </c>
      <c r="L537" s="61"/>
      <c r="M537" s="209" t="s">
        <v>21</v>
      </c>
      <c r="N537" s="210" t="s">
        <v>43</v>
      </c>
      <c r="O537" s="42"/>
      <c r="P537" s="211">
        <f>O537*H537</f>
        <v>0</v>
      </c>
      <c r="Q537" s="211">
        <v>0.01417</v>
      </c>
      <c r="R537" s="211">
        <f>Q537*H537</f>
        <v>0.37221756</v>
      </c>
      <c r="S537" s="211">
        <v>0</v>
      </c>
      <c r="T537" s="212">
        <f>S537*H537</f>
        <v>0</v>
      </c>
      <c r="AR537" s="24" t="s">
        <v>320</v>
      </c>
      <c r="AT537" s="24" t="s">
        <v>175</v>
      </c>
      <c r="AU537" s="24" t="s">
        <v>82</v>
      </c>
      <c r="AY537" s="24" t="s">
        <v>172</v>
      </c>
      <c r="BE537" s="213">
        <f>IF(N537="základní",J537,0)</f>
        <v>0</v>
      </c>
      <c r="BF537" s="213">
        <f>IF(N537="snížená",J537,0)</f>
        <v>0</v>
      </c>
      <c r="BG537" s="213">
        <f>IF(N537="zákl. přenesená",J537,0)</f>
        <v>0</v>
      </c>
      <c r="BH537" s="213">
        <f>IF(N537="sníž. přenesená",J537,0)</f>
        <v>0</v>
      </c>
      <c r="BI537" s="213">
        <f>IF(N537="nulová",J537,0)</f>
        <v>0</v>
      </c>
      <c r="BJ537" s="24" t="s">
        <v>80</v>
      </c>
      <c r="BK537" s="213">
        <f>ROUND(I537*H537,2)</f>
        <v>0</v>
      </c>
      <c r="BL537" s="24" t="s">
        <v>320</v>
      </c>
      <c r="BM537" s="24" t="s">
        <v>698</v>
      </c>
    </row>
    <row r="538" spans="2:47" s="1" customFormat="1" ht="135">
      <c r="B538" s="41"/>
      <c r="C538" s="63"/>
      <c r="D538" s="214" t="s">
        <v>182</v>
      </c>
      <c r="E538" s="63"/>
      <c r="F538" s="215" t="s">
        <v>699</v>
      </c>
      <c r="G538" s="63"/>
      <c r="H538" s="63"/>
      <c r="I538" s="172"/>
      <c r="J538" s="63"/>
      <c r="K538" s="63"/>
      <c r="L538" s="61"/>
      <c r="M538" s="216"/>
      <c r="N538" s="42"/>
      <c r="O538" s="42"/>
      <c r="P538" s="42"/>
      <c r="Q538" s="42"/>
      <c r="R538" s="42"/>
      <c r="S538" s="42"/>
      <c r="T538" s="78"/>
      <c r="AT538" s="24" t="s">
        <v>182</v>
      </c>
      <c r="AU538" s="24" t="s">
        <v>82</v>
      </c>
    </row>
    <row r="539" spans="2:51" s="12" customFormat="1" ht="13.5">
      <c r="B539" s="217"/>
      <c r="C539" s="218"/>
      <c r="D539" s="214" t="s">
        <v>184</v>
      </c>
      <c r="E539" s="219" t="s">
        <v>21</v>
      </c>
      <c r="F539" s="220" t="s">
        <v>290</v>
      </c>
      <c r="G539" s="218"/>
      <c r="H539" s="221" t="s">
        <v>21</v>
      </c>
      <c r="I539" s="222"/>
      <c r="J539" s="218"/>
      <c r="K539" s="218"/>
      <c r="L539" s="223"/>
      <c r="M539" s="224"/>
      <c r="N539" s="225"/>
      <c r="O539" s="225"/>
      <c r="P539" s="225"/>
      <c r="Q539" s="225"/>
      <c r="R539" s="225"/>
      <c r="S539" s="225"/>
      <c r="T539" s="226"/>
      <c r="AT539" s="227" t="s">
        <v>184</v>
      </c>
      <c r="AU539" s="227" t="s">
        <v>82</v>
      </c>
      <c r="AV539" s="12" t="s">
        <v>80</v>
      </c>
      <c r="AW539" s="12" t="s">
        <v>35</v>
      </c>
      <c r="AX539" s="12" t="s">
        <v>72</v>
      </c>
      <c r="AY539" s="227" t="s">
        <v>172</v>
      </c>
    </row>
    <row r="540" spans="2:51" s="13" customFormat="1" ht="13.5">
      <c r="B540" s="228"/>
      <c r="C540" s="229"/>
      <c r="D540" s="214" t="s">
        <v>184</v>
      </c>
      <c r="E540" s="230" t="s">
        <v>21</v>
      </c>
      <c r="F540" s="231" t="s">
        <v>291</v>
      </c>
      <c r="G540" s="229"/>
      <c r="H540" s="232">
        <v>6.11</v>
      </c>
      <c r="I540" s="233"/>
      <c r="J540" s="229"/>
      <c r="K540" s="229"/>
      <c r="L540" s="234"/>
      <c r="M540" s="235"/>
      <c r="N540" s="236"/>
      <c r="O540" s="236"/>
      <c r="P540" s="236"/>
      <c r="Q540" s="236"/>
      <c r="R540" s="236"/>
      <c r="S540" s="236"/>
      <c r="T540" s="237"/>
      <c r="AT540" s="238" t="s">
        <v>184</v>
      </c>
      <c r="AU540" s="238" t="s">
        <v>82</v>
      </c>
      <c r="AV540" s="13" t="s">
        <v>82</v>
      </c>
      <c r="AW540" s="13" t="s">
        <v>35</v>
      </c>
      <c r="AX540" s="13" t="s">
        <v>72</v>
      </c>
      <c r="AY540" s="238" t="s">
        <v>172</v>
      </c>
    </row>
    <row r="541" spans="2:51" s="13" customFormat="1" ht="13.5">
      <c r="B541" s="228"/>
      <c r="C541" s="229"/>
      <c r="D541" s="214" t="s">
        <v>184</v>
      </c>
      <c r="E541" s="230" t="s">
        <v>21</v>
      </c>
      <c r="F541" s="231" t="s">
        <v>292</v>
      </c>
      <c r="G541" s="229"/>
      <c r="H541" s="232">
        <v>5.06</v>
      </c>
      <c r="I541" s="233"/>
      <c r="J541" s="229"/>
      <c r="K541" s="229"/>
      <c r="L541" s="234"/>
      <c r="M541" s="235"/>
      <c r="N541" s="236"/>
      <c r="O541" s="236"/>
      <c r="P541" s="236"/>
      <c r="Q541" s="236"/>
      <c r="R541" s="236"/>
      <c r="S541" s="236"/>
      <c r="T541" s="237"/>
      <c r="AT541" s="238" t="s">
        <v>184</v>
      </c>
      <c r="AU541" s="238" t="s">
        <v>82</v>
      </c>
      <c r="AV541" s="13" t="s">
        <v>82</v>
      </c>
      <c r="AW541" s="13" t="s">
        <v>35</v>
      </c>
      <c r="AX541" s="13" t="s">
        <v>72</v>
      </c>
      <c r="AY541" s="238" t="s">
        <v>172</v>
      </c>
    </row>
    <row r="542" spans="2:51" s="13" customFormat="1" ht="13.5">
      <c r="B542" s="228"/>
      <c r="C542" s="229"/>
      <c r="D542" s="214" t="s">
        <v>184</v>
      </c>
      <c r="E542" s="230" t="s">
        <v>21</v>
      </c>
      <c r="F542" s="231" t="s">
        <v>293</v>
      </c>
      <c r="G542" s="229"/>
      <c r="H542" s="232">
        <v>7.252</v>
      </c>
      <c r="I542" s="233"/>
      <c r="J542" s="229"/>
      <c r="K542" s="229"/>
      <c r="L542" s="234"/>
      <c r="M542" s="235"/>
      <c r="N542" s="236"/>
      <c r="O542" s="236"/>
      <c r="P542" s="236"/>
      <c r="Q542" s="236"/>
      <c r="R542" s="236"/>
      <c r="S542" s="236"/>
      <c r="T542" s="237"/>
      <c r="AT542" s="238" t="s">
        <v>184</v>
      </c>
      <c r="AU542" s="238" t="s">
        <v>82</v>
      </c>
      <c r="AV542" s="13" t="s">
        <v>82</v>
      </c>
      <c r="AW542" s="13" t="s">
        <v>35</v>
      </c>
      <c r="AX542" s="13" t="s">
        <v>72</v>
      </c>
      <c r="AY542" s="238" t="s">
        <v>172</v>
      </c>
    </row>
    <row r="543" spans="2:51" s="13" customFormat="1" ht="13.5">
      <c r="B543" s="228"/>
      <c r="C543" s="229"/>
      <c r="D543" s="214" t="s">
        <v>184</v>
      </c>
      <c r="E543" s="230" t="s">
        <v>21</v>
      </c>
      <c r="F543" s="231" t="s">
        <v>294</v>
      </c>
      <c r="G543" s="229"/>
      <c r="H543" s="232">
        <v>7.846</v>
      </c>
      <c r="I543" s="233"/>
      <c r="J543" s="229"/>
      <c r="K543" s="229"/>
      <c r="L543" s="234"/>
      <c r="M543" s="235"/>
      <c r="N543" s="236"/>
      <c r="O543" s="236"/>
      <c r="P543" s="236"/>
      <c r="Q543" s="236"/>
      <c r="R543" s="236"/>
      <c r="S543" s="236"/>
      <c r="T543" s="237"/>
      <c r="AT543" s="238" t="s">
        <v>184</v>
      </c>
      <c r="AU543" s="238" t="s">
        <v>82</v>
      </c>
      <c r="AV543" s="13" t="s">
        <v>82</v>
      </c>
      <c r="AW543" s="13" t="s">
        <v>35</v>
      </c>
      <c r="AX543" s="13" t="s">
        <v>72</v>
      </c>
      <c r="AY543" s="238" t="s">
        <v>172</v>
      </c>
    </row>
    <row r="544" spans="2:51" s="14" customFormat="1" ht="13.5">
      <c r="B544" s="239"/>
      <c r="C544" s="240"/>
      <c r="D544" s="241" t="s">
        <v>184</v>
      </c>
      <c r="E544" s="242" t="s">
        <v>21</v>
      </c>
      <c r="F544" s="243" t="s">
        <v>193</v>
      </c>
      <c r="G544" s="240"/>
      <c r="H544" s="244">
        <v>26.268</v>
      </c>
      <c r="I544" s="245"/>
      <c r="J544" s="240"/>
      <c r="K544" s="240"/>
      <c r="L544" s="246"/>
      <c r="M544" s="247"/>
      <c r="N544" s="248"/>
      <c r="O544" s="248"/>
      <c r="P544" s="248"/>
      <c r="Q544" s="248"/>
      <c r="R544" s="248"/>
      <c r="S544" s="248"/>
      <c r="T544" s="249"/>
      <c r="AT544" s="250" t="s">
        <v>184</v>
      </c>
      <c r="AU544" s="250" t="s">
        <v>82</v>
      </c>
      <c r="AV544" s="14" t="s">
        <v>180</v>
      </c>
      <c r="AW544" s="14" t="s">
        <v>35</v>
      </c>
      <c r="AX544" s="14" t="s">
        <v>80</v>
      </c>
      <c r="AY544" s="250" t="s">
        <v>172</v>
      </c>
    </row>
    <row r="545" spans="2:65" s="1" customFormat="1" ht="44.25" customHeight="1">
      <c r="B545" s="41"/>
      <c r="C545" s="202" t="s">
        <v>700</v>
      </c>
      <c r="D545" s="202" t="s">
        <v>175</v>
      </c>
      <c r="E545" s="203" t="s">
        <v>701</v>
      </c>
      <c r="F545" s="204" t="s">
        <v>702</v>
      </c>
      <c r="G545" s="205" t="s">
        <v>238</v>
      </c>
      <c r="H545" s="206">
        <v>3</v>
      </c>
      <c r="I545" s="207"/>
      <c r="J545" s="208">
        <f>ROUND(I545*H545,2)</f>
        <v>0</v>
      </c>
      <c r="K545" s="204" t="s">
        <v>179</v>
      </c>
      <c r="L545" s="61"/>
      <c r="M545" s="209" t="s">
        <v>21</v>
      </c>
      <c r="N545" s="210" t="s">
        <v>43</v>
      </c>
      <c r="O545" s="42"/>
      <c r="P545" s="211">
        <f>O545*H545</f>
        <v>0</v>
      </c>
      <c r="Q545" s="211">
        <v>0.00107</v>
      </c>
      <c r="R545" s="211">
        <f>Q545*H545</f>
        <v>0.00321</v>
      </c>
      <c r="S545" s="211">
        <v>0.0055</v>
      </c>
      <c r="T545" s="212">
        <f>S545*H545</f>
        <v>0.0165</v>
      </c>
      <c r="AR545" s="24" t="s">
        <v>320</v>
      </c>
      <c r="AT545" s="24" t="s">
        <v>175</v>
      </c>
      <c r="AU545" s="24" t="s">
        <v>82</v>
      </c>
      <c r="AY545" s="24" t="s">
        <v>172</v>
      </c>
      <c r="BE545" s="213">
        <f>IF(N545="základní",J545,0)</f>
        <v>0</v>
      </c>
      <c r="BF545" s="213">
        <f>IF(N545="snížená",J545,0)</f>
        <v>0</v>
      </c>
      <c r="BG545" s="213">
        <f>IF(N545="zákl. přenesená",J545,0)</f>
        <v>0</v>
      </c>
      <c r="BH545" s="213">
        <f>IF(N545="sníž. přenesená",J545,0)</f>
        <v>0</v>
      </c>
      <c r="BI545" s="213">
        <f>IF(N545="nulová",J545,0)</f>
        <v>0</v>
      </c>
      <c r="BJ545" s="24" t="s">
        <v>80</v>
      </c>
      <c r="BK545" s="213">
        <f>ROUND(I545*H545,2)</f>
        <v>0</v>
      </c>
      <c r="BL545" s="24" t="s">
        <v>320</v>
      </c>
      <c r="BM545" s="24" t="s">
        <v>703</v>
      </c>
    </row>
    <row r="546" spans="2:47" s="1" customFormat="1" ht="27">
      <c r="B546" s="41"/>
      <c r="C546" s="63"/>
      <c r="D546" s="214" t="s">
        <v>182</v>
      </c>
      <c r="E546" s="63"/>
      <c r="F546" s="215" t="s">
        <v>704</v>
      </c>
      <c r="G546" s="63"/>
      <c r="H546" s="63"/>
      <c r="I546" s="172"/>
      <c r="J546" s="63"/>
      <c r="K546" s="63"/>
      <c r="L546" s="61"/>
      <c r="M546" s="216"/>
      <c r="N546" s="42"/>
      <c r="O546" s="42"/>
      <c r="P546" s="42"/>
      <c r="Q546" s="42"/>
      <c r="R546" s="42"/>
      <c r="S546" s="42"/>
      <c r="T546" s="78"/>
      <c r="AT546" s="24" t="s">
        <v>182</v>
      </c>
      <c r="AU546" s="24" t="s">
        <v>82</v>
      </c>
    </row>
    <row r="547" spans="2:51" s="12" customFormat="1" ht="13.5">
      <c r="B547" s="217"/>
      <c r="C547" s="218"/>
      <c r="D547" s="214" t="s">
        <v>184</v>
      </c>
      <c r="E547" s="219" t="s">
        <v>21</v>
      </c>
      <c r="F547" s="220" t="s">
        <v>705</v>
      </c>
      <c r="G547" s="218"/>
      <c r="H547" s="221" t="s">
        <v>21</v>
      </c>
      <c r="I547" s="222"/>
      <c r="J547" s="218"/>
      <c r="K547" s="218"/>
      <c r="L547" s="223"/>
      <c r="M547" s="224"/>
      <c r="N547" s="225"/>
      <c r="O547" s="225"/>
      <c r="P547" s="225"/>
      <c r="Q547" s="225"/>
      <c r="R547" s="225"/>
      <c r="S547" s="225"/>
      <c r="T547" s="226"/>
      <c r="AT547" s="227" t="s">
        <v>184</v>
      </c>
      <c r="AU547" s="227" t="s">
        <v>82</v>
      </c>
      <c r="AV547" s="12" t="s">
        <v>80</v>
      </c>
      <c r="AW547" s="12" t="s">
        <v>35</v>
      </c>
      <c r="AX547" s="12" t="s">
        <v>72</v>
      </c>
      <c r="AY547" s="227" t="s">
        <v>172</v>
      </c>
    </row>
    <row r="548" spans="2:51" s="13" customFormat="1" ht="13.5">
      <c r="B548" s="228"/>
      <c r="C548" s="229"/>
      <c r="D548" s="241" t="s">
        <v>184</v>
      </c>
      <c r="E548" s="251" t="s">
        <v>21</v>
      </c>
      <c r="F548" s="252" t="s">
        <v>706</v>
      </c>
      <c r="G548" s="229"/>
      <c r="H548" s="253">
        <v>3</v>
      </c>
      <c r="I548" s="233"/>
      <c r="J548" s="229"/>
      <c r="K548" s="229"/>
      <c r="L548" s="234"/>
      <c r="M548" s="235"/>
      <c r="N548" s="236"/>
      <c r="O548" s="236"/>
      <c r="P548" s="236"/>
      <c r="Q548" s="236"/>
      <c r="R548" s="236"/>
      <c r="S548" s="236"/>
      <c r="T548" s="237"/>
      <c r="AT548" s="238" t="s">
        <v>184</v>
      </c>
      <c r="AU548" s="238" t="s">
        <v>82</v>
      </c>
      <c r="AV548" s="13" t="s">
        <v>82</v>
      </c>
      <c r="AW548" s="13" t="s">
        <v>35</v>
      </c>
      <c r="AX548" s="13" t="s">
        <v>80</v>
      </c>
      <c r="AY548" s="238" t="s">
        <v>172</v>
      </c>
    </row>
    <row r="549" spans="2:65" s="1" customFormat="1" ht="31.5" customHeight="1">
      <c r="B549" s="41"/>
      <c r="C549" s="202" t="s">
        <v>707</v>
      </c>
      <c r="D549" s="202" t="s">
        <v>175</v>
      </c>
      <c r="E549" s="203" t="s">
        <v>708</v>
      </c>
      <c r="F549" s="204" t="s">
        <v>709</v>
      </c>
      <c r="G549" s="205" t="s">
        <v>238</v>
      </c>
      <c r="H549" s="206">
        <v>3</v>
      </c>
      <c r="I549" s="207"/>
      <c r="J549" s="208">
        <f>ROUND(I549*H549,2)</f>
        <v>0</v>
      </c>
      <c r="K549" s="204" t="s">
        <v>179</v>
      </c>
      <c r="L549" s="61"/>
      <c r="M549" s="209" t="s">
        <v>21</v>
      </c>
      <c r="N549" s="210" t="s">
        <v>43</v>
      </c>
      <c r="O549" s="42"/>
      <c r="P549" s="211">
        <f>O549*H549</f>
        <v>0</v>
      </c>
      <c r="Q549" s="211">
        <v>7E-05</v>
      </c>
      <c r="R549" s="211">
        <f>Q549*H549</f>
        <v>0.00020999999999999998</v>
      </c>
      <c r="S549" s="211">
        <v>0</v>
      </c>
      <c r="T549" s="212">
        <f>S549*H549</f>
        <v>0</v>
      </c>
      <c r="AR549" s="24" t="s">
        <v>320</v>
      </c>
      <c r="AT549" s="24" t="s">
        <v>175</v>
      </c>
      <c r="AU549" s="24" t="s">
        <v>82</v>
      </c>
      <c r="AY549" s="24" t="s">
        <v>172</v>
      </c>
      <c r="BE549" s="213">
        <f>IF(N549="základní",J549,0)</f>
        <v>0</v>
      </c>
      <c r="BF549" s="213">
        <f>IF(N549="snížená",J549,0)</f>
        <v>0</v>
      </c>
      <c r="BG549" s="213">
        <f>IF(N549="zákl. přenesená",J549,0)</f>
        <v>0</v>
      </c>
      <c r="BH549" s="213">
        <f>IF(N549="sníž. přenesená",J549,0)</f>
        <v>0</v>
      </c>
      <c r="BI549" s="213">
        <f>IF(N549="nulová",J549,0)</f>
        <v>0</v>
      </c>
      <c r="BJ549" s="24" t="s">
        <v>80</v>
      </c>
      <c r="BK549" s="213">
        <f>ROUND(I549*H549,2)</f>
        <v>0</v>
      </c>
      <c r="BL549" s="24" t="s">
        <v>320</v>
      </c>
      <c r="BM549" s="24" t="s">
        <v>710</v>
      </c>
    </row>
    <row r="550" spans="2:47" s="1" customFormat="1" ht="81">
      <c r="B550" s="41"/>
      <c r="C550" s="63"/>
      <c r="D550" s="214" t="s">
        <v>182</v>
      </c>
      <c r="E550" s="63"/>
      <c r="F550" s="215" t="s">
        <v>711</v>
      </c>
      <c r="G550" s="63"/>
      <c r="H550" s="63"/>
      <c r="I550" s="172"/>
      <c r="J550" s="63"/>
      <c r="K550" s="63"/>
      <c r="L550" s="61"/>
      <c r="M550" s="216"/>
      <c r="N550" s="42"/>
      <c r="O550" s="42"/>
      <c r="P550" s="42"/>
      <c r="Q550" s="42"/>
      <c r="R550" s="42"/>
      <c r="S550" s="42"/>
      <c r="T550" s="78"/>
      <c r="AT550" s="24" t="s">
        <v>182</v>
      </c>
      <c r="AU550" s="24" t="s">
        <v>82</v>
      </c>
    </row>
    <row r="551" spans="2:51" s="12" customFormat="1" ht="13.5">
      <c r="B551" s="217"/>
      <c r="C551" s="218"/>
      <c r="D551" s="214" t="s">
        <v>184</v>
      </c>
      <c r="E551" s="219" t="s">
        <v>21</v>
      </c>
      <c r="F551" s="220" t="s">
        <v>712</v>
      </c>
      <c r="G551" s="218"/>
      <c r="H551" s="221" t="s">
        <v>21</v>
      </c>
      <c r="I551" s="222"/>
      <c r="J551" s="218"/>
      <c r="K551" s="218"/>
      <c r="L551" s="223"/>
      <c r="M551" s="224"/>
      <c r="N551" s="225"/>
      <c r="O551" s="225"/>
      <c r="P551" s="225"/>
      <c r="Q551" s="225"/>
      <c r="R551" s="225"/>
      <c r="S551" s="225"/>
      <c r="T551" s="226"/>
      <c r="AT551" s="227" t="s">
        <v>184</v>
      </c>
      <c r="AU551" s="227" t="s">
        <v>82</v>
      </c>
      <c r="AV551" s="12" t="s">
        <v>80</v>
      </c>
      <c r="AW551" s="12" t="s">
        <v>35</v>
      </c>
      <c r="AX551" s="12" t="s">
        <v>72</v>
      </c>
      <c r="AY551" s="227" t="s">
        <v>172</v>
      </c>
    </row>
    <row r="552" spans="2:51" s="13" customFormat="1" ht="13.5">
      <c r="B552" s="228"/>
      <c r="C552" s="229"/>
      <c r="D552" s="241" t="s">
        <v>184</v>
      </c>
      <c r="E552" s="251" t="s">
        <v>21</v>
      </c>
      <c r="F552" s="252" t="s">
        <v>706</v>
      </c>
      <c r="G552" s="229"/>
      <c r="H552" s="253">
        <v>3</v>
      </c>
      <c r="I552" s="233"/>
      <c r="J552" s="229"/>
      <c r="K552" s="229"/>
      <c r="L552" s="234"/>
      <c r="M552" s="235"/>
      <c r="N552" s="236"/>
      <c r="O552" s="236"/>
      <c r="P552" s="236"/>
      <c r="Q552" s="236"/>
      <c r="R552" s="236"/>
      <c r="S552" s="236"/>
      <c r="T552" s="237"/>
      <c r="AT552" s="238" t="s">
        <v>184</v>
      </c>
      <c r="AU552" s="238" t="s">
        <v>82</v>
      </c>
      <c r="AV552" s="13" t="s">
        <v>82</v>
      </c>
      <c r="AW552" s="13" t="s">
        <v>35</v>
      </c>
      <c r="AX552" s="13" t="s">
        <v>80</v>
      </c>
      <c r="AY552" s="238" t="s">
        <v>172</v>
      </c>
    </row>
    <row r="553" spans="2:65" s="1" customFormat="1" ht="22.5" customHeight="1">
      <c r="B553" s="41"/>
      <c r="C553" s="254" t="s">
        <v>713</v>
      </c>
      <c r="D553" s="254" t="s">
        <v>399</v>
      </c>
      <c r="E553" s="255" t="s">
        <v>714</v>
      </c>
      <c r="F553" s="256" t="s">
        <v>715</v>
      </c>
      <c r="G553" s="257" t="s">
        <v>238</v>
      </c>
      <c r="H553" s="258">
        <v>3</v>
      </c>
      <c r="I553" s="259"/>
      <c r="J553" s="260">
        <f>ROUND(I553*H553,2)</f>
        <v>0</v>
      </c>
      <c r="K553" s="256" t="s">
        <v>179</v>
      </c>
      <c r="L553" s="261"/>
      <c r="M553" s="262" t="s">
        <v>21</v>
      </c>
      <c r="N553" s="263" t="s">
        <v>43</v>
      </c>
      <c r="O553" s="42"/>
      <c r="P553" s="211">
        <f>O553*H553</f>
        <v>0</v>
      </c>
      <c r="Q553" s="211">
        <v>0.00102</v>
      </c>
      <c r="R553" s="211">
        <f>Q553*H553</f>
        <v>0.0030600000000000002</v>
      </c>
      <c r="S553" s="211">
        <v>0</v>
      </c>
      <c r="T553" s="212">
        <f>S553*H553</f>
        <v>0</v>
      </c>
      <c r="AR553" s="24" t="s">
        <v>402</v>
      </c>
      <c r="AT553" s="24" t="s">
        <v>399</v>
      </c>
      <c r="AU553" s="24" t="s">
        <v>82</v>
      </c>
      <c r="AY553" s="24" t="s">
        <v>172</v>
      </c>
      <c r="BE553" s="213">
        <f>IF(N553="základní",J553,0)</f>
        <v>0</v>
      </c>
      <c r="BF553" s="213">
        <f>IF(N553="snížená",J553,0)</f>
        <v>0</v>
      </c>
      <c r="BG553" s="213">
        <f>IF(N553="zákl. přenesená",J553,0)</f>
        <v>0</v>
      </c>
      <c r="BH553" s="213">
        <f>IF(N553="sníž. přenesená",J553,0)</f>
        <v>0</v>
      </c>
      <c r="BI553" s="213">
        <f>IF(N553="nulová",J553,0)</f>
        <v>0</v>
      </c>
      <c r="BJ553" s="24" t="s">
        <v>80</v>
      </c>
      <c r="BK553" s="213">
        <f>ROUND(I553*H553,2)</f>
        <v>0</v>
      </c>
      <c r="BL553" s="24" t="s">
        <v>320</v>
      </c>
      <c r="BM553" s="24" t="s">
        <v>716</v>
      </c>
    </row>
    <row r="554" spans="2:51" s="12" customFormat="1" ht="13.5">
      <c r="B554" s="217"/>
      <c r="C554" s="218"/>
      <c r="D554" s="214" t="s">
        <v>184</v>
      </c>
      <c r="E554" s="219" t="s">
        <v>21</v>
      </c>
      <c r="F554" s="220" t="s">
        <v>712</v>
      </c>
      <c r="G554" s="218"/>
      <c r="H554" s="221" t="s">
        <v>21</v>
      </c>
      <c r="I554" s="222"/>
      <c r="J554" s="218"/>
      <c r="K554" s="218"/>
      <c r="L554" s="223"/>
      <c r="M554" s="224"/>
      <c r="N554" s="225"/>
      <c r="O554" s="225"/>
      <c r="P554" s="225"/>
      <c r="Q554" s="225"/>
      <c r="R554" s="225"/>
      <c r="S554" s="225"/>
      <c r="T554" s="226"/>
      <c r="AT554" s="227" t="s">
        <v>184</v>
      </c>
      <c r="AU554" s="227" t="s">
        <v>82</v>
      </c>
      <c r="AV554" s="12" t="s">
        <v>80</v>
      </c>
      <c r="AW554" s="12" t="s">
        <v>35</v>
      </c>
      <c r="AX554" s="12" t="s">
        <v>72</v>
      </c>
      <c r="AY554" s="227" t="s">
        <v>172</v>
      </c>
    </row>
    <row r="555" spans="2:51" s="13" customFormat="1" ht="13.5">
      <c r="B555" s="228"/>
      <c r="C555" s="229"/>
      <c r="D555" s="241" t="s">
        <v>184</v>
      </c>
      <c r="E555" s="251" t="s">
        <v>21</v>
      </c>
      <c r="F555" s="252" t="s">
        <v>706</v>
      </c>
      <c r="G555" s="229"/>
      <c r="H555" s="253">
        <v>3</v>
      </c>
      <c r="I555" s="233"/>
      <c r="J555" s="229"/>
      <c r="K555" s="229"/>
      <c r="L555" s="234"/>
      <c r="M555" s="235"/>
      <c r="N555" s="236"/>
      <c r="O555" s="236"/>
      <c r="P555" s="236"/>
      <c r="Q555" s="236"/>
      <c r="R555" s="236"/>
      <c r="S555" s="236"/>
      <c r="T555" s="237"/>
      <c r="AT555" s="238" t="s">
        <v>184</v>
      </c>
      <c r="AU555" s="238" t="s">
        <v>82</v>
      </c>
      <c r="AV555" s="13" t="s">
        <v>82</v>
      </c>
      <c r="AW555" s="13" t="s">
        <v>35</v>
      </c>
      <c r="AX555" s="13" t="s">
        <v>80</v>
      </c>
      <c r="AY555" s="238" t="s">
        <v>172</v>
      </c>
    </row>
    <row r="556" spans="2:65" s="1" customFormat="1" ht="44.25" customHeight="1">
      <c r="B556" s="41"/>
      <c r="C556" s="202" t="s">
        <v>717</v>
      </c>
      <c r="D556" s="202" t="s">
        <v>175</v>
      </c>
      <c r="E556" s="203" t="s">
        <v>718</v>
      </c>
      <c r="F556" s="204" t="s">
        <v>719</v>
      </c>
      <c r="G556" s="205" t="s">
        <v>238</v>
      </c>
      <c r="H556" s="206">
        <v>1</v>
      </c>
      <c r="I556" s="207"/>
      <c r="J556" s="208">
        <f>ROUND(I556*H556,2)</f>
        <v>0</v>
      </c>
      <c r="K556" s="204" t="s">
        <v>179</v>
      </c>
      <c r="L556" s="61"/>
      <c r="M556" s="209" t="s">
        <v>21</v>
      </c>
      <c r="N556" s="210" t="s">
        <v>43</v>
      </c>
      <c r="O556" s="42"/>
      <c r="P556" s="211">
        <f>O556*H556</f>
        <v>0</v>
      </c>
      <c r="Q556" s="211">
        <v>0</v>
      </c>
      <c r="R556" s="211">
        <f>Q556*H556</f>
        <v>0</v>
      </c>
      <c r="S556" s="211">
        <v>0</v>
      </c>
      <c r="T556" s="212">
        <f>S556*H556</f>
        <v>0</v>
      </c>
      <c r="AR556" s="24" t="s">
        <v>320</v>
      </c>
      <c r="AT556" s="24" t="s">
        <v>175</v>
      </c>
      <c r="AU556" s="24" t="s">
        <v>82</v>
      </c>
      <c r="AY556" s="24" t="s">
        <v>172</v>
      </c>
      <c r="BE556" s="213">
        <f>IF(N556="základní",J556,0)</f>
        <v>0</v>
      </c>
      <c r="BF556" s="213">
        <f>IF(N556="snížená",J556,0)</f>
        <v>0</v>
      </c>
      <c r="BG556" s="213">
        <f>IF(N556="zákl. přenesená",J556,0)</f>
        <v>0</v>
      </c>
      <c r="BH556" s="213">
        <f>IF(N556="sníž. přenesená",J556,0)</f>
        <v>0</v>
      </c>
      <c r="BI556" s="213">
        <f>IF(N556="nulová",J556,0)</f>
        <v>0</v>
      </c>
      <c r="BJ556" s="24" t="s">
        <v>80</v>
      </c>
      <c r="BK556" s="213">
        <f>ROUND(I556*H556,2)</f>
        <v>0</v>
      </c>
      <c r="BL556" s="24" t="s">
        <v>320</v>
      </c>
      <c r="BM556" s="24" t="s">
        <v>720</v>
      </c>
    </row>
    <row r="557" spans="2:47" s="1" customFormat="1" ht="175.5">
      <c r="B557" s="41"/>
      <c r="C557" s="63"/>
      <c r="D557" s="214" t="s">
        <v>182</v>
      </c>
      <c r="E557" s="63"/>
      <c r="F557" s="215" t="s">
        <v>721</v>
      </c>
      <c r="G557" s="63"/>
      <c r="H557" s="63"/>
      <c r="I557" s="172"/>
      <c r="J557" s="63"/>
      <c r="K557" s="63"/>
      <c r="L557" s="61"/>
      <c r="M557" s="216"/>
      <c r="N557" s="42"/>
      <c r="O557" s="42"/>
      <c r="P557" s="42"/>
      <c r="Q557" s="42"/>
      <c r="R557" s="42"/>
      <c r="S557" s="42"/>
      <c r="T557" s="78"/>
      <c r="AT557" s="24" t="s">
        <v>182</v>
      </c>
      <c r="AU557" s="24" t="s">
        <v>82</v>
      </c>
    </row>
    <row r="558" spans="2:51" s="12" customFormat="1" ht="13.5">
      <c r="B558" s="217"/>
      <c r="C558" s="218"/>
      <c r="D558" s="214" t="s">
        <v>184</v>
      </c>
      <c r="E558" s="219" t="s">
        <v>21</v>
      </c>
      <c r="F558" s="220" t="s">
        <v>722</v>
      </c>
      <c r="G558" s="218"/>
      <c r="H558" s="221" t="s">
        <v>21</v>
      </c>
      <c r="I558" s="222"/>
      <c r="J558" s="218"/>
      <c r="K558" s="218"/>
      <c r="L558" s="223"/>
      <c r="M558" s="224"/>
      <c r="N558" s="225"/>
      <c r="O558" s="225"/>
      <c r="P558" s="225"/>
      <c r="Q558" s="225"/>
      <c r="R558" s="225"/>
      <c r="S558" s="225"/>
      <c r="T558" s="226"/>
      <c r="AT558" s="227" t="s">
        <v>184</v>
      </c>
      <c r="AU558" s="227" t="s">
        <v>82</v>
      </c>
      <c r="AV558" s="12" t="s">
        <v>80</v>
      </c>
      <c r="AW558" s="12" t="s">
        <v>35</v>
      </c>
      <c r="AX558" s="12" t="s">
        <v>72</v>
      </c>
      <c r="AY558" s="227" t="s">
        <v>172</v>
      </c>
    </row>
    <row r="559" spans="2:51" s="13" customFormat="1" ht="13.5">
      <c r="B559" s="228"/>
      <c r="C559" s="229"/>
      <c r="D559" s="241" t="s">
        <v>184</v>
      </c>
      <c r="E559" s="251" t="s">
        <v>21</v>
      </c>
      <c r="F559" s="252" t="s">
        <v>242</v>
      </c>
      <c r="G559" s="229"/>
      <c r="H559" s="253">
        <v>1</v>
      </c>
      <c r="I559" s="233"/>
      <c r="J559" s="229"/>
      <c r="K559" s="229"/>
      <c r="L559" s="234"/>
      <c r="M559" s="235"/>
      <c r="N559" s="236"/>
      <c r="O559" s="236"/>
      <c r="P559" s="236"/>
      <c r="Q559" s="236"/>
      <c r="R559" s="236"/>
      <c r="S559" s="236"/>
      <c r="T559" s="237"/>
      <c r="AT559" s="238" t="s">
        <v>184</v>
      </c>
      <c r="AU559" s="238" t="s">
        <v>82</v>
      </c>
      <c r="AV559" s="13" t="s">
        <v>82</v>
      </c>
      <c r="AW559" s="13" t="s">
        <v>35</v>
      </c>
      <c r="AX559" s="13" t="s">
        <v>80</v>
      </c>
      <c r="AY559" s="238" t="s">
        <v>172</v>
      </c>
    </row>
    <row r="560" spans="2:65" s="1" customFormat="1" ht="22.5" customHeight="1">
      <c r="B560" s="41"/>
      <c r="C560" s="254" t="s">
        <v>723</v>
      </c>
      <c r="D560" s="254" t="s">
        <v>399</v>
      </c>
      <c r="E560" s="255" t="s">
        <v>724</v>
      </c>
      <c r="F560" s="256" t="s">
        <v>725</v>
      </c>
      <c r="G560" s="257" t="s">
        <v>238</v>
      </c>
      <c r="H560" s="258">
        <v>1</v>
      </c>
      <c r="I560" s="259"/>
      <c r="J560" s="260">
        <f>ROUND(I560*H560,2)</f>
        <v>0</v>
      </c>
      <c r="K560" s="256" t="s">
        <v>179</v>
      </c>
      <c r="L560" s="261"/>
      <c r="M560" s="262" t="s">
        <v>21</v>
      </c>
      <c r="N560" s="263" t="s">
        <v>43</v>
      </c>
      <c r="O560" s="42"/>
      <c r="P560" s="211">
        <f>O560*H560</f>
        <v>0</v>
      </c>
      <c r="Q560" s="211">
        <v>0.05</v>
      </c>
      <c r="R560" s="211">
        <f>Q560*H560</f>
        <v>0.05</v>
      </c>
      <c r="S560" s="211">
        <v>0</v>
      </c>
      <c r="T560" s="212">
        <f>S560*H560</f>
        <v>0</v>
      </c>
      <c r="AR560" s="24" t="s">
        <v>402</v>
      </c>
      <c r="AT560" s="24" t="s">
        <v>399</v>
      </c>
      <c r="AU560" s="24" t="s">
        <v>82</v>
      </c>
      <c r="AY560" s="24" t="s">
        <v>172</v>
      </c>
      <c r="BE560" s="213">
        <f>IF(N560="základní",J560,0)</f>
        <v>0</v>
      </c>
      <c r="BF560" s="213">
        <f>IF(N560="snížená",J560,0)</f>
        <v>0</v>
      </c>
      <c r="BG560" s="213">
        <f>IF(N560="zákl. přenesená",J560,0)</f>
        <v>0</v>
      </c>
      <c r="BH560" s="213">
        <f>IF(N560="sníž. přenesená",J560,0)</f>
        <v>0</v>
      </c>
      <c r="BI560" s="213">
        <f>IF(N560="nulová",J560,0)</f>
        <v>0</v>
      </c>
      <c r="BJ560" s="24" t="s">
        <v>80</v>
      </c>
      <c r="BK560" s="213">
        <f>ROUND(I560*H560,2)</f>
        <v>0</v>
      </c>
      <c r="BL560" s="24" t="s">
        <v>320</v>
      </c>
      <c r="BM560" s="24" t="s">
        <v>726</v>
      </c>
    </row>
    <row r="561" spans="2:51" s="12" customFormat="1" ht="13.5">
      <c r="B561" s="217"/>
      <c r="C561" s="218"/>
      <c r="D561" s="214" t="s">
        <v>184</v>
      </c>
      <c r="E561" s="219" t="s">
        <v>21</v>
      </c>
      <c r="F561" s="220" t="s">
        <v>727</v>
      </c>
      <c r="G561" s="218"/>
      <c r="H561" s="221" t="s">
        <v>21</v>
      </c>
      <c r="I561" s="222"/>
      <c r="J561" s="218"/>
      <c r="K561" s="218"/>
      <c r="L561" s="223"/>
      <c r="M561" s="224"/>
      <c r="N561" s="225"/>
      <c r="O561" s="225"/>
      <c r="P561" s="225"/>
      <c r="Q561" s="225"/>
      <c r="R561" s="225"/>
      <c r="S561" s="225"/>
      <c r="T561" s="226"/>
      <c r="AT561" s="227" t="s">
        <v>184</v>
      </c>
      <c r="AU561" s="227" t="s">
        <v>82</v>
      </c>
      <c r="AV561" s="12" t="s">
        <v>80</v>
      </c>
      <c r="AW561" s="12" t="s">
        <v>35</v>
      </c>
      <c r="AX561" s="12" t="s">
        <v>72</v>
      </c>
      <c r="AY561" s="227" t="s">
        <v>172</v>
      </c>
    </row>
    <row r="562" spans="2:51" s="12" customFormat="1" ht="13.5">
      <c r="B562" s="217"/>
      <c r="C562" s="218"/>
      <c r="D562" s="214" t="s">
        <v>184</v>
      </c>
      <c r="E562" s="219" t="s">
        <v>21</v>
      </c>
      <c r="F562" s="220" t="s">
        <v>722</v>
      </c>
      <c r="G562" s="218"/>
      <c r="H562" s="221" t="s">
        <v>21</v>
      </c>
      <c r="I562" s="222"/>
      <c r="J562" s="218"/>
      <c r="K562" s="218"/>
      <c r="L562" s="223"/>
      <c r="M562" s="224"/>
      <c r="N562" s="225"/>
      <c r="O562" s="225"/>
      <c r="P562" s="225"/>
      <c r="Q562" s="225"/>
      <c r="R562" s="225"/>
      <c r="S562" s="225"/>
      <c r="T562" s="226"/>
      <c r="AT562" s="227" t="s">
        <v>184</v>
      </c>
      <c r="AU562" s="227" t="s">
        <v>82</v>
      </c>
      <c r="AV562" s="12" t="s">
        <v>80</v>
      </c>
      <c r="AW562" s="12" t="s">
        <v>35</v>
      </c>
      <c r="AX562" s="12" t="s">
        <v>72</v>
      </c>
      <c r="AY562" s="227" t="s">
        <v>172</v>
      </c>
    </row>
    <row r="563" spans="2:51" s="13" customFormat="1" ht="13.5">
      <c r="B563" s="228"/>
      <c r="C563" s="229"/>
      <c r="D563" s="241" t="s">
        <v>184</v>
      </c>
      <c r="E563" s="251" t="s">
        <v>21</v>
      </c>
      <c r="F563" s="252" t="s">
        <v>242</v>
      </c>
      <c r="G563" s="229"/>
      <c r="H563" s="253">
        <v>1</v>
      </c>
      <c r="I563" s="233"/>
      <c r="J563" s="229"/>
      <c r="K563" s="229"/>
      <c r="L563" s="234"/>
      <c r="M563" s="235"/>
      <c r="N563" s="236"/>
      <c r="O563" s="236"/>
      <c r="P563" s="236"/>
      <c r="Q563" s="236"/>
      <c r="R563" s="236"/>
      <c r="S563" s="236"/>
      <c r="T563" s="237"/>
      <c r="AT563" s="238" t="s">
        <v>184</v>
      </c>
      <c r="AU563" s="238" t="s">
        <v>82</v>
      </c>
      <c r="AV563" s="13" t="s">
        <v>82</v>
      </c>
      <c r="AW563" s="13" t="s">
        <v>35</v>
      </c>
      <c r="AX563" s="13" t="s">
        <v>80</v>
      </c>
      <c r="AY563" s="238" t="s">
        <v>172</v>
      </c>
    </row>
    <row r="564" spans="2:65" s="1" customFormat="1" ht="22.5" customHeight="1">
      <c r="B564" s="41"/>
      <c r="C564" s="202" t="s">
        <v>728</v>
      </c>
      <c r="D564" s="202" t="s">
        <v>175</v>
      </c>
      <c r="E564" s="203" t="s">
        <v>729</v>
      </c>
      <c r="F564" s="204" t="s">
        <v>730</v>
      </c>
      <c r="G564" s="205" t="s">
        <v>205</v>
      </c>
      <c r="H564" s="206">
        <v>38.073</v>
      </c>
      <c r="I564" s="207"/>
      <c r="J564" s="208">
        <f>ROUND(I564*H564,2)</f>
        <v>0</v>
      </c>
      <c r="K564" s="204" t="s">
        <v>179</v>
      </c>
      <c r="L564" s="61"/>
      <c r="M564" s="209" t="s">
        <v>21</v>
      </c>
      <c r="N564" s="210" t="s">
        <v>43</v>
      </c>
      <c r="O564" s="42"/>
      <c r="P564" s="211">
        <f>O564*H564</f>
        <v>0</v>
      </c>
      <c r="Q564" s="211">
        <v>0</v>
      </c>
      <c r="R564" s="211">
        <f>Q564*H564</f>
        <v>0</v>
      </c>
      <c r="S564" s="211">
        <v>0.005</v>
      </c>
      <c r="T564" s="212">
        <f>S564*H564</f>
        <v>0.190365</v>
      </c>
      <c r="AR564" s="24" t="s">
        <v>320</v>
      </c>
      <c r="AT564" s="24" t="s">
        <v>175</v>
      </c>
      <c r="AU564" s="24" t="s">
        <v>82</v>
      </c>
      <c r="AY564" s="24" t="s">
        <v>172</v>
      </c>
      <c r="BE564" s="213">
        <f>IF(N564="základní",J564,0)</f>
        <v>0</v>
      </c>
      <c r="BF564" s="213">
        <f>IF(N564="snížená",J564,0)</f>
        <v>0</v>
      </c>
      <c r="BG564" s="213">
        <f>IF(N564="zákl. přenesená",J564,0)</f>
        <v>0</v>
      </c>
      <c r="BH564" s="213">
        <f>IF(N564="sníž. přenesená",J564,0)</f>
        <v>0</v>
      </c>
      <c r="BI564" s="213">
        <f>IF(N564="nulová",J564,0)</f>
        <v>0</v>
      </c>
      <c r="BJ564" s="24" t="s">
        <v>80</v>
      </c>
      <c r="BK564" s="213">
        <f>ROUND(I564*H564,2)</f>
        <v>0</v>
      </c>
      <c r="BL564" s="24" t="s">
        <v>320</v>
      </c>
      <c r="BM564" s="24" t="s">
        <v>731</v>
      </c>
    </row>
    <row r="565" spans="2:47" s="1" customFormat="1" ht="67.5">
      <c r="B565" s="41"/>
      <c r="C565" s="63"/>
      <c r="D565" s="214" t="s">
        <v>182</v>
      </c>
      <c r="E565" s="63"/>
      <c r="F565" s="215" t="s">
        <v>732</v>
      </c>
      <c r="G565" s="63"/>
      <c r="H565" s="63"/>
      <c r="I565" s="172"/>
      <c r="J565" s="63"/>
      <c r="K565" s="63"/>
      <c r="L565" s="61"/>
      <c r="M565" s="216"/>
      <c r="N565" s="42"/>
      <c r="O565" s="42"/>
      <c r="P565" s="42"/>
      <c r="Q565" s="42"/>
      <c r="R565" s="42"/>
      <c r="S565" s="42"/>
      <c r="T565" s="78"/>
      <c r="AT565" s="24" t="s">
        <v>182</v>
      </c>
      <c r="AU565" s="24" t="s">
        <v>82</v>
      </c>
    </row>
    <row r="566" spans="2:51" s="12" customFormat="1" ht="13.5">
      <c r="B566" s="217"/>
      <c r="C566" s="218"/>
      <c r="D566" s="214" t="s">
        <v>184</v>
      </c>
      <c r="E566" s="219" t="s">
        <v>21</v>
      </c>
      <c r="F566" s="220" t="s">
        <v>733</v>
      </c>
      <c r="G566" s="218"/>
      <c r="H566" s="221" t="s">
        <v>21</v>
      </c>
      <c r="I566" s="222"/>
      <c r="J566" s="218"/>
      <c r="K566" s="218"/>
      <c r="L566" s="223"/>
      <c r="M566" s="224"/>
      <c r="N566" s="225"/>
      <c r="O566" s="225"/>
      <c r="P566" s="225"/>
      <c r="Q566" s="225"/>
      <c r="R566" s="225"/>
      <c r="S566" s="225"/>
      <c r="T566" s="226"/>
      <c r="AT566" s="227" t="s">
        <v>184</v>
      </c>
      <c r="AU566" s="227" t="s">
        <v>82</v>
      </c>
      <c r="AV566" s="12" t="s">
        <v>80</v>
      </c>
      <c r="AW566" s="12" t="s">
        <v>35</v>
      </c>
      <c r="AX566" s="12" t="s">
        <v>72</v>
      </c>
      <c r="AY566" s="227" t="s">
        <v>172</v>
      </c>
    </row>
    <row r="567" spans="2:51" s="13" customFormat="1" ht="13.5">
      <c r="B567" s="228"/>
      <c r="C567" s="229"/>
      <c r="D567" s="241" t="s">
        <v>184</v>
      </c>
      <c r="E567" s="251" t="s">
        <v>21</v>
      </c>
      <c r="F567" s="252" t="s">
        <v>734</v>
      </c>
      <c r="G567" s="229"/>
      <c r="H567" s="253">
        <v>38.073</v>
      </c>
      <c r="I567" s="233"/>
      <c r="J567" s="229"/>
      <c r="K567" s="229"/>
      <c r="L567" s="234"/>
      <c r="M567" s="235"/>
      <c r="N567" s="236"/>
      <c r="O567" s="236"/>
      <c r="P567" s="236"/>
      <c r="Q567" s="236"/>
      <c r="R567" s="236"/>
      <c r="S567" s="236"/>
      <c r="T567" s="237"/>
      <c r="AT567" s="238" t="s">
        <v>184</v>
      </c>
      <c r="AU567" s="238" t="s">
        <v>82</v>
      </c>
      <c r="AV567" s="13" t="s">
        <v>82</v>
      </c>
      <c r="AW567" s="13" t="s">
        <v>35</v>
      </c>
      <c r="AX567" s="13" t="s">
        <v>80</v>
      </c>
      <c r="AY567" s="238" t="s">
        <v>172</v>
      </c>
    </row>
    <row r="568" spans="2:65" s="1" customFormat="1" ht="31.5" customHeight="1">
      <c r="B568" s="41"/>
      <c r="C568" s="202" t="s">
        <v>735</v>
      </c>
      <c r="D568" s="202" t="s">
        <v>175</v>
      </c>
      <c r="E568" s="203" t="s">
        <v>736</v>
      </c>
      <c r="F568" s="204" t="s">
        <v>737</v>
      </c>
      <c r="G568" s="205" t="s">
        <v>178</v>
      </c>
      <c r="H568" s="206">
        <v>5.464</v>
      </c>
      <c r="I568" s="207"/>
      <c r="J568" s="208">
        <f>ROUND(I568*H568,2)</f>
        <v>0</v>
      </c>
      <c r="K568" s="204" t="s">
        <v>179</v>
      </c>
      <c r="L568" s="61"/>
      <c r="M568" s="209" t="s">
        <v>21</v>
      </c>
      <c r="N568" s="210" t="s">
        <v>43</v>
      </c>
      <c r="O568" s="42"/>
      <c r="P568" s="211">
        <f>O568*H568</f>
        <v>0</v>
      </c>
      <c r="Q568" s="211">
        <v>0</v>
      </c>
      <c r="R568" s="211">
        <f>Q568*H568</f>
        <v>0</v>
      </c>
      <c r="S568" s="211">
        <v>0</v>
      </c>
      <c r="T568" s="212">
        <f>S568*H568</f>
        <v>0</v>
      </c>
      <c r="AR568" s="24" t="s">
        <v>320</v>
      </c>
      <c r="AT568" s="24" t="s">
        <v>175</v>
      </c>
      <c r="AU568" s="24" t="s">
        <v>82</v>
      </c>
      <c r="AY568" s="24" t="s">
        <v>172</v>
      </c>
      <c r="BE568" s="213">
        <f>IF(N568="základní",J568,0)</f>
        <v>0</v>
      </c>
      <c r="BF568" s="213">
        <f>IF(N568="snížená",J568,0)</f>
        <v>0</v>
      </c>
      <c r="BG568" s="213">
        <f>IF(N568="zákl. přenesená",J568,0)</f>
        <v>0</v>
      </c>
      <c r="BH568" s="213">
        <f>IF(N568="sníž. přenesená",J568,0)</f>
        <v>0</v>
      </c>
      <c r="BI568" s="213">
        <f>IF(N568="nulová",J568,0)</f>
        <v>0</v>
      </c>
      <c r="BJ568" s="24" t="s">
        <v>80</v>
      </c>
      <c r="BK568" s="213">
        <f>ROUND(I568*H568,2)</f>
        <v>0</v>
      </c>
      <c r="BL568" s="24" t="s">
        <v>320</v>
      </c>
      <c r="BM568" s="24" t="s">
        <v>738</v>
      </c>
    </row>
    <row r="569" spans="2:47" s="1" customFormat="1" ht="121.5">
      <c r="B569" s="41"/>
      <c r="C569" s="63"/>
      <c r="D569" s="214" t="s">
        <v>182</v>
      </c>
      <c r="E569" s="63"/>
      <c r="F569" s="215" t="s">
        <v>739</v>
      </c>
      <c r="G569" s="63"/>
      <c r="H569" s="63"/>
      <c r="I569" s="172"/>
      <c r="J569" s="63"/>
      <c r="K569" s="63"/>
      <c r="L569" s="61"/>
      <c r="M569" s="216"/>
      <c r="N569" s="42"/>
      <c r="O569" s="42"/>
      <c r="P569" s="42"/>
      <c r="Q569" s="42"/>
      <c r="R569" s="42"/>
      <c r="S569" s="42"/>
      <c r="T569" s="78"/>
      <c r="AT569" s="24" t="s">
        <v>182</v>
      </c>
      <c r="AU569" s="24" t="s">
        <v>82</v>
      </c>
    </row>
    <row r="570" spans="2:63" s="11" customFormat="1" ht="29.85" customHeight="1">
      <c r="B570" s="185"/>
      <c r="C570" s="186"/>
      <c r="D570" s="199" t="s">
        <v>71</v>
      </c>
      <c r="E570" s="200" t="s">
        <v>740</v>
      </c>
      <c r="F570" s="200" t="s">
        <v>741</v>
      </c>
      <c r="G570" s="186"/>
      <c r="H570" s="186"/>
      <c r="I570" s="189"/>
      <c r="J570" s="201">
        <f>BK570</f>
        <v>0</v>
      </c>
      <c r="K570" s="186"/>
      <c r="L570" s="191"/>
      <c r="M570" s="192"/>
      <c r="N570" s="193"/>
      <c r="O570" s="193"/>
      <c r="P570" s="194">
        <f>SUM(P571:P582)</f>
        <v>0</v>
      </c>
      <c r="Q570" s="193"/>
      <c r="R570" s="194">
        <f>SUM(R571:R582)</f>
        <v>0.00915</v>
      </c>
      <c r="S570" s="193"/>
      <c r="T570" s="195">
        <f>SUM(T571:T582)</f>
        <v>0</v>
      </c>
      <c r="AR570" s="196" t="s">
        <v>82</v>
      </c>
      <c r="AT570" s="197" t="s">
        <v>71</v>
      </c>
      <c r="AU570" s="197" t="s">
        <v>80</v>
      </c>
      <c r="AY570" s="196" t="s">
        <v>172</v>
      </c>
      <c r="BK570" s="198">
        <f>SUM(BK571:BK582)</f>
        <v>0</v>
      </c>
    </row>
    <row r="571" spans="2:65" s="1" customFormat="1" ht="22.5" customHeight="1">
      <c r="B571" s="41"/>
      <c r="C571" s="202" t="s">
        <v>742</v>
      </c>
      <c r="D571" s="202" t="s">
        <v>175</v>
      </c>
      <c r="E571" s="203" t="s">
        <v>743</v>
      </c>
      <c r="F571" s="204" t="s">
        <v>744</v>
      </c>
      <c r="G571" s="205" t="s">
        <v>528</v>
      </c>
      <c r="H571" s="206">
        <v>0.9</v>
      </c>
      <c r="I571" s="207"/>
      <c r="J571" s="208">
        <f>ROUND(I571*H571,2)</f>
        <v>0</v>
      </c>
      <c r="K571" s="204" t="s">
        <v>179</v>
      </c>
      <c r="L571" s="61"/>
      <c r="M571" s="209" t="s">
        <v>21</v>
      </c>
      <c r="N571" s="210" t="s">
        <v>43</v>
      </c>
      <c r="O571" s="42"/>
      <c r="P571" s="211">
        <f>O571*H571</f>
        <v>0</v>
      </c>
      <c r="Q571" s="211">
        <v>0</v>
      </c>
      <c r="R571" s="211">
        <f>Q571*H571</f>
        <v>0</v>
      </c>
      <c r="S571" s="211">
        <v>0</v>
      </c>
      <c r="T571" s="212">
        <f>S571*H571</f>
        <v>0</v>
      </c>
      <c r="AR571" s="24" t="s">
        <v>320</v>
      </c>
      <c r="AT571" s="24" t="s">
        <v>175</v>
      </c>
      <c r="AU571" s="24" t="s">
        <v>82</v>
      </c>
      <c r="AY571" s="24" t="s">
        <v>172</v>
      </c>
      <c r="BE571" s="213">
        <f>IF(N571="základní",J571,0)</f>
        <v>0</v>
      </c>
      <c r="BF571" s="213">
        <f>IF(N571="snížená",J571,0)</f>
        <v>0</v>
      </c>
      <c r="BG571" s="213">
        <f>IF(N571="zákl. přenesená",J571,0)</f>
        <v>0</v>
      </c>
      <c r="BH571" s="213">
        <f>IF(N571="sníž. přenesená",J571,0)</f>
        <v>0</v>
      </c>
      <c r="BI571" s="213">
        <f>IF(N571="nulová",J571,0)</f>
        <v>0</v>
      </c>
      <c r="BJ571" s="24" t="s">
        <v>80</v>
      </c>
      <c r="BK571" s="213">
        <f>ROUND(I571*H571,2)</f>
        <v>0</v>
      </c>
      <c r="BL571" s="24" t="s">
        <v>320</v>
      </c>
      <c r="BM571" s="24" t="s">
        <v>745</v>
      </c>
    </row>
    <row r="572" spans="2:51" s="12" customFormat="1" ht="13.5">
      <c r="B572" s="217"/>
      <c r="C572" s="218"/>
      <c r="D572" s="214" t="s">
        <v>184</v>
      </c>
      <c r="E572" s="219" t="s">
        <v>21</v>
      </c>
      <c r="F572" s="220" t="s">
        <v>746</v>
      </c>
      <c r="G572" s="218"/>
      <c r="H572" s="221" t="s">
        <v>21</v>
      </c>
      <c r="I572" s="222"/>
      <c r="J572" s="218"/>
      <c r="K572" s="218"/>
      <c r="L572" s="223"/>
      <c r="M572" s="224"/>
      <c r="N572" s="225"/>
      <c r="O572" s="225"/>
      <c r="P572" s="225"/>
      <c r="Q572" s="225"/>
      <c r="R572" s="225"/>
      <c r="S572" s="225"/>
      <c r="T572" s="226"/>
      <c r="AT572" s="227" t="s">
        <v>184</v>
      </c>
      <c r="AU572" s="227" t="s">
        <v>82</v>
      </c>
      <c r="AV572" s="12" t="s">
        <v>80</v>
      </c>
      <c r="AW572" s="12" t="s">
        <v>35</v>
      </c>
      <c r="AX572" s="12" t="s">
        <v>72</v>
      </c>
      <c r="AY572" s="227" t="s">
        <v>172</v>
      </c>
    </row>
    <row r="573" spans="2:51" s="13" customFormat="1" ht="13.5">
      <c r="B573" s="228"/>
      <c r="C573" s="229"/>
      <c r="D573" s="241" t="s">
        <v>184</v>
      </c>
      <c r="E573" s="251" t="s">
        <v>21</v>
      </c>
      <c r="F573" s="252" t="s">
        <v>747</v>
      </c>
      <c r="G573" s="229"/>
      <c r="H573" s="253">
        <v>0.9</v>
      </c>
      <c r="I573" s="233"/>
      <c r="J573" s="229"/>
      <c r="K573" s="229"/>
      <c r="L573" s="234"/>
      <c r="M573" s="235"/>
      <c r="N573" s="236"/>
      <c r="O573" s="236"/>
      <c r="P573" s="236"/>
      <c r="Q573" s="236"/>
      <c r="R573" s="236"/>
      <c r="S573" s="236"/>
      <c r="T573" s="237"/>
      <c r="AT573" s="238" t="s">
        <v>184</v>
      </c>
      <c r="AU573" s="238" t="s">
        <v>82</v>
      </c>
      <c r="AV573" s="13" t="s">
        <v>82</v>
      </c>
      <c r="AW573" s="13" t="s">
        <v>35</v>
      </c>
      <c r="AX573" s="13" t="s">
        <v>80</v>
      </c>
      <c r="AY573" s="238" t="s">
        <v>172</v>
      </c>
    </row>
    <row r="574" spans="2:65" s="1" customFormat="1" ht="22.5" customHeight="1">
      <c r="B574" s="41"/>
      <c r="C574" s="254" t="s">
        <v>748</v>
      </c>
      <c r="D574" s="254" t="s">
        <v>399</v>
      </c>
      <c r="E574" s="255" t="s">
        <v>749</v>
      </c>
      <c r="F574" s="256" t="s">
        <v>750</v>
      </c>
      <c r="G574" s="257" t="s">
        <v>238</v>
      </c>
      <c r="H574" s="258">
        <v>1</v>
      </c>
      <c r="I574" s="259"/>
      <c r="J574" s="260">
        <f>ROUND(I574*H574,2)</f>
        <v>0</v>
      </c>
      <c r="K574" s="256" t="s">
        <v>21</v>
      </c>
      <c r="L574" s="261"/>
      <c r="M574" s="262" t="s">
        <v>21</v>
      </c>
      <c r="N574" s="263" t="s">
        <v>43</v>
      </c>
      <c r="O574" s="42"/>
      <c r="P574" s="211">
        <f>O574*H574</f>
        <v>0</v>
      </c>
      <c r="Q574" s="211">
        <v>0.0015</v>
      </c>
      <c r="R574" s="211">
        <f>Q574*H574</f>
        <v>0.0015</v>
      </c>
      <c r="S574" s="211">
        <v>0</v>
      </c>
      <c r="T574" s="212">
        <f>S574*H574</f>
        <v>0</v>
      </c>
      <c r="AR574" s="24" t="s">
        <v>402</v>
      </c>
      <c r="AT574" s="24" t="s">
        <v>399</v>
      </c>
      <c r="AU574" s="24" t="s">
        <v>82</v>
      </c>
      <c r="AY574" s="24" t="s">
        <v>172</v>
      </c>
      <c r="BE574" s="213">
        <f>IF(N574="základní",J574,0)</f>
        <v>0</v>
      </c>
      <c r="BF574" s="213">
        <f>IF(N574="snížená",J574,0)</f>
        <v>0</v>
      </c>
      <c r="BG574" s="213">
        <f>IF(N574="zákl. přenesená",J574,0)</f>
        <v>0</v>
      </c>
      <c r="BH574" s="213">
        <f>IF(N574="sníž. přenesená",J574,0)</f>
        <v>0</v>
      </c>
      <c r="BI574" s="213">
        <f>IF(N574="nulová",J574,0)</f>
        <v>0</v>
      </c>
      <c r="BJ574" s="24" t="s">
        <v>80</v>
      </c>
      <c r="BK574" s="213">
        <f>ROUND(I574*H574,2)</f>
        <v>0</v>
      </c>
      <c r="BL574" s="24" t="s">
        <v>320</v>
      </c>
      <c r="BM574" s="24" t="s">
        <v>751</v>
      </c>
    </row>
    <row r="575" spans="2:51" s="12" customFormat="1" ht="13.5">
      <c r="B575" s="217"/>
      <c r="C575" s="218"/>
      <c r="D575" s="214" t="s">
        <v>184</v>
      </c>
      <c r="E575" s="219" t="s">
        <v>21</v>
      </c>
      <c r="F575" s="220" t="s">
        <v>746</v>
      </c>
      <c r="G575" s="218"/>
      <c r="H575" s="221" t="s">
        <v>21</v>
      </c>
      <c r="I575" s="222"/>
      <c r="J575" s="218"/>
      <c r="K575" s="218"/>
      <c r="L575" s="223"/>
      <c r="M575" s="224"/>
      <c r="N575" s="225"/>
      <c r="O575" s="225"/>
      <c r="P575" s="225"/>
      <c r="Q575" s="225"/>
      <c r="R575" s="225"/>
      <c r="S575" s="225"/>
      <c r="T575" s="226"/>
      <c r="AT575" s="227" t="s">
        <v>184</v>
      </c>
      <c r="AU575" s="227" t="s">
        <v>82</v>
      </c>
      <c r="AV575" s="12" t="s">
        <v>80</v>
      </c>
      <c r="AW575" s="12" t="s">
        <v>35</v>
      </c>
      <c r="AX575" s="12" t="s">
        <v>72</v>
      </c>
      <c r="AY575" s="227" t="s">
        <v>172</v>
      </c>
    </row>
    <row r="576" spans="2:51" s="13" customFormat="1" ht="13.5">
      <c r="B576" s="228"/>
      <c r="C576" s="229"/>
      <c r="D576" s="241" t="s">
        <v>184</v>
      </c>
      <c r="E576" s="251" t="s">
        <v>21</v>
      </c>
      <c r="F576" s="252" t="s">
        <v>242</v>
      </c>
      <c r="G576" s="229"/>
      <c r="H576" s="253">
        <v>1</v>
      </c>
      <c r="I576" s="233"/>
      <c r="J576" s="229"/>
      <c r="K576" s="229"/>
      <c r="L576" s="234"/>
      <c r="M576" s="235"/>
      <c r="N576" s="236"/>
      <c r="O576" s="236"/>
      <c r="P576" s="236"/>
      <c r="Q576" s="236"/>
      <c r="R576" s="236"/>
      <c r="S576" s="236"/>
      <c r="T576" s="237"/>
      <c r="AT576" s="238" t="s">
        <v>184</v>
      </c>
      <c r="AU576" s="238" t="s">
        <v>82</v>
      </c>
      <c r="AV576" s="13" t="s">
        <v>82</v>
      </c>
      <c r="AW576" s="13" t="s">
        <v>35</v>
      </c>
      <c r="AX576" s="13" t="s">
        <v>80</v>
      </c>
      <c r="AY576" s="238" t="s">
        <v>172</v>
      </c>
    </row>
    <row r="577" spans="2:65" s="1" customFormat="1" ht="22.5" customHeight="1">
      <c r="B577" s="41"/>
      <c r="C577" s="202" t="s">
        <v>752</v>
      </c>
      <c r="D577" s="202" t="s">
        <v>175</v>
      </c>
      <c r="E577" s="203" t="s">
        <v>753</v>
      </c>
      <c r="F577" s="204" t="s">
        <v>754</v>
      </c>
      <c r="G577" s="205" t="s">
        <v>528</v>
      </c>
      <c r="H577" s="206">
        <v>5.1</v>
      </c>
      <c r="I577" s="207"/>
      <c r="J577" s="208">
        <f>ROUND(I577*H577,2)</f>
        <v>0</v>
      </c>
      <c r="K577" s="204" t="s">
        <v>21</v>
      </c>
      <c r="L577" s="61"/>
      <c r="M577" s="209" t="s">
        <v>21</v>
      </c>
      <c r="N577" s="210" t="s">
        <v>43</v>
      </c>
      <c r="O577" s="42"/>
      <c r="P577" s="211">
        <f>O577*H577</f>
        <v>0</v>
      </c>
      <c r="Q577" s="211">
        <v>0.0015</v>
      </c>
      <c r="R577" s="211">
        <f>Q577*H577</f>
        <v>0.00765</v>
      </c>
      <c r="S577" s="211">
        <v>0</v>
      </c>
      <c r="T577" s="212">
        <f>S577*H577</f>
        <v>0</v>
      </c>
      <c r="AR577" s="24" t="s">
        <v>320</v>
      </c>
      <c r="AT577" s="24" t="s">
        <v>175</v>
      </c>
      <c r="AU577" s="24" t="s">
        <v>82</v>
      </c>
      <c r="AY577" s="24" t="s">
        <v>172</v>
      </c>
      <c r="BE577" s="213">
        <f>IF(N577="základní",J577,0)</f>
        <v>0</v>
      </c>
      <c r="BF577" s="213">
        <f>IF(N577="snížená",J577,0)</f>
        <v>0</v>
      </c>
      <c r="BG577" s="213">
        <f>IF(N577="zákl. přenesená",J577,0)</f>
        <v>0</v>
      </c>
      <c r="BH577" s="213">
        <f>IF(N577="sníž. přenesená",J577,0)</f>
        <v>0</v>
      </c>
      <c r="BI577" s="213">
        <f>IF(N577="nulová",J577,0)</f>
        <v>0</v>
      </c>
      <c r="BJ577" s="24" t="s">
        <v>80</v>
      </c>
      <c r="BK577" s="213">
        <f>ROUND(I577*H577,2)</f>
        <v>0</v>
      </c>
      <c r="BL577" s="24" t="s">
        <v>320</v>
      </c>
      <c r="BM577" s="24" t="s">
        <v>755</v>
      </c>
    </row>
    <row r="578" spans="2:51" s="12" customFormat="1" ht="13.5">
      <c r="B578" s="217"/>
      <c r="C578" s="218"/>
      <c r="D578" s="214" t="s">
        <v>184</v>
      </c>
      <c r="E578" s="219" t="s">
        <v>21</v>
      </c>
      <c r="F578" s="220" t="s">
        <v>756</v>
      </c>
      <c r="G578" s="218"/>
      <c r="H578" s="221" t="s">
        <v>21</v>
      </c>
      <c r="I578" s="222"/>
      <c r="J578" s="218"/>
      <c r="K578" s="218"/>
      <c r="L578" s="223"/>
      <c r="M578" s="224"/>
      <c r="N578" s="225"/>
      <c r="O578" s="225"/>
      <c r="P578" s="225"/>
      <c r="Q578" s="225"/>
      <c r="R578" s="225"/>
      <c r="S578" s="225"/>
      <c r="T578" s="226"/>
      <c r="AT578" s="227" t="s">
        <v>184</v>
      </c>
      <c r="AU578" s="227" t="s">
        <v>82</v>
      </c>
      <c r="AV578" s="12" t="s">
        <v>80</v>
      </c>
      <c r="AW578" s="12" t="s">
        <v>35</v>
      </c>
      <c r="AX578" s="12" t="s">
        <v>72</v>
      </c>
      <c r="AY578" s="227" t="s">
        <v>172</v>
      </c>
    </row>
    <row r="579" spans="2:51" s="12" customFormat="1" ht="13.5">
      <c r="B579" s="217"/>
      <c r="C579" s="218"/>
      <c r="D579" s="214" t="s">
        <v>184</v>
      </c>
      <c r="E579" s="219" t="s">
        <v>21</v>
      </c>
      <c r="F579" s="220" t="s">
        <v>757</v>
      </c>
      <c r="G579" s="218"/>
      <c r="H579" s="221" t="s">
        <v>21</v>
      </c>
      <c r="I579" s="222"/>
      <c r="J579" s="218"/>
      <c r="K579" s="218"/>
      <c r="L579" s="223"/>
      <c r="M579" s="224"/>
      <c r="N579" s="225"/>
      <c r="O579" s="225"/>
      <c r="P579" s="225"/>
      <c r="Q579" s="225"/>
      <c r="R579" s="225"/>
      <c r="S579" s="225"/>
      <c r="T579" s="226"/>
      <c r="AT579" s="227" t="s">
        <v>184</v>
      </c>
      <c r="AU579" s="227" t="s">
        <v>82</v>
      </c>
      <c r="AV579" s="12" t="s">
        <v>80</v>
      </c>
      <c r="AW579" s="12" t="s">
        <v>35</v>
      </c>
      <c r="AX579" s="12" t="s">
        <v>72</v>
      </c>
      <c r="AY579" s="227" t="s">
        <v>172</v>
      </c>
    </row>
    <row r="580" spans="2:51" s="13" customFormat="1" ht="13.5">
      <c r="B580" s="228"/>
      <c r="C580" s="229"/>
      <c r="D580" s="241" t="s">
        <v>184</v>
      </c>
      <c r="E580" s="251" t="s">
        <v>21</v>
      </c>
      <c r="F580" s="252" t="s">
        <v>758</v>
      </c>
      <c r="G580" s="229"/>
      <c r="H580" s="253">
        <v>5.1</v>
      </c>
      <c r="I580" s="233"/>
      <c r="J580" s="229"/>
      <c r="K580" s="229"/>
      <c r="L580" s="234"/>
      <c r="M580" s="235"/>
      <c r="N580" s="236"/>
      <c r="O580" s="236"/>
      <c r="P580" s="236"/>
      <c r="Q580" s="236"/>
      <c r="R580" s="236"/>
      <c r="S580" s="236"/>
      <c r="T580" s="237"/>
      <c r="AT580" s="238" t="s">
        <v>184</v>
      </c>
      <c r="AU580" s="238" t="s">
        <v>82</v>
      </c>
      <c r="AV580" s="13" t="s">
        <v>82</v>
      </c>
      <c r="AW580" s="13" t="s">
        <v>35</v>
      </c>
      <c r="AX580" s="13" t="s">
        <v>80</v>
      </c>
      <c r="AY580" s="238" t="s">
        <v>172</v>
      </c>
    </row>
    <row r="581" spans="2:65" s="1" customFormat="1" ht="31.5" customHeight="1">
      <c r="B581" s="41"/>
      <c r="C581" s="202" t="s">
        <v>759</v>
      </c>
      <c r="D581" s="202" t="s">
        <v>175</v>
      </c>
      <c r="E581" s="203" t="s">
        <v>760</v>
      </c>
      <c r="F581" s="204" t="s">
        <v>761</v>
      </c>
      <c r="G581" s="205" t="s">
        <v>178</v>
      </c>
      <c r="H581" s="206">
        <v>0.009</v>
      </c>
      <c r="I581" s="207"/>
      <c r="J581" s="208">
        <f>ROUND(I581*H581,2)</f>
        <v>0</v>
      </c>
      <c r="K581" s="204" t="s">
        <v>179</v>
      </c>
      <c r="L581" s="61"/>
      <c r="M581" s="209" t="s">
        <v>21</v>
      </c>
      <c r="N581" s="210" t="s">
        <v>43</v>
      </c>
      <c r="O581" s="42"/>
      <c r="P581" s="211">
        <f>O581*H581</f>
        <v>0</v>
      </c>
      <c r="Q581" s="211">
        <v>0</v>
      </c>
      <c r="R581" s="211">
        <f>Q581*H581</f>
        <v>0</v>
      </c>
      <c r="S581" s="211">
        <v>0</v>
      </c>
      <c r="T581" s="212">
        <f>S581*H581</f>
        <v>0</v>
      </c>
      <c r="AR581" s="24" t="s">
        <v>320</v>
      </c>
      <c r="AT581" s="24" t="s">
        <v>175</v>
      </c>
      <c r="AU581" s="24" t="s">
        <v>82</v>
      </c>
      <c r="AY581" s="24" t="s">
        <v>172</v>
      </c>
      <c r="BE581" s="213">
        <f>IF(N581="základní",J581,0)</f>
        <v>0</v>
      </c>
      <c r="BF581" s="213">
        <f>IF(N581="snížená",J581,0)</f>
        <v>0</v>
      </c>
      <c r="BG581" s="213">
        <f>IF(N581="zákl. přenesená",J581,0)</f>
        <v>0</v>
      </c>
      <c r="BH581" s="213">
        <f>IF(N581="sníž. přenesená",J581,0)</f>
        <v>0</v>
      </c>
      <c r="BI581" s="213">
        <f>IF(N581="nulová",J581,0)</f>
        <v>0</v>
      </c>
      <c r="BJ581" s="24" t="s">
        <v>80</v>
      </c>
      <c r="BK581" s="213">
        <f>ROUND(I581*H581,2)</f>
        <v>0</v>
      </c>
      <c r="BL581" s="24" t="s">
        <v>320</v>
      </c>
      <c r="BM581" s="24" t="s">
        <v>762</v>
      </c>
    </row>
    <row r="582" spans="2:47" s="1" customFormat="1" ht="121.5">
      <c r="B582" s="41"/>
      <c r="C582" s="63"/>
      <c r="D582" s="214" t="s">
        <v>182</v>
      </c>
      <c r="E582" s="63"/>
      <c r="F582" s="215" t="s">
        <v>763</v>
      </c>
      <c r="G582" s="63"/>
      <c r="H582" s="63"/>
      <c r="I582" s="172"/>
      <c r="J582" s="63"/>
      <c r="K582" s="63"/>
      <c r="L582" s="61"/>
      <c r="M582" s="216"/>
      <c r="N582" s="42"/>
      <c r="O582" s="42"/>
      <c r="P582" s="42"/>
      <c r="Q582" s="42"/>
      <c r="R582" s="42"/>
      <c r="S582" s="42"/>
      <c r="T582" s="78"/>
      <c r="AT582" s="24" t="s">
        <v>182</v>
      </c>
      <c r="AU582" s="24" t="s">
        <v>82</v>
      </c>
    </row>
    <row r="583" spans="2:63" s="11" customFormat="1" ht="29.85" customHeight="1">
      <c r="B583" s="185"/>
      <c r="C583" s="186"/>
      <c r="D583" s="199" t="s">
        <v>71</v>
      </c>
      <c r="E583" s="200" t="s">
        <v>764</v>
      </c>
      <c r="F583" s="200" t="s">
        <v>765</v>
      </c>
      <c r="G583" s="186"/>
      <c r="H583" s="186"/>
      <c r="I583" s="189"/>
      <c r="J583" s="201">
        <f>BK583</f>
        <v>0</v>
      </c>
      <c r="K583" s="186"/>
      <c r="L583" s="191"/>
      <c r="M583" s="192"/>
      <c r="N583" s="193"/>
      <c r="O583" s="193"/>
      <c r="P583" s="194">
        <f>SUM(P584:P700)</f>
        <v>0</v>
      </c>
      <c r="Q583" s="193"/>
      <c r="R583" s="194">
        <f>SUM(R584:R700)</f>
        <v>0.5834100000000001</v>
      </c>
      <c r="S583" s="193"/>
      <c r="T583" s="195">
        <f>SUM(T584:T700)</f>
        <v>0</v>
      </c>
      <c r="AR583" s="196" t="s">
        <v>82</v>
      </c>
      <c r="AT583" s="197" t="s">
        <v>71</v>
      </c>
      <c r="AU583" s="197" t="s">
        <v>80</v>
      </c>
      <c r="AY583" s="196" t="s">
        <v>172</v>
      </c>
      <c r="BK583" s="198">
        <f>SUM(BK584:BK700)</f>
        <v>0</v>
      </c>
    </row>
    <row r="584" spans="2:65" s="1" customFormat="1" ht="31.5" customHeight="1">
      <c r="B584" s="41"/>
      <c r="C584" s="202" t="s">
        <v>766</v>
      </c>
      <c r="D584" s="202" t="s">
        <v>175</v>
      </c>
      <c r="E584" s="203" t="s">
        <v>767</v>
      </c>
      <c r="F584" s="204" t="s">
        <v>768</v>
      </c>
      <c r="G584" s="205" t="s">
        <v>238</v>
      </c>
      <c r="H584" s="206">
        <v>1</v>
      </c>
      <c r="I584" s="207"/>
      <c r="J584" s="208">
        <f>ROUND(I584*H584,2)</f>
        <v>0</v>
      </c>
      <c r="K584" s="204" t="s">
        <v>179</v>
      </c>
      <c r="L584" s="61"/>
      <c r="M584" s="209" t="s">
        <v>21</v>
      </c>
      <c r="N584" s="210" t="s">
        <v>43</v>
      </c>
      <c r="O584" s="42"/>
      <c r="P584" s="211">
        <f>O584*H584</f>
        <v>0</v>
      </c>
      <c r="Q584" s="211">
        <v>0</v>
      </c>
      <c r="R584" s="211">
        <f>Q584*H584</f>
        <v>0</v>
      </c>
      <c r="S584" s="211">
        <v>0</v>
      </c>
      <c r="T584" s="212">
        <f>S584*H584</f>
        <v>0</v>
      </c>
      <c r="AR584" s="24" t="s">
        <v>320</v>
      </c>
      <c r="AT584" s="24" t="s">
        <v>175</v>
      </c>
      <c r="AU584" s="24" t="s">
        <v>82</v>
      </c>
      <c r="AY584" s="24" t="s">
        <v>172</v>
      </c>
      <c r="BE584" s="213">
        <f>IF(N584="základní",J584,0)</f>
        <v>0</v>
      </c>
      <c r="BF584" s="213">
        <f>IF(N584="snížená",J584,0)</f>
        <v>0</v>
      </c>
      <c r="BG584" s="213">
        <f>IF(N584="zákl. přenesená",J584,0)</f>
        <v>0</v>
      </c>
      <c r="BH584" s="213">
        <f>IF(N584="sníž. přenesená",J584,0)</f>
        <v>0</v>
      </c>
      <c r="BI584" s="213">
        <f>IF(N584="nulová",J584,0)</f>
        <v>0</v>
      </c>
      <c r="BJ584" s="24" t="s">
        <v>80</v>
      </c>
      <c r="BK584" s="213">
        <f>ROUND(I584*H584,2)</f>
        <v>0</v>
      </c>
      <c r="BL584" s="24" t="s">
        <v>320</v>
      </c>
      <c r="BM584" s="24" t="s">
        <v>769</v>
      </c>
    </row>
    <row r="585" spans="2:47" s="1" customFormat="1" ht="148.5">
      <c r="B585" s="41"/>
      <c r="C585" s="63"/>
      <c r="D585" s="214" t="s">
        <v>182</v>
      </c>
      <c r="E585" s="63"/>
      <c r="F585" s="215" t="s">
        <v>770</v>
      </c>
      <c r="G585" s="63"/>
      <c r="H585" s="63"/>
      <c r="I585" s="172"/>
      <c r="J585" s="63"/>
      <c r="K585" s="63"/>
      <c r="L585" s="61"/>
      <c r="M585" s="216"/>
      <c r="N585" s="42"/>
      <c r="O585" s="42"/>
      <c r="P585" s="42"/>
      <c r="Q585" s="42"/>
      <c r="R585" s="42"/>
      <c r="S585" s="42"/>
      <c r="T585" s="78"/>
      <c r="AT585" s="24" t="s">
        <v>182</v>
      </c>
      <c r="AU585" s="24" t="s">
        <v>82</v>
      </c>
    </row>
    <row r="586" spans="2:51" s="12" customFormat="1" ht="13.5">
      <c r="B586" s="217"/>
      <c r="C586" s="218"/>
      <c r="D586" s="214" t="s">
        <v>184</v>
      </c>
      <c r="E586" s="219" t="s">
        <v>21</v>
      </c>
      <c r="F586" s="220" t="s">
        <v>385</v>
      </c>
      <c r="G586" s="218"/>
      <c r="H586" s="221" t="s">
        <v>21</v>
      </c>
      <c r="I586" s="222"/>
      <c r="J586" s="218"/>
      <c r="K586" s="218"/>
      <c r="L586" s="223"/>
      <c r="M586" s="224"/>
      <c r="N586" s="225"/>
      <c r="O586" s="225"/>
      <c r="P586" s="225"/>
      <c r="Q586" s="225"/>
      <c r="R586" s="225"/>
      <c r="S586" s="225"/>
      <c r="T586" s="226"/>
      <c r="AT586" s="227" t="s">
        <v>184</v>
      </c>
      <c r="AU586" s="227" t="s">
        <v>82</v>
      </c>
      <c r="AV586" s="12" t="s">
        <v>80</v>
      </c>
      <c r="AW586" s="12" t="s">
        <v>35</v>
      </c>
      <c r="AX586" s="12" t="s">
        <v>72</v>
      </c>
      <c r="AY586" s="227" t="s">
        <v>172</v>
      </c>
    </row>
    <row r="587" spans="2:51" s="13" customFormat="1" ht="13.5">
      <c r="B587" s="228"/>
      <c r="C587" s="229"/>
      <c r="D587" s="241" t="s">
        <v>184</v>
      </c>
      <c r="E587" s="251" t="s">
        <v>21</v>
      </c>
      <c r="F587" s="252" t="s">
        <v>242</v>
      </c>
      <c r="G587" s="229"/>
      <c r="H587" s="253">
        <v>1</v>
      </c>
      <c r="I587" s="233"/>
      <c r="J587" s="229"/>
      <c r="K587" s="229"/>
      <c r="L587" s="234"/>
      <c r="M587" s="235"/>
      <c r="N587" s="236"/>
      <c r="O587" s="236"/>
      <c r="P587" s="236"/>
      <c r="Q587" s="236"/>
      <c r="R587" s="236"/>
      <c r="S587" s="236"/>
      <c r="T587" s="237"/>
      <c r="AT587" s="238" t="s">
        <v>184</v>
      </c>
      <c r="AU587" s="238" t="s">
        <v>82</v>
      </c>
      <c r="AV587" s="13" t="s">
        <v>82</v>
      </c>
      <c r="AW587" s="13" t="s">
        <v>35</v>
      </c>
      <c r="AX587" s="13" t="s">
        <v>80</v>
      </c>
      <c r="AY587" s="238" t="s">
        <v>172</v>
      </c>
    </row>
    <row r="588" spans="2:65" s="1" customFormat="1" ht="22.5" customHeight="1">
      <c r="B588" s="41"/>
      <c r="C588" s="254" t="s">
        <v>771</v>
      </c>
      <c r="D588" s="254" t="s">
        <v>399</v>
      </c>
      <c r="E588" s="255" t="s">
        <v>772</v>
      </c>
      <c r="F588" s="256" t="s">
        <v>773</v>
      </c>
      <c r="G588" s="257" t="s">
        <v>238</v>
      </c>
      <c r="H588" s="258">
        <v>1</v>
      </c>
      <c r="I588" s="259"/>
      <c r="J588" s="260">
        <f>ROUND(I588*H588,2)</f>
        <v>0</v>
      </c>
      <c r="K588" s="256" t="s">
        <v>179</v>
      </c>
      <c r="L588" s="261"/>
      <c r="M588" s="262" t="s">
        <v>21</v>
      </c>
      <c r="N588" s="263" t="s">
        <v>43</v>
      </c>
      <c r="O588" s="42"/>
      <c r="P588" s="211">
        <f>O588*H588</f>
        <v>0</v>
      </c>
      <c r="Q588" s="211">
        <v>0.025</v>
      </c>
      <c r="R588" s="211">
        <f>Q588*H588</f>
        <v>0.025</v>
      </c>
      <c r="S588" s="211">
        <v>0</v>
      </c>
      <c r="T588" s="212">
        <f>S588*H588</f>
        <v>0</v>
      </c>
      <c r="AR588" s="24" t="s">
        <v>402</v>
      </c>
      <c r="AT588" s="24" t="s">
        <v>399</v>
      </c>
      <c r="AU588" s="24" t="s">
        <v>82</v>
      </c>
      <c r="AY588" s="24" t="s">
        <v>172</v>
      </c>
      <c r="BE588" s="213">
        <f>IF(N588="základní",J588,0)</f>
        <v>0</v>
      </c>
      <c r="BF588" s="213">
        <f>IF(N588="snížená",J588,0)</f>
        <v>0</v>
      </c>
      <c r="BG588" s="213">
        <f>IF(N588="zákl. přenesená",J588,0)</f>
        <v>0</v>
      </c>
      <c r="BH588" s="213">
        <f>IF(N588="sníž. přenesená",J588,0)</f>
        <v>0</v>
      </c>
      <c r="BI588" s="213">
        <f>IF(N588="nulová",J588,0)</f>
        <v>0</v>
      </c>
      <c r="BJ588" s="24" t="s">
        <v>80</v>
      </c>
      <c r="BK588" s="213">
        <f>ROUND(I588*H588,2)</f>
        <v>0</v>
      </c>
      <c r="BL588" s="24" t="s">
        <v>320</v>
      </c>
      <c r="BM588" s="24" t="s">
        <v>774</v>
      </c>
    </row>
    <row r="589" spans="2:51" s="12" customFormat="1" ht="13.5">
      <c r="B589" s="217"/>
      <c r="C589" s="218"/>
      <c r="D589" s="214" t="s">
        <v>184</v>
      </c>
      <c r="E589" s="219" t="s">
        <v>21</v>
      </c>
      <c r="F589" s="220" t="s">
        <v>385</v>
      </c>
      <c r="G589" s="218"/>
      <c r="H589" s="221" t="s">
        <v>21</v>
      </c>
      <c r="I589" s="222"/>
      <c r="J589" s="218"/>
      <c r="K589" s="218"/>
      <c r="L589" s="223"/>
      <c r="M589" s="224"/>
      <c r="N589" s="225"/>
      <c r="O589" s="225"/>
      <c r="P589" s="225"/>
      <c r="Q589" s="225"/>
      <c r="R589" s="225"/>
      <c r="S589" s="225"/>
      <c r="T589" s="226"/>
      <c r="AT589" s="227" t="s">
        <v>184</v>
      </c>
      <c r="AU589" s="227" t="s">
        <v>82</v>
      </c>
      <c r="AV589" s="12" t="s">
        <v>80</v>
      </c>
      <c r="AW589" s="12" t="s">
        <v>35</v>
      </c>
      <c r="AX589" s="12" t="s">
        <v>72</v>
      </c>
      <c r="AY589" s="227" t="s">
        <v>172</v>
      </c>
    </row>
    <row r="590" spans="2:51" s="13" customFormat="1" ht="13.5">
      <c r="B590" s="228"/>
      <c r="C590" s="229"/>
      <c r="D590" s="241" t="s">
        <v>184</v>
      </c>
      <c r="E590" s="251" t="s">
        <v>21</v>
      </c>
      <c r="F590" s="252" t="s">
        <v>242</v>
      </c>
      <c r="G590" s="229"/>
      <c r="H590" s="253">
        <v>1</v>
      </c>
      <c r="I590" s="233"/>
      <c r="J590" s="229"/>
      <c r="K590" s="229"/>
      <c r="L590" s="234"/>
      <c r="M590" s="235"/>
      <c r="N590" s="236"/>
      <c r="O590" s="236"/>
      <c r="P590" s="236"/>
      <c r="Q590" s="236"/>
      <c r="R590" s="236"/>
      <c r="S590" s="236"/>
      <c r="T590" s="237"/>
      <c r="AT590" s="238" t="s">
        <v>184</v>
      </c>
      <c r="AU590" s="238" t="s">
        <v>82</v>
      </c>
      <c r="AV590" s="13" t="s">
        <v>82</v>
      </c>
      <c r="AW590" s="13" t="s">
        <v>35</v>
      </c>
      <c r="AX590" s="13" t="s">
        <v>80</v>
      </c>
      <c r="AY590" s="238" t="s">
        <v>172</v>
      </c>
    </row>
    <row r="591" spans="2:65" s="1" customFormat="1" ht="31.5" customHeight="1">
      <c r="B591" s="41"/>
      <c r="C591" s="202" t="s">
        <v>775</v>
      </c>
      <c r="D591" s="202" t="s">
        <v>175</v>
      </c>
      <c r="E591" s="203" t="s">
        <v>776</v>
      </c>
      <c r="F591" s="204" t="s">
        <v>777</v>
      </c>
      <c r="G591" s="205" t="s">
        <v>238</v>
      </c>
      <c r="H591" s="206">
        <v>3</v>
      </c>
      <c r="I591" s="207"/>
      <c r="J591" s="208">
        <f>ROUND(I591*H591,2)</f>
        <v>0</v>
      </c>
      <c r="K591" s="204" t="s">
        <v>179</v>
      </c>
      <c r="L591" s="61"/>
      <c r="M591" s="209" t="s">
        <v>21</v>
      </c>
      <c r="N591" s="210" t="s">
        <v>43</v>
      </c>
      <c r="O591" s="42"/>
      <c r="P591" s="211">
        <f>O591*H591</f>
        <v>0</v>
      </c>
      <c r="Q591" s="211">
        <v>0</v>
      </c>
      <c r="R591" s="211">
        <f>Q591*H591</f>
        <v>0</v>
      </c>
      <c r="S591" s="211">
        <v>0</v>
      </c>
      <c r="T591" s="212">
        <f>S591*H591</f>
        <v>0</v>
      </c>
      <c r="AR591" s="24" t="s">
        <v>320</v>
      </c>
      <c r="AT591" s="24" t="s">
        <v>175</v>
      </c>
      <c r="AU591" s="24" t="s">
        <v>82</v>
      </c>
      <c r="AY591" s="24" t="s">
        <v>172</v>
      </c>
      <c r="BE591" s="213">
        <f>IF(N591="základní",J591,0)</f>
        <v>0</v>
      </c>
      <c r="BF591" s="213">
        <f>IF(N591="snížená",J591,0)</f>
        <v>0</v>
      </c>
      <c r="BG591" s="213">
        <f>IF(N591="zákl. přenesená",J591,0)</f>
        <v>0</v>
      </c>
      <c r="BH591" s="213">
        <f>IF(N591="sníž. přenesená",J591,0)</f>
        <v>0</v>
      </c>
      <c r="BI591" s="213">
        <f>IF(N591="nulová",J591,0)</f>
        <v>0</v>
      </c>
      <c r="BJ591" s="24" t="s">
        <v>80</v>
      </c>
      <c r="BK591" s="213">
        <f>ROUND(I591*H591,2)</f>
        <v>0</v>
      </c>
      <c r="BL591" s="24" t="s">
        <v>320</v>
      </c>
      <c r="BM591" s="24" t="s">
        <v>778</v>
      </c>
    </row>
    <row r="592" spans="2:47" s="1" customFormat="1" ht="148.5">
      <c r="B592" s="41"/>
      <c r="C592" s="63"/>
      <c r="D592" s="214" t="s">
        <v>182</v>
      </c>
      <c r="E592" s="63"/>
      <c r="F592" s="215" t="s">
        <v>770</v>
      </c>
      <c r="G592" s="63"/>
      <c r="H592" s="63"/>
      <c r="I592" s="172"/>
      <c r="J592" s="63"/>
      <c r="K592" s="63"/>
      <c r="L592" s="61"/>
      <c r="M592" s="216"/>
      <c r="N592" s="42"/>
      <c r="O592" s="42"/>
      <c r="P592" s="42"/>
      <c r="Q592" s="42"/>
      <c r="R592" s="42"/>
      <c r="S592" s="42"/>
      <c r="T592" s="78"/>
      <c r="AT592" s="24" t="s">
        <v>182</v>
      </c>
      <c r="AU592" s="24" t="s">
        <v>82</v>
      </c>
    </row>
    <row r="593" spans="2:51" s="12" customFormat="1" ht="13.5">
      <c r="B593" s="217"/>
      <c r="C593" s="218"/>
      <c r="D593" s="214" t="s">
        <v>184</v>
      </c>
      <c r="E593" s="219" t="s">
        <v>21</v>
      </c>
      <c r="F593" s="220" t="s">
        <v>779</v>
      </c>
      <c r="G593" s="218"/>
      <c r="H593" s="221" t="s">
        <v>21</v>
      </c>
      <c r="I593" s="222"/>
      <c r="J593" s="218"/>
      <c r="K593" s="218"/>
      <c r="L593" s="223"/>
      <c r="M593" s="224"/>
      <c r="N593" s="225"/>
      <c r="O593" s="225"/>
      <c r="P593" s="225"/>
      <c r="Q593" s="225"/>
      <c r="R593" s="225"/>
      <c r="S593" s="225"/>
      <c r="T593" s="226"/>
      <c r="AT593" s="227" t="s">
        <v>184</v>
      </c>
      <c r="AU593" s="227" t="s">
        <v>82</v>
      </c>
      <c r="AV593" s="12" t="s">
        <v>80</v>
      </c>
      <c r="AW593" s="12" t="s">
        <v>35</v>
      </c>
      <c r="AX593" s="12" t="s">
        <v>72</v>
      </c>
      <c r="AY593" s="227" t="s">
        <v>172</v>
      </c>
    </row>
    <row r="594" spans="2:51" s="13" customFormat="1" ht="13.5">
      <c r="B594" s="228"/>
      <c r="C594" s="229"/>
      <c r="D594" s="241" t="s">
        <v>184</v>
      </c>
      <c r="E594" s="251" t="s">
        <v>21</v>
      </c>
      <c r="F594" s="252" t="s">
        <v>397</v>
      </c>
      <c r="G594" s="229"/>
      <c r="H594" s="253">
        <v>3</v>
      </c>
      <c r="I594" s="233"/>
      <c r="J594" s="229"/>
      <c r="K594" s="229"/>
      <c r="L594" s="234"/>
      <c r="M594" s="235"/>
      <c r="N594" s="236"/>
      <c r="O594" s="236"/>
      <c r="P594" s="236"/>
      <c r="Q594" s="236"/>
      <c r="R594" s="236"/>
      <c r="S594" s="236"/>
      <c r="T594" s="237"/>
      <c r="AT594" s="238" t="s">
        <v>184</v>
      </c>
      <c r="AU594" s="238" t="s">
        <v>82</v>
      </c>
      <c r="AV594" s="13" t="s">
        <v>82</v>
      </c>
      <c r="AW594" s="13" t="s">
        <v>35</v>
      </c>
      <c r="AX594" s="13" t="s">
        <v>80</v>
      </c>
      <c r="AY594" s="238" t="s">
        <v>172</v>
      </c>
    </row>
    <row r="595" spans="2:65" s="1" customFormat="1" ht="31.5" customHeight="1">
      <c r="B595" s="41"/>
      <c r="C595" s="202" t="s">
        <v>780</v>
      </c>
      <c r="D595" s="202" t="s">
        <v>175</v>
      </c>
      <c r="E595" s="203" t="s">
        <v>781</v>
      </c>
      <c r="F595" s="204" t="s">
        <v>782</v>
      </c>
      <c r="G595" s="205" t="s">
        <v>238</v>
      </c>
      <c r="H595" s="206">
        <v>1</v>
      </c>
      <c r="I595" s="207"/>
      <c r="J595" s="208">
        <f>ROUND(I595*H595,2)</f>
        <v>0</v>
      </c>
      <c r="K595" s="204" t="s">
        <v>179</v>
      </c>
      <c r="L595" s="61"/>
      <c r="M595" s="209" t="s">
        <v>21</v>
      </c>
      <c r="N595" s="210" t="s">
        <v>43</v>
      </c>
      <c r="O595" s="42"/>
      <c r="P595" s="211">
        <f>O595*H595</f>
        <v>0</v>
      </c>
      <c r="Q595" s="211">
        <v>0</v>
      </c>
      <c r="R595" s="211">
        <f>Q595*H595</f>
        <v>0</v>
      </c>
      <c r="S595" s="211">
        <v>0</v>
      </c>
      <c r="T595" s="212">
        <f>S595*H595</f>
        <v>0</v>
      </c>
      <c r="AR595" s="24" t="s">
        <v>320</v>
      </c>
      <c r="AT595" s="24" t="s">
        <v>175</v>
      </c>
      <c r="AU595" s="24" t="s">
        <v>82</v>
      </c>
      <c r="AY595" s="24" t="s">
        <v>172</v>
      </c>
      <c r="BE595" s="213">
        <f>IF(N595="základní",J595,0)</f>
        <v>0</v>
      </c>
      <c r="BF595" s="213">
        <f>IF(N595="snížená",J595,0)</f>
        <v>0</v>
      </c>
      <c r="BG595" s="213">
        <f>IF(N595="zákl. přenesená",J595,0)</f>
        <v>0</v>
      </c>
      <c r="BH595" s="213">
        <f>IF(N595="sníž. přenesená",J595,0)</f>
        <v>0</v>
      </c>
      <c r="BI595" s="213">
        <f>IF(N595="nulová",J595,0)</f>
        <v>0</v>
      </c>
      <c r="BJ595" s="24" t="s">
        <v>80</v>
      </c>
      <c r="BK595" s="213">
        <f>ROUND(I595*H595,2)</f>
        <v>0</v>
      </c>
      <c r="BL595" s="24" t="s">
        <v>320</v>
      </c>
      <c r="BM595" s="24" t="s">
        <v>783</v>
      </c>
    </row>
    <row r="596" spans="2:47" s="1" customFormat="1" ht="148.5">
      <c r="B596" s="41"/>
      <c r="C596" s="63"/>
      <c r="D596" s="214" t="s">
        <v>182</v>
      </c>
      <c r="E596" s="63"/>
      <c r="F596" s="215" t="s">
        <v>770</v>
      </c>
      <c r="G596" s="63"/>
      <c r="H596" s="63"/>
      <c r="I596" s="172"/>
      <c r="J596" s="63"/>
      <c r="K596" s="63"/>
      <c r="L596" s="61"/>
      <c r="M596" s="216"/>
      <c r="N596" s="42"/>
      <c r="O596" s="42"/>
      <c r="P596" s="42"/>
      <c r="Q596" s="42"/>
      <c r="R596" s="42"/>
      <c r="S596" s="42"/>
      <c r="T596" s="78"/>
      <c r="AT596" s="24" t="s">
        <v>182</v>
      </c>
      <c r="AU596" s="24" t="s">
        <v>82</v>
      </c>
    </row>
    <row r="597" spans="2:51" s="12" customFormat="1" ht="13.5">
      <c r="B597" s="217"/>
      <c r="C597" s="218"/>
      <c r="D597" s="214" t="s">
        <v>184</v>
      </c>
      <c r="E597" s="219" t="s">
        <v>21</v>
      </c>
      <c r="F597" s="220" t="s">
        <v>395</v>
      </c>
      <c r="G597" s="218"/>
      <c r="H597" s="221" t="s">
        <v>21</v>
      </c>
      <c r="I597" s="222"/>
      <c r="J597" s="218"/>
      <c r="K597" s="218"/>
      <c r="L597" s="223"/>
      <c r="M597" s="224"/>
      <c r="N597" s="225"/>
      <c r="O597" s="225"/>
      <c r="P597" s="225"/>
      <c r="Q597" s="225"/>
      <c r="R597" s="225"/>
      <c r="S597" s="225"/>
      <c r="T597" s="226"/>
      <c r="AT597" s="227" t="s">
        <v>184</v>
      </c>
      <c r="AU597" s="227" t="s">
        <v>82</v>
      </c>
      <c r="AV597" s="12" t="s">
        <v>80</v>
      </c>
      <c r="AW597" s="12" t="s">
        <v>35</v>
      </c>
      <c r="AX597" s="12" t="s">
        <v>72</v>
      </c>
      <c r="AY597" s="227" t="s">
        <v>172</v>
      </c>
    </row>
    <row r="598" spans="2:51" s="13" customFormat="1" ht="13.5">
      <c r="B598" s="228"/>
      <c r="C598" s="229"/>
      <c r="D598" s="241" t="s">
        <v>184</v>
      </c>
      <c r="E598" s="251" t="s">
        <v>21</v>
      </c>
      <c r="F598" s="252" t="s">
        <v>242</v>
      </c>
      <c r="G598" s="229"/>
      <c r="H598" s="253">
        <v>1</v>
      </c>
      <c r="I598" s="233"/>
      <c r="J598" s="229"/>
      <c r="K598" s="229"/>
      <c r="L598" s="234"/>
      <c r="M598" s="235"/>
      <c r="N598" s="236"/>
      <c r="O598" s="236"/>
      <c r="P598" s="236"/>
      <c r="Q598" s="236"/>
      <c r="R598" s="236"/>
      <c r="S598" s="236"/>
      <c r="T598" s="237"/>
      <c r="AT598" s="238" t="s">
        <v>184</v>
      </c>
      <c r="AU598" s="238" t="s">
        <v>82</v>
      </c>
      <c r="AV598" s="13" t="s">
        <v>82</v>
      </c>
      <c r="AW598" s="13" t="s">
        <v>35</v>
      </c>
      <c r="AX598" s="13" t="s">
        <v>80</v>
      </c>
      <c r="AY598" s="238" t="s">
        <v>172</v>
      </c>
    </row>
    <row r="599" spans="2:65" s="1" customFormat="1" ht="22.5" customHeight="1">
      <c r="B599" s="41"/>
      <c r="C599" s="254" t="s">
        <v>784</v>
      </c>
      <c r="D599" s="254" t="s">
        <v>399</v>
      </c>
      <c r="E599" s="255" t="s">
        <v>785</v>
      </c>
      <c r="F599" s="256" t="s">
        <v>786</v>
      </c>
      <c r="G599" s="257" t="s">
        <v>238</v>
      </c>
      <c r="H599" s="258">
        <v>1</v>
      </c>
      <c r="I599" s="259"/>
      <c r="J599" s="260">
        <f>ROUND(I599*H599,2)</f>
        <v>0</v>
      </c>
      <c r="K599" s="256" t="s">
        <v>179</v>
      </c>
      <c r="L599" s="261"/>
      <c r="M599" s="262" t="s">
        <v>21</v>
      </c>
      <c r="N599" s="263" t="s">
        <v>43</v>
      </c>
      <c r="O599" s="42"/>
      <c r="P599" s="211">
        <f>O599*H599</f>
        <v>0</v>
      </c>
      <c r="Q599" s="211">
        <v>0.0215</v>
      </c>
      <c r="R599" s="211">
        <f>Q599*H599</f>
        <v>0.0215</v>
      </c>
      <c r="S599" s="211">
        <v>0</v>
      </c>
      <c r="T599" s="212">
        <f>S599*H599</f>
        <v>0</v>
      </c>
      <c r="AR599" s="24" t="s">
        <v>402</v>
      </c>
      <c r="AT599" s="24" t="s">
        <v>399</v>
      </c>
      <c r="AU599" s="24" t="s">
        <v>82</v>
      </c>
      <c r="AY599" s="24" t="s">
        <v>172</v>
      </c>
      <c r="BE599" s="213">
        <f>IF(N599="základní",J599,0)</f>
        <v>0</v>
      </c>
      <c r="BF599" s="213">
        <f>IF(N599="snížená",J599,0)</f>
        <v>0</v>
      </c>
      <c r="BG599" s="213">
        <f>IF(N599="zákl. přenesená",J599,0)</f>
        <v>0</v>
      </c>
      <c r="BH599" s="213">
        <f>IF(N599="sníž. přenesená",J599,0)</f>
        <v>0</v>
      </c>
      <c r="BI599" s="213">
        <f>IF(N599="nulová",J599,0)</f>
        <v>0</v>
      </c>
      <c r="BJ599" s="24" t="s">
        <v>80</v>
      </c>
      <c r="BK599" s="213">
        <f>ROUND(I599*H599,2)</f>
        <v>0</v>
      </c>
      <c r="BL599" s="24" t="s">
        <v>320</v>
      </c>
      <c r="BM599" s="24" t="s">
        <v>787</v>
      </c>
    </row>
    <row r="600" spans="2:51" s="12" customFormat="1" ht="13.5">
      <c r="B600" s="217"/>
      <c r="C600" s="218"/>
      <c r="D600" s="214" t="s">
        <v>184</v>
      </c>
      <c r="E600" s="219" t="s">
        <v>21</v>
      </c>
      <c r="F600" s="220" t="s">
        <v>395</v>
      </c>
      <c r="G600" s="218"/>
      <c r="H600" s="221" t="s">
        <v>21</v>
      </c>
      <c r="I600" s="222"/>
      <c r="J600" s="218"/>
      <c r="K600" s="218"/>
      <c r="L600" s="223"/>
      <c r="M600" s="224"/>
      <c r="N600" s="225"/>
      <c r="O600" s="225"/>
      <c r="P600" s="225"/>
      <c r="Q600" s="225"/>
      <c r="R600" s="225"/>
      <c r="S600" s="225"/>
      <c r="T600" s="226"/>
      <c r="AT600" s="227" t="s">
        <v>184</v>
      </c>
      <c r="AU600" s="227" t="s">
        <v>82</v>
      </c>
      <c r="AV600" s="12" t="s">
        <v>80</v>
      </c>
      <c r="AW600" s="12" t="s">
        <v>35</v>
      </c>
      <c r="AX600" s="12" t="s">
        <v>72</v>
      </c>
      <c r="AY600" s="227" t="s">
        <v>172</v>
      </c>
    </row>
    <row r="601" spans="2:51" s="13" customFormat="1" ht="13.5">
      <c r="B601" s="228"/>
      <c r="C601" s="229"/>
      <c r="D601" s="241" t="s">
        <v>184</v>
      </c>
      <c r="E601" s="251" t="s">
        <v>21</v>
      </c>
      <c r="F601" s="252" t="s">
        <v>242</v>
      </c>
      <c r="G601" s="229"/>
      <c r="H601" s="253">
        <v>1</v>
      </c>
      <c r="I601" s="233"/>
      <c r="J601" s="229"/>
      <c r="K601" s="229"/>
      <c r="L601" s="234"/>
      <c r="M601" s="235"/>
      <c r="N601" s="236"/>
      <c r="O601" s="236"/>
      <c r="P601" s="236"/>
      <c r="Q601" s="236"/>
      <c r="R601" s="236"/>
      <c r="S601" s="236"/>
      <c r="T601" s="237"/>
      <c r="AT601" s="238" t="s">
        <v>184</v>
      </c>
      <c r="AU601" s="238" t="s">
        <v>82</v>
      </c>
      <c r="AV601" s="13" t="s">
        <v>82</v>
      </c>
      <c r="AW601" s="13" t="s">
        <v>35</v>
      </c>
      <c r="AX601" s="13" t="s">
        <v>80</v>
      </c>
      <c r="AY601" s="238" t="s">
        <v>172</v>
      </c>
    </row>
    <row r="602" spans="2:65" s="1" customFormat="1" ht="22.5" customHeight="1">
      <c r="B602" s="41"/>
      <c r="C602" s="254" t="s">
        <v>788</v>
      </c>
      <c r="D602" s="254" t="s">
        <v>399</v>
      </c>
      <c r="E602" s="255" t="s">
        <v>789</v>
      </c>
      <c r="F602" s="256" t="s">
        <v>790</v>
      </c>
      <c r="G602" s="257" t="s">
        <v>238</v>
      </c>
      <c r="H602" s="258">
        <v>3</v>
      </c>
      <c r="I602" s="259"/>
      <c r="J602" s="260">
        <f>ROUND(I602*H602,2)</f>
        <v>0</v>
      </c>
      <c r="K602" s="256" t="s">
        <v>179</v>
      </c>
      <c r="L602" s="261"/>
      <c r="M602" s="262" t="s">
        <v>21</v>
      </c>
      <c r="N602" s="263" t="s">
        <v>43</v>
      </c>
      <c r="O602" s="42"/>
      <c r="P602" s="211">
        <f>O602*H602</f>
        <v>0</v>
      </c>
      <c r="Q602" s="211">
        <v>0.0165</v>
      </c>
      <c r="R602" s="211">
        <f>Q602*H602</f>
        <v>0.0495</v>
      </c>
      <c r="S602" s="211">
        <v>0</v>
      </c>
      <c r="T602" s="212">
        <f>S602*H602</f>
        <v>0</v>
      </c>
      <c r="AR602" s="24" t="s">
        <v>402</v>
      </c>
      <c r="AT602" s="24" t="s">
        <v>399</v>
      </c>
      <c r="AU602" s="24" t="s">
        <v>82</v>
      </c>
      <c r="AY602" s="24" t="s">
        <v>172</v>
      </c>
      <c r="BE602" s="213">
        <f>IF(N602="základní",J602,0)</f>
        <v>0</v>
      </c>
      <c r="BF602" s="213">
        <f>IF(N602="snížená",J602,0)</f>
        <v>0</v>
      </c>
      <c r="BG602" s="213">
        <f>IF(N602="zákl. přenesená",J602,0)</f>
        <v>0</v>
      </c>
      <c r="BH602" s="213">
        <f>IF(N602="sníž. přenesená",J602,0)</f>
        <v>0</v>
      </c>
      <c r="BI602" s="213">
        <f>IF(N602="nulová",J602,0)</f>
        <v>0</v>
      </c>
      <c r="BJ602" s="24" t="s">
        <v>80</v>
      </c>
      <c r="BK602" s="213">
        <f>ROUND(I602*H602,2)</f>
        <v>0</v>
      </c>
      <c r="BL602" s="24" t="s">
        <v>320</v>
      </c>
      <c r="BM602" s="24" t="s">
        <v>791</v>
      </c>
    </row>
    <row r="603" spans="2:51" s="12" customFormat="1" ht="13.5">
      <c r="B603" s="217"/>
      <c r="C603" s="218"/>
      <c r="D603" s="214" t="s">
        <v>184</v>
      </c>
      <c r="E603" s="219" t="s">
        <v>21</v>
      </c>
      <c r="F603" s="220" t="s">
        <v>396</v>
      </c>
      <c r="G603" s="218"/>
      <c r="H603" s="221" t="s">
        <v>21</v>
      </c>
      <c r="I603" s="222"/>
      <c r="J603" s="218"/>
      <c r="K603" s="218"/>
      <c r="L603" s="223"/>
      <c r="M603" s="224"/>
      <c r="N603" s="225"/>
      <c r="O603" s="225"/>
      <c r="P603" s="225"/>
      <c r="Q603" s="225"/>
      <c r="R603" s="225"/>
      <c r="S603" s="225"/>
      <c r="T603" s="226"/>
      <c r="AT603" s="227" t="s">
        <v>184</v>
      </c>
      <c r="AU603" s="227" t="s">
        <v>82</v>
      </c>
      <c r="AV603" s="12" t="s">
        <v>80</v>
      </c>
      <c r="AW603" s="12" t="s">
        <v>35</v>
      </c>
      <c r="AX603" s="12" t="s">
        <v>72</v>
      </c>
      <c r="AY603" s="227" t="s">
        <v>172</v>
      </c>
    </row>
    <row r="604" spans="2:51" s="13" customFormat="1" ht="13.5">
      <c r="B604" s="228"/>
      <c r="C604" s="229"/>
      <c r="D604" s="241" t="s">
        <v>184</v>
      </c>
      <c r="E604" s="251" t="s">
        <v>21</v>
      </c>
      <c r="F604" s="252" t="s">
        <v>397</v>
      </c>
      <c r="G604" s="229"/>
      <c r="H604" s="253">
        <v>3</v>
      </c>
      <c r="I604" s="233"/>
      <c r="J604" s="229"/>
      <c r="K604" s="229"/>
      <c r="L604" s="234"/>
      <c r="M604" s="235"/>
      <c r="N604" s="236"/>
      <c r="O604" s="236"/>
      <c r="P604" s="236"/>
      <c r="Q604" s="236"/>
      <c r="R604" s="236"/>
      <c r="S604" s="236"/>
      <c r="T604" s="237"/>
      <c r="AT604" s="238" t="s">
        <v>184</v>
      </c>
      <c r="AU604" s="238" t="s">
        <v>82</v>
      </c>
      <c r="AV604" s="13" t="s">
        <v>82</v>
      </c>
      <c r="AW604" s="13" t="s">
        <v>35</v>
      </c>
      <c r="AX604" s="13" t="s">
        <v>80</v>
      </c>
      <c r="AY604" s="238" t="s">
        <v>172</v>
      </c>
    </row>
    <row r="605" spans="2:65" s="1" customFormat="1" ht="31.5" customHeight="1">
      <c r="B605" s="41"/>
      <c r="C605" s="202" t="s">
        <v>792</v>
      </c>
      <c r="D605" s="202" t="s">
        <v>175</v>
      </c>
      <c r="E605" s="203" t="s">
        <v>793</v>
      </c>
      <c r="F605" s="204" t="s">
        <v>794</v>
      </c>
      <c r="G605" s="205" t="s">
        <v>238</v>
      </c>
      <c r="H605" s="206">
        <v>2</v>
      </c>
      <c r="I605" s="207"/>
      <c r="J605" s="208">
        <f>ROUND(I605*H605,2)</f>
        <v>0</v>
      </c>
      <c r="K605" s="204" t="s">
        <v>179</v>
      </c>
      <c r="L605" s="61"/>
      <c r="M605" s="209" t="s">
        <v>21</v>
      </c>
      <c r="N605" s="210" t="s">
        <v>43</v>
      </c>
      <c r="O605" s="42"/>
      <c r="P605" s="211">
        <f>O605*H605</f>
        <v>0</v>
      </c>
      <c r="Q605" s="211">
        <v>0</v>
      </c>
      <c r="R605" s="211">
        <f>Q605*H605</f>
        <v>0</v>
      </c>
      <c r="S605" s="211">
        <v>0</v>
      </c>
      <c r="T605" s="212">
        <f>S605*H605</f>
        <v>0</v>
      </c>
      <c r="AR605" s="24" t="s">
        <v>320</v>
      </c>
      <c r="AT605" s="24" t="s">
        <v>175</v>
      </c>
      <c r="AU605" s="24" t="s">
        <v>82</v>
      </c>
      <c r="AY605" s="24" t="s">
        <v>172</v>
      </c>
      <c r="BE605" s="213">
        <f>IF(N605="základní",J605,0)</f>
        <v>0</v>
      </c>
      <c r="BF605" s="213">
        <f>IF(N605="snížená",J605,0)</f>
        <v>0</v>
      </c>
      <c r="BG605" s="213">
        <f>IF(N605="zákl. přenesená",J605,0)</f>
        <v>0</v>
      </c>
      <c r="BH605" s="213">
        <f>IF(N605="sníž. přenesená",J605,0)</f>
        <v>0</v>
      </c>
      <c r="BI605" s="213">
        <f>IF(N605="nulová",J605,0)</f>
        <v>0</v>
      </c>
      <c r="BJ605" s="24" t="s">
        <v>80</v>
      </c>
      <c r="BK605" s="213">
        <f>ROUND(I605*H605,2)</f>
        <v>0</v>
      </c>
      <c r="BL605" s="24" t="s">
        <v>320</v>
      </c>
      <c r="BM605" s="24" t="s">
        <v>795</v>
      </c>
    </row>
    <row r="606" spans="2:47" s="1" customFormat="1" ht="148.5">
      <c r="B606" s="41"/>
      <c r="C606" s="63"/>
      <c r="D606" s="214" t="s">
        <v>182</v>
      </c>
      <c r="E606" s="63"/>
      <c r="F606" s="215" t="s">
        <v>770</v>
      </c>
      <c r="G606" s="63"/>
      <c r="H606" s="63"/>
      <c r="I606" s="172"/>
      <c r="J606" s="63"/>
      <c r="K606" s="63"/>
      <c r="L606" s="61"/>
      <c r="M606" s="216"/>
      <c r="N606" s="42"/>
      <c r="O606" s="42"/>
      <c r="P606" s="42"/>
      <c r="Q606" s="42"/>
      <c r="R606" s="42"/>
      <c r="S606" s="42"/>
      <c r="T606" s="78"/>
      <c r="AT606" s="24" t="s">
        <v>182</v>
      </c>
      <c r="AU606" s="24" t="s">
        <v>82</v>
      </c>
    </row>
    <row r="607" spans="2:51" s="12" customFormat="1" ht="13.5">
      <c r="B607" s="217"/>
      <c r="C607" s="218"/>
      <c r="D607" s="214" t="s">
        <v>184</v>
      </c>
      <c r="E607" s="219" t="s">
        <v>21</v>
      </c>
      <c r="F607" s="220" t="s">
        <v>796</v>
      </c>
      <c r="G607" s="218"/>
      <c r="H607" s="221" t="s">
        <v>21</v>
      </c>
      <c r="I607" s="222"/>
      <c r="J607" s="218"/>
      <c r="K607" s="218"/>
      <c r="L607" s="223"/>
      <c r="M607" s="224"/>
      <c r="N607" s="225"/>
      <c r="O607" s="225"/>
      <c r="P607" s="225"/>
      <c r="Q607" s="225"/>
      <c r="R607" s="225"/>
      <c r="S607" s="225"/>
      <c r="T607" s="226"/>
      <c r="AT607" s="227" t="s">
        <v>184</v>
      </c>
      <c r="AU607" s="227" t="s">
        <v>82</v>
      </c>
      <c r="AV607" s="12" t="s">
        <v>80</v>
      </c>
      <c r="AW607" s="12" t="s">
        <v>35</v>
      </c>
      <c r="AX607" s="12" t="s">
        <v>72</v>
      </c>
      <c r="AY607" s="227" t="s">
        <v>172</v>
      </c>
    </row>
    <row r="608" spans="2:51" s="13" customFormat="1" ht="13.5">
      <c r="B608" s="228"/>
      <c r="C608" s="229"/>
      <c r="D608" s="214" t="s">
        <v>184</v>
      </c>
      <c r="E608" s="230" t="s">
        <v>21</v>
      </c>
      <c r="F608" s="231" t="s">
        <v>242</v>
      </c>
      <c r="G608" s="229"/>
      <c r="H608" s="232">
        <v>1</v>
      </c>
      <c r="I608" s="233"/>
      <c r="J608" s="229"/>
      <c r="K608" s="229"/>
      <c r="L608" s="234"/>
      <c r="M608" s="235"/>
      <c r="N608" s="236"/>
      <c r="O608" s="236"/>
      <c r="P608" s="236"/>
      <c r="Q608" s="236"/>
      <c r="R608" s="236"/>
      <c r="S608" s="236"/>
      <c r="T608" s="237"/>
      <c r="AT608" s="238" t="s">
        <v>184</v>
      </c>
      <c r="AU608" s="238" t="s">
        <v>82</v>
      </c>
      <c r="AV608" s="13" t="s">
        <v>82</v>
      </c>
      <c r="AW608" s="13" t="s">
        <v>35</v>
      </c>
      <c r="AX608" s="13" t="s">
        <v>72</v>
      </c>
      <c r="AY608" s="238" t="s">
        <v>172</v>
      </c>
    </row>
    <row r="609" spans="2:51" s="12" customFormat="1" ht="13.5">
      <c r="B609" s="217"/>
      <c r="C609" s="218"/>
      <c r="D609" s="214" t="s">
        <v>184</v>
      </c>
      <c r="E609" s="219" t="s">
        <v>21</v>
      </c>
      <c r="F609" s="220" t="s">
        <v>797</v>
      </c>
      <c r="G609" s="218"/>
      <c r="H609" s="221" t="s">
        <v>21</v>
      </c>
      <c r="I609" s="222"/>
      <c r="J609" s="218"/>
      <c r="K609" s="218"/>
      <c r="L609" s="223"/>
      <c r="M609" s="224"/>
      <c r="N609" s="225"/>
      <c r="O609" s="225"/>
      <c r="P609" s="225"/>
      <c r="Q609" s="225"/>
      <c r="R609" s="225"/>
      <c r="S609" s="225"/>
      <c r="T609" s="226"/>
      <c r="AT609" s="227" t="s">
        <v>184</v>
      </c>
      <c r="AU609" s="227" t="s">
        <v>82</v>
      </c>
      <c r="AV609" s="12" t="s">
        <v>80</v>
      </c>
      <c r="AW609" s="12" t="s">
        <v>35</v>
      </c>
      <c r="AX609" s="12" t="s">
        <v>72</v>
      </c>
      <c r="AY609" s="227" t="s">
        <v>172</v>
      </c>
    </row>
    <row r="610" spans="2:51" s="13" customFormat="1" ht="13.5">
      <c r="B610" s="228"/>
      <c r="C610" s="229"/>
      <c r="D610" s="214" t="s">
        <v>184</v>
      </c>
      <c r="E610" s="230" t="s">
        <v>21</v>
      </c>
      <c r="F610" s="231" t="s">
        <v>242</v>
      </c>
      <c r="G610" s="229"/>
      <c r="H610" s="232">
        <v>1</v>
      </c>
      <c r="I610" s="233"/>
      <c r="J610" s="229"/>
      <c r="K610" s="229"/>
      <c r="L610" s="234"/>
      <c r="M610" s="235"/>
      <c r="N610" s="236"/>
      <c r="O610" s="236"/>
      <c r="P610" s="236"/>
      <c r="Q610" s="236"/>
      <c r="R610" s="236"/>
      <c r="S610" s="236"/>
      <c r="T610" s="237"/>
      <c r="AT610" s="238" t="s">
        <v>184</v>
      </c>
      <c r="AU610" s="238" t="s">
        <v>82</v>
      </c>
      <c r="AV610" s="13" t="s">
        <v>82</v>
      </c>
      <c r="AW610" s="13" t="s">
        <v>35</v>
      </c>
      <c r="AX610" s="13" t="s">
        <v>72</v>
      </c>
      <c r="AY610" s="238" t="s">
        <v>172</v>
      </c>
    </row>
    <row r="611" spans="2:51" s="14" customFormat="1" ht="13.5">
      <c r="B611" s="239"/>
      <c r="C611" s="240"/>
      <c r="D611" s="241" t="s">
        <v>184</v>
      </c>
      <c r="E611" s="242" t="s">
        <v>21</v>
      </c>
      <c r="F611" s="243" t="s">
        <v>193</v>
      </c>
      <c r="G611" s="240"/>
      <c r="H611" s="244">
        <v>2</v>
      </c>
      <c r="I611" s="245"/>
      <c r="J611" s="240"/>
      <c r="K611" s="240"/>
      <c r="L611" s="246"/>
      <c r="M611" s="247"/>
      <c r="N611" s="248"/>
      <c r="O611" s="248"/>
      <c r="P611" s="248"/>
      <c r="Q611" s="248"/>
      <c r="R611" s="248"/>
      <c r="S611" s="248"/>
      <c r="T611" s="249"/>
      <c r="AT611" s="250" t="s">
        <v>184</v>
      </c>
      <c r="AU611" s="250" t="s">
        <v>82</v>
      </c>
      <c r="AV611" s="14" t="s">
        <v>180</v>
      </c>
      <c r="AW611" s="14" t="s">
        <v>35</v>
      </c>
      <c r="AX611" s="14" t="s">
        <v>80</v>
      </c>
      <c r="AY611" s="250" t="s">
        <v>172</v>
      </c>
    </row>
    <row r="612" spans="2:65" s="1" customFormat="1" ht="22.5" customHeight="1">
      <c r="B612" s="41"/>
      <c r="C612" s="254" t="s">
        <v>798</v>
      </c>
      <c r="D612" s="254" t="s">
        <v>399</v>
      </c>
      <c r="E612" s="255" t="s">
        <v>799</v>
      </c>
      <c r="F612" s="256" t="s">
        <v>800</v>
      </c>
      <c r="G612" s="257" t="s">
        <v>238</v>
      </c>
      <c r="H612" s="258">
        <v>2</v>
      </c>
      <c r="I612" s="259"/>
      <c r="J612" s="260">
        <f>ROUND(I612*H612,2)</f>
        <v>0</v>
      </c>
      <c r="K612" s="256" t="s">
        <v>179</v>
      </c>
      <c r="L612" s="261"/>
      <c r="M612" s="262" t="s">
        <v>21</v>
      </c>
      <c r="N612" s="263" t="s">
        <v>43</v>
      </c>
      <c r="O612" s="42"/>
      <c r="P612" s="211">
        <f>O612*H612</f>
        <v>0</v>
      </c>
      <c r="Q612" s="211">
        <v>0.027</v>
      </c>
      <c r="R612" s="211">
        <f>Q612*H612</f>
        <v>0.054</v>
      </c>
      <c r="S612" s="211">
        <v>0</v>
      </c>
      <c r="T612" s="212">
        <f>S612*H612</f>
        <v>0</v>
      </c>
      <c r="AR612" s="24" t="s">
        <v>402</v>
      </c>
      <c r="AT612" s="24" t="s">
        <v>399</v>
      </c>
      <c r="AU612" s="24" t="s">
        <v>82</v>
      </c>
      <c r="AY612" s="24" t="s">
        <v>172</v>
      </c>
      <c r="BE612" s="213">
        <f>IF(N612="základní",J612,0)</f>
        <v>0</v>
      </c>
      <c r="BF612" s="213">
        <f>IF(N612="snížená",J612,0)</f>
        <v>0</v>
      </c>
      <c r="BG612" s="213">
        <f>IF(N612="zákl. přenesená",J612,0)</f>
        <v>0</v>
      </c>
      <c r="BH612" s="213">
        <f>IF(N612="sníž. přenesená",J612,0)</f>
        <v>0</v>
      </c>
      <c r="BI612" s="213">
        <f>IF(N612="nulová",J612,0)</f>
        <v>0</v>
      </c>
      <c r="BJ612" s="24" t="s">
        <v>80</v>
      </c>
      <c r="BK612" s="213">
        <f>ROUND(I612*H612,2)</f>
        <v>0</v>
      </c>
      <c r="BL612" s="24" t="s">
        <v>320</v>
      </c>
      <c r="BM612" s="24" t="s">
        <v>801</v>
      </c>
    </row>
    <row r="613" spans="2:51" s="12" customFormat="1" ht="13.5">
      <c r="B613" s="217"/>
      <c r="C613" s="218"/>
      <c r="D613" s="214" t="s">
        <v>184</v>
      </c>
      <c r="E613" s="219" t="s">
        <v>21</v>
      </c>
      <c r="F613" s="220" t="s">
        <v>796</v>
      </c>
      <c r="G613" s="218"/>
      <c r="H613" s="221" t="s">
        <v>21</v>
      </c>
      <c r="I613" s="222"/>
      <c r="J613" s="218"/>
      <c r="K613" s="218"/>
      <c r="L613" s="223"/>
      <c r="M613" s="224"/>
      <c r="N613" s="225"/>
      <c r="O613" s="225"/>
      <c r="P613" s="225"/>
      <c r="Q613" s="225"/>
      <c r="R613" s="225"/>
      <c r="S613" s="225"/>
      <c r="T613" s="226"/>
      <c r="AT613" s="227" t="s">
        <v>184</v>
      </c>
      <c r="AU613" s="227" t="s">
        <v>82</v>
      </c>
      <c r="AV613" s="12" t="s">
        <v>80</v>
      </c>
      <c r="AW613" s="12" t="s">
        <v>35</v>
      </c>
      <c r="AX613" s="12" t="s">
        <v>72</v>
      </c>
      <c r="AY613" s="227" t="s">
        <v>172</v>
      </c>
    </row>
    <row r="614" spans="2:51" s="13" customFormat="1" ht="13.5">
      <c r="B614" s="228"/>
      <c r="C614" s="229"/>
      <c r="D614" s="214" t="s">
        <v>184</v>
      </c>
      <c r="E614" s="230" t="s">
        <v>21</v>
      </c>
      <c r="F614" s="231" t="s">
        <v>242</v>
      </c>
      <c r="G614" s="229"/>
      <c r="H614" s="232">
        <v>1</v>
      </c>
      <c r="I614" s="233"/>
      <c r="J614" s="229"/>
      <c r="K614" s="229"/>
      <c r="L614" s="234"/>
      <c r="M614" s="235"/>
      <c r="N614" s="236"/>
      <c r="O614" s="236"/>
      <c r="P614" s="236"/>
      <c r="Q614" s="236"/>
      <c r="R614" s="236"/>
      <c r="S614" s="236"/>
      <c r="T614" s="237"/>
      <c r="AT614" s="238" t="s">
        <v>184</v>
      </c>
      <c r="AU614" s="238" t="s">
        <v>82</v>
      </c>
      <c r="AV614" s="13" t="s">
        <v>82</v>
      </c>
      <c r="AW614" s="13" t="s">
        <v>35</v>
      </c>
      <c r="AX614" s="13" t="s">
        <v>72</v>
      </c>
      <c r="AY614" s="238" t="s">
        <v>172</v>
      </c>
    </row>
    <row r="615" spans="2:51" s="12" customFormat="1" ht="13.5">
      <c r="B615" s="217"/>
      <c r="C615" s="218"/>
      <c r="D615" s="214" t="s">
        <v>184</v>
      </c>
      <c r="E615" s="219" t="s">
        <v>21</v>
      </c>
      <c r="F615" s="220" t="s">
        <v>797</v>
      </c>
      <c r="G615" s="218"/>
      <c r="H615" s="221" t="s">
        <v>21</v>
      </c>
      <c r="I615" s="222"/>
      <c r="J615" s="218"/>
      <c r="K615" s="218"/>
      <c r="L615" s="223"/>
      <c r="M615" s="224"/>
      <c r="N615" s="225"/>
      <c r="O615" s="225"/>
      <c r="P615" s="225"/>
      <c r="Q615" s="225"/>
      <c r="R615" s="225"/>
      <c r="S615" s="225"/>
      <c r="T615" s="226"/>
      <c r="AT615" s="227" t="s">
        <v>184</v>
      </c>
      <c r="AU615" s="227" t="s">
        <v>82</v>
      </c>
      <c r="AV615" s="12" t="s">
        <v>80</v>
      </c>
      <c r="AW615" s="12" t="s">
        <v>35</v>
      </c>
      <c r="AX615" s="12" t="s">
        <v>72</v>
      </c>
      <c r="AY615" s="227" t="s">
        <v>172</v>
      </c>
    </row>
    <row r="616" spans="2:51" s="13" customFormat="1" ht="13.5">
      <c r="B616" s="228"/>
      <c r="C616" s="229"/>
      <c r="D616" s="214" t="s">
        <v>184</v>
      </c>
      <c r="E616" s="230" t="s">
        <v>21</v>
      </c>
      <c r="F616" s="231" t="s">
        <v>242</v>
      </c>
      <c r="G616" s="229"/>
      <c r="H616" s="232">
        <v>1</v>
      </c>
      <c r="I616" s="233"/>
      <c r="J616" s="229"/>
      <c r="K616" s="229"/>
      <c r="L616" s="234"/>
      <c r="M616" s="235"/>
      <c r="N616" s="236"/>
      <c r="O616" s="236"/>
      <c r="P616" s="236"/>
      <c r="Q616" s="236"/>
      <c r="R616" s="236"/>
      <c r="S616" s="236"/>
      <c r="T616" s="237"/>
      <c r="AT616" s="238" t="s">
        <v>184</v>
      </c>
      <c r="AU616" s="238" t="s">
        <v>82</v>
      </c>
      <c r="AV616" s="13" t="s">
        <v>82</v>
      </c>
      <c r="AW616" s="13" t="s">
        <v>35</v>
      </c>
      <c r="AX616" s="13" t="s">
        <v>72</v>
      </c>
      <c r="AY616" s="238" t="s">
        <v>172</v>
      </c>
    </row>
    <row r="617" spans="2:51" s="14" customFormat="1" ht="13.5">
      <c r="B617" s="239"/>
      <c r="C617" s="240"/>
      <c r="D617" s="241" t="s">
        <v>184</v>
      </c>
      <c r="E617" s="242" t="s">
        <v>21</v>
      </c>
      <c r="F617" s="243" t="s">
        <v>193</v>
      </c>
      <c r="G617" s="240"/>
      <c r="H617" s="244">
        <v>2</v>
      </c>
      <c r="I617" s="245"/>
      <c r="J617" s="240"/>
      <c r="K617" s="240"/>
      <c r="L617" s="246"/>
      <c r="M617" s="247"/>
      <c r="N617" s="248"/>
      <c r="O617" s="248"/>
      <c r="P617" s="248"/>
      <c r="Q617" s="248"/>
      <c r="R617" s="248"/>
      <c r="S617" s="248"/>
      <c r="T617" s="249"/>
      <c r="AT617" s="250" t="s">
        <v>184</v>
      </c>
      <c r="AU617" s="250" t="s">
        <v>82</v>
      </c>
      <c r="AV617" s="14" t="s">
        <v>180</v>
      </c>
      <c r="AW617" s="14" t="s">
        <v>35</v>
      </c>
      <c r="AX617" s="14" t="s">
        <v>80</v>
      </c>
      <c r="AY617" s="250" t="s">
        <v>172</v>
      </c>
    </row>
    <row r="618" spans="2:65" s="1" customFormat="1" ht="31.5" customHeight="1">
      <c r="B618" s="41"/>
      <c r="C618" s="202" t="s">
        <v>802</v>
      </c>
      <c r="D618" s="202" t="s">
        <v>175</v>
      </c>
      <c r="E618" s="203" t="s">
        <v>803</v>
      </c>
      <c r="F618" s="204" t="s">
        <v>804</v>
      </c>
      <c r="G618" s="205" t="s">
        <v>238</v>
      </c>
      <c r="H618" s="206">
        <v>1</v>
      </c>
      <c r="I618" s="207"/>
      <c r="J618" s="208">
        <f>ROUND(I618*H618,2)</f>
        <v>0</v>
      </c>
      <c r="K618" s="204" t="s">
        <v>179</v>
      </c>
      <c r="L618" s="61"/>
      <c r="M618" s="209" t="s">
        <v>21</v>
      </c>
      <c r="N618" s="210" t="s">
        <v>43</v>
      </c>
      <c r="O618" s="42"/>
      <c r="P618" s="211">
        <f>O618*H618</f>
        <v>0</v>
      </c>
      <c r="Q618" s="211">
        <v>0</v>
      </c>
      <c r="R618" s="211">
        <f>Q618*H618</f>
        <v>0</v>
      </c>
      <c r="S618" s="211">
        <v>0</v>
      </c>
      <c r="T618" s="212">
        <f>S618*H618</f>
        <v>0</v>
      </c>
      <c r="AR618" s="24" t="s">
        <v>320</v>
      </c>
      <c r="AT618" s="24" t="s">
        <v>175</v>
      </c>
      <c r="AU618" s="24" t="s">
        <v>82</v>
      </c>
      <c r="AY618" s="24" t="s">
        <v>172</v>
      </c>
      <c r="BE618" s="213">
        <f>IF(N618="základní",J618,0)</f>
        <v>0</v>
      </c>
      <c r="BF618" s="213">
        <f>IF(N618="snížená",J618,0)</f>
        <v>0</v>
      </c>
      <c r="BG618" s="213">
        <f>IF(N618="zákl. přenesená",J618,0)</f>
        <v>0</v>
      </c>
      <c r="BH618" s="213">
        <f>IF(N618="sníž. přenesená",J618,0)</f>
        <v>0</v>
      </c>
      <c r="BI618" s="213">
        <f>IF(N618="nulová",J618,0)</f>
        <v>0</v>
      </c>
      <c r="BJ618" s="24" t="s">
        <v>80</v>
      </c>
      <c r="BK618" s="213">
        <f>ROUND(I618*H618,2)</f>
        <v>0</v>
      </c>
      <c r="BL618" s="24" t="s">
        <v>320</v>
      </c>
      <c r="BM618" s="24" t="s">
        <v>805</v>
      </c>
    </row>
    <row r="619" spans="2:47" s="1" customFormat="1" ht="148.5">
      <c r="B619" s="41"/>
      <c r="C619" s="63"/>
      <c r="D619" s="214" t="s">
        <v>182</v>
      </c>
      <c r="E619" s="63"/>
      <c r="F619" s="215" t="s">
        <v>770</v>
      </c>
      <c r="G619" s="63"/>
      <c r="H619" s="63"/>
      <c r="I619" s="172"/>
      <c r="J619" s="63"/>
      <c r="K619" s="63"/>
      <c r="L619" s="61"/>
      <c r="M619" s="216"/>
      <c r="N619" s="42"/>
      <c r="O619" s="42"/>
      <c r="P619" s="42"/>
      <c r="Q619" s="42"/>
      <c r="R619" s="42"/>
      <c r="S619" s="42"/>
      <c r="T619" s="78"/>
      <c r="AT619" s="24" t="s">
        <v>182</v>
      </c>
      <c r="AU619" s="24" t="s">
        <v>82</v>
      </c>
    </row>
    <row r="620" spans="2:51" s="12" customFormat="1" ht="13.5">
      <c r="B620" s="217"/>
      <c r="C620" s="218"/>
      <c r="D620" s="214" t="s">
        <v>184</v>
      </c>
      <c r="E620" s="219" t="s">
        <v>21</v>
      </c>
      <c r="F620" s="220" t="s">
        <v>797</v>
      </c>
      <c r="G620" s="218"/>
      <c r="H620" s="221" t="s">
        <v>21</v>
      </c>
      <c r="I620" s="222"/>
      <c r="J620" s="218"/>
      <c r="K620" s="218"/>
      <c r="L620" s="223"/>
      <c r="M620" s="224"/>
      <c r="N620" s="225"/>
      <c r="O620" s="225"/>
      <c r="P620" s="225"/>
      <c r="Q620" s="225"/>
      <c r="R620" s="225"/>
      <c r="S620" s="225"/>
      <c r="T620" s="226"/>
      <c r="AT620" s="227" t="s">
        <v>184</v>
      </c>
      <c r="AU620" s="227" t="s">
        <v>82</v>
      </c>
      <c r="AV620" s="12" t="s">
        <v>80</v>
      </c>
      <c r="AW620" s="12" t="s">
        <v>35</v>
      </c>
      <c r="AX620" s="12" t="s">
        <v>72</v>
      </c>
      <c r="AY620" s="227" t="s">
        <v>172</v>
      </c>
    </row>
    <row r="621" spans="2:51" s="13" customFormat="1" ht="13.5">
      <c r="B621" s="228"/>
      <c r="C621" s="229"/>
      <c r="D621" s="241" t="s">
        <v>184</v>
      </c>
      <c r="E621" s="251" t="s">
        <v>21</v>
      </c>
      <c r="F621" s="252" t="s">
        <v>242</v>
      </c>
      <c r="G621" s="229"/>
      <c r="H621" s="253">
        <v>1</v>
      </c>
      <c r="I621" s="233"/>
      <c r="J621" s="229"/>
      <c r="K621" s="229"/>
      <c r="L621" s="234"/>
      <c r="M621" s="235"/>
      <c r="N621" s="236"/>
      <c r="O621" s="236"/>
      <c r="P621" s="236"/>
      <c r="Q621" s="236"/>
      <c r="R621" s="236"/>
      <c r="S621" s="236"/>
      <c r="T621" s="237"/>
      <c r="AT621" s="238" t="s">
        <v>184</v>
      </c>
      <c r="AU621" s="238" t="s">
        <v>82</v>
      </c>
      <c r="AV621" s="13" t="s">
        <v>82</v>
      </c>
      <c r="AW621" s="13" t="s">
        <v>35</v>
      </c>
      <c r="AX621" s="13" t="s">
        <v>80</v>
      </c>
      <c r="AY621" s="238" t="s">
        <v>172</v>
      </c>
    </row>
    <row r="622" spans="2:65" s="1" customFormat="1" ht="22.5" customHeight="1">
      <c r="B622" s="41"/>
      <c r="C622" s="254" t="s">
        <v>806</v>
      </c>
      <c r="D622" s="254" t="s">
        <v>399</v>
      </c>
      <c r="E622" s="255" t="s">
        <v>807</v>
      </c>
      <c r="F622" s="256" t="s">
        <v>808</v>
      </c>
      <c r="G622" s="257" t="s">
        <v>21</v>
      </c>
      <c r="H622" s="258">
        <v>1</v>
      </c>
      <c r="I622" s="259"/>
      <c r="J622" s="260">
        <f>ROUND(I622*H622,2)</f>
        <v>0</v>
      </c>
      <c r="K622" s="256" t="s">
        <v>21</v>
      </c>
      <c r="L622" s="261"/>
      <c r="M622" s="262" t="s">
        <v>21</v>
      </c>
      <c r="N622" s="263" t="s">
        <v>43</v>
      </c>
      <c r="O622" s="42"/>
      <c r="P622" s="211">
        <f>O622*H622</f>
        <v>0</v>
      </c>
      <c r="Q622" s="211">
        <v>0.0125</v>
      </c>
      <c r="R622" s="211">
        <f>Q622*H622</f>
        <v>0.0125</v>
      </c>
      <c r="S622" s="211">
        <v>0</v>
      </c>
      <c r="T622" s="212">
        <f>S622*H622</f>
        <v>0</v>
      </c>
      <c r="AR622" s="24" t="s">
        <v>402</v>
      </c>
      <c r="AT622" s="24" t="s">
        <v>399</v>
      </c>
      <c r="AU622" s="24" t="s">
        <v>82</v>
      </c>
      <c r="AY622" s="24" t="s">
        <v>172</v>
      </c>
      <c r="BE622" s="213">
        <f>IF(N622="základní",J622,0)</f>
        <v>0</v>
      </c>
      <c r="BF622" s="213">
        <f>IF(N622="snížená",J622,0)</f>
        <v>0</v>
      </c>
      <c r="BG622" s="213">
        <f>IF(N622="zákl. přenesená",J622,0)</f>
        <v>0</v>
      </c>
      <c r="BH622" s="213">
        <f>IF(N622="sníž. přenesená",J622,0)</f>
        <v>0</v>
      </c>
      <c r="BI622" s="213">
        <f>IF(N622="nulová",J622,0)</f>
        <v>0</v>
      </c>
      <c r="BJ622" s="24" t="s">
        <v>80</v>
      </c>
      <c r="BK622" s="213">
        <f>ROUND(I622*H622,2)</f>
        <v>0</v>
      </c>
      <c r="BL622" s="24" t="s">
        <v>320</v>
      </c>
      <c r="BM622" s="24" t="s">
        <v>809</v>
      </c>
    </row>
    <row r="623" spans="2:51" s="12" customFormat="1" ht="13.5">
      <c r="B623" s="217"/>
      <c r="C623" s="218"/>
      <c r="D623" s="214" t="s">
        <v>184</v>
      </c>
      <c r="E623" s="219" t="s">
        <v>21</v>
      </c>
      <c r="F623" s="220" t="s">
        <v>797</v>
      </c>
      <c r="G623" s="218"/>
      <c r="H623" s="221" t="s">
        <v>21</v>
      </c>
      <c r="I623" s="222"/>
      <c r="J623" s="218"/>
      <c r="K623" s="218"/>
      <c r="L623" s="223"/>
      <c r="M623" s="224"/>
      <c r="N623" s="225"/>
      <c r="O623" s="225"/>
      <c r="P623" s="225"/>
      <c r="Q623" s="225"/>
      <c r="R623" s="225"/>
      <c r="S623" s="225"/>
      <c r="T623" s="226"/>
      <c r="AT623" s="227" t="s">
        <v>184</v>
      </c>
      <c r="AU623" s="227" t="s">
        <v>82</v>
      </c>
      <c r="AV623" s="12" t="s">
        <v>80</v>
      </c>
      <c r="AW623" s="12" t="s">
        <v>35</v>
      </c>
      <c r="AX623" s="12" t="s">
        <v>72</v>
      </c>
      <c r="AY623" s="227" t="s">
        <v>172</v>
      </c>
    </row>
    <row r="624" spans="2:51" s="13" customFormat="1" ht="13.5">
      <c r="B624" s="228"/>
      <c r="C624" s="229"/>
      <c r="D624" s="241" t="s">
        <v>184</v>
      </c>
      <c r="E624" s="251" t="s">
        <v>21</v>
      </c>
      <c r="F624" s="252" t="s">
        <v>242</v>
      </c>
      <c r="G624" s="229"/>
      <c r="H624" s="253">
        <v>1</v>
      </c>
      <c r="I624" s="233"/>
      <c r="J624" s="229"/>
      <c r="K624" s="229"/>
      <c r="L624" s="234"/>
      <c r="M624" s="235"/>
      <c r="N624" s="236"/>
      <c r="O624" s="236"/>
      <c r="P624" s="236"/>
      <c r="Q624" s="236"/>
      <c r="R624" s="236"/>
      <c r="S624" s="236"/>
      <c r="T624" s="237"/>
      <c r="AT624" s="238" t="s">
        <v>184</v>
      </c>
      <c r="AU624" s="238" t="s">
        <v>82</v>
      </c>
      <c r="AV624" s="13" t="s">
        <v>82</v>
      </c>
      <c r="AW624" s="13" t="s">
        <v>35</v>
      </c>
      <c r="AX624" s="13" t="s">
        <v>80</v>
      </c>
      <c r="AY624" s="238" t="s">
        <v>172</v>
      </c>
    </row>
    <row r="625" spans="2:65" s="1" customFormat="1" ht="31.5" customHeight="1">
      <c r="B625" s="41"/>
      <c r="C625" s="202" t="s">
        <v>810</v>
      </c>
      <c r="D625" s="202" t="s">
        <v>175</v>
      </c>
      <c r="E625" s="203" t="s">
        <v>811</v>
      </c>
      <c r="F625" s="204" t="s">
        <v>812</v>
      </c>
      <c r="G625" s="205" t="s">
        <v>238</v>
      </c>
      <c r="H625" s="206">
        <v>1</v>
      </c>
      <c r="I625" s="207"/>
      <c r="J625" s="208">
        <f>ROUND(I625*H625,2)</f>
        <v>0</v>
      </c>
      <c r="K625" s="204" t="s">
        <v>179</v>
      </c>
      <c r="L625" s="61"/>
      <c r="M625" s="209" t="s">
        <v>21</v>
      </c>
      <c r="N625" s="210" t="s">
        <v>43</v>
      </c>
      <c r="O625" s="42"/>
      <c r="P625" s="211">
        <f>O625*H625</f>
        <v>0</v>
      </c>
      <c r="Q625" s="211">
        <v>0</v>
      </c>
      <c r="R625" s="211">
        <f>Q625*H625</f>
        <v>0</v>
      </c>
      <c r="S625" s="211">
        <v>0</v>
      </c>
      <c r="T625" s="212">
        <f>S625*H625</f>
        <v>0</v>
      </c>
      <c r="AR625" s="24" t="s">
        <v>320</v>
      </c>
      <c r="AT625" s="24" t="s">
        <v>175</v>
      </c>
      <c r="AU625" s="24" t="s">
        <v>82</v>
      </c>
      <c r="AY625" s="24" t="s">
        <v>172</v>
      </c>
      <c r="BE625" s="213">
        <f>IF(N625="základní",J625,0)</f>
        <v>0</v>
      </c>
      <c r="BF625" s="213">
        <f>IF(N625="snížená",J625,0)</f>
        <v>0</v>
      </c>
      <c r="BG625" s="213">
        <f>IF(N625="zákl. přenesená",J625,0)</f>
        <v>0</v>
      </c>
      <c r="BH625" s="213">
        <f>IF(N625="sníž. přenesená",J625,0)</f>
        <v>0</v>
      </c>
      <c r="BI625" s="213">
        <f>IF(N625="nulová",J625,0)</f>
        <v>0</v>
      </c>
      <c r="BJ625" s="24" t="s">
        <v>80</v>
      </c>
      <c r="BK625" s="213">
        <f>ROUND(I625*H625,2)</f>
        <v>0</v>
      </c>
      <c r="BL625" s="24" t="s">
        <v>320</v>
      </c>
      <c r="BM625" s="24" t="s">
        <v>813</v>
      </c>
    </row>
    <row r="626" spans="2:47" s="1" customFormat="1" ht="148.5">
      <c r="B626" s="41"/>
      <c r="C626" s="63"/>
      <c r="D626" s="214" t="s">
        <v>182</v>
      </c>
      <c r="E626" s="63"/>
      <c r="F626" s="215" t="s">
        <v>770</v>
      </c>
      <c r="G626" s="63"/>
      <c r="H626" s="63"/>
      <c r="I626" s="172"/>
      <c r="J626" s="63"/>
      <c r="K626" s="63"/>
      <c r="L626" s="61"/>
      <c r="M626" s="216"/>
      <c r="N626" s="42"/>
      <c r="O626" s="42"/>
      <c r="P626" s="42"/>
      <c r="Q626" s="42"/>
      <c r="R626" s="42"/>
      <c r="S626" s="42"/>
      <c r="T626" s="78"/>
      <c r="AT626" s="24" t="s">
        <v>182</v>
      </c>
      <c r="AU626" s="24" t="s">
        <v>82</v>
      </c>
    </row>
    <row r="627" spans="2:51" s="12" customFormat="1" ht="13.5">
      <c r="B627" s="217"/>
      <c r="C627" s="218"/>
      <c r="D627" s="214" t="s">
        <v>184</v>
      </c>
      <c r="E627" s="219" t="s">
        <v>21</v>
      </c>
      <c r="F627" s="220" t="s">
        <v>814</v>
      </c>
      <c r="G627" s="218"/>
      <c r="H627" s="221" t="s">
        <v>21</v>
      </c>
      <c r="I627" s="222"/>
      <c r="J627" s="218"/>
      <c r="K627" s="218"/>
      <c r="L627" s="223"/>
      <c r="M627" s="224"/>
      <c r="N627" s="225"/>
      <c r="O627" s="225"/>
      <c r="P627" s="225"/>
      <c r="Q627" s="225"/>
      <c r="R627" s="225"/>
      <c r="S627" s="225"/>
      <c r="T627" s="226"/>
      <c r="AT627" s="227" t="s">
        <v>184</v>
      </c>
      <c r="AU627" s="227" t="s">
        <v>82</v>
      </c>
      <c r="AV627" s="12" t="s">
        <v>80</v>
      </c>
      <c r="AW627" s="12" t="s">
        <v>35</v>
      </c>
      <c r="AX627" s="12" t="s">
        <v>72</v>
      </c>
      <c r="AY627" s="227" t="s">
        <v>172</v>
      </c>
    </row>
    <row r="628" spans="2:51" s="13" customFormat="1" ht="13.5">
      <c r="B628" s="228"/>
      <c r="C628" s="229"/>
      <c r="D628" s="241" t="s">
        <v>184</v>
      </c>
      <c r="E628" s="251" t="s">
        <v>21</v>
      </c>
      <c r="F628" s="252" t="s">
        <v>242</v>
      </c>
      <c r="G628" s="229"/>
      <c r="H628" s="253">
        <v>1</v>
      </c>
      <c r="I628" s="233"/>
      <c r="J628" s="229"/>
      <c r="K628" s="229"/>
      <c r="L628" s="234"/>
      <c r="M628" s="235"/>
      <c r="N628" s="236"/>
      <c r="O628" s="236"/>
      <c r="P628" s="236"/>
      <c r="Q628" s="236"/>
      <c r="R628" s="236"/>
      <c r="S628" s="236"/>
      <c r="T628" s="237"/>
      <c r="AT628" s="238" t="s">
        <v>184</v>
      </c>
      <c r="AU628" s="238" t="s">
        <v>82</v>
      </c>
      <c r="AV628" s="13" t="s">
        <v>82</v>
      </c>
      <c r="AW628" s="13" t="s">
        <v>35</v>
      </c>
      <c r="AX628" s="13" t="s">
        <v>80</v>
      </c>
      <c r="AY628" s="238" t="s">
        <v>172</v>
      </c>
    </row>
    <row r="629" spans="2:65" s="1" customFormat="1" ht="31.5" customHeight="1">
      <c r="B629" s="41"/>
      <c r="C629" s="254" t="s">
        <v>815</v>
      </c>
      <c r="D629" s="254" t="s">
        <v>399</v>
      </c>
      <c r="E629" s="255" t="s">
        <v>816</v>
      </c>
      <c r="F629" s="256" t="s">
        <v>817</v>
      </c>
      <c r="G629" s="257" t="s">
        <v>238</v>
      </c>
      <c r="H629" s="258">
        <v>1</v>
      </c>
      <c r="I629" s="259"/>
      <c r="J629" s="260">
        <f>ROUND(I629*H629,2)</f>
        <v>0</v>
      </c>
      <c r="K629" s="256" t="s">
        <v>21</v>
      </c>
      <c r="L629" s="261"/>
      <c r="M629" s="262" t="s">
        <v>21</v>
      </c>
      <c r="N629" s="263" t="s">
        <v>43</v>
      </c>
      <c r="O629" s="42"/>
      <c r="P629" s="211">
        <f>O629*H629</f>
        <v>0</v>
      </c>
      <c r="Q629" s="211">
        <v>0.095</v>
      </c>
      <c r="R629" s="211">
        <f>Q629*H629</f>
        <v>0.095</v>
      </c>
      <c r="S629" s="211">
        <v>0</v>
      </c>
      <c r="T629" s="212">
        <f>S629*H629</f>
        <v>0</v>
      </c>
      <c r="AR629" s="24" t="s">
        <v>402</v>
      </c>
      <c r="AT629" s="24" t="s">
        <v>399</v>
      </c>
      <c r="AU629" s="24" t="s">
        <v>82</v>
      </c>
      <c r="AY629" s="24" t="s">
        <v>172</v>
      </c>
      <c r="BE629" s="213">
        <f>IF(N629="základní",J629,0)</f>
        <v>0</v>
      </c>
      <c r="BF629" s="213">
        <f>IF(N629="snížená",J629,0)</f>
        <v>0</v>
      </c>
      <c r="BG629" s="213">
        <f>IF(N629="zákl. přenesená",J629,0)</f>
        <v>0</v>
      </c>
      <c r="BH629" s="213">
        <f>IF(N629="sníž. přenesená",J629,0)</f>
        <v>0</v>
      </c>
      <c r="BI629" s="213">
        <f>IF(N629="nulová",J629,0)</f>
        <v>0</v>
      </c>
      <c r="BJ629" s="24" t="s">
        <v>80</v>
      </c>
      <c r="BK629" s="213">
        <f>ROUND(I629*H629,2)</f>
        <v>0</v>
      </c>
      <c r="BL629" s="24" t="s">
        <v>320</v>
      </c>
      <c r="BM629" s="24" t="s">
        <v>818</v>
      </c>
    </row>
    <row r="630" spans="2:51" s="12" customFormat="1" ht="13.5">
      <c r="B630" s="217"/>
      <c r="C630" s="218"/>
      <c r="D630" s="214" t="s">
        <v>184</v>
      </c>
      <c r="E630" s="219" t="s">
        <v>21</v>
      </c>
      <c r="F630" s="220" t="s">
        <v>814</v>
      </c>
      <c r="G630" s="218"/>
      <c r="H630" s="221" t="s">
        <v>21</v>
      </c>
      <c r="I630" s="222"/>
      <c r="J630" s="218"/>
      <c r="K630" s="218"/>
      <c r="L630" s="223"/>
      <c r="M630" s="224"/>
      <c r="N630" s="225"/>
      <c r="O630" s="225"/>
      <c r="P630" s="225"/>
      <c r="Q630" s="225"/>
      <c r="R630" s="225"/>
      <c r="S630" s="225"/>
      <c r="T630" s="226"/>
      <c r="AT630" s="227" t="s">
        <v>184</v>
      </c>
      <c r="AU630" s="227" t="s">
        <v>82</v>
      </c>
      <c r="AV630" s="12" t="s">
        <v>80</v>
      </c>
      <c r="AW630" s="12" t="s">
        <v>35</v>
      </c>
      <c r="AX630" s="12" t="s">
        <v>72</v>
      </c>
      <c r="AY630" s="227" t="s">
        <v>172</v>
      </c>
    </row>
    <row r="631" spans="2:51" s="13" customFormat="1" ht="13.5">
      <c r="B631" s="228"/>
      <c r="C631" s="229"/>
      <c r="D631" s="241" t="s">
        <v>184</v>
      </c>
      <c r="E631" s="251" t="s">
        <v>21</v>
      </c>
      <c r="F631" s="252" t="s">
        <v>242</v>
      </c>
      <c r="G631" s="229"/>
      <c r="H631" s="253">
        <v>1</v>
      </c>
      <c r="I631" s="233"/>
      <c r="J631" s="229"/>
      <c r="K631" s="229"/>
      <c r="L631" s="234"/>
      <c r="M631" s="235"/>
      <c r="N631" s="236"/>
      <c r="O631" s="236"/>
      <c r="P631" s="236"/>
      <c r="Q631" s="236"/>
      <c r="R631" s="236"/>
      <c r="S631" s="236"/>
      <c r="T631" s="237"/>
      <c r="AT631" s="238" t="s">
        <v>184</v>
      </c>
      <c r="AU631" s="238" t="s">
        <v>82</v>
      </c>
      <c r="AV631" s="13" t="s">
        <v>82</v>
      </c>
      <c r="AW631" s="13" t="s">
        <v>35</v>
      </c>
      <c r="AX631" s="13" t="s">
        <v>80</v>
      </c>
      <c r="AY631" s="238" t="s">
        <v>172</v>
      </c>
    </row>
    <row r="632" spans="2:65" s="1" customFormat="1" ht="31.5" customHeight="1">
      <c r="B632" s="41"/>
      <c r="C632" s="202" t="s">
        <v>819</v>
      </c>
      <c r="D632" s="202" t="s">
        <v>175</v>
      </c>
      <c r="E632" s="203" t="s">
        <v>820</v>
      </c>
      <c r="F632" s="204" t="s">
        <v>821</v>
      </c>
      <c r="G632" s="205" t="s">
        <v>238</v>
      </c>
      <c r="H632" s="206">
        <v>1</v>
      </c>
      <c r="I632" s="207"/>
      <c r="J632" s="208">
        <f>ROUND(I632*H632,2)</f>
        <v>0</v>
      </c>
      <c r="K632" s="204" t="s">
        <v>179</v>
      </c>
      <c r="L632" s="61"/>
      <c r="M632" s="209" t="s">
        <v>21</v>
      </c>
      <c r="N632" s="210" t="s">
        <v>43</v>
      </c>
      <c r="O632" s="42"/>
      <c r="P632" s="211">
        <f>O632*H632</f>
        <v>0</v>
      </c>
      <c r="Q632" s="211">
        <v>0</v>
      </c>
      <c r="R632" s="211">
        <f>Q632*H632</f>
        <v>0</v>
      </c>
      <c r="S632" s="211">
        <v>0</v>
      </c>
      <c r="T632" s="212">
        <f>S632*H632</f>
        <v>0</v>
      </c>
      <c r="AR632" s="24" t="s">
        <v>320</v>
      </c>
      <c r="AT632" s="24" t="s">
        <v>175</v>
      </c>
      <c r="AU632" s="24" t="s">
        <v>82</v>
      </c>
      <c r="AY632" s="24" t="s">
        <v>172</v>
      </c>
      <c r="BE632" s="213">
        <f>IF(N632="základní",J632,0)</f>
        <v>0</v>
      </c>
      <c r="BF632" s="213">
        <f>IF(N632="snížená",J632,0)</f>
        <v>0</v>
      </c>
      <c r="BG632" s="213">
        <f>IF(N632="zákl. přenesená",J632,0)</f>
        <v>0</v>
      </c>
      <c r="BH632" s="213">
        <f>IF(N632="sníž. přenesená",J632,0)</f>
        <v>0</v>
      </c>
      <c r="BI632" s="213">
        <f>IF(N632="nulová",J632,0)</f>
        <v>0</v>
      </c>
      <c r="BJ632" s="24" t="s">
        <v>80</v>
      </c>
      <c r="BK632" s="213">
        <f>ROUND(I632*H632,2)</f>
        <v>0</v>
      </c>
      <c r="BL632" s="24" t="s">
        <v>320</v>
      </c>
      <c r="BM632" s="24" t="s">
        <v>822</v>
      </c>
    </row>
    <row r="633" spans="2:47" s="1" customFormat="1" ht="148.5">
      <c r="B633" s="41"/>
      <c r="C633" s="63"/>
      <c r="D633" s="214" t="s">
        <v>182</v>
      </c>
      <c r="E633" s="63"/>
      <c r="F633" s="215" t="s">
        <v>770</v>
      </c>
      <c r="G633" s="63"/>
      <c r="H633" s="63"/>
      <c r="I633" s="172"/>
      <c r="J633" s="63"/>
      <c r="K633" s="63"/>
      <c r="L633" s="61"/>
      <c r="M633" s="216"/>
      <c r="N633" s="42"/>
      <c r="O633" s="42"/>
      <c r="P633" s="42"/>
      <c r="Q633" s="42"/>
      <c r="R633" s="42"/>
      <c r="S633" s="42"/>
      <c r="T633" s="78"/>
      <c r="AT633" s="24" t="s">
        <v>182</v>
      </c>
      <c r="AU633" s="24" t="s">
        <v>82</v>
      </c>
    </row>
    <row r="634" spans="2:51" s="12" customFormat="1" ht="13.5">
      <c r="B634" s="217"/>
      <c r="C634" s="218"/>
      <c r="D634" s="214" t="s">
        <v>184</v>
      </c>
      <c r="E634" s="219" t="s">
        <v>21</v>
      </c>
      <c r="F634" s="220" t="s">
        <v>722</v>
      </c>
      <c r="G634" s="218"/>
      <c r="H634" s="221" t="s">
        <v>21</v>
      </c>
      <c r="I634" s="222"/>
      <c r="J634" s="218"/>
      <c r="K634" s="218"/>
      <c r="L634" s="223"/>
      <c r="M634" s="224"/>
      <c r="N634" s="225"/>
      <c r="O634" s="225"/>
      <c r="P634" s="225"/>
      <c r="Q634" s="225"/>
      <c r="R634" s="225"/>
      <c r="S634" s="225"/>
      <c r="T634" s="226"/>
      <c r="AT634" s="227" t="s">
        <v>184</v>
      </c>
      <c r="AU634" s="227" t="s">
        <v>82</v>
      </c>
      <c r="AV634" s="12" t="s">
        <v>80</v>
      </c>
      <c r="AW634" s="12" t="s">
        <v>35</v>
      </c>
      <c r="AX634" s="12" t="s">
        <v>72</v>
      </c>
      <c r="AY634" s="227" t="s">
        <v>172</v>
      </c>
    </row>
    <row r="635" spans="2:51" s="13" customFormat="1" ht="13.5">
      <c r="B635" s="228"/>
      <c r="C635" s="229"/>
      <c r="D635" s="241" t="s">
        <v>184</v>
      </c>
      <c r="E635" s="251" t="s">
        <v>21</v>
      </c>
      <c r="F635" s="252" t="s">
        <v>242</v>
      </c>
      <c r="G635" s="229"/>
      <c r="H635" s="253">
        <v>1</v>
      </c>
      <c r="I635" s="233"/>
      <c r="J635" s="229"/>
      <c r="K635" s="229"/>
      <c r="L635" s="234"/>
      <c r="M635" s="235"/>
      <c r="N635" s="236"/>
      <c r="O635" s="236"/>
      <c r="P635" s="236"/>
      <c r="Q635" s="236"/>
      <c r="R635" s="236"/>
      <c r="S635" s="236"/>
      <c r="T635" s="237"/>
      <c r="AT635" s="238" t="s">
        <v>184</v>
      </c>
      <c r="AU635" s="238" t="s">
        <v>82</v>
      </c>
      <c r="AV635" s="13" t="s">
        <v>82</v>
      </c>
      <c r="AW635" s="13" t="s">
        <v>35</v>
      </c>
      <c r="AX635" s="13" t="s">
        <v>80</v>
      </c>
      <c r="AY635" s="238" t="s">
        <v>172</v>
      </c>
    </row>
    <row r="636" spans="2:65" s="1" customFormat="1" ht="31.5" customHeight="1">
      <c r="B636" s="41"/>
      <c r="C636" s="254" t="s">
        <v>823</v>
      </c>
      <c r="D636" s="254" t="s">
        <v>399</v>
      </c>
      <c r="E636" s="255" t="s">
        <v>824</v>
      </c>
      <c r="F636" s="256" t="s">
        <v>817</v>
      </c>
      <c r="G636" s="257" t="s">
        <v>238</v>
      </c>
      <c r="H636" s="258">
        <v>1</v>
      </c>
      <c r="I636" s="259"/>
      <c r="J636" s="260">
        <f>ROUND(I636*H636,2)</f>
        <v>0</v>
      </c>
      <c r="K636" s="256" t="s">
        <v>21</v>
      </c>
      <c r="L636" s="261"/>
      <c r="M636" s="262" t="s">
        <v>21</v>
      </c>
      <c r="N636" s="263" t="s">
        <v>43</v>
      </c>
      <c r="O636" s="42"/>
      <c r="P636" s="211">
        <f>O636*H636</f>
        <v>0</v>
      </c>
      <c r="Q636" s="211">
        <v>0.098</v>
      </c>
      <c r="R636" s="211">
        <f>Q636*H636</f>
        <v>0.098</v>
      </c>
      <c r="S636" s="211">
        <v>0</v>
      </c>
      <c r="T636" s="212">
        <f>S636*H636</f>
        <v>0</v>
      </c>
      <c r="AR636" s="24" t="s">
        <v>402</v>
      </c>
      <c r="AT636" s="24" t="s">
        <v>399</v>
      </c>
      <c r="AU636" s="24" t="s">
        <v>82</v>
      </c>
      <c r="AY636" s="24" t="s">
        <v>172</v>
      </c>
      <c r="BE636" s="213">
        <f>IF(N636="základní",J636,0)</f>
        <v>0</v>
      </c>
      <c r="BF636" s="213">
        <f>IF(N636="snížená",J636,0)</f>
        <v>0</v>
      </c>
      <c r="BG636" s="213">
        <f>IF(N636="zákl. přenesená",J636,0)</f>
        <v>0</v>
      </c>
      <c r="BH636" s="213">
        <f>IF(N636="sníž. přenesená",J636,0)</f>
        <v>0</v>
      </c>
      <c r="BI636" s="213">
        <f>IF(N636="nulová",J636,0)</f>
        <v>0</v>
      </c>
      <c r="BJ636" s="24" t="s">
        <v>80</v>
      </c>
      <c r="BK636" s="213">
        <f>ROUND(I636*H636,2)</f>
        <v>0</v>
      </c>
      <c r="BL636" s="24" t="s">
        <v>320</v>
      </c>
      <c r="BM636" s="24" t="s">
        <v>825</v>
      </c>
    </row>
    <row r="637" spans="2:51" s="12" customFormat="1" ht="13.5">
      <c r="B637" s="217"/>
      <c r="C637" s="218"/>
      <c r="D637" s="214" t="s">
        <v>184</v>
      </c>
      <c r="E637" s="219" t="s">
        <v>21</v>
      </c>
      <c r="F637" s="220" t="s">
        <v>722</v>
      </c>
      <c r="G637" s="218"/>
      <c r="H637" s="221" t="s">
        <v>21</v>
      </c>
      <c r="I637" s="222"/>
      <c r="J637" s="218"/>
      <c r="K637" s="218"/>
      <c r="L637" s="223"/>
      <c r="M637" s="224"/>
      <c r="N637" s="225"/>
      <c r="O637" s="225"/>
      <c r="P637" s="225"/>
      <c r="Q637" s="225"/>
      <c r="R637" s="225"/>
      <c r="S637" s="225"/>
      <c r="T637" s="226"/>
      <c r="AT637" s="227" t="s">
        <v>184</v>
      </c>
      <c r="AU637" s="227" t="s">
        <v>82</v>
      </c>
      <c r="AV637" s="12" t="s">
        <v>80</v>
      </c>
      <c r="AW637" s="12" t="s">
        <v>35</v>
      </c>
      <c r="AX637" s="12" t="s">
        <v>72</v>
      </c>
      <c r="AY637" s="227" t="s">
        <v>172</v>
      </c>
    </row>
    <row r="638" spans="2:51" s="13" customFormat="1" ht="13.5">
      <c r="B638" s="228"/>
      <c r="C638" s="229"/>
      <c r="D638" s="241" t="s">
        <v>184</v>
      </c>
      <c r="E638" s="251" t="s">
        <v>21</v>
      </c>
      <c r="F638" s="252" t="s">
        <v>242</v>
      </c>
      <c r="G638" s="229"/>
      <c r="H638" s="253">
        <v>1</v>
      </c>
      <c r="I638" s="233"/>
      <c r="J638" s="229"/>
      <c r="K638" s="229"/>
      <c r="L638" s="234"/>
      <c r="M638" s="235"/>
      <c r="N638" s="236"/>
      <c r="O638" s="236"/>
      <c r="P638" s="236"/>
      <c r="Q638" s="236"/>
      <c r="R638" s="236"/>
      <c r="S638" s="236"/>
      <c r="T638" s="237"/>
      <c r="AT638" s="238" t="s">
        <v>184</v>
      </c>
      <c r="AU638" s="238" t="s">
        <v>82</v>
      </c>
      <c r="AV638" s="13" t="s">
        <v>82</v>
      </c>
      <c r="AW638" s="13" t="s">
        <v>35</v>
      </c>
      <c r="AX638" s="13" t="s">
        <v>80</v>
      </c>
      <c r="AY638" s="238" t="s">
        <v>172</v>
      </c>
    </row>
    <row r="639" spans="2:65" s="1" customFormat="1" ht="31.5" customHeight="1">
      <c r="B639" s="41"/>
      <c r="C639" s="202" t="s">
        <v>826</v>
      </c>
      <c r="D639" s="202" t="s">
        <v>175</v>
      </c>
      <c r="E639" s="203" t="s">
        <v>827</v>
      </c>
      <c r="F639" s="204" t="s">
        <v>828</v>
      </c>
      <c r="G639" s="205" t="s">
        <v>238</v>
      </c>
      <c r="H639" s="206">
        <v>2</v>
      </c>
      <c r="I639" s="207"/>
      <c r="J639" s="208">
        <f>ROUND(I639*H639,2)</f>
        <v>0</v>
      </c>
      <c r="K639" s="204" t="s">
        <v>179</v>
      </c>
      <c r="L639" s="61"/>
      <c r="M639" s="209" t="s">
        <v>21</v>
      </c>
      <c r="N639" s="210" t="s">
        <v>43</v>
      </c>
      <c r="O639" s="42"/>
      <c r="P639" s="211">
        <f>O639*H639</f>
        <v>0</v>
      </c>
      <c r="Q639" s="211">
        <v>0.0004</v>
      </c>
      <c r="R639" s="211">
        <f>Q639*H639</f>
        <v>0.0008</v>
      </c>
      <c r="S639" s="211">
        <v>0</v>
      </c>
      <c r="T639" s="212">
        <f>S639*H639</f>
        <v>0</v>
      </c>
      <c r="AR639" s="24" t="s">
        <v>320</v>
      </c>
      <c r="AT639" s="24" t="s">
        <v>175</v>
      </c>
      <c r="AU639" s="24" t="s">
        <v>82</v>
      </c>
      <c r="AY639" s="24" t="s">
        <v>172</v>
      </c>
      <c r="BE639" s="213">
        <f>IF(N639="základní",J639,0)</f>
        <v>0</v>
      </c>
      <c r="BF639" s="213">
        <f>IF(N639="snížená",J639,0)</f>
        <v>0</v>
      </c>
      <c r="BG639" s="213">
        <f>IF(N639="zákl. přenesená",J639,0)</f>
        <v>0</v>
      </c>
      <c r="BH639" s="213">
        <f>IF(N639="sníž. přenesená",J639,0)</f>
        <v>0</v>
      </c>
      <c r="BI639" s="213">
        <f>IF(N639="nulová",J639,0)</f>
        <v>0</v>
      </c>
      <c r="BJ639" s="24" t="s">
        <v>80</v>
      </c>
      <c r="BK639" s="213">
        <f>ROUND(I639*H639,2)</f>
        <v>0</v>
      </c>
      <c r="BL639" s="24" t="s">
        <v>320</v>
      </c>
      <c r="BM639" s="24" t="s">
        <v>829</v>
      </c>
    </row>
    <row r="640" spans="2:47" s="1" customFormat="1" ht="54">
      <c r="B640" s="41"/>
      <c r="C640" s="63"/>
      <c r="D640" s="214" t="s">
        <v>182</v>
      </c>
      <c r="E640" s="63"/>
      <c r="F640" s="215" t="s">
        <v>830</v>
      </c>
      <c r="G640" s="63"/>
      <c r="H640" s="63"/>
      <c r="I640" s="172"/>
      <c r="J640" s="63"/>
      <c r="K640" s="63"/>
      <c r="L640" s="61"/>
      <c r="M640" s="216"/>
      <c r="N640" s="42"/>
      <c r="O640" s="42"/>
      <c r="P640" s="42"/>
      <c r="Q640" s="42"/>
      <c r="R640" s="42"/>
      <c r="S640" s="42"/>
      <c r="T640" s="78"/>
      <c r="AT640" s="24" t="s">
        <v>182</v>
      </c>
      <c r="AU640" s="24" t="s">
        <v>82</v>
      </c>
    </row>
    <row r="641" spans="2:51" s="12" customFormat="1" ht="13.5">
      <c r="B641" s="217"/>
      <c r="C641" s="218"/>
      <c r="D641" s="214" t="s">
        <v>184</v>
      </c>
      <c r="E641" s="219" t="s">
        <v>21</v>
      </c>
      <c r="F641" s="220" t="s">
        <v>796</v>
      </c>
      <c r="G641" s="218"/>
      <c r="H641" s="221" t="s">
        <v>21</v>
      </c>
      <c r="I641" s="222"/>
      <c r="J641" s="218"/>
      <c r="K641" s="218"/>
      <c r="L641" s="223"/>
      <c r="M641" s="224"/>
      <c r="N641" s="225"/>
      <c r="O641" s="225"/>
      <c r="P641" s="225"/>
      <c r="Q641" s="225"/>
      <c r="R641" s="225"/>
      <c r="S641" s="225"/>
      <c r="T641" s="226"/>
      <c r="AT641" s="227" t="s">
        <v>184</v>
      </c>
      <c r="AU641" s="227" t="s">
        <v>82</v>
      </c>
      <c r="AV641" s="12" t="s">
        <v>80</v>
      </c>
      <c r="AW641" s="12" t="s">
        <v>35</v>
      </c>
      <c r="AX641" s="12" t="s">
        <v>72</v>
      </c>
      <c r="AY641" s="227" t="s">
        <v>172</v>
      </c>
    </row>
    <row r="642" spans="2:51" s="13" customFormat="1" ht="13.5">
      <c r="B642" s="228"/>
      <c r="C642" s="229"/>
      <c r="D642" s="214" t="s">
        <v>184</v>
      </c>
      <c r="E642" s="230" t="s">
        <v>21</v>
      </c>
      <c r="F642" s="231" t="s">
        <v>242</v>
      </c>
      <c r="G642" s="229"/>
      <c r="H642" s="232">
        <v>1</v>
      </c>
      <c r="I642" s="233"/>
      <c r="J642" s="229"/>
      <c r="K642" s="229"/>
      <c r="L642" s="234"/>
      <c r="M642" s="235"/>
      <c r="N642" s="236"/>
      <c r="O642" s="236"/>
      <c r="P642" s="236"/>
      <c r="Q642" s="236"/>
      <c r="R642" s="236"/>
      <c r="S642" s="236"/>
      <c r="T642" s="237"/>
      <c r="AT642" s="238" t="s">
        <v>184</v>
      </c>
      <c r="AU642" s="238" t="s">
        <v>82</v>
      </c>
      <c r="AV642" s="13" t="s">
        <v>82</v>
      </c>
      <c r="AW642" s="13" t="s">
        <v>35</v>
      </c>
      <c r="AX642" s="13" t="s">
        <v>72</v>
      </c>
      <c r="AY642" s="238" t="s">
        <v>172</v>
      </c>
    </row>
    <row r="643" spans="2:51" s="12" customFormat="1" ht="13.5">
      <c r="B643" s="217"/>
      <c r="C643" s="218"/>
      <c r="D643" s="214" t="s">
        <v>184</v>
      </c>
      <c r="E643" s="219" t="s">
        <v>21</v>
      </c>
      <c r="F643" s="220" t="s">
        <v>797</v>
      </c>
      <c r="G643" s="218"/>
      <c r="H643" s="221" t="s">
        <v>21</v>
      </c>
      <c r="I643" s="222"/>
      <c r="J643" s="218"/>
      <c r="K643" s="218"/>
      <c r="L643" s="223"/>
      <c r="M643" s="224"/>
      <c r="N643" s="225"/>
      <c r="O643" s="225"/>
      <c r="P643" s="225"/>
      <c r="Q643" s="225"/>
      <c r="R643" s="225"/>
      <c r="S643" s="225"/>
      <c r="T643" s="226"/>
      <c r="AT643" s="227" t="s">
        <v>184</v>
      </c>
      <c r="AU643" s="227" t="s">
        <v>82</v>
      </c>
      <c r="AV643" s="12" t="s">
        <v>80</v>
      </c>
      <c r="AW643" s="12" t="s">
        <v>35</v>
      </c>
      <c r="AX643" s="12" t="s">
        <v>72</v>
      </c>
      <c r="AY643" s="227" t="s">
        <v>172</v>
      </c>
    </row>
    <row r="644" spans="2:51" s="13" customFormat="1" ht="13.5">
      <c r="B644" s="228"/>
      <c r="C644" s="229"/>
      <c r="D644" s="214" t="s">
        <v>184</v>
      </c>
      <c r="E644" s="230" t="s">
        <v>21</v>
      </c>
      <c r="F644" s="231" t="s">
        <v>242</v>
      </c>
      <c r="G644" s="229"/>
      <c r="H644" s="232">
        <v>1</v>
      </c>
      <c r="I644" s="233"/>
      <c r="J644" s="229"/>
      <c r="K644" s="229"/>
      <c r="L644" s="234"/>
      <c r="M644" s="235"/>
      <c r="N644" s="236"/>
      <c r="O644" s="236"/>
      <c r="P644" s="236"/>
      <c r="Q644" s="236"/>
      <c r="R644" s="236"/>
      <c r="S644" s="236"/>
      <c r="T644" s="237"/>
      <c r="AT644" s="238" t="s">
        <v>184</v>
      </c>
      <c r="AU644" s="238" t="s">
        <v>82</v>
      </c>
      <c r="AV644" s="13" t="s">
        <v>82</v>
      </c>
      <c r="AW644" s="13" t="s">
        <v>35</v>
      </c>
      <c r="AX644" s="13" t="s">
        <v>72</v>
      </c>
      <c r="AY644" s="238" t="s">
        <v>172</v>
      </c>
    </row>
    <row r="645" spans="2:51" s="14" customFormat="1" ht="13.5">
      <c r="B645" s="239"/>
      <c r="C645" s="240"/>
      <c r="D645" s="241" t="s">
        <v>184</v>
      </c>
      <c r="E645" s="242" t="s">
        <v>21</v>
      </c>
      <c r="F645" s="243" t="s">
        <v>193</v>
      </c>
      <c r="G645" s="240"/>
      <c r="H645" s="244">
        <v>2</v>
      </c>
      <c r="I645" s="245"/>
      <c r="J645" s="240"/>
      <c r="K645" s="240"/>
      <c r="L645" s="246"/>
      <c r="M645" s="247"/>
      <c r="N645" s="248"/>
      <c r="O645" s="248"/>
      <c r="P645" s="248"/>
      <c r="Q645" s="248"/>
      <c r="R645" s="248"/>
      <c r="S645" s="248"/>
      <c r="T645" s="249"/>
      <c r="AT645" s="250" t="s">
        <v>184</v>
      </c>
      <c r="AU645" s="250" t="s">
        <v>82</v>
      </c>
      <c r="AV645" s="14" t="s">
        <v>180</v>
      </c>
      <c r="AW645" s="14" t="s">
        <v>35</v>
      </c>
      <c r="AX645" s="14" t="s">
        <v>80</v>
      </c>
      <c r="AY645" s="250" t="s">
        <v>172</v>
      </c>
    </row>
    <row r="646" spans="2:65" s="1" customFormat="1" ht="31.5" customHeight="1">
      <c r="B646" s="41"/>
      <c r="C646" s="254" t="s">
        <v>440</v>
      </c>
      <c r="D646" s="254" t="s">
        <v>399</v>
      </c>
      <c r="E646" s="255" t="s">
        <v>831</v>
      </c>
      <c r="F646" s="256" t="s">
        <v>832</v>
      </c>
      <c r="G646" s="257" t="s">
        <v>238</v>
      </c>
      <c r="H646" s="258">
        <v>2</v>
      </c>
      <c r="I646" s="259"/>
      <c r="J646" s="260">
        <f>ROUND(I646*H646,2)</f>
        <v>0</v>
      </c>
      <c r="K646" s="256" t="s">
        <v>179</v>
      </c>
      <c r="L646" s="261"/>
      <c r="M646" s="262" t="s">
        <v>21</v>
      </c>
      <c r="N646" s="263" t="s">
        <v>43</v>
      </c>
      <c r="O646" s="42"/>
      <c r="P646" s="211">
        <f>O646*H646</f>
        <v>0</v>
      </c>
      <c r="Q646" s="211">
        <v>0.017</v>
      </c>
      <c r="R646" s="211">
        <f>Q646*H646</f>
        <v>0.034</v>
      </c>
      <c r="S646" s="211">
        <v>0</v>
      </c>
      <c r="T646" s="212">
        <f>S646*H646</f>
        <v>0</v>
      </c>
      <c r="AR646" s="24" t="s">
        <v>402</v>
      </c>
      <c r="AT646" s="24" t="s">
        <v>399</v>
      </c>
      <c r="AU646" s="24" t="s">
        <v>82</v>
      </c>
      <c r="AY646" s="24" t="s">
        <v>172</v>
      </c>
      <c r="BE646" s="213">
        <f>IF(N646="základní",J646,0)</f>
        <v>0</v>
      </c>
      <c r="BF646" s="213">
        <f>IF(N646="snížená",J646,0)</f>
        <v>0</v>
      </c>
      <c r="BG646" s="213">
        <f>IF(N646="zákl. přenesená",J646,0)</f>
        <v>0</v>
      </c>
      <c r="BH646" s="213">
        <f>IF(N646="sníž. přenesená",J646,0)</f>
        <v>0</v>
      </c>
      <c r="BI646" s="213">
        <f>IF(N646="nulová",J646,0)</f>
        <v>0</v>
      </c>
      <c r="BJ646" s="24" t="s">
        <v>80</v>
      </c>
      <c r="BK646" s="213">
        <f>ROUND(I646*H646,2)</f>
        <v>0</v>
      </c>
      <c r="BL646" s="24" t="s">
        <v>320</v>
      </c>
      <c r="BM646" s="24" t="s">
        <v>833</v>
      </c>
    </row>
    <row r="647" spans="2:51" s="12" customFormat="1" ht="13.5">
      <c r="B647" s="217"/>
      <c r="C647" s="218"/>
      <c r="D647" s="214" t="s">
        <v>184</v>
      </c>
      <c r="E647" s="219" t="s">
        <v>21</v>
      </c>
      <c r="F647" s="220" t="s">
        <v>796</v>
      </c>
      <c r="G647" s="218"/>
      <c r="H647" s="221" t="s">
        <v>21</v>
      </c>
      <c r="I647" s="222"/>
      <c r="J647" s="218"/>
      <c r="K647" s="218"/>
      <c r="L647" s="223"/>
      <c r="M647" s="224"/>
      <c r="N647" s="225"/>
      <c r="O647" s="225"/>
      <c r="P647" s="225"/>
      <c r="Q647" s="225"/>
      <c r="R647" s="225"/>
      <c r="S647" s="225"/>
      <c r="T647" s="226"/>
      <c r="AT647" s="227" t="s">
        <v>184</v>
      </c>
      <c r="AU647" s="227" t="s">
        <v>82</v>
      </c>
      <c r="AV647" s="12" t="s">
        <v>80</v>
      </c>
      <c r="AW647" s="12" t="s">
        <v>35</v>
      </c>
      <c r="AX647" s="12" t="s">
        <v>72</v>
      </c>
      <c r="AY647" s="227" t="s">
        <v>172</v>
      </c>
    </row>
    <row r="648" spans="2:51" s="13" customFormat="1" ht="13.5">
      <c r="B648" s="228"/>
      <c r="C648" s="229"/>
      <c r="D648" s="214" t="s">
        <v>184</v>
      </c>
      <c r="E648" s="230" t="s">
        <v>21</v>
      </c>
      <c r="F648" s="231" t="s">
        <v>242</v>
      </c>
      <c r="G648" s="229"/>
      <c r="H648" s="232">
        <v>1</v>
      </c>
      <c r="I648" s="233"/>
      <c r="J648" s="229"/>
      <c r="K648" s="229"/>
      <c r="L648" s="234"/>
      <c r="M648" s="235"/>
      <c r="N648" s="236"/>
      <c r="O648" s="236"/>
      <c r="P648" s="236"/>
      <c r="Q648" s="236"/>
      <c r="R648" s="236"/>
      <c r="S648" s="236"/>
      <c r="T648" s="237"/>
      <c r="AT648" s="238" t="s">
        <v>184</v>
      </c>
      <c r="AU648" s="238" t="s">
        <v>82</v>
      </c>
      <c r="AV648" s="13" t="s">
        <v>82</v>
      </c>
      <c r="AW648" s="13" t="s">
        <v>35</v>
      </c>
      <c r="AX648" s="13" t="s">
        <v>72</v>
      </c>
      <c r="AY648" s="238" t="s">
        <v>172</v>
      </c>
    </row>
    <row r="649" spans="2:51" s="12" customFormat="1" ht="13.5">
      <c r="B649" s="217"/>
      <c r="C649" s="218"/>
      <c r="D649" s="214" t="s">
        <v>184</v>
      </c>
      <c r="E649" s="219" t="s">
        <v>21</v>
      </c>
      <c r="F649" s="220" t="s">
        <v>797</v>
      </c>
      <c r="G649" s="218"/>
      <c r="H649" s="221" t="s">
        <v>21</v>
      </c>
      <c r="I649" s="222"/>
      <c r="J649" s="218"/>
      <c r="K649" s="218"/>
      <c r="L649" s="223"/>
      <c r="M649" s="224"/>
      <c r="N649" s="225"/>
      <c r="O649" s="225"/>
      <c r="P649" s="225"/>
      <c r="Q649" s="225"/>
      <c r="R649" s="225"/>
      <c r="S649" s="225"/>
      <c r="T649" s="226"/>
      <c r="AT649" s="227" t="s">
        <v>184</v>
      </c>
      <c r="AU649" s="227" t="s">
        <v>82</v>
      </c>
      <c r="AV649" s="12" t="s">
        <v>80</v>
      </c>
      <c r="AW649" s="12" t="s">
        <v>35</v>
      </c>
      <c r="AX649" s="12" t="s">
        <v>72</v>
      </c>
      <c r="AY649" s="227" t="s">
        <v>172</v>
      </c>
    </row>
    <row r="650" spans="2:51" s="13" customFormat="1" ht="13.5">
      <c r="B650" s="228"/>
      <c r="C650" s="229"/>
      <c r="D650" s="214" t="s">
        <v>184</v>
      </c>
      <c r="E650" s="230" t="s">
        <v>21</v>
      </c>
      <c r="F650" s="231" t="s">
        <v>242</v>
      </c>
      <c r="G650" s="229"/>
      <c r="H650" s="232">
        <v>1</v>
      </c>
      <c r="I650" s="233"/>
      <c r="J650" s="229"/>
      <c r="K650" s="229"/>
      <c r="L650" s="234"/>
      <c r="M650" s="235"/>
      <c r="N650" s="236"/>
      <c r="O650" s="236"/>
      <c r="P650" s="236"/>
      <c r="Q650" s="236"/>
      <c r="R650" s="236"/>
      <c r="S650" s="236"/>
      <c r="T650" s="237"/>
      <c r="AT650" s="238" t="s">
        <v>184</v>
      </c>
      <c r="AU650" s="238" t="s">
        <v>82</v>
      </c>
      <c r="AV650" s="13" t="s">
        <v>82</v>
      </c>
      <c r="AW650" s="13" t="s">
        <v>35</v>
      </c>
      <c r="AX650" s="13" t="s">
        <v>72</v>
      </c>
      <c r="AY650" s="238" t="s">
        <v>172</v>
      </c>
    </row>
    <row r="651" spans="2:51" s="14" customFormat="1" ht="13.5">
      <c r="B651" s="239"/>
      <c r="C651" s="240"/>
      <c r="D651" s="241" t="s">
        <v>184</v>
      </c>
      <c r="E651" s="242" t="s">
        <v>21</v>
      </c>
      <c r="F651" s="243" t="s">
        <v>193</v>
      </c>
      <c r="G651" s="240"/>
      <c r="H651" s="244">
        <v>2</v>
      </c>
      <c r="I651" s="245"/>
      <c r="J651" s="240"/>
      <c r="K651" s="240"/>
      <c r="L651" s="246"/>
      <c r="M651" s="247"/>
      <c r="N651" s="248"/>
      <c r="O651" s="248"/>
      <c r="P651" s="248"/>
      <c r="Q651" s="248"/>
      <c r="R651" s="248"/>
      <c r="S651" s="248"/>
      <c r="T651" s="249"/>
      <c r="AT651" s="250" t="s">
        <v>184</v>
      </c>
      <c r="AU651" s="250" t="s">
        <v>82</v>
      </c>
      <c r="AV651" s="14" t="s">
        <v>180</v>
      </c>
      <c r="AW651" s="14" t="s">
        <v>35</v>
      </c>
      <c r="AX651" s="14" t="s">
        <v>80</v>
      </c>
      <c r="AY651" s="250" t="s">
        <v>172</v>
      </c>
    </row>
    <row r="652" spans="2:65" s="1" customFormat="1" ht="31.5" customHeight="1">
      <c r="B652" s="41"/>
      <c r="C652" s="202" t="s">
        <v>834</v>
      </c>
      <c r="D652" s="202" t="s">
        <v>175</v>
      </c>
      <c r="E652" s="203" t="s">
        <v>835</v>
      </c>
      <c r="F652" s="204" t="s">
        <v>836</v>
      </c>
      <c r="G652" s="205" t="s">
        <v>238</v>
      </c>
      <c r="H652" s="206">
        <v>2</v>
      </c>
      <c r="I652" s="207"/>
      <c r="J652" s="208">
        <f>ROUND(I652*H652,2)</f>
        <v>0</v>
      </c>
      <c r="K652" s="204" t="s">
        <v>179</v>
      </c>
      <c r="L652" s="61"/>
      <c r="M652" s="209" t="s">
        <v>21</v>
      </c>
      <c r="N652" s="210" t="s">
        <v>43</v>
      </c>
      <c r="O652" s="42"/>
      <c r="P652" s="211">
        <f>O652*H652</f>
        <v>0</v>
      </c>
      <c r="Q652" s="211">
        <v>0.00046</v>
      </c>
      <c r="R652" s="211">
        <f>Q652*H652</f>
        <v>0.00092</v>
      </c>
      <c r="S652" s="211">
        <v>0</v>
      </c>
      <c r="T652" s="212">
        <f>S652*H652</f>
        <v>0</v>
      </c>
      <c r="AR652" s="24" t="s">
        <v>320</v>
      </c>
      <c r="AT652" s="24" t="s">
        <v>175</v>
      </c>
      <c r="AU652" s="24" t="s">
        <v>82</v>
      </c>
      <c r="AY652" s="24" t="s">
        <v>172</v>
      </c>
      <c r="BE652" s="213">
        <f>IF(N652="základní",J652,0)</f>
        <v>0</v>
      </c>
      <c r="BF652" s="213">
        <f>IF(N652="snížená",J652,0)</f>
        <v>0</v>
      </c>
      <c r="BG652" s="213">
        <f>IF(N652="zákl. přenesená",J652,0)</f>
        <v>0</v>
      </c>
      <c r="BH652" s="213">
        <f>IF(N652="sníž. přenesená",J652,0)</f>
        <v>0</v>
      </c>
      <c r="BI652" s="213">
        <f>IF(N652="nulová",J652,0)</f>
        <v>0</v>
      </c>
      <c r="BJ652" s="24" t="s">
        <v>80</v>
      </c>
      <c r="BK652" s="213">
        <f>ROUND(I652*H652,2)</f>
        <v>0</v>
      </c>
      <c r="BL652" s="24" t="s">
        <v>320</v>
      </c>
      <c r="BM652" s="24" t="s">
        <v>837</v>
      </c>
    </row>
    <row r="653" spans="2:47" s="1" customFormat="1" ht="54">
      <c r="B653" s="41"/>
      <c r="C653" s="63"/>
      <c r="D653" s="214" t="s">
        <v>182</v>
      </c>
      <c r="E653" s="63"/>
      <c r="F653" s="215" t="s">
        <v>830</v>
      </c>
      <c r="G653" s="63"/>
      <c r="H653" s="63"/>
      <c r="I653" s="172"/>
      <c r="J653" s="63"/>
      <c r="K653" s="63"/>
      <c r="L653" s="61"/>
      <c r="M653" s="216"/>
      <c r="N653" s="42"/>
      <c r="O653" s="42"/>
      <c r="P653" s="42"/>
      <c r="Q653" s="42"/>
      <c r="R653" s="42"/>
      <c r="S653" s="42"/>
      <c r="T653" s="78"/>
      <c r="AT653" s="24" t="s">
        <v>182</v>
      </c>
      <c r="AU653" s="24" t="s">
        <v>82</v>
      </c>
    </row>
    <row r="654" spans="2:51" s="12" customFormat="1" ht="13.5">
      <c r="B654" s="217"/>
      <c r="C654" s="218"/>
      <c r="D654" s="214" t="s">
        <v>184</v>
      </c>
      <c r="E654" s="219" t="s">
        <v>21</v>
      </c>
      <c r="F654" s="220" t="s">
        <v>722</v>
      </c>
      <c r="G654" s="218"/>
      <c r="H654" s="221" t="s">
        <v>21</v>
      </c>
      <c r="I654" s="222"/>
      <c r="J654" s="218"/>
      <c r="K654" s="218"/>
      <c r="L654" s="223"/>
      <c r="M654" s="224"/>
      <c r="N654" s="225"/>
      <c r="O654" s="225"/>
      <c r="P654" s="225"/>
      <c r="Q654" s="225"/>
      <c r="R654" s="225"/>
      <c r="S654" s="225"/>
      <c r="T654" s="226"/>
      <c r="AT654" s="227" t="s">
        <v>184</v>
      </c>
      <c r="AU654" s="227" t="s">
        <v>82</v>
      </c>
      <c r="AV654" s="12" t="s">
        <v>80</v>
      </c>
      <c r="AW654" s="12" t="s">
        <v>35</v>
      </c>
      <c r="AX654" s="12" t="s">
        <v>72</v>
      </c>
      <c r="AY654" s="227" t="s">
        <v>172</v>
      </c>
    </row>
    <row r="655" spans="2:51" s="13" customFormat="1" ht="13.5">
      <c r="B655" s="228"/>
      <c r="C655" s="229"/>
      <c r="D655" s="214" t="s">
        <v>184</v>
      </c>
      <c r="E655" s="230" t="s">
        <v>21</v>
      </c>
      <c r="F655" s="231" t="s">
        <v>242</v>
      </c>
      <c r="G655" s="229"/>
      <c r="H655" s="232">
        <v>1</v>
      </c>
      <c r="I655" s="233"/>
      <c r="J655" s="229"/>
      <c r="K655" s="229"/>
      <c r="L655" s="234"/>
      <c r="M655" s="235"/>
      <c r="N655" s="236"/>
      <c r="O655" s="236"/>
      <c r="P655" s="236"/>
      <c r="Q655" s="236"/>
      <c r="R655" s="236"/>
      <c r="S655" s="236"/>
      <c r="T655" s="237"/>
      <c r="AT655" s="238" t="s">
        <v>184</v>
      </c>
      <c r="AU655" s="238" t="s">
        <v>82</v>
      </c>
      <c r="AV655" s="13" t="s">
        <v>82</v>
      </c>
      <c r="AW655" s="13" t="s">
        <v>35</v>
      </c>
      <c r="AX655" s="13" t="s">
        <v>72</v>
      </c>
      <c r="AY655" s="238" t="s">
        <v>172</v>
      </c>
    </row>
    <row r="656" spans="2:51" s="12" customFormat="1" ht="13.5">
      <c r="B656" s="217"/>
      <c r="C656" s="218"/>
      <c r="D656" s="214" t="s">
        <v>184</v>
      </c>
      <c r="E656" s="219" t="s">
        <v>21</v>
      </c>
      <c r="F656" s="220" t="s">
        <v>814</v>
      </c>
      <c r="G656" s="218"/>
      <c r="H656" s="221" t="s">
        <v>21</v>
      </c>
      <c r="I656" s="222"/>
      <c r="J656" s="218"/>
      <c r="K656" s="218"/>
      <c r="L656" s="223"/>
      <c r="M656" s="224"/>
      <c r="N656" s="225"/>
      <c r="O656" s="225"/>
      <c r="P656" s="225"/>
      <c r="Q656" s="225"/>
      <c r="R656" s="225"/>
      <c r="S656" s="225"/>
      <c r="T656" s="226"/>
      <c r="AT656" s="227" t="s">
        <v>184</v>
      </c>
      <c r="AU656" s="227" t="s">
        <v>82</v>
      </c>
      <c r="AV656" s="12" t="s">
        <v>80</v>
      </c>
      <c r="AW656" s="12" t="s">
        <v>35</v>
      </c>
      <c r="AX656" s="12" t="s">
        <v>72</v>
      </c>
      <c r="AY656" s="227" t="s">
        <v>172</v>
      </c>
    </row>
    <row r="657" spans="2:51" s="13" customFormat="1" ht="13.5">
      <c r="B657" s="228"/>
      <c r="C657" s="229"/>
      <c r="D657" s="214" t="s">
        <v>184</v>
      </c>
      <c r="E657" s="230" t="s">
        <v>21</v>
      </c>
      <c r="F657" s="231" t="s">
        <v>242</v>
      </c>
      <c r="G657" s="229"/>
      <c r="H657" s="232">
        <v>1</v>
      </c>
      <c r="I657" s="233"/>
      <c r="J657" s="229"/>
      <c r="K657" s="229"/>
      <c r="L657" s="234"/>
      <c r="M657" s="235"/>
      <c r="N657" s="236"/>
      <c r="O657" s="236"/>
      <c r="P657" s="236"/>
      <c r="Q657" s="236"/>
      <c r="R657" s="236"/>
      <c r="S657" s="236"/>
      <c r="T657" s="237"/>
      <c r="AT657" s="238" t="s">
        <v>184</v>
      </c>
      <c r="AU657" s="238" t="s">
        <v>82</v>
      </c>
      <c r="AV657" s="13" t="s">
        <v>82</v>
      </c>
      <c r="AW657" s="13" t="s">
        <v>35</v>
      </c>
      <c r="AX657" s="13" t="s">
        <v>72</v>
      </c>
      <c r="AY657" s="238" t="s">
        <v>172</v>
      </c>
    </row>
    <row r="658" spans="2:51" s="14" customFormat="1" ht="13.5">
      <c r="B658" s="239"/>
      <c r="C658" s="240"/>
      <c r="D658" s="241" t="s">
        <v>184</v>
      </c>
      <c r="E658" s="242" t="s">
        <v>21</v>
      </c>
      <c r="F658" s="243" t="s">
        <v>193</v>
      </c>
      <c r="G658" s="240"/>
      <c r="H658" s="244">
        <v>2</v>
      </c>
      <c r="I658" s="245"/>
      <c r="J658" s="240"/>
      <c r="K658" s="240"/>
      <c r="L658" s="246"/>
      <c r="M658" s="247"/>
      <c r="N658" s="248"/>
      <c r="O658" s="248"/>
      <c r="P658" s="248"/>
      <c r="Q658" s="248"/>
      <c r="R658" s="248"/>
      <c r="S658" s="248"/>
      <c r="T658" s="249"/>
      <c r="AT658" s="250" t="s">
        <v>184</v>
      </c>
      <c r="AU658" s="250" t="s">
        <v>82</v>
      </c>
      <c r="AV658" s="14" t="s">
        <v>180</v>
      </c>
      <c r="AW658" s="14" t="s">
        <v>35</v>
      </c>
      <c r="AX658" s="14" t="s">
        <v>80</v>
      </c>
      <c r="AY658" s="250" t="s">
        <v>172</v>
      </c>
    </row>
    <row r="659" spans="2:65" s="1" customFormat="1" ht="22.5" customHeight="1">
      <c r="B659" s="41"/>
      <c r="C659" s="254" t="s">
        <v>478</v>
      </c>
      <c r="D659" s="254" t="s">
        <v>399</v>
      </c>
      <c r="E659" s="255" t="s">
        <v>838</v>
      </c>
      <c r="F659" s="256" t="s">
        <v>839</v>
      </c>
      <c r="G659" s="257" t="s">
        <v>238</v>
      </c>
      <c r="H659" s="258">
        <v>2</v>
      </c>
      <c r="I659" s="259"/>
      <c r="J659" s="260">
        <f>ROUND(I659*H659,2)</f>
        <v>0</v>
      </c>
      <c r="K659" s="256" t="s">
        <v>179</v>
      </c>
      <c r="L659" s="261"/>
      <c r="M659" s="262" t="s">
        <v>21</v>
      </c>
      <c r="N659" s="263" t="s">
        <v>43</v>
      </c>
      <c r="O659" s="42"/>
      <c r="P659" s="211">
        <f>O659*H659</f>
        <v>0</v>
      </c>
      <c r="Q659" s="211">
        <v>0.026</v>
      </c>
      <c r="R659" s="211">
        <f>Q659*H659</f>
        <v>0.052</v>
      </c>
      <c r="S659" s="211">
        <v>0</v>
      </c>
      <c r="T659" s="212">
        <f>S659*H659</f>
        <v>0</v>
      </c>
      <c r="AR659" s="24" t="s">
        <v>402</v>
      </c>
      <c r="AT659" s="24" t="s">
        <v>399</v>
      </c>
      <c r="AU659" s="24" t="s">
        <v>82</v>
      </c>
      <c r="AY659" s="24" t="s">
        <v>172</v>
      </c>
      <c r="BE659" s="213">
        <f>IF(N659="základní",J659,0)</f>
        <v>0</v>
      </c>
      <c r="BF659" s="213">
        <f>IF(N659="snížená",J659,0)</f>
        <v>0</v>
      </c>
      <c r="BG659" s="213">
        <f>IF(N659="zákl. přenesená",J659,0)</f>
        <v>0</v>
      </c>
      <c r="BH659" s="213">
        <f>IF(N659="sníž. přenesená",J659,0)</f>
        <v>0</v>
      </c>
      <c r="BI659" s="213">
        <f>IF(N659="nulová",J659,0)</f>
        <v>0</v>
      </c>
      <c r="BJ659" s="24" t="s">
        <v>80</v>
      </c>
      <c r="BK659" s="213">
        <f>ROUND(I659*H659,2)</f>
        <v>0</v>
      </c>
      <c r="BL659" s="24" t="s">
        <v>320</v>
      </c>
      <c r="BM659" s="24" t="s">
        <v>840</v>
      </c>
    </row>
    <row r="660" spans="2:51" s="12" customFormat="1" ht="13.5">
      <c r="B660" s="217"/>
      <c r="C660" s="218"/>
      <c r="D660" s="214" t="s">
        <v>184</v>
      </c>
      <c r="E660" s="219" t="s">
        <v>21</v>
      </c>
      <c r="F660" s="220" t="s">
        <v>722</v>
      </c>
      <c r="G660" s="218"/>
      <c r="H660" s="221" t="s">
        <v>21</v>
      </c>
      <c r="I660" s="222"/>
      <c r="J660" s="218"/>
      <c r="K660" s="218"/>
      <c r="L660" s="223"/>
      <c r="M660" s="224"/>
      <c r="N660" s="225"/>
      <c r="O660" s="225"/>
      <c r="P660" s="225"/>
      <c r="Q660" s="225"/>
      <c r="R660" s="225"/>
      <c r="S660" s="225"/>
      <c r="T660" s="226"/>
      <c r="AT660" s="227" t="s">
        <v>184</v>
      </c>
      <c r="AU660" s="227" t="s">
        <v>82</v>
      </c>
      <c r="AV660" s="12" t="s">
        <v>80</v>
      </c>
      <c r="AW660" s="12" t="s">
        <v>35</v>
      </c>
      <c r="AX660" s="12" t="s">
        <v>72</v>
      </c>
      <c r="AY660" s="227" t="s">
        <v>172</v>
      </c>
    </row>
    <row r="661" spans="2:51" s="13" customFormat="1" ht="13.5">
      <c r="B661" s="228"/>
      <c r="C661" s="229"/>
      <c r="D661" s="214" t="s">
        <v>184</v>
      </c>
      <c r="E661" s="230" t="s">
        <v>21</v>
      </c>
      <c r="F661" s="231" t="s">
        <v>242</v>
      </c>
      <c r="G661" s="229"/>
      <c r="H661" s="232">
        <v>1</v>
      </c>
      <c r="I661" s="233"/>
      <c r="J661" s="229"/>
      <c r="K661" s="229"/>
      <c r="L661" s="234"/>
      <c r="M661" s="235"/>
      <c r="N661" s="236"/>
      <c r="O661" s="236"/>
      <c r="P661" s="236"/>
      <c r="Q661" s="236"/>
      <c r="R661" s="236"/>
      <c r="S661" s="236"/>
      <c r="T661" s="237"/>
      <c r="AT661" s="238" t="s">
        <v>184</v>
      </c>
      <c r="AU661" s="238" t="s">
        <v>82</v>
      </c>
      <c r="AV661" s="13" t="s">
        <v>82</v>
      </c>
      <c r="AW661" s="13" t="s">
        <v>35</v>
      </c>
      <c r="AX661" s="13" t="s">
        <v>72</v>
      </c>
      <c r="AY661" s="238" t="s">
        <v>172</v>
      </c>
    </row>
    <row r="662" spans="2:51" s="12" customFormat="1" ht="13.5">
      <c r="B662" s="217"/>
      <c r="C662" s="218"/>
      <c r="D662" s="214" t="s">
        <v>184</v>
      </c>
      <c r="E662" s="219" t="s">
        <v>21</v>
      </c>
      <c r="F662" s="220" t="s">
        <v>814</v>
      </c>
      <c r="G662" s="218"/>
      <c r="H662" s="221" t="s">
        <v>21</v>
      </c>
      <c r="I662" s="222"/>
      <c r="J662" s="218"/>
      <c r="K662" s="218"/>
      <c r="L662" s="223"/>
      <c r="M662" s="224"/>
      <c r="N662" s="225"/>
      <c r="O662" s="225"/>
      <c r="P662" s="225"/>
      <c r="Q662" s="225"/>
      <c r="R662" s="225"/>
      <c r="S662" s="225"/>
      <c r="T662" s="226"/>
      <c r="AT662" s="227" t="s">
        <v>184</v>
      </c>
      <c r="AU662" s="227" t="s">
        <v>82</v>
      </c>
      <c r="AV662" s="12" t="s">
        <v>80</v>
      </c>
      <c r="AW662" s="12" t="s">
        <v>35</v>
      </c>
      <c r="AX662" s="12" t="s">
        <v>72</v>
      </c>
      <c r="AY662" s="227" t="s">
        <v>172</v>
      </c>
    </row>
    <row r="663" spans="2:51" s="13" customFormat="1" ht="13.5">
      <c r="B663" s="228"/>
      <c r="C663" s="229"/>
      <c r="D663" s="214" t="s">
        <v>184</v>
      </c>
      <c r="E663" s="230" t="s">
        <v>21</v>
      </c>
      <c r="F663" s="231" t="s">
        <v>242</v>
      </c>
      <c r="G663" s="229"/>
      <c r="H663" s="232">
        <v>1</v>
      </c>
      <c r="I663" s="233"/>
      <c r="J663" s="229"/>
      <c r="K663" s="229"/>
      <c r="L663" s="234"/>
      <c r="M663" s="235"/>
      <c r="N663" s="236"/>
      <c r="O663" s="236"/>
      <c r="P663" s="236"/>
      <c r="Q663" s="236"/>
      <c r="R663" s="236"/>
      <c r="S663" s="236"/>
      <c r="T663" s="237"/>
      <c r="AT663" s="238" t="s">
        <v>184</v>
      </c>
      <c r="AU663" s="238" t="s">
        <v>82</v>
      </c>
      <c r="AV663" s="13" t="s">
        <v>82</v>
      </c>
      <c r="AW663" s="13" t="s">
        <v>35</v>
      </c>
      <c r="AX663" s="13" t="s">
        <v>72</v>
      </c>
      <c r="AY663" s="238" t="s">
        <v>172</v>
      </c>
    </row>
    <row r="664" spans="2:51" s="14" customFormat="1" ht="13.5">
      <c r="B664" s="239"/>
      <c r="C664" s="240"/>
      <c r="D664" s="241" t="s">
        <v>184</v>
      </c>
      <c r="E664" s="242" t="s">
        <v>21</v>
      </c>
      <c r="F664" s="243" t="s">
        <v>193</v>
      </c>
      <c r="G664" s="240"/>
      <c r="H664" s="244">
        <v>2</v>
      </c>
      <c r="I664" s="245"/>
      <c r="J664" s="240"/>
      <c r="K664" s="240"/>
      <c r="L664" s="246"/>
      <c r="M664" s="247"/>
      <c r="N664" s="248"/>
      <c r="O664" s="248"/>
      <c r="P664" s="248"/>
      <c r="Q664" s="248"/>
      <c r="R664" s="248"/>
      <c r="S664" s="248"/>
      <c r="T664" s="249"/>
      <c r="AT664" s="250" t="s">
        <v>184</v>
      </c>
      <c r="AU664" s="250" t="s">
        <v>82</v>
      </c>
      <c r="AV664" s="14" t="s">
        <v>180</v>
      </c>
      <c r="AW664" s="14" t="s">
        <v>35</v>
      </c>
      <c r="AX664" s="14" t="s">
        <v>80</v>
      </c>
      <c r="AY664" s="250" t="s">
        <v>172</v>
      </c>
    </row>
    <row r="665" spans="2:65" s="1" customFormat="1" ht="22.5" customHeight="1">
      <c r="B665" s="41"/>
      <c r="C665" s="254" t="s">
        <v>841</v>
      </c>
      <c r="D665" s="254" t="s">
        <v>399</v>
      </c>
      <c r="E665" s="255" t="s">
        <v>842</v>
      </c>
      <c r="F665" s="256" t="s">
        <v>843</v>
      </c>
      <c r="G665" s="257" t="s">
        <v>238</v>
      </c>
      <c r="H665" s="258">
        <v>1</v>
      </c>
      <c r="I665" s="259"/>
      <c r="J665" s="260">
        <f>ROUND(I665*H665,2)</f>
        <v>0</v>
      </c>
      <c r="K665" s="256" t="s">
        <v>179</v>
      </c>
      <c r="L665" s="261"/>
      <c r="M665" s="262" t="s">
        <v>21</v>
      </c>
      <c r="N665" s="263" t="s">
        <v>43</v>
      </c>
      <c r="O665" s="42"/>
      <c r="P665" s="211">
        <f>O665*H665</f>
        <v>0</v>
      </c>
      <c r="Q665" s="211">
        <v>0.0016</v>
      </c>
      <c r="R665" s="211">
        <f>Q665*H665</f>
        <v>0.0016</v>
      </c>
      <c r="S665" s="211">
        <v>0</v>
      </c>
      <c r="T665" s="212">
        <f>S665*H665</f>
        <v>0</v>
      </c>
      <c r="AR665" s="24" t="s">
        <v>402</v>
      </c>
      <c r="AT665" s="24" t="s">
        <v>399</v>
      </c>
      <c r="AU665" s="24" t="s">
        <v>82</v>
      </c>
      <c r="AY665" s="24" t="s">
        <v>172</v>
      </c>
      <c r="BE665" s="213">
        <f>IF(N665="základní",J665,0)</f>
        <v>0</v>
      </c>
      <c r="BF665" s="213">
        <f>IF(N665="snížená",J665,0)</f>
        <v>0</v>
      </c>
      <c r="BG665" s="213">
        <f>IF(N665="zákl. přenesená",J665,0)</f>
        <v>0</v>
      </c>
      <c r="BH665" s="213">
        <f>IF(N665="sníž. přenesená",J665,0)</f>
        <v>0</v>
      </c>
      <c r="BI665" s="213">
        <f>IF(N665="nulová",J665,0)</f>
        <v>0</v>
      </c>
      <c r="BJ665" s="24" t="s">
        <v>80</v>
      </c>
      <c r="BK665" s="213">
        <f>ROUND(I665*H665,2)</f>
        <v>0</v>
      </c>
      <c r="BL665" s="24" t="s">
        <v>320</v>
      </c>
      <c r="BM665" s="24" t="s">
        <v>844</v>
      </c>
    </row>
    <row r="666" spans="2:51" s="12" customFormat="1" ht="13.5">
      <c r="B666" s="217"/>
      <c r="C666" s="218"/>
      <c r="D666" s="214" t="s">
        <v>184</v>
      </c>
      <c r="E666" s="219" t="s">
        <v>21</v>
      </c>
      <c r="F666" s="220" t="s">
        <v>814</v>
      </c>
      <c r="G666" s="218"/>
      <c r="H666" s="221" t="s">
        <v>21</v>
      </c>
      <c r="I666" s="222"/>
      <c r="J666" s="218"/>
      <c r="K666" s="218"/>
      <c r="L666" s="223"/>
      <c r="M666" s="224"/>
      <c r="N666" s="225"/>
      <c r="O666" s="225"/>
      <c r="P666" s="225"/>
      <c r="Q666" s="225"/>
      <c r="R666" s="225"/>
      <c r="S666" s="225"/>
      <c r="T666" s="226"/>
      <c r="AT666" s="227" t="s">
        <v>184</v>
      </c>
      <c r="AU666" s="227" t="s">
        <v>82</v>
      </c>
      <c r="AV666" s="12" t="s">
        <v>80</v>
      </c>
      <c r="AW666" s="12" t="s">
        <v>35</v>
      </c>
      <c r="AX666" s="12" t="s">
        <v>72</v>
      </c>
      <c r="AY666" s="227" t="s">
        <v>172</v>
      </c>
    </row>
    <row r="667" spans="2:51" s="13" customFormat="1" ht="13.5">
      <c r="B667" s="228"/>
      <c r="C667" s="229"/>
      <c r="D667" s="241" t="s">
        <v>184</v>
      </c>
      <c r="E667" s="251" t="s">
        <v>21</v>
      </c>
      <c r="F667" s="252" t="s">
        <v>242</v>
      </c>
      <c r="G667" s="229"/>
      <c r="H667" s="253">
        <v>1</v>
      </c>
      <c r="I667" s="233"/>
      <c r="J667" s="229"/>
      <c r="K667" s="229"/>
      <c r="L667" s="234"/>
      <c r="M667" s="235"/>
      <c r="N667" s="236"/>
      <c r="O667" s="236"/>
      <c r="P667" s="236"/>
      <c r="Q667" s="236"/>
      <c r="R667" s="236"/>
      <c r="S667" s="236"/>
      <c r="T667" s="237"/>
      <c r="AT667" s="238" t="s">
        <v>184</v>
      </c>
      <c r="AU667" s="238" t="s">
        <v>82</v>
      </c>
      <c r="AV667" s="13" t="s">
        <v>82</v>
      </c>
      <c r="AW667" s="13" t="s">
        <v>35</v>
      </c>
      <c r="AX667" s="13" t="s">
        <v>80</v>
      </c>
      <c r="AY667" s="238" t="s">
        <v>172</v>
      </c>
    </row>
    <row r="668" spans="2:65" s="1" customFormat="1" ht="22.5" customHeight="1">
      <c r="B668" s="41"/>
      <c r="C668" s="202" t="s">
        <v>845</v>
      </c>
      <c r="D668" s="202" t="s">
        <v>175</v>
      </c>
      <c r="E668" s="203" t="s">
        <v>846</v>
      </c>
      <c r="F668" s="204" t="s">
        <v>847</v>
      </c>
      <c r="G668" s="205" t="s">
        <v>205</v>
      </c>
      <c r="H668" s="206">
        <v>7.506</v>
      </c>
      <c r="I668" s="207"/>
      <c r="J668" s="208">
        <f>ROUND(I668*H668,2)</f>
        <v>0</v>
      </c>
      <c r="K668" s="204" t="s">
        <v>179</v>
      </c>
      <c r="L668" s="61"/>
      <c r="M668" s="209" t="s">
        <v>21</v>
      </c>
      <c r="N668" s="210" t="s">
        <v>43</v>
      </c>
      <c r="O668" s="42"/>
      <c r="P668" s="211">
        <f>O668*H668</f>
        <v>0</v>
      </c>
      <c r="Q668" s="211">
        <v>0</v>
      </c>
      <c r="R668" s="211">
        <f>Q668*H668</f>
        <v>0</v>
      </c>
      <c r="S668" s="211">
        <v>0</v>
      </c>
      <c r="T668" s="212">
        <f>S668*H668</f>
        <v>0</v>
      </c>
      <c r="AR668" s="24" t="s">
        <v>320</v>
      </c>
      <c r="AT668" s="24" t="s">
        <v>175</v>
      </c>
      <c r="AU668" s="24" t="s">
        <v>82</v>
      </c>
      <c r="AY668" s="24" t="s">
        <v>172</v>
      </c>
      <c r="BE668" s="213">
        <f>IF(N668="základní",J668,0)</f>
        <v>0</v>
      </c>
      <c r="BF668" s="213">
        <f>IF(N668="snížená",J668,0)</f>
        <v>0</v>
      </c>
      <c r="BG668" s="213">
        <f>IF(N668="zákl. přenesená",J668,0)</f>
        <v>0</v>
      </c>
      <c r="BH668" s="213">
        <f>IF(N668="sníž. přenesená",J668,0)</f>
        <v>0</v>
      </c>
      <c r="BI668" s="213">
        <f>IF(N668="nulová",J668,0)</f>
        <v>0</v>
      </c>
      <c r="BJ668" s="24" t="s">
        <v>80</v>
      </c>
      <c r="BK668" s="213">
        <f>ROUND(I668*H668,2)</f>
        <v>0</v>
      </c>
      <c r="BL668" s="24" t="s">
        <v>320</v>
      </c>
      <c r="BM668" s="24" t="s">
        <v>848</v>
      </c>
    </row>
    <row r="669" spans="2:47" s="1" customFormat="1" ht="27">
      <c r="B669" s="41"/>
      <c r="C669" s="63"/>
      <c r="D669" s="214" t="s">
        <v>182</v>
      </c>
      <c r="E669" s="63"/>
      <c r="F669" s="215" t="s">
        <v>849</v>
      </c>
      <c r="G669" s="63"/>
      <c r="H669" s="63"/>
      <c r="I669" s="172"/>
      <c r="J669" s="63"/>
      <c r="K669" s="63"/>
      <c r="L669" s="61"/>
      <c r="M669" s="216"/>
      <c r="N669" s="42"/>
      <c r="O669" s="42"/>
      <c r="P669" s="42"/>
      <c r="Q669" s="42"/>
      <c r="R669" s="42"/>
      <c r="S669" s="42"/>
      <c r="T669" s="78"/>
      <c r="AT669" s="24" t="s">
        <v>182</v>
      </c>
      <c r="AU669" s="24" t="s">
        <v>82</v>
      </c>
    </row>
    <row r="670" spans="2:51" s="12" customFormat="1" ht="13.5">
      <c r="B670" s="217"/>
      <c r="C670" s="218"/>
      <c r="D670" s="214" t="s">
        <v>184</v>
      </c>
      <c r="E670" s="219" t="s">
        <v>21</v>
      </c>
      <c r="F670" s="220" t="s">
        <v>850</v>
      </c>
      <c r="G670" s="218"/>
      <c r="H670" s="221" t="s">
        <v>21</v>
      </c>
      <c r="I670" s="222"/>
      <c r="J670" s="218"/>
      <c r="K670" s="218"/>
      <c r="L670" s="223"/>
      <c r="M670" s="224"/>
      <c r="N670" s="225"/>
      <c r="O670" s="225"/>
      <c r="P670" s="225"/>
      <c r="Q670" s="225"/>
      <c r="R670" s="225"/>
      <c r="S670" s="225"/>
      <c r="T670" s="226"/>
      <c r="AT670" s="227" t="s">
        <v>184</v>
      </c>
      <c r="AU670" s="227" t="s">
        <v>82</v>
      </c>
      <c r="AV670" s="12" t="s">
        <v>80</v>
      </c>
      <c r="AW670" s="12" t="s">
        <v>35</v>
      </c>
      <c r="AX670" s="12" t="s">
        <v>72</v>
      </c>
      <c r="AY670" s="227" t="s">
        <v>172</v>
      </c>
    </row>
    <row r="671" spans="2:51" s="13" customFormat="1" ht="13.5">
      <c r="B671" s="228"/>
      <c r="C671" s="229"/>
      <c r="D671" s="241" t="s">
        <v>184</v>
      </c>
      <c r="E671" s="251" t="s">
        <v>21</v>
      </c>
      <c r="F671" s="252" t="s">
        <v>851</v>
      </c>
      <c r="G671" s="229"/>
      <c r="H671" s="253">
        <v>7.506</v>
      </c>
      <c r="I671" s="233"/>
      <c r="J671" s="229"/>
      <c r="K671" s="229"/>
      <c r="L671" s="234"/>
      <c r="M671" s="235"/>
      <c r="N671" s="236"/>
      <c r="O671" s="236"/>
      <c r="P671" s="236"/>
      <c r="Q671" s="236"/>
      <c r="R671" s="236"/>
      <c r="S671" s="236"/>
      <c r="T671" s="237"/>
      <c r="AT671" s="238" t="s">
        <v>184</v>
      </c>
      <c r="AU671" s="238" t="s">
        <v>82</v>
      </c>
      <c r="AV671" s="13" t="s">
        <v>82</v>
      </c>
      <c r="AW671" s="13" t="s">
        <v>35</v>
      </c>
      <c r="AX671" s="13" t="s">
        <v>80</v>
      </c>
      <c r="AY671" s="238" t="s">
        <v>172</v>
      </c>
    </row>
    <row r="672" spans="2:65" s="1" customFormat="1" ht="31.5" customHeight="1">
      <c r="B672" s="41"/>
      <c r="C672" s="254" t="s">
        <v>610</v>
      </c>
      <c r="D672" s="254" t="s">
        <v>399</v>
      </c>
      <c r="E672" s="255" t="s">
        <v>852</v>
      </c>
      <c r="F672" s="256" t="s">
        <v>853</v>
      </c>
      <c r="G672" s="257" t="s">
        <v>238</v>
      </c>
      <c r="H672" s="258">
        <v>1</v>
      </c>
      <c r="I672" s="259"/>
      <c r="J672" s="260">
        <f>ROUND(I672*H672,2)</f>
        <v>0</v>
      </c>
      <c r="K672" s="256" t="s">
        <v>21</v>
      </c>
      <c r="L672" s="261"/>
      <c r="M672" s="262" t="s">
        <v>21</v>
      </c>
      <c r="N672" s="263" t="s">
        <v>43</v>
      </c>
      <c r="O672" s="42"/>
      <c r="P672" s="211">
        <f>O672*H672</f>
        <v>0</v>
      </c>
      <c r="Q672" s="211">
        <v>0.115</v>
      </c>
      <c r="R672" s="211">
        <f>Q672*H672</f>
        <v>0.115</v>
      </c>
      <c r="S672" s="211">
        <v>0</v>
      </c>
      <c r="T672" s="212">
        <f>S672*H672</f>
        <v>0</v>
      </c>
      <c r="AR672" s="24" t="s">
        <v>402</v>
      </c>
      <c r="AT672" s="24" t="s">
        <v>399</v>
      </c>
      <c r="AU672" s="24" t="s">
        <v>82</v>
      </c>
      <c r="AY672" s="24" t="s">
        <v>172</v>
      </c>
      <c r="BE672" s="213">
        <f>IF(N672="základní",J672,0)</f>
        <v>0</v>
      </c>
      <c r="BF672" s="213">
        <f>IF(N672="snížená",J672,0)</f>
        <v>0</v>
      </c>
      <c r="BG672" s="213">
        <f>IF(N672="zákl. přenesená",J672,0)</f>
        <v>0</v>
      </c>
      <c r="BH672" s="213">
        <f>IF(N672="sníž. přenesená",J672,0)</f>
        <v>0</v>
      </c>
      <c r="BI672" s="213">
        <f>IF(N672="nulová",J672,0)</f>
        <v>0</v>
      </c>
      <c r="BJ672" s="24" t="s">
        <v>80</v>
      </c>
      <c r="BK672" s="213">
        <f>ROUND(I672*H672,2)</f>
        <v>0</v>
      </c>
      <c r="BL672" s="24" t="s">
        <v>320</v>
      </c>
      <c r="BM672" s="24" t="s">
        <v>854</v>
      </c>
    </row>
    <row r="673" spans="2:51" s="12" customFormat="1" ht="13.5">
      <c r="B673" s="217"/>
      <c r="C673" s="218"/>
      <c r="D673" s="214" t="s">
        <v>184</v>
      </c>
      <c r="E673" s="219" t="s">
        <v>21</v>
      </c>
      <c r="F673" s="220" t="s">
        <v>850</v>
      </c>
      <c r="G673" s="218"/>
      <c r="H673" s="221" t="s">
        <v>21</v>
      </c>
      <c r="I673" s="222"/>
      <c r="J673" s="218"/>
      <c r="K673" s="218"/>
      <c r="L673" s="223"/>
      <c r="M673" s="224"/>
      <c r="N673" s="225"/>
      <c r="O673" s="225"/>
      <c r="P673" s="225"/>
      <c r="Q673" s="225"/>
      <c r="R673" s="225"/>
      <c r="S673" s="225"/>
      <c r="T673" s="226"/>
      <c r="AT673" s="227" t="s">
        <v>184</v>
      </c>
      <c r="AU673" s="227" t="s">
        <v>82</v>
      </c>
      <c r="AV673" s="12" t="s">
        <v>80</v>
      </c>
      <c r="AW673" s="12" t="s">
        <v>35</v>
      </c>
      <c r="AX673" s="12" t="s">
        <v>72</v>
      </c>
      <c r="AY673" s="227" t="s">
        <v>172</v>
      </c>
    </row>
    <row r="674" spans="2:51" s="13" customFormat="1" ht="13.5">
      <c r="B674" s="228"/>
      <c r="C674" s="229"/>
      <c r="D674" s="241" t="s">
        <v>184</v>
      </c>
      <c r="E674" s="251" t="s">
        <v>21</v>
      </c>
      <c r="F674" s="252" t="s">
        <v>242</v>
      </c>
      <c r="G674" s="229"/>
      <c r="H674" s="253">
        <v>1</v>
      </c>
      <c r="I674" s="233"/>
      <c r="J674" s="229"/>
      <c r="K674" s="229"/>
      <c r="L674" s="234"/>
      <c r="M674" s="235"/>
      <c r="N674" s="236"/>
      <c r="O674" s="236"/>
      <c r="P674" s="236"/>
      <c r="Q674" s="236"/>
      <c r="R674" s="236"/>
      <c r="S674" s="236"/>
      <c r="T674" s="237"/>
      <c r="AT674" s="238" t="s">
        <v>184</v>
      </c>
      <c r="AU674" s="238" t="s">
        <v>82</v>
      </c>
      <c r="AV674" s="13" t="s">
        <v>82</v>
      </c>
      <c r="AW674" s="13" t="s">
        <v>35</v>
      </c>
      <c r="AX674" s="13" t="s">
        <v>80</v>
      </c>
      <c r="AY674" s="238" t="s">
        <v>172</v>
      </c>
    </row>
    <row r="675" spans="2:65" s="1" customFormat="1" ht="31.5" customHeight="1">
      <c r="B675" s="41"/>
      <c r="C675" s="202" t="s">
        <v>855</v>
      </c>
      <c r="D675" s="202" t="s">
        <v>175</v>
      </c>
      <c r="E675" s="203" t="s">
        <v>856</v>
      </c>
      <c r="F675" s="204" t="s">
        <v>857</v>
      </c>
      <c r="G675" s="205" t="s">
        <v>238</v>
      </c>
      <c r="H675" s="206">
        <v>3</v>
      </c>
      <c r="I675" s="207"/>
      <c r="J675" s="208">
        <f>ROUND(I675*H675,2)</f>
        <v>0</v>
      </c>
      <c r="K675" s="204" t="s">
        <v>179</v>
      </c>
      <c r="L675" s="61"/>
      <c r="M675" s="209" t="s">
        <v>21</v>
      </c>
      <c r="N675" s="210" t="s">
        <v>43</v>
      </c>
      <c r="O675" s="42"/>
      <c r="P675" s="211">
        <f>O675*H675</f>
        <v>0</v>
      </c>
      <c r="Q675" s="211">
        <v>0</v>
      </c>
      <c r="R675" s="211">
        <f>Q675*H675</f>
        <v>0</v>
      </c>
      <c r="S675" s="211">
        <v>0</v>
      </c>
      <c r="T675" s="212">
        <f>S675*H675</f>
        <v>0</v>
      </c>
      <c r="AR675" s="24" t="s">
        <v>320</v>
      </c>
      <c r="AT675" s="24" t="s">
        <v>175</v>
      </c>
      <c r="AU675" s="24" t="s">
        <v>82</v>
      </c>
      <c r="AY675" s="24" t="s">
        <v>172</v>
      </c>
      <c r="BE675" s="213">
        <f>IF(N675="základní",J675,0)</f>
        <v>0</v>
      </c>
      <c r="BF675" s="213">
        <f>IF(N675="snížená",J675,0)</f>
        <v>0</v>
      </c>
      <c r="BG675" s="213">
        <f>IF(N675="zákl. přenesená",J675,0)</f>
        <v>0</v>
      </c>
      <c r="BH675" s="213">
        <f>IF(N675="sníž. přenesená",J675,0)</f>
        <v>0</v>
      </c>
      <c r="BI675" s="213">
        <f>IF(N675="nulová",J675,0)</f>
        <v>0</v>
      </c>
      <c r="BJ675" s="24" t="s">
        <v>80</v>
      </c>
      <c r="BK675" s="213">
        <f>ROUND(I675*H675,2)</f>
        <v>0</v>
      </c>
      <c r="BL675" s="24" t="s">
        <v>320</v>
      </c>
      <c r="BM675" s="24" t="s">
        <v>858</v>
      </c>
    </row>
    <row r="676" spans="2:47" s="1" customFormat="1" ht="121.5">
      <c r="B676" s="41"/>
      <c r="C676" s="63"/>
      <c r="D676" s="214" t="s">
        <v>182</v>
      </c>
      <c r="E676" s="63"/>
      <c r="F676" s="215" t="s">
        <v>859</v>
      </c>
      <c r="G676" s="63"/>
      <c r="H676" s="63"/>
      <c r="I676" s="172"/>
      <c r="J676" s="63"/>
      <c r="K676" s="63"/>
      <c r="L676" s="61"/>
      <c r="M676" s="216"/>
      <c r="N676" s="42"/>
      <c r="O676" s="42"/>
      <c r="P676" s="42"/>
      <c r="Q676" s="42"/>
      <c r="R676" s="42"/>
      <c r="S676" s="42"/>
      <c r="T676" s="78"/>
      <c r="AT676" s="24" t="s">
        <v>182</v>
      </c>
      <c r="AU676" s="24" t="s">
        <v>82</v>
      </c>
    </row>
    <row r="677" spans="2:51" s="12" customFormat="1" ht="13.5">
      <c r="B677" s="217"/>
      <c r="C677" s="218"/>
      <c r="D677" s="214" t="s">
        <v>184</v>
      </c>
      <c r="E677" s="219" t="s">
        <v>21</v>
      </c>
      <c r="F677" s="220" t="s">
        <v>860</v>
      </c>
      <c r="G677" s="218"/>
      <c r="H677" s="221" t="s">
        <v>21</v>
      </c>
      <c r="I677" s="222"/>
      <c r="J677" s="218"/>
      <c r="K677" s="218"/>
      <c r="L677" s="223"/>
      <c r="M677" s="224"/>
      <c r="N677" s="225"/>
      <c r="O677" s="225"/>
      <c r="P677" s="225"/>
      <c r="Q677" s="225"/>
      <c r="R677" s="225"/>
      <c r="S677" s="225"/>
      <c r="T677" s="226"/>
      <c r="AT677" s="227" t="s">
        <v>184</v>
      </c>
      <c r="AU677" s="227" t="s">
        <v>82</v>
      </c>
      <c r="AV677" s="12" t="s">
        <v>80</v>
      </c>
      <c r="AW677" s="12" t="s">
        <v>35</v>
      </c>
      <c r="AX677" s="12" t="s">
        <v>72</v>
      </c>
      <c r="AY677" s="227" t="s">
        <v>172</v>
      </c>
    </row>
    <row r="678" spans="2:51" s="13" customFormat="1" ht="13.5">
      <c r="B678" s="228"/>
      <c r="C678" s="229"/>
      <c r="D678" s="241" t="s">
        <v>184</v>
      </c>
      <c r="E678" s="251" t="s">
        <v>21</v>
      </c>
      <c r="F678" s="252" t="s">
        <v>706</v>
      </c>
      <c r="G678" s="229"/>
      <c r="H678" s="253">
        <v>3</v>
      </c>
      <c r="I678" s="233"/>
      <c r="J678" s="229"/>
      <c r="K678" s="229"/>
      <c r="L678" s="234"/>
      <c r="M678" s="235"/>
      <c r="N678" s="236"/>
      <c r="O678" s="236"/>
      <c r="P678" s="236"/>
      <c r="Q678" s="236"/>
      <c r="R678" s="236"/>
      <c r="S678" s="236"/>
      <c r="T678" s="237"/>
      <c r="AT678" s="238" t="s">
        <v>184</v>
      </c>
      <c r="AU678" s="238" t="s">
        <v>82</v>
      </c>
      <c r="AV678" s="13" t="s">
        <v>82</v>
      </c>
      <c r="AW678" s="13" t="s">
        <v>35</v>
      </c>
      <c r="AX678" s="13" t="s">
        <v>80</v>
      </c>
      <c r="AY678" s="238" t="s">
        <v>172</v>
      </c>
    </row>
    <row r="679" spans="2:65" s="1" customFormat="1" ht="31.5" customHeight="1">
      <c r="B679" s="41"/>
      <c r="C679" s="202" t="s">
        <v>861</v>
      </c>
      <c r="D679" s="202" t="s">
        <v>175</v>
      </c>
      <c r="E679" s="203" t="s">
        <v>862</v>
      </c>
      <c r="F679" s="204" t="s">
        <v>863</v>
      </c>
      <c r="G679" s="205" t="s">
        <v>238</v>
      </c>
      <c r="H679" s="206">
        <v>3</v>
      </c>
      <c r="I679" s="207"/>
      <c r="J679" s="208">
        <f>ROUND(I679*H679,2)</f>
        <v>0</v>
      </c>
      <c r="K679" s="204" t="s">
        <v>179</v>
      </c>
      <c r="L679" s="61"/>
      <c r="M679" s="209" t="s">
        <v>21</v>
      </c>
      <c r="N679" s="210" t="s">
        <v>43</v>
      </c>
      <c r="O679" s="42"/>
      <c r="P679" s="211">
        <f>O679*H679</f>
        <v>0</v>
      </c>
      <c r="Q679" s="211">
        <v>0</v>
      </c>
      <c r="R679" s="211">
        <f>Q679*H679</f>
        <v>0</v>
      </c>
      <c r="S679" s="211">
        <v>0</v>
      </c>
      <c r="T679" s="212">
        <f>S679*H679</f>
        <v>0</v>
      </c>
      <c r="AR679" s="24" t="s">
        <v>320</v>
      </c>
      <c r="AT679" s="24" t="s">
        <v>175</v>
      </c>
      <c r="AU679" s="24" t="s">
        <v>82</v>
      </c>
      <c r="AY679" s="24" t="s">
        <v>172</v>
      </c>
      <c r="BE679" s="213">
        <f>IF(N679="základní",J679,0)</f>
        <v>0</v>
      </c>
      <c r="BF679" s="213">
        <f>IF(N679="snížená",J679,0)</f>
        <v>0</v>
      </c>
      <c r="BG679" s="213">
        <f>IF(N679="zákl. přenesená",J679,0)</f>
        <v>0</v>
      </c>
      <c r="BH679" s="213">
        <f>IF(N679="sníž. přenesená",J679,0)</f>
        <v>0</v>
      </c>
      <c r="BI679" s="213">
        <f>IF(N679="nulová",J679,0)</f>
        <v>0</v>
      </c>
      <c r="BJ679" s="24" t="s">
        <v>80</v>
      </c>
      <c r="BK679" s="213">
        <f>ROUND(I679*H679,2)</f>
        <v>0</v>
      </c>
      <c r="BL679" s="24" t="s">
        <v>320</v>
      </c>
      <c r="BM679" s="24" t="s">
        <v>864</v>
      </c>
    </row>
    <row r="680" spans="2:47" s="1" customFormat="1" ht="121.5">
      <c r="B680" s="41"/>
      <c r="C680" s="63"/>
      <c r="D680" s="214" t="s">
        <v>182</v>
      </c>
      <c r="E680" s="63"/>
      <c r="F680" s="215" t="s">
        <v>859</v>
      </c>
      <c r="G680" s="63"/>
      <c r="H680" s="63"/>
      <c r="I680" s="172"/>
      <c r="J680" s="63"/>
      <c r="K680" s="63"/>
      <c r="L680" s="61"/>
      <c r="M680" s="216"/>
      <c r="N680" s="42"/>
      <c r="O680" s="42"/>
      <c r="P680" s="42"/>
      <c r="Q680" s="42"/>
      <c r="R680" s="42"/>
      <c r="S680" s="42"/>
      <c r="T680" s="78"/>
      <c r="AT680" s="24" t="s">
        <v>182</v>
      </c>
      <c r="AU680" s="24" t="s">
        <v>82</v>
      </c>
    </row>
    <row r="681" spans="2:51" s="13" customFormat="1" ht="13.5">
      <c r="B681" s="228"/>
      <c r="C681" s="229"/>
      <c r="D681" s="241" t="s">
        <v>184</v>
      </c>
      <c r="E681" s="251" t="s">
        <v>21</v>
      </c>
      <c r="F681" s="252" t="s">
        <v>706</v>
      </c>
      <c r="G681" s="229"/>
      <c r="H681" s="253">
        <v>3</v>
      </c>
      <c r="I681" s="233"/>
      <c r="J681" s="229"/>
      <c r="K681" s="229"/>
      <c r="L681" s="234"/>
      <c r="M681" s="235"/>
      <c r="N681" s="236"/>
      <c r="O681" s="236"/>
      <c r="P681" s="236"/>
      <c r="Q681" s="236"/>
      <c r="R681" s="236"/>
      <c r="S681" s="236"/>
      <c r="T681" s="237"/>
      <c r="AT681" s="238" t="s">
        <v>184</v>
      </c>
      <c r="AU681" s="238" t="s">
        <v>82</v>
      </c>
      <c r="AV681" s="13" t="s">
        <v>82</v>
      </c>
      <c r="AW681" s="13" t="s">
        <v>35</v>
      </c>
      <c r="AX681" s="13" t="s">
        <v>80</v>
      </c>
      <c r="AY681" s="238" t="s">
        <v>172</v>
      </c>
    </row>
    <row r="682" spans="2:65" s="1" customFormat="1" ht="31.5" customHeight="1">
      <c r="B682" s="41"/>
      <c r="C682" s="202" t="s">
        <v>865</v>
      </c>
      <c r="D682" s="202" t="s">
        <v>175</v>
      </c>
      <c r="E682" s="203" t="s">
        <v>866</v>
      </c>
      <c r="F682" s="204" t="s">
        <v>867</v>
      </c>
      <c r="G682" s="205" t="s">
        <v>238</v>
      </c>
      <c r="H682" s="206">
        <v>1</v>
      </c>
      <c r="I682" s="207"/>
      <c r="J682" s="208">
        <f>ROUND(I682*H682,2)</f>
        <v>0</v>
      </c>
      <c r="K682" s="204" t="s">
        <v>179</v>
      </c>
      <c r="L682" s="61"/>
      <c r="M682" s="209" t="s">
        <v>21</v>
      </c>
      <c r="N682" s="210" t="s">
        <v>43</v>
      </c>
      <c r="O682" s="42"/>
      <c r="P682" s="211">
        <f>O682*H682</f>
        <v>0</v>
      </c>
      <c r="Q682" s="211">
        <v>0</v>
      </c>
      <c r="R682" s="211">
        <f>Q682*H682</f>
        <v>0</v>
      </c>
      <c r="S682" s="211">
        <v>0</v>
      </c>
      <c r="T682" s="212">
        <f>S682*H682</f>
        <v>0</v>
      </c>
      <c r="AR682" s="24" t="s">
        <v>320</v>
      </c>
      <c r="AT682" s="24" t="s">
        <v>175</v>
      </c>
      <c r="AU682" s="24" t="s">
        <v>82</v>
      </c>
      <c r="AY682" s="24" t="s">
        <v>172</v>
      </c>
      <c r="BE682" s="213">
        <f>IF(N682="základní",J682,0)</f>
        <v>0</v>
      </c>
      <c r="BF682" s="213">
        <f>IF(N682="snížená",J682,0)</f>
        <v>0</v>
      </c>
      <c r="BG682" s="213">
        <f>IF(N682="zákl. přenesená",J682,0)</f>
        <v>0</v>
      </c>
      <c r="BH682" s="213">
        <f>IF(N682="sníž. přenesená",J682,0)</f>
        <v>0</v>
      </c>
      <c r="BI682" s="213">
        <f>IF(N682="nulová",J682,0)</f>
        <v>0</v>
      </c>
      <c r="BJ682" s="24" t="s">
        <v>80</v>
      </c>
      <c r="BK682" s="213">
        <f>ROUND(I682*H682,2)</f>
        <v>0</v>
      </c>
      <c r="BL682" s="24" t="s">
        <v>320</v>
      </c>
      <c r="BM682" s="24" t="s">
        <v>868</v>
      </c>
    </row>
    <row r="683" spans="2:47" s="1" customFormat="1" ht="121.5">
      <c r="B683" s="41"/>
      <c r="C683" s="63"/>
      <c r="D683" s="214" t="s">
        <v>182</v>
      </c>
      <c r="E683" s="63"/>
      <c r="F683" s="215" t="s">
        <v>859</v>
      </c>
      <c r="G683" s="63"/>
      <c r="H683" s="63"/>
      <c r="I683" s="172"/>
      <c r="J683" s="63"/>
      <c r="K683" s="63"/>
      <c r="L683" s="61"/>
      <c r="M683" s="216"/>
      <c r="N683" s="42"/>
      <c r="O683" s="42"/>
      <c r="P683" s="42"/>
      <c r="Q683" s="42"/>
      <c r="R683" s="42"/>
      <c r="S683" s="42"/>
      <c r="T683" s="78"/>
      <c r="AT683" s="24" t="s">
        <v>182</v>
      </c>
      <c r="AU683" s="24" t="s">
        <v>82</v>
      </c>
    </row>
    <row r="684" spans="2:51" s="13" customFormat="1" ht="13.5">
      <c r="B684" s="228"/>
      <c r="C684" s="229"/>
      <c r="D684" s="241" t="s">
        <v>184</v>
      </c>
      <c r="E684" s="251" t="s">
        <v>21</v>
      </c>
      <c r="F684" s="252" t="s">
        <v>242</v>
      </c>
      <c r="G684" s="229"/>
      <c r="H684" s="253">
        <v>1</v>
      </c>
      <c r="I684" s="233"/>
      <c r="J684" s="229"/>
      <c r="K684" s="229"/>
      <c r="L684" s="234"/>
      <c r="M684" s="235"/>
      <c r="N684" s="236"/>
      <c r="O684" s="236"/>
      <c r="P684" s="236"/>
      <c r="Q684" s="236"/>
      <c r="R684" s="236"/>
      <c r="S684" s="236"/>
      <c r="T684" s="237"/>
      <c r="AT684" s="238" t="s">
        <v>184</v>
      </c>
      <c r="AU684" s="238" t="s">
        <v>82</v>
      </c>
      <c r="AV684" s="13" t="s">
        <v>82</v>
      </c>
      <c r="AW684" s="13" t="s">
        <v>35</v>
      </c>
      <c r="AX684" s="13" t="s">
        <v>80</v>
      </c>
      <c r="AY684" s="238" t="s">
        <v>172</v>
      </c>
    </row>
    <row r="685" spans="2:65" s="1" customFormat="1" ht="22.5" customHeight="1">
      <c r="B685" s="41"/>
      <c r="C685" s="202" t="s">
        <v>869</v>
      </c>
      <c r="D685" s="202" t="s">
        <v>175</v>
      </c>
      <c r="E685" s="203" t="s">
        <v>870</v>
      </c>
      <c r="F685" s="204" t="s">
        <v>871</v>
      </c>
      <c r="G685" s="205" t="s">
        <v>238</v>
      </c>
      <c r="H685" s="206">
        <v>4</v>
      </c>
      <c r="I685" s="207"/>
      <c r="J685" s="208">
        <f>ROUND(I685*H685,2)</f>
        <v>0</v>
      </c>
      <c r="K685" s="204" t="s">
        <v>179</v>
      </c>
      <c r="L685" s="61"/>
      <c r="M685" s="209" t="s">
        <v>21</v>
      </c>
      <c r="N685" s="210" t="s">
        <v>43</v>
      </c>
      <c r="O685" s="42"/>
      <c r="P685" s="211">
        <f>O685*H685</f>
        <v>0</v>
      </c>
      <c r="Q685" s="211">
        <v>0</v>
      </c>
      <c r="R685" s="211">
        <f>Q685*H685</f>
        <v>0</v>
      </c>
      <c r="S685" s="211">
        <v>0</v>
      </c>
      <c r="T685" s="212">
        <f>S685*H685</f>
        <v>0</v>
      </c>
      <c r="AR685" s="24" t="s">
        <v>320</v>
      </c>
      <c r="AT685" s="24" t="s">
        <v>175</v>
      </c>
      <c r="AU685" s="24" t="s">
        <v>82</v>
      </c>
      <c r="AY685" s="24" t="s">
        <v>172</v>
      </c>
      <c r="BE685" s="213">
        <f>IF(N685="základní",J685,0)</f>
        <v>0</v>
      </c>
      <c r="BF685" s="213">
        <f>IF(N685="snížená",J685,0)</f>
        <v>0</v>
      </c>
      <c r="BG685" s="213">
        <f>IF(N685="zákl. přenesená",J685,0)</f>
        <v>0</v>
      </c>
      <c r="BH685" s="213">
        <f>IF(N685="sníž. přenesená",J685,0)</f>
        <v>0</v>
      </c>
      <c r="BI685" s="213">
        <f>IF(N685="nulová",J685,0)</f>
        <v>0</v>
      </c>
      <c r="BJ685" s="24" t="s">
        <v>80</v>
      </c>
      <c r="BK685" s="213">
        <f>ROUND(I685*H685,2)</f>
        <v>0</v>
      </c>
      <c r="BL685" s="24" t="s">
        <v>320</v>
      </c>
      <c r="BM685" s="24" t="s">
        <v>872</v>
      </c>
    </row>
    <row r="686" spans="2:47" s="1" customFormat="1" ht="121.5">
      <c r="B686" s="41"/>
      <c r="C686" s="63"/>
      <c r="D686" s="214" t="s">
        <v>182</v>
      </c>
      <c r="E686" s="63"/>
      <c r="F686" s="215" t="s">
        <v>859</v>
      </c>
      <c r="G686" s="63"/>
      <c r="H686" s="63"/>
      <c r="I686" s="172"/>
      <c r="J686" s="63"/>
      <c r="K686" s="63"/>
      <c r="L686" s="61"/>
      <c r="M686" s="216"/>
      <c r="N686" s="42"/>
      <c r="O686" s="42"/>
      <c r="P686" s="42"/>
      <c r="Q686" s="42"/>
      <c r="R686" s="42"/>
      <c r="S686" s="42"/>
      <c r="T686" s="78"/>
      <c r="AT686" s="24" t="s">
        <v>182</v>
      </c>
      <c r="AU686" s="24" t="s">
        <v>82</v>
      </c>
    </row>
    <row r="687" spans="2:51" s="13" customFormat="1" ht="13.5">
      <c r="B687" s="228"/>
      <c r="C687" s="229"/>
      <c r="D687" s="241" t="s">
        <v>184</v>
      </c>
      <c r="E687" s="251" t="s">
        <v>21</v>
      </c>
      <c r="F687" s="252" t="s">
        <v>873</v>
      </c>
      <c r="G687" s="229"/>
      <c r="H687" s="253">
        <v>4</v>
      </c>
      <c r="I687" s="233"/>
      <c r="J687" s="229"/>
      <c r="K687" s="229"/>
      <c r="L687" s="234"/>
      <c r="M687" s="235"/>
      <c r="N687" s="236"/>
      <c r="O687" s="236"/>
      <c r="P687" s="236"/>
      <c r="Q687" s="236"/>
      <c r="R687" s="236"/>
      <c r="S687" s="236"/>
      <c r="T687" s="237"/>
      <c r="AT687" s="238" t="s">
        <v>184</v>
      </c>
      <c r="AU687" s="238" t="s">
        <v>82</v>
      </c>
      <c r="AV687" s="13" t="s">
        <v>82</v>
      </c>
      <c r="AW687" s="13" t="s">
        <v>35</v>
      </c>
      <c r="AX687" s="13" t="s">
        <v>80</v>
      </c>
      <c r="AY687" s="238" t="s">
        <v>172</v>
      </c>
    </row>
    <row r="688" spans="2:65" s="1" customFormat="1" ht="22.5" customHeight="1">
      <c r="B688" s="41"/>
      <c r="C688" s="202" t="s">
        <v>874</v>
      </c>
      <c r="D688" s="202" t="s">
        <v>175</v>
      </c>
      <c r="E688" s="203" t="s">
        <v>875</v>
      </c>
      <c r="F688" s="204" t="s">
        <v>876</v>
      </c>
      <c r="G688" s="205" t="s">
        <v>238</v>
      </c>
      <c r="H688" s="206">
        <v>4</v>
      </c>
      <c r="I688" s="207"/>
      <c r="J688" s="208">
        <f>ROUND(I688*H688,2)</f>
        <v>0</v>
      </c>
      <c r="K688" s="204" t="s">
        <v>179</v>
      </c>
      <c r="L688" s="61"/>
      <c r="M688" s="209" t="s">
        <v>21</v>
      </c>
      <c r="N688" s="210" t="s">
        <v>43</v>
      </c>
      <c r="O688" s="42"/>
      <c r="P688" s="211">
        <f>O688*H688</f>
        <v>0</v>
      </c>
      <c r="Q688" s="211">
        <v>0</v>
      </c>
      <c r="R688" s="211">
        <f>Q688*H688</f>
        <v>0</v>
      </c>
      <c r="S688" s="211">
        <v>0</v>
      </c>
      <c r="T688" s="212">
        <f>S688*H688</f>
        <v>0</v>
      </c>
      <c r="AR688" s="24" t="s">
        <v>320</v>
      </c>
      <c r="AT688" s="24" t="s">
        <v>175</v>
      </c>
      <c r="AU688" s="24" t="s">
        <v>82</v>
      </c>
      <c r="AY688" s="24" t="s">
        <v>172</v>
      </c>
      <c r="BE688" s="213">
        <f>IF(N688="základní",J688,0)</f>
        <v>0</v>
      </c>
      <c r="BF688" s="213">
        <f>IF(N688="snížená",J688,0)</f>
        <v>0</v>
      </c>
      <c r="BG688" s="213">
        <f>IF(N688="zákl. přenesená",J688,0)</f>
        <v>0</v>
      </c>
      <c r="BH688" s="213">
        <f>IF(N688="sníž. přenesená",J688,0)</f>
        <v>0</v>
      </c>
      <c r="BI688" s="213">
        <f>IF(N688="nulová",J688,0)</f>
        <v>0</v>
      </c>
      <c r="BJ688" s="24" t="s">
        <v>80</v>
      </c>
      <c r="BK688" s="213">
        <f>ROUND(I688*H688,2)</f>
        <v>0</v>
      </c>
      <c r="BL688" s="24" t="s">
        <v>320</v>
      </c>
      <c r="BM688" s="24" t="s">
        <v>877</v>
      </c>
    </row>
    <row r="689" spans="2:47" s="1" customFormat="1" ht="121.5">
      <c r="B689" s="41"/>
      <c r="C689" s="63"/>
      <c r="D689" s="214" t="s">
        <v>182</v>
      </c>
      <c r="E689" s="63"/>
      <c r="F689" s="215" t="s">
        <v>859</v>
      </c>
      <c r="G689" s="63"/>
      <c r="H689" s="63"/>
      <c r="I689" s="172"/>
      <c r="J689" s="63"/>
      <c r="K689" s="63"/>
      <c r="L689" s="61"/>
      <c r="M689" s="216"/>
      <c r="N689" s="42"/>
      <c r="O689" s="42"/>
      <c r="P689" s="42"/>
      <c r="Q689" s="42"/>
      <c r="R689" s="42"/>
      <c r="S689" s="42"/>
      <c r="T689" s="78"/>
      <c r="AT689" s="24" t="s">
        <v>182</v>
      </c>
      <c r="AU689" s="24" t="s">
        <v>82</v>
      </c>
    </row>
    <row r="690" spans="2:51" s="13" customFormat="1" ht="13.5">
      <c r="B690" s="228"/>
      <c r="C690" s="229"/>
      <c r="D690" s="241" t="s">
        <v>184</v>
      </c>
      <c r="E690" s="251" t="s">
        <v>21</v>
      </c>
      <c r="F690" s="252" t="s">
        <v>873</v>
      </c>
      <c r="G690" s="229"/>
      <c r="H690" s="253">
        <v>4</v>
      </c>
      <c r="I690" s="233"/>
      <c r="J690" s="229"/>
      <c r="K690" s="229"/>
      <c r="L690" s="234"/>
      <c r="M690" s="235"/>
      <c r="N690" s="236"/>
      <c r="O690" s="236"/>
      <c r="P690" s="236"/>
      <c r="Q690" s="236"/>
      <c r="R690" s="236"/>
      <c r="S690" s="236"/>
      <c r="T690" s="237"/>
      <c r="AT690" s="238" t="s">
        <v>184</v>
      </c>
      <c r="AU690" s="238" t="s">
        <v>82</v>
      </c>
      <c r="AV690" s="13" t="s">
        <v>82</v>
      </c>
      <c r="AW690" s="13" t="s">
        <v>35</v>
      </c>
      <c r="AX690" s="13" t="s">
        <v>80</v>
      </c>
      <c r="AY690" s="238" t="s">
        <v>172</v>
      </c>
    </row>
    <row r="691" spans="2:65" s="1" customFormat="1" ht="31.5" customHeight="1">
      <c r="B691" s="41"/>
      <c r="C691" s="202" t="s">
        <v>878</v>
      </c>
      <c r="D691" s="202" t="s">
        <v>175</v>
      </c>
      <c r="E691" s="203" t="s">
        <v>879</v>
      </c>
      <c r="F691" s="204" t="s">
        <v>880</v>
      </c>
      <c r="G691" s="205" t="s">
        <v>238</v>
      </c>
      <c r="H691" s="206">
        <v>1</v>
      </c>
      <c r="I691" s="207"/>
      <c r="J691" s="208">
        <f>ROUND(I691*H691,2)</f>
        <v>0</v>
      </c>
      <c r="K691" s="204" t="s">
        <v>179</v>
      </c>
      <c r="L691" s="61"/>
      <c r="M691" s="209" t="s">
        <v>21</v>
      </c>
      <c r="N691" s="210" t="s">
        <v>43</v>
      </c>
      <c r="O691" s="42"/>
      <c r="P691" s="211">
        <f>O691*H691</f>
        <v>0</v>
      </c>
      <c r="Q691" s="211">
        <v>9E-05</v>
      </c>
      <c r="R691" s="211">
        <f>Q691*H691</f>
        <v>9E-05</v>
      </c>
      <c r="S691" s="211">
        <v>0</v>
      </c>
      <c r="T691" s="212">
        <f>S691*H691</f>
        <v>0</v>
      </c>
      <c r="AR691" s="24" t="s">
        <v>320</v>
      </c>
      <c r="AT691" s="24" t="s">
        <v>175</v>
      </c>
      <c r="AU691" s="24" t="s">
        <v>82</v>
      </c>
      <c r="AY691" s="24" t="s">
        <v>172</v>
      </c>
      <c r="BE691" s="213">
        <f>IF(N691="základní",J691,0)</f>
        <v>0</v>
      </c>
      <c r="BF691" s="213">
        <f>IF(N691="snížená",J691,0)</f>
        <v>0</v>
      </c>
      <c r="BG691" s="213">
        <f>IF(N691="zákl. přenesená",J691,0)</f>
        <v>0</v>
      </c>
      <c r="BH691" s="213">
        <f>IF(N691="sníž. přenesená",J691,0)</f>
        <v>0</v>
      </c>
      <c r="BI691" s="213">
        <f>IF(N691="nulová",J691,0)</f>
        <v>0</v>
      </c>
      <c r="BJ691" s="24" t="s">
        <v>80</v>
      </c>
      <c r="BK691" s="213">
        <f>ROUND(I691*H691,2)</f>
        <v>0</v>
      </c>
      <c r="BL691" s="24" t="s">
        <v>320</v>
      </c>
      <c r="BM691" s="24" t="s">
        <v>881</v>
      </c>
    </row>
    <row r="692" spans="2:47" s="1" customFormat="1" ht="121.5">
      <c r="B692" s="41"/>
      <c r="C692" s="63"/>
      <c r="D692" s="214" t="s">
        <v>182</v>
      </c>
      <c r="E692" s="63"/>
      <c r="F692" s="215" t="s">
        <v>859</v>
      </c>
      <c r="G692" s="63"/>
      <c r="H692" s="63"/>
      <c r="I692" s="172"/>
      <c r="J692" s="63"/>
      <c r="K692" s="63"/>
      <c r="L692" s="61"/>
      <c r="M692" s="216"/>
      <c r="N692" s="42"/>
      <c r="O692" s="42"/>
      <c r="P692" s="42"/>
      <c r="Q692" s="42"/>
      <c r="R692" s="42"/>
      <c r="S692" s="42"/>
      <c r="T692" s="78"/>
      <c r="AT692" s="24" t="s">
        <v>182</v>
      </c>
      <c r="AU692" s="24" t="s">
        <v>82</v>
      </c>
    </row>
    <row r="693" spans="2:51" s="13" customFormat="1" ht="13.5">
      <c r="B693" s="228"/>
      <c r="C693" s="229"/>
      <c r="D693" s="241" t="s">
        <v>184</v>
      </c>
      <c r="E693" s="251" t="s">
        <v>21</v>
      </c>
      <c r="F693" s="252" t="s">
        <v>242</v>
      </c>
      <c r="G693" s="229"/>
      <c r="H693" s="253">
        <v>1</v>
      </c>
      <c r="I693" s="233"/>
      <c r="J693" s="229"/>
      <c r="K693" s="229"/>
      <c r="L693" s="234"/>
      <c r="M693" s="235"/>
      <c r="N693" s="236"/>
      <c r="O693" s="236"/>
      <c r="P693" s="236"/>
      <c r="Q693" s="236"/>
      <c r="R693" s="236"/>
      <c r="S693" s="236"/>
      <c r="T693" s="237"/>
      <c r="AT693" s="238" t="s">
        <v>184</v>
      </c>
      <c r="AU693" s="238" t="s">
        <v>82</v>
      </c>
      <c r="AV693" s="13" t="s">
        <v>82</v>
      </c>
      <c r="AW693" s="13" t="s">
        <v>35</v>
      </c>
      <c r="AX693" s="13" t="s">
        <v>80</v>
      </c>
      <c r="AY693" s="238" t="s">
        <v>172</v>
      </c>
    </row>
    <row r="694" spans="2:65" s="1" customFormat="1" ht="22.5" customHeight="1">
      <c r="B694" s="41"/>
      <c r="C694" s="202" t="s">
        <v>882</v>
      </c>
      <c r="D694" s="202" t="s">
        <v>175</v>
      </c>
      <c r="E694" s="203" t="s">
        <v>883</v>
      </c>
      <c r="F694" s="204" t="s">
        <v>884</v>
      </c>
      <c r="G694" s="205" t="s">
        <v>238</v>
      </c>
      <c r="H694" s="206">
        <v>1</v>
      </c>
      <c r="I694" s="207"/>
      <c r="J694" s="208">
        <f>ROUND(I694*H694,2)</f>
        <v>0</v>
      </c>
      <c r="K694" s="204" t="s">
        <v>21</v>
      </c>
      <c r="L694" s="61"/>
      <c r="M694" s="209" t="s">
        <v>21</v>
      </c>
      <c r="N694" s="210" t="s">
        <v>43</v>
      </c>
      <c r="O694" s="42"/>
      <c r="P694" s="211">
        <f>O694*H694</f>
        <v>0</v>
      </c>
      <c r="Q694" s="211">
        <v>0.01</v>
      </c>
      <c r="R694" s="211">
        <f>Q694*H694</f>
        <v>0.01</v>
      </c>
      <c r="S694" s="211">
        <v>0</v>
      </c>
      <c r="T694" s="212">
        <f>S694*H694</f>
        <v>0</v>
      </c>
      <c r="AR694" s="24" t="s">
        <v>320</v>
      </c>
      <c r="AT694" s="24" t="s">
        <v>175</v>
      </c>
      <c r="AU694" s="24" t="s">
        <v>82</v>
      </c>
      <c r="AY694" s="24" t="s">
        <v>172</v>
      </c>
      <c r="BE694" s="213">
        <f>IF(N694="základní",J694,0)</f>
        <v>0</v>
      </c>
      <c r="BF694" s="213">
        <f>IF(N694="snížená",J694,0)</f>
        <v>0</v>
      </c>
      <c r="BG694" s="213">
        <f>IF(N694="zákl. přenesená",J694,0)</f>
        <v>0</v>
      </c>
      <c r="BH694" s="213">
        <f>IF(N694="sníž. přenesená",J694,0)</f>
        <v>0</v>
      </c>
      <c r="BI694" s="213">
        <f>IF(N694="nulová",J694,0)</f>
        <v>0</v>
      </c>
      <c r="BJ694" s="24" t="s">
        <v>80</v>
      </c>
      <c r="BK694" s="213">
        <f>ROUND(I694*H694,2)</f>
        <v>0</v>
      </c>
      <c r="BL694" s="24" t="s">
        <v>320</v>
      </c>
      <c r="BM694" s="24" t="s">
        <v>885</v>
      </c>
    </row>
    <row r="695" spans="2:51" s="13" customFormat="1" ht="13.5">
      <c r="B695" s="228"/>
      <c r="C695" s="229"/>
      <c r="D695" s="241" t="s">
        <v>184</v>
      </c>
      <c r="E695" s="251" t="s">
        <v>21</v>
      </c>
      <c r="F695" s="252" t="s">
        <v>242</v>
      </c>
      <c r="G695" s="229"/>
      <c r="H695" s="253">
        <v>1</v>
      </c>
      <c r="I695" s="233"/>
      <c r="J695" s="229"/>
      <c r="K695" s="229"/>
      <c r="L695" s="234"/>
      <c r="M695" s="235"/>
      <c r="N695" s="236"/>
      <c r="O695" s="236"/>
      <c r="P695" s="236"/>
      <c r="Q695" s="236"/>
      <c r="R695" s="236"/>
      <c r="S695" s="236"/>
      <c r="T695" s="237"/>
      <c r="AT695" s="238" t="s">
        <v>184</v>
      </c>
      <c r="AU695" s="238" t="s">
        <v>82</v>
      </c>
      <c r="AV695" s="13" t="s">
        <v>82</v>
      </c>
      <c r="AW695" s="13" t="s">
        <v>35</v>
      </c>
      <c r="AX695" s="13" t="s">
        <v>80</v>
      </c>
      <c r="AY695" s="238" t="s">
        <v>172</v>
      </c>
    </row>
    <row r="696" spans="2:65" s="1" customFormat="1" ht="31.5" customHeight="1">
      <c r="B696" s="41"/>
      <c r="C696" s="254" t="s">
        <v>886</v>
      </c>
      <c r="D696" s="254" t="s">
        <v>399</v>
      </c>
      <c r="E696" s="255" t="s">
        <v>887</v>
      </c>
      <c r="F696" s="256" t="s">
        <v>888</v>
      </c>
      <c r="G696" s="257" t="s">
        <v>588</v>
      </c>
      <c r="H696" s="258">
        <v>1</v>
      </c>
      <c r="I696" s="259"/>
      <c r="J696" s="260">
        <f>ROUND(I696*H696,2)</f>
        <v>0</v>
      </c>
      <c r="K696" s="256" t="s">
        <v>21</v>
      </c>
      <c r="L696" s="261"/>
      <c r="M696" s="262" t="s">
        <v>21</v>
      </c>
      <c r="N696" s="263" t="s">
        <v>43</v>
      </c>
      <c r="O696" s="42"/>
      <c r="P696" s="211">
        <f>O696*H696</f>
        <v>0</v>
      </c>
      <c r="Q696" s="211">
        <v>0.0135</v>
      </c>
      <c r="R696" s="211">
        <f>Q696*H696</f>
        <v>0.0135</v>
      </c>
      <c r="S696" s="211">
        <v>0</v>
      </c>
      <c r="T696" s="212">
        <f>S696*H696</f>
        <v>0</v>
      </c>
      <c r="AR696" s="24" t="s">
        <v>402</v>
      </c>
      <c r="AT696" s="24" t="s">
        <v>399</v>
      </c>
      <c r="AU696" s="24" t="s">
        <v>82</v>
      </c>
      <c r="AY696" s="24" t="s">
        <v>172</v>
      </c>
      <c r="BE696" s="213">
        <f>IF(N696="základní",J696,0)</f>
        <v>0</v>
      </c>
      <c r="BF696" s="213">
        <f>IF(N696="snížená",J696,0)</f>
        <v>0</v>
      </c>
      <c r="BG696" s="213">
        <f>IF(N696="zákl. přenesená",J696,0)</f>
        <v>0</v>
      </c>
      <c r="BH696" s="213">
        <f>IF(N696="sníž. přenesená",J696,0)</f>
        <v>0</v>
      </c>
      <c r="BI696" s="213">
        <f>IF(N696="nulová",J696,0)</f>
        <v>0</v>
      </c>
      <c r="BJ696" s="24" t="s">
        <v>80</v>
      </c>
      <c r="BK696" s="213">
        <f>ROUND(I696*H696,2)</f>
        <v>0</v>
      </c>
      <c r="BL696" s="24" t="s">
        <v>320</v>
      </c>
      <c r="BM696" s="24" t="s">
        <v>889</v>
      </c>
    </row>
    <row r="697" spans="2:51" s="12" customFormat="1" ht="13.5">
      <c r="B697" s="217"/>
      <c r="C697" s="218"/>
      <c r="D697" s="214" t="s">
        <v>184</v>
      </c>
      <c r="E697" s="219" t="s">
        <v>21</v>
      </c>
      <c r="F697" s="220" t="s">
        <v>890</v>
      </c>
      <c r="G697" s="218"/>
      <c r="H697" s="221" t="s">
        <v>21</v>
      </c>
      <c r="I697" s="222"/>
      <c r="J697" s="218"/>
      <c r="K697" s="218"/>
      <c r="L697" s="223"/>
      <c r="M697" s="224"/>
      <c r="N697" s="225"/>
      <c r="O697" s="225"/>
      <c r="P697" s="225"/>
      <c r="Q697" s="225"/>
      <c r="R697" s="225"/>
      <c r="S697" s="225"/>
      <c r="T697" s="226"/>
      <c r="AT697" s="227" t="s">
        <v>184</v>
      </c>
      <c r="AU697" s="227" t="s">
        <v>82</v>
      </c>
      <c r="AV697" s="12" t="s">
        <v>80</v>
      </c>
      <c r="AW697" s="12" t="s">
        <v>35</v>
      </c>
      <c r="AX697" s="12" t="s">
        <v>72</v>
      </c>
      <c r="AY697" s="227" t="s">
        <v>172</v>
      </c>
    </row>
    <row r="698" spans="2:51" s="13" customFormat="1" ht="13.5">
      <c r="B698" s="228"/>
      <c r="C698" s="229"/>
      <c r="D698" s="241" t="s">
        <v>184</v>
      </c>
      <c r="E698" s="251" t="s">
        <v>21</v>
      </c>
      <c r="F698" s="252" t="s">
        <v>242</v>
      </c>
      <c r="G698" s="229"/>
      <c r="H698" s="253">
        <v>1</v>
      </c>
      <c r="I698" s="233"/>
      <c r="J698" s="229"/>
      <c r="K698" s="229"/>
      <c r="L698" s="234"/>
      <c r="M698" s="235"/>
      <c r="N698" s="236"/>
      <c r="O698" s="236"/>
      <c r="P698" s="236"/>
      <c r="Q698" s="236"/>
      <c r="R698" s="236"/>
      <c r="S698" s="236"/>
      <c r="T698" s="237"/>
      <c r="AT698" s="238" t="s">
        <v>184</v>
      </c>
      <c r="AU698" s="238" t="s">
        <v>82</v>
      </c>
      <c r="AV698" s="13" t="s">
        <v>82</v>
      </c>
      <c r="AW698" s="13" t="s">
        <v>35</v>
      </c>
      <c r="AX698" s="13" t="s">
        <v>80</v>
      </c>
      <c r="AY698" s="238" t="s">
        <v>172</v>
      </c>
    </row>
    <row r="699" spans="2:65" s="1" customFormat="1" ht="31.5" customHeight="1">
      <c r="B699" s="41"/>
      <c r="C699" s="202" t="s">
        <v>891</v>
      </c>
      <c r="D699" s="202" t="s">
        <v>175</v>
      </c>
      <c r="E699" s="203" t="s">
        <v>892</v>
      </c>
      <c r="F699" s="204" t="s">
        <v>893</v>
      </c>
      <c r="G699" s="205" t="s">
        <v>178</v>
      </c>
      <c r="H699" s="206">
        <v>0.583</v>
      </c>
      <c r="I699" s="207"/>
      <c r="J699" s="208">
        <f>ROUND(I699*H699,2)</f>
        <v>0</v>
      </c>
      <c r="K699" s="204" t="s">
        <v>179</v>
      </c>
      <c r="L699" s="61"/>
      <c r="M699" s="209" t="s">
        <v>21</v>
      </c>
      <c r="N699" s="210" t="s">
        <v>43</v>
      </c>
      <c r="O699" s="42"/>
      <c r="P699" s="211">
        <f>O699*H699</f>
        <v>0</v>
      </c>
      <c r="Q699" s="211">
        <v>0</v>
      </c>
      <c r="R699" s="211">
        <f>Q699*H699</f>
        <v>0</v>
      </c>
      <c r="S699" s="211">
        <v>0</v>
      </c>
      <c r="T699" s="212">
        <f>S699*H699</f>
        <v>0</v>
      </c>
      <c r="AR699" s="24" t="s">
        <v>320</v>
      </c>
      <c r="AT699" s="24" t="s">
        <v>175</v>
      </c>
      <c r="AU699" s="24" t="s">
        <v>82</v>
      </c>
      <c r="AY699" s="24" t="s">
        <v>172</v>
      </c>
      <c r="BE699" s="213">
        <f>IF(N699="základní",J699,0)</f>
        <v>0</v>
      </c>
      <c r="BF699" s="213">
        <f>IF(N699="snížená",J699,0)</f>
        <v>0</v>
      </c>
      <c r="BG699" s="213">
        <f>IF(N699="zákl. přenesená",J699,0)</f>
        <v>0</v>
      </c>
      <c r="BH699" s="213">
        <f>IF(N699="sníž. přenesená",J699,0)</f>
        <v>0</v>
      </c>
      <c r="BI699" s="213">
        <f>IF(N699="nulová",J699,0)</f>
        <v>0</v>
      </c>
      <c r="BJ699" s="24" t="s">
        <v>80</v>
      </c>
      <c r="BK699" s="213">
        <f>ROUND(I699*H699,2)</f>
        <v>0</v>
      </c>
      <c r="BL699" s="24" t="s">
        <v>320</v>
      </c>
      <c r="BM699" s="24" t="s">
        <v>894</v>
      </c>
    </row>
    <row r="700" spans="2:47" s="1" customFormat="1" ht="121.5">
      <c r="B700" s="41"/>
      <c r="C700" s="63"/>
      <c r="D700" s="214" t="s">
        <v>182</v>
      </c>
      <c r="E700" s="63"/>
      <c r="F700" s="215" t="s">
        <v>895</v>
      </c>
      <c r="G700" s="63"/>
      <c r="H700" s="63"/>
      <c r="I700" s="172"/>
      <c r="J700" s="63"/>
      <c r="K700" s="63"/>
      <c r="L700" s="61"/>
      <c r="M700" s="216"/>
      <c r="N700" s="42"/>
      <c r="O700" s="42"/>
      <c r="P700" s="42"/>
      <c r="Q700" s="42"/>
      <c r="R700" s="42"/>
      <c r="S700" s="42"/>
      <c r="T700" s="78"/>
      <c r="AT700" s="24" t="s">
        <v>182</v>
      </c>
      <c r="AU700" s="24" t="s">
        <v>82</v>
      </c>
    </row>
    <row r="701" spans="2:63" s="11" customFormat="1" ht="29.85" customHeight="1">
      <c r="B701" s="185"/>
      <c r="C701" s="186"/>
      <c r="D701" s="199" t="s">
        <v>71</v>
      </c>
      <c r="E701" s="200" t="s">
        <v>896</v>
      </c>
      <c r="F701" s="200" t="s">
        <v>897</v>
      </c>
      <c r="G701" s="186"/>
      <c r="H701" s="186"/>
      <c r="I701" s="189"/>
      <c r="J701" s="201">
        <f>BK701</f>
        <v>0</v>
      </c>
      <c r="K701" s="186"/>
      <c r="L701" s="191"/>
      <c r="M701" s="192"/>
      <c r="N701" s="193"/>
      <c r="O701" s="193"/>
      <c r="P701" s="194">
        <f>SUM(P702:P827)</f>
        <v>0</v>
      </c>
      <c r="Q701" s="193"/>
      <c r="R701" s="194">
        <f>SUM(R702:R827)</f>
        <v>6.238684730000001</v>
      </c>
      <c r="S701" s="193"/>
      <c r="T701" s="195">
        <f>SUM(T702:T827)</f>
        <v>4.476</v>
      </c>
      <c r="AR701" s="196" t="s">
        <v>82</v>
      </c>
      <c r="AT701" s="197" t="s">
        <v>71</v>
      </c>
      <c r="AU701" s="197" t="s">
        <v>80</v>
      </c>
      <c r="AY701" s="196" t="s">
        <v>172</v>
      </c>
      <c r="BK701" s="198">
        <f>SUM(BK702:BK827)</f>
        <v>0</v>
      </c>
    </row>
    <row r="702" spans="2:65" s="1" customFormat="1" ht="22.5" customHeight="1">
      <c r="B702" s="41"/>
      <c r="C702" s="202" t="s">
        <v>898</v>
      </c>
      <c r="D702" s="202" t="s">
        <v>175</v>
      </c>
      <c r="E702" s="203" t="s">
        <v>899</v>
      </c>
      <c r="F702" s="204" t="s">
        <v>900</v>
      </c>
      <c r="G702" s="205" t="s">
        <v>901</v>
      </c>
      <c r="H702" s="206">
        <v>311.4</v>
      </c>
      <c r="I702" s="207"/>
      <c r="J702" s="208">
        <f>ROUND(I702*H702,2)</f>
        <v>0</v>
      </c>
      <c r="K702" s="204" t="s">
        <v>179</v>
      </c>
      <c r="L702" s="61"/>
      <c r="M702" s="209" t="s">
        <v>21</v>
      </c>
      <c r="N702" s="210" t="s">
        <v>43</v>
      </c>
      <c r="O702" s="42"/>
      <c r="P702" s="211">
        <f>O702*H702</f>
        <v>0</v>
      </c>
      <c r="Q702" s="211">
        <v>7E-05</v>
      </c>
      <c r="R702" s="211">
        <f>Q702*H702</f>
        <v>0.021797999999999998</v>
      </c>
      <c r="S702" s="211">
        <v>0</v>
      </c>
      <c r="T702" s="212">
        <f>S702*H702</f>
        <v>0</v>
      </c>
      <c r="AR702" s="24" t="s">
        <v>320</v>
      </c>
      <c r="AT702" s="24" t="s">
        <v>175</v>
      </c>
      <c r="AU702" s="24" t="s">
        <v>82</v>
      </c>
      <c r="AY702" s="24" t="s">
        <v>172</v>
      </c>
      <c r="BE702" s="213">
        <f>IF(N702="základní",J702,0)</f>
        <v>0</v>
      </c>
      <c r="BF702" s="213">
        <f>IF(N702="snížená",J702,0)</f>
        <v>0</v>
      </c>
      <c r="BG702" s="213">
        <f>IF(N702="zákl. přenesená",J702,0)</f>
        <v>0</v>
      </c>
      <c r="BH702" s="213">
        <f>IF(N702="sníž. přenesená",J702,0)</f>
        <v>0</v>
      </c>
      <c r="BI702" s="213">
        <f>IF(N702="nulová",J702,0)</f>
        <v>0</v>
      </c>
      <c r="BJ702" s="24" t="s">
        <v>80</v>
      </c>
      <c r="BK702" s="213">
        <f>ROUND(I702*H702,2)</f>
        <v>0</v>
      </c>
      <c r="BL702" s="24" t="s">
        <v>320</v>
      </c>
      <c r="BM702" s="24" t="s">
        <v>902</v>
      </c>
    </row>
    <row r="703" spans="2:47" s="1" customFormat="1" ht="27">
      <c r="B703" s="41"/>
      <c r="C703" s="63"/>
      <c r="D703" s="214" t="s">
        <v>182</v>
      </c>
      <c r="E703" s="63"/>
      <c r="F703" s="215" t="s">
        <v>903</v>
      </c>
      <c r="G703" s="63"/>
      <c r="H703" s="63"/>
      <c r="I703" s="172"/>
      <c r="J703" s="63"/>
      <c r="K703" s="63"/>
      <c r="L703" s="61"/>
      <c r="M703" s="216"/>
      <c r="N703" s="42"/>
      <c r="O703" s="42"/>
      <c r="P703" s="42"/>
      <c r="Q703" s="42"/>
      <c r="R703" s="42"/>
      <c r="S703" s="42"/>
      <c r="T703" s="78"/>
      <c r="AT703" s="24" t="s">
        <v>182</v>
      </c>
      <c r="AU703" s="24" t="s">
        <v>82</v>
      </c>
    </row>
    <row r="704" spans="2:51" s="12" customFormat="1" ht="13.5">
      <c r="B704" s="217"/>
      <c r="C704" s="218"/>
      <c r="D704" s="214" t="s">
        <v>184</v>
      </c>
      <c r="E704" s="219" t="s">
        <v>21</v>
      </c>
      <c r="F704" s="220" t="s">
        <v>904</v>
      </c>
      <c r="G704" s="218"/>
      <c r="H704" s="221" t="s">
        <v>21</v>
      </c>
      <c r="I704" s="222"/>
      <c r="J704" s="218"/>
      <c r="K704" s="218"/>
      <c r="L704" s="223"/>
      <c r="M704" s="224"/>
      <c r="N704" s="225"/>
      <c r="O704" s="225"/>
      <c r="P704" s="225"/>
      <c r="Q704" s="225"/>
      <c r="R704" s="225"/>
      <c r="S704" s="225"/>
      <c r="T704" s="226"/>
      <c r="AT704" s="227" t="s">
        <v>184</v>
      </c>
      <c r="AU704" s="227" t="s">
        <v>82</v>
      </c>
      <c r="AV704" s="12" t="s">
        <v>80</v>
      </c>
      <c r="AW704" s="12" t="s">
        <v>35</v>
      </c>
      <c r="AX704" s="12" t="s">
        <v>72</v>
      </c>
      <c r="AY704" s="227" t="s">
        <v>172</v>
      </c>
    </row>
    <row r="705" spans="2:51" s="12" customFormat="1" ht="13.5">
      <c r="B705" s="217"/>
      <c r="C705" s="218"/>
      <c r="D705" s="214" t="s">
        <v>184</v>
      </c>
      <c r="E705" s="219" t="s">
        <v>21</v>
      </c>
      <c r="F705" s="220" t="s">
        <v>905</v>
      </c>
      <c r="G705" s="218"/>
      <c r="H705" s="221" t="s">
        <v>21</v>
      </c>
      <c r="I705" s="222"/>
      <c r="J705" s="218"/>
      <c r="K705" s="218"/>
      <c r="L705" s="223"/>
      <c r="M705" s="224"/>
      <c r="N705" s="225"/>
      <c r="O705" s="225"/>
      <c r="P705" s="225"/>
      <c r="Q705" s="225"/>
      <c r="R705" s="225"/>
      <c r="S705" s="225"/>
      <c r="T705" s="226"/>
      <c r="AT705" s="227" t="s">
        <v>184</v>
      </c>
      <c r="AU705" s="227" t="s">
        <v>82</v>
      </c>
      <c r="AV705" s="12" t="s">
        <v>80</v>
      </c>
      <c r="AW705" s="12" t="s">
        <v>35</v>
      </c>
      <c r="AX705" s="12" t="s">
        <v>72</v>
      </c>
      <c r="AY705" s="227" t="s">
        <v>172</v>
      </c>
    </row>
    <row r="706" spans="2:51" s="13" customFormat="1" ht="13.5">
      <c r="B706" s="228"/>
      <c r="C706" s="229"/>
      <c r="D706" s="241" t="s">
        <v>184</v>
      </c>
      <c r="E706" s="251" t="s">
        <v>21</v>
      </c>
      <c r="F706" s="252" t="s">
        <v>906</v>
      </c>
      <c r="G706" s="229"/>
      <c r="H706" s="253">
        <v>311.4</v>
      </c>
      <c r="I706" s="233"/>
      <c r="J706" s="229"/>
      <c r="K706" s="229"/>
      <c r="L706" s="234"/>
      <c r="M706" s="235"/>
      <c r="N706" s="236"/>
      <c r="O706" s="236"/>
      <c r="P706" s="236"/>
      <c r="Q706" s="236"/>
      <c r="R706" s="236"/>
      <c r="S706" s="236"/>
      <c r="T706" s="237"/>
      <c r="AT706" s="238" t="s">
        <v>184</v>
      </c>
      <c r="AU706" s="238" t="s">
        <v>82</v>
      </c>
      <c r="AV706" s="13" t="s">
        <v>82</v>
      </c>
      <c r="AW706" s="13" t="s">
        <v>35</v>
      </c>
      <c r="AX706" s="13" t="s">
        <v>80</v>
      </c>
      <c r="AY706" s="238" t="s">
        <v>172</v>
      </c>
    </row>
    <row r="707" spans="2:65" s="1" customFormat="1" ht="22.5" customHeight="1">
      <c r="B707" s="41"/>
      <c r="C707" s="202" t="s">
        <v>907</v>
      </c>
      <c r="D707" s="202" t="s">
        <v>175</v>
      </c>
      <c r="E707" s="203" t="s">
        <v>908</v>
      </c>
      <c r="F707" s="204" t="s">
        <v>909</v>
      </c>
      <c r="G707" s="205" t="s">
        <v>901</v>
      </c>
      <c r="H707" s="206">
        <v>92.05</v>
      </c>
      <c r="I707" s="207"/>
      <c r="J707" s="208">
        <f>ROUND(I707*H707,2)</f>
        <v>0</v>
      </c>
      <c r="K707" s="204" t="s">
        <v>179</v>
      </c>
      <c r="L707" s="61"/>
      <c r="M707" s="209" t="s">
        <v>21</v>
      </c>
      <c r="N707" s="210" t="s">
        <v>43</v>
      </c>
      <c r="O707" s="42"/>
      <c r="P707" s="211">
        <f>O707*H707</f>
        <v>0</v>
      </c>
      <c r="Q707" s="211">
        <v>6E-05</v>
      </c>
      <c r="R707" s="211">
        <f>Q707*H707</f>
        <v>0.005523</v>
      </c>
      <c r="S707" s="211">
        <v>0</v>
      </c>
      <c r="T707" s="212">
        <f>S707*H707</f>
        <v>0</v>
      </c>
      <c r="AR707" s="24" t="s">
        <v>320</v>
      </c>
      <c r="AT707" s="24" t="s">
        <v>175</v>
      </c>
      <c r="AU707" s="24" t="s">
        <v>82</v>
      </c>
      <c r="AY707" s="24" t="s">
        <v>172</v>
      </c>
      <c r="BE707" s="213">
        <f>IF(N707="základní",J707,0)</f>
        <v>0</v>
      </c>
      <c r="BF707" s="213">
        <f>IF(N707="snížená",J707,0)</f>
        <v>0</v>
      </c>
      <c r="BG707" s="213">
        <f>IF(N707="zákl. přenesená",J707,0)</f>
        <v>0</v>
      </c>
      <c r="BH707" s="213">
        <f>IF(N707="sníž. přenesená",J707,0)</f>
        <v>0</v>
      </c>
      <c r="BI707" s="213">
        <f>IF(N707="nulová",J707,0)</f>
        <v>0</v>
      </c>
      <c r="BJ707" s="24" t="s">
        <v>80</v>
      </c>
      <c r="BK707" s="213">
        <f>ROUND(I707*H707,2)</f>
        <v>0</v>
      </c>
      <c r="BL707" s="24" t="s">
        <v>320</v>
      </c>
      <c r="BM707" s="24" t="s">
        <v>910</v>
      </c>
    </row>
    <row r="708" spans="2:47" s="1" customFormat="1" ht="27">
      <c r="B708" s="41"/>
      <c r="C708" s="63"/>
      <c r="D708" s="214" t="s">
        <v>182</v>
      </c>
      <c r="E708" s="63"/>
      <c r="F708" s="215" t="s">
        <v>903</v>
      </c>
      <c r="G708" s="63"/>
      <c r="H708" s="63"/>
      <c r="I708" s="172"/>
      <c r="J708" s="63"/>
      <c r="K708" s="63"/>
      <c r="L708" s="61"/>
      <c r="M708" s="216"/>
      <c r="N708" s="42"/>
      <c r="O708" s="42"/>
      <c r="P708" s="42"/>
      <c r="Q708" s="42"/>
      <c r="R708" s="42"/>
      <c r="S708" s="42"/>
      <c r="T708" s="78"/>
      <c r="AT708" s="24" t="s">
        <v>182</v>
      </c>
      <c r="AU708" s="24" t="s">
        <v>82</v>
      </c>
    </row>
    <row r="709" spans="2:51" s="12" customFormat="1" ht="13.5">
      <c r="B709" s="217"/>
      <c r="C709" s="218"/>
      <c r="D709" s="214" t="s">
        <v>184</v>
      </c>
      <c r="E709" s="219" t="s">
        <v>21</v>
      </c>
      <c r="F709" s="220" t="s">
        <v>904</v>
      </c>
      <c r="G709" s="218"/>
      <c r="H709" s="221" t="s">
        <v>21</v>
      </c>
      <c r="I709" s="222"/>
      <c r="J709" s="218"/>
      <c r="K709" s="218"/>
      <c r="L709" s="223"/>
      <c r="M709" s="224"/>
      <c r="N709" s="225"/>
      <c r="O709" s="225"/>
      <c r="P709" s="225"/>
      <c r="Q709" s="225"/>
      <c r="R709" s="225"/>
      <c r="S709" s="225"/>
      <c r="T709" s="226"/>
      <c r="AT709" s="227" t="s">
        <v>184</v>
      </c>
      <c r="AU709" s="227" t="s">
        <v>82</v>
      </c>
      <c r="AV709" s="12" t="s">
        <v>80</v>
      </c>
      <c r="AW709" s="12" t="s">
        <v>35</v>
      </c>
      <c r="AX709" s="12" t="s">
        <v>72</v>
      </c>
      <c r="AY709" s="227" t="s">
        <v>172</v>
      </c>
    </row>
    <row r="710" spans="2:51" s="12" customFormat="1" ht="13.5">
      <c r="B710" s="217"/>
      <c r="C710" s="218"/>
      <c r="D710" s="214" t="s">
        <v>184</v>
      </c>
      <c r="E710" s="219" t="s">
        <v>21</v>
      </c>
      <c r="F710" s="220" t="s">
        <v>905</v>
      </c>
      <c r="G710" s="218"/>
      <c r="H710" s="221" t="s">
        <v>21</v>
      </c>
      <c r="I710" s="222"/>
      <c r="J710" s="218"/>
      <c r="K710" s="218"/>
      <c r="L710" s="223"/>
      <c r="M710" s="224"/>
      <c r="N710" s="225"/>
      <c r="O710" s="225"/>
      <c r="P710" s="225"/>
      <c r="Q710" s="225"/>
      <c r="R710" s="225"/>
      <c r="S710" s="225"/>
      <c r="T710" s="226"/>
      <c r="AT710" s="227" t="s">
        <v>184</v>
      </c>
      <c r="AU710" s="227" t="s">
        <v>82</v>
      </c>
      <c r="AV710" s="12" t="s">
        <v>80</v>
      </c>
      <c r="AW710" s="12" t="s">
        <v>35</v>
      </c>
      <c r="AX710" s="12" t="s">
        <v>72</v>
      </c>
      <c r="AY710" s="227" t="s">
        <v>172</v>
      </c>
    </row>
    <row r="711" spans="2:51" s="13" customFormat="1" ht="13.5">
      <c r="B711" s="228"/>
      <c r="C711" s="229"/>
      <c r="D711" s="241" t="s">
        <v>184</v>
      </c>
      <c r="E711" s="251" t="s">
        <v>21</v>
      </c>
      <c r="F711" s="252" t="s">
        <v>911</v>
      </c>
      <c r="G711" s="229"/>
      <c r="H711" s="253">
        <v>92.05</v>
      </c>
      <c r="I711" s="233"/>
      <c r="J711" s="229"/>
      <c r="K711" s="229"/>
      <c r="L711" s="234"/>
      <c r="M711" s="235"/>
      <c r="N711" s="236"/>
      <c r="O711" s="236"/>
      <c r="P711" s="236"/>
      <c r="Q711" s="236"/>
      <c r="R711" s="236"/>
      <c r="S711" s="236"/>
      <c r="T711" s="237"/>
      <c r="AT711" s="238" t="s">
        <v>184</v>
      </c>
      <c r="AU711" s="238" t="s">
        <v>82</v>
      </c>
      <c r="AV711" s="13" t="s">
        <v>82</v>
      </c>
      <c r="AW711" s="13" t="s">
        <v>35</v>
      </c>
      <c r="AX711" s="13" t="s">
        <v>80</v>
      </c>
      <c r="AY711" s="238" t="s">
        <v>172</v>
      </c>
    </row>
    <row r="712" spans="2:65" s="1" customFormat="1" ht="22.5" customHeight="1">
      <c r="B712" s="41"/>
      <c r="C712" s="202" t="s">
        <v>912</v>
      </c>
      <c r="D712" s="202" t="s">
        <v>175</v>
      </c>
      <c r="E712" s="203" t="s">
        <v>913</v>
      </c>
      <c r="F712" s="204" t="s">
        <v>914</v>
      </c>
      <c r="G712" s="205" t="s">
        <v>901</v>
      </c>
      <c r="H712" s="206">
        <v>0.298</v>
      </c>
      <c r="I712" s="207"/>
      <c r="J712" s="208">
        <f>ROUND(I712*H712,2)</f>
        <v>0</v>
      </c>
      <c r="K712" s="204" t="s">
        <v>179</v>
      </c>
      <c r="L712" s="61"/>
      <c r="M712" s="209" t="s">
        <v>21</v>
      </c>
      <c r="N712" s="210" t="s">
        <v>43</v>
      </c>
      <c r="O712" s="42"/>
      <c r="P712" s="211">
        <f>O712*H712</f>
        <v>0</v>
      </c>
      <c r="Q712" s="211">
        <v>6E-05</v>
      </c>
      <c r="R712" s="211">
        <f>Q712*H712</f>
        <v>1.7879999999999998E-05</v>
      </c>
      <c r="S712" s="211">
        <v>0</v>
      </c>
      <c r="T712" s="212">
        <f>S712*H712</f>
        <v>0</v>
      </c>
      <c r="AR712" s="24" t="s">
        <v>320</v>
      </c>
      <c r="AT712" s="24" t="s">
        <v>175</v>
      </c>
      <c r="AU712" s="24" t="s">
        <v>82</v>
      </c>
      <c r="AY712" s="24" t="s">
        <v>172</v>
      </c>
      <c r="BE712" s="213">
        <f>IF(N712="základní",J712,0)</f>
        <v>0</v>
      </c>
      <c r="BF712" s="213">
        <f>IF(N712="snížená",J712,0)</f>
        <v>0</v>
      </c>
      <c r="BG712" s="213">
        <f>IF(N712="zákl. přenesená",J712,0)</f>
        <v>0</v>
      </c>
      <c r="BH712" s="213">
        <f>IF(N712="sníž. přenesená",J712,0)</f>
        <v>0</v>
      </c>
      <c r="BI712" s="213">
        <f>IF(N712="nulová",J712,0)</f>
        <v>0</v>
      </c>
      <c r="BJ712" s="24" t="s">
        <v>80</v>
      </c>
      <c r="BK712" s="213">
        <f>ROUND(I712*H712,2)</f>
        <v>0</v>
      </c>
      <c r="BL712" s="24" t="s">
        <v>320</v>
      </c>
      <c r="BM712" s="24" t="s">
        <v>915</v>
      </c>
    </row>
    <row r="713" spans="2:47" s="1" customFormat="1" ht="27">
      <c r="B713" s="41"/>
      <c r="C713" s="63"/>
      <c r="D713" s="241" t="s">
        <v>182</v>
      </c>
      <c r="E713" s="63"/>
      <c r="F713" s="264" t="s">
        <v>903</v>
      </c>
      <c r="G713" s="63"/>
      <c r="H713" s="63"/>
      <c r="I713" s="172"/>
      <c r="J713" s="63"/>
      <c r="K713" s="63"/>
      <c r="L713" s="61"/>
      <c r="M713" s="216"/>
      <c r="N713" s="42"/>
      <c r="O713" s="42"/>
      <c r="P713" s="42"/>
      <c r="Q713" s="42"/>
      <c r="R713" s="42"/>
      <c r="S713" s="42"/>
      <c r="T713" s="78"/>
      <c r="AT713" s="24" t="s">
        <v>182</v>
      </c>
      <c r="AU713" s="24" t="s">
        <v>82</v>
      </c>
    </row>
    <row r="714" spans="2:65" s="1" customFormat="1" ht="22.5" customHeight="1">
      <c r="B714" s="41"/>
      <c r="C714" s="202" t="s">
        <v>916</v>
      </c>
      <c r="D714" s="202" t="s">
        <v>175</v>
      </c>
      <c r="E714" s="203" t="s">
        <v>917</v>
      </c>
      <c r="F714" s="204" t="s">
        <v>918</v>
      </c>
      <c r="G714" s="205" t="s">
        <v>901</v>
      </c>
      <c r="H714" s="206">
        <v>336.7</v>
      </c>
      <c r="I714" s="207"/>
      <c r="J714" s="208">
        <f>ROUND(I714*H714,2)</f>
        <v>0</v>
      </c>
      <c r="K714" s="204" t="s">
        <v>179</v>
      </c>
      <c r="L714" s="61"/>
      <c r="M714" s="209" t="s">
        <v>21</v>
      </c>
      <c r="N714" s="210" t="s">
        <v>43</v>
      </c>
      <c r="O714" s="42"/>
      <c r="P714" s="211">
        <f>O714*H714</f>
        <v>0</v>
      </c>
      <c r="Q714" s="211">
        <v>5E-05</v>
      </c>
      <c r="R714" s="211">
        <f>Q714*H714</f>
        <v>0.016835</v>
      </c>
      <c r="S714" s="211">
        <v>0</v>
      </c>
      <c r="T714" s="212">
        <f>S714*H714</f>
        <v>0</v>
      </c>
      <c r="AR714" s="24" t="s">
        <v>320</v>
      </c>
      <c r="AT714" s="24" t="s">
        <v>175</v>
      </c>
      <c r="AU714" s="24" t="s">
        <v>82</v>
      </c>
      <c r="AY714" s="24" t="s">
        <v>172</v>
      </c>
      <c r="BE714" s="213">
        <f>IF(N714="základní",J714,0)</f>
        <v>0</v>
      </c>
      <c r="BF714" s="213">
        <f>IF(N714="snížená",J714,0)</f>
        <v>0</v>
      </c>
      <c r="BG714" s="213">
        <f>IF(N714="zákl. přenesená",J714,0)</f>
        <v>0</v>
      </c>
      <c r="BH714" s="213">
        <f>IF(N714="sníž. přenesená",J714,0)</f>
        <v>0</v>
      </c>
      <c r="BI714" s="213">
        <f>IF(N714="nulová",J714,0)</f>
        <v>0</v>
      </c>
      <c r="BJ714" s="24" t="s">
        <v>80</v>
      </c>
      <c r="BK714" s="213">
        <f>ROUND(I714*H714,2)</f>
        <v>0</v>
      </c>
      <c r="BL714" s="24" t="s">
        <v>320</v>
      </c>
      <c r="BM714" s="24" t="s">
        <v>919</v>
      </c>
    </row>
    <row r="715" spans="2:47" s="1" customFormat="1" ht="27">
      <c r="B715" s="41"/>
      <c r="C715" s="63"/>
      <c r="D715" s="214" t="s">
        <v>182</v>
      </c>
      <c r="E715" s="63"/>
      <c r="F715" s="215" t="s">
        <v>903</v>
      </c>
      <c r="G715" s="63"/>
      <c r="H715" s="63"/>
      <c r="I715" s="172"/>
      <c r="J715" s="63"/>
      <c r="K715" s="63"/>
      <c r="L715" s="61"/>
      <c r="M715" s="216"/>
      <c r="N715" s="42"/>
      <c r="O715" s="42"/>
      <c r="P715" s="42"/>
      <c r="Q715" s="42"/>
      <c r="R715" s="42"/>
      <c r="S715" s="42"/>
      <c r="T715" s="78"/>
      <c r="AT715" s="24" t="s">
        <v>182</v>
      </c>
      <c r="AU715" s="24" t="s">
        <v>82</v>
      </c>
    </row>
    <row r="716" spans="2:51" s="12" customFormat="1" ht="13.5">
      <c r="B716" s="217"/>
      <c r="C716" s="218"/>
      <c r="D716" s="214" t="s">
        <v>184</v>
      </c>
      <c r="E716" s="219" t="s">
        <v>21</v>
      </c>
      <c r="F716" s="220" t="s">
        <v>904</v>
      </c>
      <c r="G716" s="218"/>
      <c r="H716" s="221" t="s">
        <v>21</v>
      </c>
      <c r="I716" s="222"/>
      <c r="J716" s="218"/>
      <c r="K716" s="218"/>
      <c r="L716" s="223"/>
      <c r="M716" s="224"/>
      <c r="N716" s="225"/>
      <c r="O716" s="225"/>
      <c r="P716" s="225"/>
      <c r="Q716" s="225"/>
      <c r="R716" s="225"/>
      <c r="S716" s="225"/>
      <c r="T716" s="226"/>
      <c r="AT716" s="227" t="s">
        <v>184</v>
      </c>
      <c r="AU716" s="227" t="s">
        <v>82</v>
      </c>
      <c r="AV716" s="12" t="s">
        <v>80</v>
      </c>
      <c r="AW716" s="12" t="s">
        <v>35</v>
      </c>
      <c r="AX716" s="12" t="s">
        <v>72</v>
      </c>
      <c r="AY716" s="227" t="s">
        <v>172</v>
      </c>
    </row>
    <row r="717" spans="2:51" s="12" customFormat="1" ht="13.5">
      <c r="B717" s="217"/>
      <c r="C717" s="218"/>
      <c r="D717" s="214" t="s">
        <v>184</v>
      </c>
      <c r="E717" s="219" t="s">
        <v>21</v>
      </c>
      <c r="F717" s="220" t="s">
        <v>905</v>
      </c>
      <c r="G717" s="218"/>
      <c r="H717" s="221" t="s">
        <v>21</v>
      </c>
      <c r="I717" s="222"/>
      <c r="J717" s="218"/>
      <c r="K717" s="218"/>
      <c r="L717" s="223"/>
      <c r="M717" s="224"/>
      <c r="N717" s="225"/>
      <c r="O717" s="225"/>
      <c r="P717" s="225"/>
      <c r="Q717" s="225"/>
      <c r="R717" s="225"/>
      <c r="S717" s="225"/>
      <c r="T717" s="226"/>
      <c r="AT717" s="227" t="s">
        <v>184</v>
      </c>
      <c r="AU717" s="227" t="s">
        <v>82</v>
      </c>
      <c r="AV717" s="12" t="s">
        <v>80</v>
      </c>
      <c r="AW717" s="12" t="s">
        <v>35</v>
      </c>
      <c r="AX717" s="12" t="s">
        <v>72</v>
      </c>
      <c r="AY717" s="227" t="s">
        <v>172</v>
      </c>
    </row>
    <row r="718" spans="2:51" s="13" customFormat="1" ht="13.5">
      <c r="B718" s="228"/>
      <c r="C718" s="229"/>
      <c r="D718" s="241" t="s">
        <v>184</v>
      </c>
      <c r="E718" s="251" t="s">
        <v>21</v>
      </c>
      <c r="F718" s="252" t="s">
        <v>920</v>
      </c>
      <c r="G718" s="229"/>
      <c r="H718" s="253">
        <v>336.7</v>
      </c>
      <c r="I718" s="233"/>
      <c r="J718" s="229"/>
      <c r="K718" s="229"/>
      <c r="L718" s="234"/>
      <c r="M718" s="235"/>
      <c r="N718" s="236"/>
      <c r="O718" s="236"/>
      <c r="P718" s="236"/>
      <c r="Q718" s="236"/>
      <c r="R718" s="236"/>
      <c r="S718" s="236"/>
      <c r="T718" s="237"/>
      <c r="AT718" s="238" t="s">
        <v>184</v>
      </c>
      <c r="AU718" s="238" t="s">
        <v>82</v>
      </c>
      <c r="AV718" s="13" t="s">
        <v>82</v>
      </c>
      <c r="AW718" s="13" t="s">
        <v>35</v>
      </c>
      <c r="AX718" s="13" t="s">
        <v>80</v>
      </c>
      <c r="AY718" s="238" t="s">
        <v>172</v>
      </c>
    </row>
    <row r="719" spans="2:65" s="1" customFormat="1" ht="22.5" customHeight="1">
      <c r="B719" s="41"/>
      <c r="C719" s="202" t="s">
        <v>921</v>
      </c>
      <c r="D719" s="202" t="s">
        <v>175</v>
      </c>
      <c r="E719" s="203" t="s">
        <v>922</v>
      </c>
      <c r="F719" s="204" t="s">
        <v>923</v>
      </c>
      <c r="G719" s="205" t="s">
        <v>901</v>
      </c>
      <c r="H719" s="206">
        <v>2497.5</v>
      </c>
      <c r="I719" s="207"/>
      <c r="J719" s="208">
        <f>ROUND(I719*H719,2)</f>
        <v>0</v>
      </c>
      <c r="K719" s="204" t="s">
        <v>179</v>
      </c>
      <c r="L719" s="61"/>
      <c r="M719" s="209" t="s">
        <v>21</v>
      </c>
      <c r="N719" s="210" t="s">
        <v>43</v>
      </c>
      <c r="O719" s="42"/>
      <c r="P719" s="211">
        <f>O719*H719</f>
        <v>0</v>
      </c>
      <c r="Q719" s="211">
        <v>5E-05</v>
      </c>
      <c r="R719" s="211">
        <f>Q719*H719</f>
        <v>0.124875</v>
      </c>
      <c r="S719" s="211">
        <v>0</v>
      </c>
      <c r="T719" s="212">
        <f>S719*H719</f>
        <v>0</v>
      </c>
      <c r="AR719" s="24" t="s">
        <v>320</v>
      </c>
      <c r="AT719" s="24" t="s">
        <v>175</v>
      </c>
      <c r="AU719" s="24" t="s">
        <v>82</v>
      </c>
      <c r="AY719" s="24" t="s">
        <v>172</v>
      </c>
      <c r="BE719" s="213">
        <f>IF(N719="základní",J719,0)</f>
        <v>0</v>
      </c>
      <c r="BF719" s="213">
        <f>IF(N719="snížená",J719,0)</f>
        <v>0</v>
      </c>
      <c r="BG719" s="213">
        <f>IF(N719="zákl. přenesená",J719,0)</f>
        <v>0</v>
      </c>
      <c r="BH719" s="213">
        <f>IF(N719="sníž. přenesená",J719,0)</f>
        <v>0</v>
      </c>
      <c r="BI719" s="213">
        <f>IF(N719="nulová",J719,0)</f>
        <v>0</v>
      </c>
      <c r="BJ719" s="24" t="s">
        <v>80</v>
      </c>
      <c r="BK719" s="213">
        <f>ROUND(I719*H719,2)</f>
        <v>0</v>
      </c>
      <c r="BL719" s="24" t="s">
        <v>320</v>
      </c>
      <c r="BM719" s="24" t="s">
        <v>924</v>
      </c>
    </row>
    <row r="720" spans="2:47" s="1" customFormat="1" ht="27">
      <c r="B720" s="41"/>
      <c r="C720" s="63"/>
      <c r="D720" s="214" t="s">
        <v>182</v>
      </c>
      <c r="E720" s="63"/>
      <c r="F720" s="215" t="s">
        <v>903</v>
      </c>
      <c r="G720" s="63"/>
      <c r="H720" s="63"/>
      <c r="I720" s="172"/>
      <c r="J720" s="63"/>
      <c r="K720" s="63"/>
      <c r="L720" s="61"/>
      <c r="M720" s="216"/>
      <c r="N720" s="42"/>
      <c r="O720" s="42"/>
      <c r="P720" s="42"/>
      <c r="Q720" s="42"/>
      <c r="R720" s="42"/>
      <c r="S720" s="42"/>
      <c r="T720" s="78"/>
      <c r="AT720" s="24" t="s">
        <v>182</v>
      </c>
      <c r="AU720" s="24" t="s">
        <v>82</v>
      </c>
    </row>
    <row r="721" spans="2:51" s="12" customFormat="1" ht="13.5">
      <c r="B721" s="217"/>
      <c r="C721" s="218"/>
      <c r="D721" s="214" t="s">
        <v>184</v>
      </c>
      <c r="E721" s="219" t="s">
        <v>21</v>
      </c>
      <c r="F721" s="220" t="s">
        <v>904</v>
      </c>
      <c r="G721" s="218"/>
      <c r="H721" s="221" t="s">
        <v>21</v>
      </c>
      <c r="I721" s="222"/>
      <c r="J721" s="218"/>
      <c r="K721" s="218"/>
      <c r="L721" s="223"/>
      <c r="M721" s="224"/>
      <c r="N721" s="225"/>
      <c r="O721" s="225"/>
      <c r="P721" s="225"/>
      <c r="Q721" s="225"/>
      <c r="R721" s="225"/>
      <c r="S721" s="225"/>
      <c r="T721" s="226"/>
      <c r="AT721" s="227" t="s">
        <v>184</v>
      </c>
      <c r="AU721" s="227" t="s">
        <v>82</v>
      </c>
      <c r="AV721" s="12" t="s">
        <v>80</v>
      </c>
      <c r="AW721" s="12" t="s">
        <v>35</v>
      </c>
      <c r="AX721" s="12" t="s">
        <v>72</v>
      </c>
      <c r="AY721" s="227" t="s">
        <v>172</v>
      </c>
    </row>
    <row r="722" spans="2:51" s="12" customFormat="1" ht="13.5">
      <c r="B722" s="217"/>
      <c r="C722" s="218"/>
      <c r="D722" s="214" t="s">
        <v>184</v>
      </c>
      <c r="E722" s="219" t="s">
        <v>21</v>
      </c>
      <c r="F722" s="220" t="s">
        <v>905</v>
      </c>
      <c r="G722" s="218"/>
      <c r="H722" s="221" t="s">
        <v>21</v>
      </c>
      <c r="I722" s="222"/>
      <c r="J722" s="218"/>
      <c r="K722" s="218"/>
      <c r="L722" s="223"/>
      <c r="M722" s="224"/>
      <c r="N722" s="225"/>
      <c r="O722" s="225"/>
      <c r="P722" s="225"/>
      <c r="Q722" s="225"/>
      <c r="R722" s="225"/>
      <c r="S722" s="225"/>
      <c r="T722" s="226"/>
      <c r="AT722" s="227" t="s">
        <v>184</v>
      </c>
      <c r="AU722" s="227" t="s">
        <v>82</v>
      </c>
      <c r="AV722" s="12" t="s">
        <v>80</v>
      </c>
      <c r="AW722" s="12" t="s">
        <v>35</v>
      </c>
      <c r="AX722" s="12" t="s">
        <v>72</v>
      </c>
      <c r="AY722" s="227" t="s">
        <v>172</v>
      </c>
    </row>
    <row r="723" spans="2:51" s="13" customFormat="1" ht="13.5">
      <c r="B723" s="228"/>
      <c r="C723" s="229"/>
      <c r="D723" s="241" t="s">
        <v>184</v>
      </c>
      <c r="E723" s="251" t="s">
        <v>21</v>
      </c>
      <c r="F723" s="252" t="s">
        <v>925</v>
      </c>
      <c r="G723" s="229"/>
      <c r="H723" s="253">
        <v>2497.5</v>
      </c>
      <c r="I723" s="233"/>
      <c r="J723" s="229"/>
      <c r="K723" s="229"/>
      <c r="L723" s="234"/>
      <c r="M723" s="235"/>
      <c r="N723" s="236"/>
      <c r="O723" s="236"/>
      <c r="P723" s="236"/>
      <c r="Q723" s="236"/>
      <c r="R723" s="236"/>
      <c r="S723" s="236"/>
      <c r="T723" s="237"/>
      <c r="AT723" s="238" t="s">
        <v>184</v>
      </c>
      <c r="AU723" s="238" t="s">
        <v>82</v>
      </c>
      <c r="AV723" s="13" t="s">
        <v>82</v>
      </c>
      <c r="AW723" s="13" t="s">
        <v>35</v>
      </c>
      <c r="AX723" s="13" t="s">
        <v>80</v>
      </c>
      <c r="AY723" s="238" t="s">
        <v>172</v>
      </c>
    </row>
    <row r="724" spans="2:65" s="1" customFormat="1" ht="22.5" customHeight="1">
      <c r="B724" s="41"/>
      <c r="C724" s="254" t="s">
        <v>926</v>
      </c>
      <c r="D724" s="254" t="s">
        <v>399</v>
      </c>
      <c r="E724" s="255" t="s">
        <v>927</v>
      </c>
      <c r="F724" s="256" t="s">
        <v>928</v>
      </c>
      <c r="G724" s="257" t="s">
        <v>178</v>
      </c>
      <c r="H724" s="258">
        <v>0.007</v>
      </c>
      <c r="I724" s="259"/>
      <c r="J724" s="260">
        <f>ROUND(I724*H724,2)</f>
        <v>0</v>
      </c>
      <c r="K724" s="256" t="s">
        <v>179</v>
      </c>
      <c r="L724" s="261"/>
      <c r="M724" s="262" t="s">
        <v>21</v>
      </c>
      <c r="N724" s="263" t="s">
        <v>43</v>
      </c>
      <c r="O724" s="42"/>
      <c r="P724" s="211">
        <f>O724*H724</f>
        <v>0</v>
      </c>
      <c r="Q724" s="211">
        <v>1</v>
      </c>
      <c r="R724" s="211">
        <f>Q724*H724</f>
        <v>0.007</v>
      </c>
      <c r="S724" s="211">
        <v>0</v>
      </c>
      <c r="T724" s="212">
        <f>S724*H724</f>
        <v>0</v>
      </c>
      <c r="AR724" s="24" t="s">
        <v>402</v>
      </c>
      <c r="AT724" s="24" t="s">
        <v>399</v>
      </c>
      <c r="AU724" s="24" t="s">
        <v>82</v>
      </c>
      <c r="AY724" s="24" t="s">
        <v>172</v>
      </c>
      <c r="BE724" s="213">
        <f>IF(N724="základní",J724,0)</f>
        <v>0</v>
      </c>
      <c r="BF724" s="213">
        <f>IF(N724="snížená",J724,0)</f>
        <v>0</v>
      </c>
      <c r="BG724" s="213">
        <f>IF(N724="zákl. přenesená",J724,0)</f>
        <v>0</v>
      </c>
      <c r="BH724" s="213">
        <f>IF(N724="sníž. přenesená",J724,0)</f>
        <v>0</v>
      </c>
      <c r="BI724" s="213">
        <f>IF(N724="nulová",J724,0)</f>
        <v>0</v>
      </c>
      <c r="BJ724" s="24" t="s">
        <v>80</v>
      </c>
      <c r="BK724" s="213">
        <f>ROUND(I724*H724,2)</f>
        <v>0</v>
      </c>
      <c r="BL724" s="24" t="s">
        <v>320</v>
      </c>
      <c r="BM724" s="24" t="s">
        <v>929</v>
      </c>
    </row>
    <row r="725" spans="2:51" s="12" customFormat="1" ht="13.5">
      <c r="B725" s="217"/>
      <c r="C725" s="218"/>
      <c r="D725" s="214" t="s">
        <v>184</v>
      </c>
      <c r="E725" s="219" t="s">
        <v>21</v>
      </c>
      <c r="F725" s="220" t="s">
        <v>930</v>
      </c>
      <c r="G725" s="218"/>
      <c r="H725" s="221" t="s">
        <v>21</v>
      </c>
      <c r="I725" s="222"/>
      <c r="J725" s="218"/>
      <c r="K725" s="218"/>
      <c r="L725" s="223"/>
      <c r="M725" s="224"/>
      <c r="N725" s="225"/>
      <c r="O725" s="225"/>
      <c r="P725" s="225"/>
      <c r="Q725" s="225"/>
      <c r="R725" s="225"/>
      <c r="S725" s="225"/>
      <c r="T725" s="226"/>
      <c r="AT725" s="227" t="s">
        <v>184</v>
      </c>
      <c r="AU725" s="227" t="s">
        <v>82</v>
      </c>
      <c r="AV725" s="12" t="s">
        <v>80</v>
      </c>
      <c r="AW725" s="12" t="s">
        <v>35</v>
      </c>
      <c r="AX725" s="12" t="s">
        <v>72</v>
      </c>
      <c r="AY725" s="227" t="s">
        <v>172</v>
      </c>
    </row>
    <row r="726" spans="2:51" s="12" customFormat="1" ht="13.5">
      <c r="B726" s="217"/>
      <c r="C726" s="218"/>
      <c r="D726" s="214" t="s">
        <v>184</v>
      </c>
      <c r="E726" s="219" t="s">
        <v>21</v>
      </c>
      <c r="F726" s="220" t="s">
        <v>931</v>
      </c>
      <c r="G726" s="218"/>
      <c r="H726" s="221" t="s">
        <v>21</v>
      </c>
      <c r="I726" s="222"/>
      <c r="J726" s="218"/>
      <c r="K726" s="218"/>
      <c r="L726" s="223"/>
      <c r="M726" s="224"/>
      <c r="N726" s="225"/>
      <c r="O726" s="225"/>
      <c r="P726" s="225"/>
      <c r="Q726" s="225"/>
      <c r="R726" s="225"/>
      <c r="S726" s="225"/>
      <c r="T726" s="226"/>
      <c r="AT726" s="227" t="s">
        <v>184</v>
      </c>
      <c r="AU726" s="227" t="s">
        <v>82</v>
      </c>
      <c r="AV726" s="12" t="s">
        <v>80</v>
      </c>
      <c r="AW726" s="12" t="s">
        <v>35</v>
      </c>
      <c r="AX726" s="12" t="s">
        <v>72</v>
      </c>
      <c r="AY726" s="227" t="s">
        <v>172</v>
      </c>
    </row>
    <row r="727" spans="2:51" s="13" customFormat="1" ht="13.5">
      <c r="B727" s="228"/>
      <c r="C727" s="229"/>
      <c r="D727" s="241" t="s">
        <v>184</v>
      </c>
      <c r="E727" s="251" t="s">
        <v>21</v>
      </c>
      <c r="F727" s="252" t="s">
        <v>932</v>
      </c>
      <c r="G727" s="229"/>
      <c r="H727" s="253">
        <v>0.007</v>
      </c>
      <c r="I727" s="233"/>
      <c r="J727" s="229"/>
      <c r="K727" s="229"/>
      <c r="L727" s="234"/>
      <c r="M727" s="235"/>
      <c r="N727" s="236"/>
      <c r="O727" s="236"/>
      <c r="P727" s="236"/>
      <c r="Q727" s="236"/>
      <c r="R727" s="236"/>
      <c r="S727" s="236"/>
      <c r="T727" s="237"/>
      <c r="AT727" s="238" t="s">
        <v>184</v>
      </c>
      <c r="AU727" s="238" t="s">
        <v>82</v>
      </c>
      <c r="AV727" s="13" t="s">
        <v>82</v>
      </c>
      <c r="AW727" s="13" t="s">
        <v>35</v>
      </c>
      <c r="AX727" s="13" t="s">
        <v>80</v>
      </c>
      <c r="AY727" s="238" t="s">
        <v>172</v>
      </c>
    </row>
    <row r="728" spans="2:65" s="1" customFormat="1" ht="22.5" customHeight="1">
      <c r="B728" s="41"/>
      <c r="C728" s="254" t="s">
        <v>933</v>
      </c>
      <c r="D728" s="254" t="s">
        <v>399</v>
      </c>
      <c r="E728" s="255" t="s">
        <v>934</v>
      </c>
      <c r="F728" s="256" t="s">
        <v>935</v>
      </c>
      <c r="G728" s="257" t="s">
        <v>178</v>
      </c>
      <c r="H728" s="258">
        <v>0.055</v>
      </c>
      <c r="I728" s="259"/>
      <c r="J728" s="260">
        <f>ROUND(I728*H728,2)</f>
        <v>0</v>
      </c>
      <c r="K728" s="256" t="s">
        <v>179</v>
      </c>
      <c r="L728" s="261"/>
      <c r="M728" s="262" t="s">
        <v>21</v>
      </c>
      <c r="N728" s="263" t="s">
        <v>43</v>
      </c>
      <c r="O728" s="42"/>
      <c r="P728" s="211">
        <f>O728*H728</f>
        <v>0</v>
      </c>
      <c r="Q728" s="211">
        <v>1</v>
      </c>
      <c r="R728" s="211">
        <f>Q728*H728</f>
        <v>0.055</v>
      </c>
      <c r="S728" s="211">
        <v>0</v>
      </c>
      <c r="T728" s="212">
        <f>S728*H728</f>
        <v>0</v>
      </c>
      <c r="AR728" s="24" t="s">
        <v>402</v>
      </c>
      <c r="AT728" s="24" t="s">
        <v>399</v>
      </c>
      <c r="AU728" s="24" t="s">
        <v>82</v>
      </c>
      <c r="AY728" s="24" t="s">
        <v>172</v>
      </c>
      <c r="BE728" s="213">
        <f>IF(N728="základní",J728,0)</f>
        <v>0</v>
      </c>
      <c r="BF728" s="213">
        <f>IF(N728="snížená",J728,0)</f>
        <v>0</v>
      </c>
      <c r="BG728" s="213">
        <f>IF(N728="zákl. přenesená",J728,0)</f>
        <v>0</v>
      </c>
      <c r="BH728" s="213">
        <f>IF(N728="sníž. přenesená",J728,0)</f>
        <v>0</v>
      </c>
      <c r="BI728" s="213">
        <f>IF(N728="nulová",J728,0)</f>
        <v>0</v>
      </c>
      <c r="BJ728" s="24" t="s">
        <v>80</v>
      </c>
      <c r="BK728" s="213">
        <f>ROUND(I728*H728,2)</f>
        <v>0</v>
      </c>
      <c r="BL728" s="24" t="s">
        <v>320</v>
      </c>
      <c r="BM728" s="24" t="s">
        <v>936</v>
      </c>
    </row>
    <row r="729" spans="2:51" s="12" customFormat="1" ht="13.5">
      <c r="B729" s="217"/>
      <c r="C729" s="218"/>
      <c r="D729" s="214" t="s">
        <v>184</v>
      </c>
      <c r="E729" s="219" t="s">
        <v>21</v>
      </c>
      <c r="F729" s="220" t="s">
        <v>937</v>
      </c>
      <c r="G729" s="218"/>
      <c r="H729" s="221" t="s">
        <v>21</v>
      </c>
      <c r="I729" s="222"/>
      <c r="J729" s="218"/>
      <c r="K729" s="218"/>
      <c r="L729" s="223"/>
      <c r="M729" s="224"/>
      <c r="N729" s="225"/>
      <c r="O729" s="225"/>
      <c r="P729" s="225"/>
      <c r="Q729" s="225"/>
      <c r="R729" s="225"/>
      <c r="S729" s="225"/>
      <c r="T729" s="226"/>
      <c r="AT729" s="227" t="s">
        <v>184</v>
      </c>
      <c r="AU729" s="227" t="s">
        <v>82</v>
      </c>
      <c r="AV729" s="12" t="s">
        <v>80</v>
      </c>
      <c r="AW729" s="12" t="s">
        <v>35</v>
      </c>
      <c r="AX729" s="12" t="s">
        <v>72</v>
      </c>
      <c r="AY729" s="227" t="s">
        <v>172</v>
      </c>
    </row>
    <row r="730" spans="2:51" s="12" customFormat="1" ht="13.5">
      <c r="B730" s="217"/>
      <c r="C730" s="218"/>
      <c r="D730" s="214" t="s">
        <v>184</v>
      </c>
      <c r="E730" s="219" t="s">
        <v>21</v>
      </c>
      <c r="F730" s="220" t="s">
        <v>931</v>
      </c>
      <c r="G730" s="218"/>
      <c r="H730" s="221" t="s">
        <v>21</v>
      </c>
      <c r="I730" s="222"/>
      <c r="J730" s="218"/>
      <c r="K730" s="218"/>
      <c r="L730" s="223"/>
      <c r="M730" s="224"/>
      <c r="N730" s="225"/>
      <c r="O730" s="225"/>
      <c r="P730" s="225"/>
      <c r="Q730" s="225"/>
      <c r="R730" s="225"/>
      <c r="S730" s="225"/>
      <c r="T730" s="226"/>
      <c r="AT730" s="227" t="s">
        <v>184</v>
      </c>
      <c r="AU730" s="227" t="s">
        <v>82</v>
      </c>
      <c r="AV730" s="12" t="s">
        <v>80</v>
      </c>
      <c r="AW730" s="12" t="s">
        <v>35</v>
      </c>
      <c r="AX730" s="12" t="s">
        <v>72</v>
      </c>
      <c r="AY730" s="227" t="s">
        <v>172</v>
      </c>
    </row>
    <row r="731" spans="2:51" s="13" customFormat="1" ht="13.5">
      <c r="B731" s="228"/>
      <c r="C731" s="229"/>
      <c r="D731" s="241" t="s">
        <v>184</v>
      </c>
      <c r="E731" s="251" t="s">
        <v>21</v>
      </c>
      <c r="F731" s="252" t="s">
        <v>938</v>
      </c>
      <c r="G731" s="229"/>
      <c r="H731" s="253">
        <v>0.055</v>
      </c>
      <c r="I731" s="233"/>
      <c r="J731" s="229"/>
      <c r="K731" s="229"/>
      <c r="L731" s="234"/>
      <c r="M731" s="235"/>
      <c r="N731" s="236"/>
      <c r="O731" s="236"/>
      <c r="P731" s="236"/>
      <c r="Q731" s="236"/>
      <c r="R731" s="236"/>
      <c r="S731" s="236"/>
      <c r="T731" s="237"/>
      <c r="AT731" s="238" t="s">
        <v>184</v>
      </c>
      <c r="AU731" s="238" t="s">
        <v>82</v>
      </c>
      <c r="AV731" s="13" t="s">
        <v>82</v>
      </c>
      <c r="AW731" s="13" t="s">
        <v>35</v>
      </c>
      <c r="AX731" s="13" t="s">
        <v>80</v>
      </c>
      <c r="AY731" s="238" t="s">
        <v>172</v>
      </c>
    </row>
    <row r="732" spans="2:65" s="1" customFormat="1" ht="22.5" customHeight="1">
      <c r="B732" s="41"/>
      <c r="C732" s="254" t="s">
        <v>939</v>
      </c>
      <c r="D732" s="254" t="s">
        <v>399</v>
      </c>
      <c r="E732" s="255" t="s">
        <v>940</v>
      </c>
      <c r="F732" s="256" t="s">
        <v>941</v>
      </c>
      <c r="G732" s="257" t="s">
        <v>178</v>
      </c>
      <c r="H732" s="258">
        <v>0.398</v>
      </c>
      <c r="I732" s="259"/>
      <c r="J732" s="260">
        <f>ROUND(I732*H732,2)</f>
        <v>0</v>
      </c>
      <c r="K732" s="256" t="s">
        <v>179</v>
      </c>
      <c r="L732" s="261"/>
      <c r="M732" s="262" t="s">
        <v>21</v>
      </c>
      <c r="N732" s="263" t="s">
        <v>43</v>
      </c>
      <c r="O732" s="42"/>
      <c r="P732" s="211">
        <f>O732*H732</f>
        <v>0</v>
      </c>
      <c r="Q732" s="211">
        <v>1</v>
      </c>
      <c r="R732" s="211">
        <f>Q732*H732</f>
        <v>0.398</v>
      </c>
      <c r="S732" s="211">
        <v>0</v>
      </c>
      <c r="T732" s="212">
        <f>S732*H732</f>
        <v>0</v>
      </c>
      <c r="AR732" s="24" t="s">
        <v>402</v>
      </c>
      <c r="AT732" s="24" t="s">
        <v>399</v>
      </c>
      <c r="AU732" s="24" t="s">
        <v>82</v>
      </c>
      <c r="AY732" s="24" t="s">
        <v>172</v>
      </c>
      <c r="BE732" s="213">
        <f>IF(N732="základní",J732,0)</f>
        <v>0</v>
      </c>
      <c r="BF732" s="213">
        <f>IF(N732="snížená",J732,0)</f>
        <v>0</v>
      </c>
      <c r="BG732" s="213">
        <f>IF(N732="zákl. přenesená",J732,0)</f>
        <v>0</v>
      </c>
      <c r="BH732" s="213">
        <f>IF(N732="sníž. přenesená",J732,0)</f>
        <v>0</v>
      </c>
      <c r="BI732" s="213">
        <f>IF(N732="nulová",J732,0)</f>
        <v>0</v>
      </c>
      <c r="BJ732" s="24" t="s">
        <v>80</v>
      </c>
      <c r="BK732" s="213">
        <f>ROUND(I732*H732,2)</f>
        <v>0</v>
      </c>
      <c r="BL732" s="24" t="s">
        <v>320</v>
      </c>
      <c r="BM732" s="24" t="s">
        <v>942</v>
      </c>
    </row>
    <row r="733" spans="2:51" s="12" customFormat="1" ht="13.5">
      <c r="B733" s="217"/>
      <c r="C733" s="218"/>
      <c r="D733" s="214" t="s">
        <v>184</v>
      </c>
      <c r="E733" s="219" t="s">
        <v>21</v>
      </c>
      <c r="F733" s="220" t="s">
        <v>937</v>
      </c>
      <c r="G733" s="218"/>
      <c r="H733" s="221" t="s">
        <v>21</v>
      </c>
      <c r="I733" s="222"/>
      <c r="J733" s="218"/>
      <c r="K733" s="218"/>
      <c r="L733" s="223"/>
      <c r="M733" s="224"/>
      <c r="N733" s="225"/>
      <c r="O733" s="225"/>
      <c r="P733" s="225"/>
      <c r="Q733" s="225"/>
      <c r="R733" s="225"/>
      <c r="S733" s="225"/>
      <c r="T733" s="226"/>
      <c r="AT733" s="227" t="s">
        <v>184</v>
      </c>
      <c r="AU733" s="227" t="s">
        <v>82</v>
      </c>
      <c r="AV733" s="12" t="s">
        <v>80</v>
      </c>
      <c r="AW733" s="12" t="s">
        <v>35</v>
      </c>
      <c r="AX733" s="12" t="s">
        <v>72</v>
      </c>
      <c r="AY733" s="227" t="s">
        <v>172</v>
      </c>
    </row>
    <row r="734" spans="2:51" s="12" customFormat="1" ht="13.5">
      <c r="B734" s="217"/>
      <c r="C734" s="218"/>
      <c r="D734" s="214" t="s">
        <v>184</v>
      </c>
      <c r="E734" s="219" t="s">
        <v>21</v>
      </c>
      <c r="F734" s="220" t="s">
        <v>931</v>
      </c>
      <c r="G734" s="218"/>
      <c r="H734" s="221" t="s">
        <v>21</v>
      </c>
      <c r="I734" s="222"/>
      <c r="J734" s="218"/>
      <c r="K734" s="218"/>
      <c r="L734" s="223"/>
      <c r="M734" s="224"/>
      <c r="N734" s="225"/>
      <c r="O734" s="225"/>
      <c r="P734" s="225"/>
      <c r="Q734" s="225"/>
      <c r="R734" s="225"/>
      <c r="S734" s="225"/>
      <c r="T734" s="226"/>
      <c r="AT734" s="227" t="s">
        <v>184</v>
      </c>
      <c r="AU734" s="227" t="s">
        <v>82</v>
      </c>
      <c r="AV734" s="12" t="s">
        <v>80</v>
      </c>
      <c r="AW734" s="12" t="s">
        <v>35</v>
      </c>
      <c r="AX734" s="12" t="s">
        <v>72</v>
      </c>
      <c r="AY734" s="227" t="s">
        <v>172</v>
      </c>
    </row>
    <row r="735" spans="2:51" s="13" customFormat="1" ht="13.5">
      <c r="B735" s="228"/>
      <c r="C735" s="229"/>
      <c r="D735" s="241" t="s">
        <v>184</v>
      </c>
      <c r="E735" s="251" t="s">
        <v>21</v>
      </c>
      <c r="F735" s="252" t="s">
        <v>943</v>
      </c>
      <c r="G735" s="229"/>
      <c r="H735" s="253">
        <v>0.398</v>
      </c>
      <c r="I735" s="233"/>
      <c r="J735" s="229"/>
      <c r="K735" s="229"/>
      <c r="L735" s="234"/>
      <c r="M735" s="235"/>
      <c r="N735" s="236"/>
      <c r="O735" s="236"/>
      <c r="P735" s="236"/>
      <c r="Q735" s="236"/>
      <c r="R735" s="236"/>
      <c r="S735" s="236"/>
      <c r="T735" s="237"/>
      <c r="AT735" s="238" t="s">
        <v>184</v>
      </c>
      <c r="AU735" s="238" t="s">
        <v>82</v>
      </c>
      <c r="AV735" s="13" t="s">
        <v>82</v>
      </c>
      <c r="AW735" s="13" t="s">
        <v>35</v>
      </c>
      <c r="AX735" s="13" t="s">
        <v>80</v>
      </c>
      <c r="AY735" s="238" t="s">
        <v>172</v>
      </c>
    </row>
    <row r="736" spans="2:65" s="1" customFormat="1" ht="22.5" customHeight="1">
      <c r="B736" s="41"/>
      <c r="C736" s="254" t="s">
        <v>944</v>
      </c>
      <c r="D736" s="254" t="s">
        <v>399</v>
      </c>
      <c r="E736" s="255" t="s">
        <v>945</v>
      </c>
      <c r="F736" s="256" t="s">
        <v>946</v>
      </c>
      <c r="G736" s="257" t="s">
        <v>178</v>
      </c>
      <c r="H736" s="258">
        <v>0.133</v>
      </c>
      <c r="I736" s="259"/>
      <c r="J736" s="260">
        <f>ROUND(I736*H736,2)</f>
        <v>0</v>
      </c>
      <c r="K736" s="256" t="s">
        <v>21</v>
      </c>
      <c r="L736" s="261"/>
      <c r="M736" s="262" t="s">
        <v>21</v>
      </c>
      <c r="N736" s="263" t="s">
        <v>43</v>
      </c>
      <c r="O736" s="42"/>
      <c r="P736" s="211">
        <f>O736*H736</f>
        <v>0</v>
      </c>
      <c r="Q736" s="211">
        <v>1</v>
      </c>
      <c r="R736" s="211">
        <f>Q736*H736</f>
        <v>0.133</v>
      </c>
      <c r="S736" s="211">
        <v>0</v>
      </c>
      <c r="T736" s="212">
        <f>S736*H736</f>
        <v>0</v>
      </c>
      <c r="AR736" s="24" t="s">
        <v>402</v>
      </c>
      <c r="AT736" s="24" t="s">
        <v>399</v>
      </c>
      <c r="AU736" s="24" t="s">
        <v>82</v>
      </c>
      <c r="AY736" s="24" t="s">
        <v>172</v>
      </c>
      <c r="BE736" s="213">
        <f>IF(N736="základní",J736,0)</f>
        <v>0</v>
      </c>
      <c r="BF736" s="213">
        <f>IF(N736="snížená",J736,0)</f>
        <v>0</v>
      </c>
      <c r="BG736" s="213">
        <f>IF(N736="zákl. přenesená",J736,0)</f>
        <v>0</v>
      </c>
      <c r="BH736" s="213">
        <f>IF(N736="sníž. přenesená",J736,0)</f>
        <v>0</v>
      </c>
      <c r="BI736" s="213">
        <f>IF(N736="nulová",J736,0)</f>
        <v>0</v>
      </c>
      <c r="BJ736" s="24" t="s">
        <v>80</v>
      </c>
      <c r="BK736" s="213">
        <f>ROUND(I736*H736,2)</f>
        <v>0</v>
      </c>
      <c r="BL736" s="24" t="s">
        <v>320</v>
      </c>
      <c r="BM736" s="24" t="s">
        <v>947</v>
      </c>
    </row>
    <row r="737" spans="2:51" s="12" customFormat="1" ht="13.5">
      <c r="B737" s="217"/>
      <c r="C737" s="218"/>
      <c r="D737" s="214" t="s">
        <v>184</v>
      </c>
      <c r="E737" s="219" t="s">
        <v>21</v>
      </c>
      <c r="F737" s="220" t="s">
        <v>937</v>
      </c>
      <c r="G737" s="218"/>
      <c r="H737" s="221" t="s">
        <v>21</v>
      </c>
      <c r="I737" s="222"/>
      <c r="J737" s="218"/>
      <c r="K737" s="218"/>
      <c r="L737" s="223"/>
      <c r="M737" s="224"/>
      <c r="N737" s="225"/>
      <c r="O737" s="225"/>
      <c r="P737" s="225"/>
      <c r="Q737" s="225"/>
      <c r="R737" s="225"/>
      <c r="S737" s="225"/>
      <c r="T737" s="226"/>
      <c r="AT737" s="227" t="s">
        <v>184</v>
      </c>
      <c r="AU737" s="227" t="s">
        <v>82</v>
      </c>
      <c r="AV737" s="12" t="s">
        <v>80</v>
      </c>
      <c r="AW737" s="12" t="s">
        <v>35</v>
      </c>
      <c r="AX737" s="12" t="s">
        <v>72</v>
      </c>
      <c r="AY737" s="227" t="s">
        <v>172</v>
      </c>
    </row>
    <row r="738" spans="2:51" s="12" customFormat="1" ht="13.5">
      <c r="B738" s="217"/>
      <c r="C738" s="218"/>
      <c r="D738" s="214" t="s">
        <v>184</v>
      </c>
      <c r="E738" s="219" t="s">
        <v>21</v>
      </c>
      <c r="F738" s="220" t="s">
        <v>931</v>
      </c>
      <c r="G738" s="218"/>
      <c r="H738" s="221" t="s">
        <v>21</v>
      </c>
      <c r="I738" s="222"/>
      <c r="J738" s="218"/>
      <c r="K738" s="218"/>
      <c r="L738" s="223"/>
      <c r="M738" s="224"/>
      <c r="N738" s="225"/>
      <c r="O738" s="225"/>
      <c r="P738" s="225"/>
      <c r="Q738" s="225"/>
      <c r="R738" s="225"/>
      <c r="S738" s="225"/>
      <c r="T738" s="226"/>
      <c r="AT738" s="227" t="s">
        <v>184</v>
      </c>
      <c r="AU738" s="227" t="s">
        <v>82</v>
      </c>
      <c r="AV738" s="12" t="s">
        <v>80</v>
      </c>
      <c r="AW738" s="12" t="s">
        <v>35</v>
      </c>
      <c r="AX738" s="12" t="s">
        <v>72</v>
      </c>
      <c r="AY738" s="227" t="s">
        <v>172</v>
      </c>
    </row>
    <row r="739" spans="2:51" s="13" customFormat="1" ht="13.5">
      <c r="B739" s="228"/>
      <c r="C739" s="229"/>
      <c r="D739" s="241" t="s">
        <v>184</v>
      </c>
      <c r="E739" s="251" t="s">
        <v>21</v>
      </c>
      <c r="F739" s="252" t="s">
        <v>948</v>
      </c>
      <c r="G739" s="229"/>
      <c r="H739" s="253">
        <v>0.133</v>
      </c>
      <c r="I739" s="233"/>
      <c r="J739" s="229"/>
      <c r="K739" s="229"/>
      <c r="L739" s="234"/>
      <c r="M739" s="235"/>
      <c r="N739" s="236"/>
      <c r="O739" s="236"/>
      <c r="P739" s="236"/>
      <c r="Q739" s="236"/>
      <c r="R739" s="236"/>
      <c r="S739" s="236"/>
      <c r="T739" s="237"/>
      <c r="AT739" s="238" t="s">
        <v>184</v>
      </c>
      <c r="AU739" s="238" t="s">
        <v>82</v>
      </c>
      <c r="AV739" s="13" t="s">
        <v>82</v>
      </c>
      <c r="AW739" s="13" t="s">
        <v>35</v>
      </c>
      <c r="AX739" s="13" t="s">
        <v>80</v>
      </c>
      <c r="AY739" s="238" t="s">
        <v>172</v>
      </c>
    </row>
    <row r="740" spans="2:65" s="1" customFormat="1" ht="22.5" customHeight="1">
      <c r="B740" s="41"/>
      <c r="C740" s="254" t="s">
        <v>949</v>
      </c>
      <c r="D740" s="254" t="s">
        <v>399</v>
      </c>
      <c r="E740" s="255" t="s">
        <v>950</v>
      </c>
      <c r="F740" s="256" t="s">
        <v>951</v>
      </c>
      <c r="G740" s="257" t="s">
        <v>178</v>
      </c>
      <c r="H740" s="258">
        <v>2.954</v>
      </c>
      <c r="I740" s="259"/>
      <c r="J740" s="260">
        <f>ROUND(I740*H740,2)</f>
        <v>0</v>
      </c>
      <c r="K740" s="256" t="s">
        <v>179</v>
      </c>
      <c r="L740" s="261"/>
      <c r="M740" s="262" t="s">
        <v>21</v>
      </c>
      <c r="N740" s="263" t="s">
        <v>43</v>
      </c>
      <c r="O740" s="42"/>
      <c r="P740" s="211">
        <f>O740*H740</f>
        <v>0</v>
      </c>
      <c r="Q740" s="211">
        <v>1</v>
      </c>
      <c r="R740" s="211">
        <f>Q740*H740</f>
        <v>2.954</v>
      </c>
      <c r="S740" s="211">
        <v>0</v>
      </c>
      <c r="T740" s="212">
        <f>S740*H740</f>
        <v>0</v>
      </c>
      <c r="AR740" s="24" t="s">
        <v>402</v>
      </c>
      <c r="AT740" s="24" t="s">
        <v>399</v>
      </c>
      <c r="AU740" s="24" t="s">
        <v>82</v>
      </c>
      <c r="AY740" s="24" t="s">
        <v>172</v>
      </c>
      <c r="BE740" s="213">
        <f>IF(N740="základní",J740,0)</f>
        <v>0</v>
      </c>
      <c r="BF740" s="213">
        <f>IF(N740="snížená",J740,0)</f>
        <v>0</v>
      </c>
      <c r="BG740" s="213">
        <f>IF(N740="zákl. přenesená",J740,0)</f>
        <v>0</v>
      </c>
      <c r="BH740" s="213">
        <f>IF(N740="sníž. přenesená",J740,0)</f>
        <v>0</v>
      </c>
      <c r="BI740" s="213">
        <f>IF(N740="nulová",J740,0)</f>
        <v>0</v>
      </c>
      <c r="BJ740" s="24" t="s">
        <v>80</v>
      </c>
      <c r="BK740" s="213">
        <f>ROUND(I740*H740,2)</f>
        <v>0</v>
      </c>
      <c r="BL740" s="24" t="s">
        <v>320</v>
      </c>
      <c r="BM740" s="24" t="s">
        <v>952</v>
      </c>
    </row>
    <row r="741" spans="2:51" s="12" customFormat="1" ht="13.5">
      <c r="B741" s="217"/>
      <c r="C741" s="218"/>
      <c r="D741" s="214" t="s">
        <v>184</v>
      </c>
      <c r="E741" s="219" t="s">
        <v>21</v>
      </c>
      <c r="F741" s="220" t="s">
        <v>953</v>
      </c>
      <c r="G741" s="218"/>
      <c r="H741" s="221" t="s">
        <v>21</v>
      </c>
      <c r="I741" s="222"/>
      <c r="J741" s="218"/>
      <c r="K741" s="218"/>
      <c r="L741" s="223"/>
      <c r="M741" s="224"/>
      <c r="N741" s="225"/>
      <c r="O741" s="225"/>
      <c r="P741" s="225"/>
      <c r="Q741" s="225"/>
      <c r="R741" s="225"/>
      <c r="S741" s="225"/>
      <c r="T741" s="226"/>
      <c r="AT741" s="227" t="s">
        <v>184</v>
      </c>
      <c r="AU741" s="227" t="s">
        <v>82</v>
      </c>
      <c r="AV741" s="12" t="s">
        <v>80</v>
      </c>
      <c r="AW741" s="12" t="s">
        <v>35</v>
      </c>
      <c r="AX741" s="12" t="s">
        <v>72</v>
      </c>
      <c r="AY741" s="227" t="s">
        <v>172</v>
      </c>
    </row>
    <row r="742" spans="2:51" s="12" customFormat="1" ht="13.5">
      <c r="B742" s="217"/>
      <c r="C742" s="218"/>
      <c r="D742" s="214" t="s">
        <v>184</v>
      </c>
      <c r="E742" s="219" t="s">
        <v>21</v>
      </c>
      <c r="F742" s="220" t="s">
        <v>931</v>
      </c>
      <c r="G742" s="218"/>
      <c r="H742" s="221" t="s">
        <v>21</v>
      </c>
      <c r="I742" s="222"/>
      <c r="J742" s="218"/>
      <c r="K742" s="218"/>
      <c r="L742" s="223"/>
      <c r="M742" s="224"/>
      <c r="N742" s="225"/>
      <c r="O742" s="225"/>
      <c r="P742" s="225"/>
      <c r="Q742" s="225"/>
      <c r="R742" s="225"/>
      <c r="S742" s="225"/>
      <c r="T742" s="226"/>
      <c r="AT742" s="227" t="s">
        <v>184</v>
      </c>
      <c r="AU742" s="227" t="s">
        <v>82</v>
      </c>
      <c r="AV742" s="12" t="s">
        <v>80</v>
      </c>
      <c r="AW742" s="12" t="s">
        <v>35</v>
      </c>
      <c r="AX742" s="12" t="s">
        <v>72</v>
      </c>
      <c r="AY742" s="227" t="s">
        <v>172</v>
      </c>
    </row>
    <row r="743" spans="2:51" s="13" customFormat="1" ht="13.5">
      <c r="B743" s="228"/>
      <c r="C743" s="229"/>
      <c r="D743" s="241" t="s">
        <v>184</v>
      </c>
      <c r="E743" s="251" t="s">
        <v>21</v>
      </c>
      <c r="F743" s="252" t="s">
        <v>954</v>
      </c>
      <c r="G743" s="229"/>
      <c r="H743" s="253">
        <v>2.954</v>
      </c>
      <c r="I743" s="233"/>
      <c r="J743" s="229"/>
      <c r="K743" s="229"/>
      <c r="L743" s="234"/>
      <c r="M743" s="235"/>
      <c r="N743" s="236"/>
      <c r="O743" s="236"/>
      <c r="P743" s="236"/>
      <c r="Q743" s="236"/>
      <c r="R743" s="236"/>
      <c r="S743" s="236"/>
      <c r="T743" s="237"/>
      <c r="AT743" s="238" t="s">
        <v>184</v>
      </c>
      <c r="AU743" s="238" t="s">
        <v>82</v>
      </c>
      <c r="AV743" s="13" t="s">
        <v>82</v>
      </c>
      <c r="AW743" s="13" t="s">
        <v>35</v>
      </c>
      <c r="AX743" s="13" t="s">
        <v>80</v>
      </c>
      <c r="AY743" s="238" t="s">
        <v>172</v>
      </c>
    </row>
    <row r="744" spans="2:65" s="1" customFormat="1" ht="22.5" customHeight="1">
      <c r="B744" s="41"/>
      <c r="C744" s="254" t="s">
        <v>955</v>
      </c>
      <c r="D744" s="254" t="s">
        <v>399</v>
      </c>
      <c r="E744" s="255" t="s">
        <v>956</v>
      </c>
      <c r="F744" s="256" t="s">
        <v>957</v>
      </c>
      <c r="G744" s="257" t="s">
        <v>178</v>
      </c>
      <c r="H744" s="258">
        <v>0.165</v>
      </c>
      <c r="I744" s="259"/>
      <c r="J744" s="260">
        <f>ROUND(I744*H744,2)</f>
        <v>0</v>
      </c>
      <c r="K744" s="256" t="s">
        <v>21</v>
      </c>
      <c r="L744" s="261"/>
      <c r="M744" s="262" t="s">
        <v>21</v>
      </c>
      <c r="N744" s="263" t="s">
        <v>43</v>
      </c>
      <c r="O744" s="42"/>
      <c r="P744" s="211">
        <f>O744*H744</f>
        <v>0</v>
      </c>
      <c r="Q744" s="211">
        <v>1</v>
      </c>
      <c r="R744" s="211">
        <f>Q744*H744</f>
        <v>0.165</v>
      </c>
      <c r="S744" s="211">
        <v>0</v>
      </c>
      <c r="T744" s="212">
        <f>S744*H744</f>
        <v>0</v>
      </c>
      <c r="AR744" s="24" t="s">
        <v>402</v>
      </c>
      <c r="AT744" s="24" t="s">
        <v>399</v>
      </c>
      <c r="AU744" s="24" t="s">
        <v>82</v>
      </c>
      <c r="AY744" s="24" t="s">
        <v>172</v>
      </c>
      <c r="BE744" s="213">
        <f>IF(N744="základní",J744,0)</f>
        <v>0</v>
      </c>
      <c r="BF744" s="213">
        <f>IF(N744="snížená",J744,0)</f>
        <v>0</v>
      </c>
      <c r="BG744" s="213">
        <f>IF(N744="zákl. přenesená",J744,0)</f>
        <v>0</v>
      </c>
      <c r="BH744" s="213">
        <f>IF(N744="sníž. přenesená",J744,0)</f>
        <v>0</v>
      </c>
      <c r="BI744" s="213">
        <f>IF(N744="nulová",J744,0)</f>
        <v>0</v>
      </c>
      <c r="BJ744" s="24" t="s">
        <v>80</v>
      </c>
      <c r="BK744" s="213">
        <f>ROUND(I744*H744,2)</f>
        <v>0</v>
      </c>
      <c r="BL744" s="24" t="s">
        <v>320</v>
      </c>
      <c r="BM744" s="24" t="s">
        <v>958</v>
      </c>
    </row>
    <row r="745" spans="2:51" s="12" customFormat="1" ht="13.5">
      <c r="B745" s="217"/>
      <c r="C745" s="218"/>
      <c r="D745" s="214" t="s">
        <v>184</v>
      </c>
      <c r="E745" s="219" t="s">
        <v>21</v>
      </c>
      <c r="F745" s="220" t="s">
        <v>959</v>
      </c>
      <c r="G745" s="218"/>
      <c r="H745" s="221" t="s">
        <v>21</v>
      </c>
      <c r="I745" s="222"/>
      <c r="J745" s="218"/>
      <c r="K745" s="218"/>
      <c r="L745" s="223"/>
      <c r="M745" s="224"/>
      <c r="N745" s="225"/>
      <c r="O745" s="225"/>
      <c r="P745" s="225"/>
      <c r="Q745" s="225"/>
      <c r="R745" s="225"/>
      <c r="S745" s="225"/>
      <c r="T745" s="226"/>
      <c r="AT745" s="227" t="s">
        <v>184</v>
      </c>
      <c r="AU745" s="227" t="s">
        <v>82</v>
      </c>
      <c r="AV745" s="12" t="s">
        <v>80</v>
      </c>
      <c r="AW745" s="12" t="s">
        <v>35</v>
      </c>
      <c r="AX745" s="12" t="s">
        <v>72</v>
      </c>
      <c r="AY745" s="227" t="s">
        <v>172</v>
      </c>
    </row>
    <row r="746" spans="2:51" s="12" customFormat="1" ht="13.5">
      <c r="B746" s="217"/>
      <c r="C746" s="218"/>
      <c r="D746" s="214" t="s">
        <v>184</v>
      </c>
      <c r="E746" s="219" t="s">
        <v>21</v>
      </c>
      <c r="F746" s="220" t="s">
        <v>931</v>
      </c>
      <c r="G746" s="218"/>
      <c r="H746" s="221" t="s">
        <v>21</v>
      </c>
      <c r="I746" s="222"/>
      <c r="J746" s="218"/>
      <c r="K746" s="218"/>
      <c r="L746" s="223"/>
      <c r="M746" s="224"/>
      <c r="N746" s="225"/>
      <c r="O746" s="225"/>
      <c r="P746" s="225"/>
      <c r="Q746" s="225"/>
      <c r="R746" s="225"/>
      <c r="S746" s="225"/>
      <c r="T746" s="226"/>
      <c r="AT746" s="227" t="s">
        <v>184</v>
      </c>
      <c r="AU746" s="227" t="s">
        <v>82</v>
      </c>
      <c r="AV746" s="12" t="s">
        <v>80</v>
      </c>
      <c r="AW746" s="12" t="s">
        <v>35</v>
      </c>
      <c r="AX746" s="12" t="s">
        <v>72</v>
      </c>
      <c r="AY746" s="227" t="s">
        <v>172</v>
      </c>
    </row>
    <row r="747" spans="2:51" s="12" customFormat="1" ht="13.5">
      <c r="B747" s="217"/>
      <c r="C747" s="218"/>
      <c r="D747" s="214" t="s">
        <v>184</v>
      </c>
      <c r="E747" s="219" t="s">
        <v>21</v>
      </c>
      <c r="F747" s="220" t="s">
        <v>960</v>
      </c>
      <c r="G747" s="218"/>
      <c r="H747" s="221" t="s">
        <v>21</v>
      </c>
      <c r="I747" s="222"/>
      <c r="J747" s="218"/>
      <c r="K747" s="218"/>
      <c r="L747" s="223"/>
      <c r="M747" s="224"/>
      <c r="N747" s="225"/>
      <c r="O747" s="225"/>
      <c r="P747" s="225"/>
      <c r="Q747" s="225"/>
      <c r="R747" s="225"/>
      <c r="S747" s="225"/>
      <c r="T747" s="226"/>
      <c r="AT747" s="227" t="s">
        <v>184</v>
      </c>
      <c r="AU747" s="227" t="s">
        <v>82</v>
      </c>
      <c r="AV747" s="12" t="s">
        <v>80</v>
      </c>
      <c r="AW747" s="12" t="s">
        <v>35</v>
      </c>
      <c r="AX747" s="12" t="s">
        <v>72</v>
      </c>
      <c r="AY747" s="227" t="s">
        <v>172</v>
      </c>
    </row>
    <row r="748" spans="2:51" s="13" customFormat="1" ht="13.5">
      <c r="B748" s="228"/>
      <c r="C748" s="229"/>
      <c r="D748" s="241" t="s">
        <v>184</v>
      </c>
      <c r="E748" s="251" t="s">
        <v>21</v>
      </c>
      <c r="F748" s="252" t="s">
        <v>961</v>
      </c>
      <c r="G748" s="229"/>
      <c r="H748" s="253">
        <v>0.165</v>
      </c>
      <c r="I748" s="233"/>
      <c r="J748" s="229"/>
      <c r="K748" s="229"/>
      <c r="L748" s="234"/>
      <c r="M748" s="235"/>
      <c r="N748" s="236"/>
      <c r="O748" s="236"/>
      <c r="P748" s="236"/>
      <c r="Q748" s="236"/>
      <c r="R748" s="236"/>
      <c r="S748" s="236"/>
      <c r="T748" s="237"/>
      <c r="AT748" s="238" t="s">
        <v>184</v>
      </c>
      <c r="AU748" s="238" t="s">
        <v>82</v>
      </c>
      <c r="AV748" s="13" t="s">
        <v>82</v>
      </c>
      <c r="AW748" s="13" t="s">
        <v>35</v>
      </c>
      <c r="AX748" s="13" t="s">
        <v>80</v>
      </c>
      <c r="AY748" s="238" t="s">
        <v>172</v>
      </c>
    </row>
    <row r="749" spans="2:65" s="1" customFormat="1" ht="22.5" customHeight="1">
      <c r="B749" s="41"/>
      <c r="C749" s="202" t="s">
        <v>962</v>
      </c>
      <c r="D749" s="202" t="s">
        <v>175</v>
      </c>
      <c r="E749" s="203" t="s">
        <v>963</v>
      </c>
      <c r="F749" s="204" t="s">
        <v>964</v>
      </c>
      <c r="G749" s="205" t="s">
        <v>901</v>
      </c>
      <c r="H749" s="206">
        <v>1538.001</v>
      </c>
      <c r="I749" s="207"/>
      <c r="J749" s="208">
        <f>ROUND(I749*H749,2)</f>
        <v>0</v>
      </c>
      <c r="K749" s="204" t="s">
        <v>179</v>
      </c>
      <c r="L749" s="61"/>
      <c r="M749" s="209" t="s">
        <v>21</v>
      </c>
      <c r="N749" s="210" t="s">
        <v>43</v>
      </c>
      <c r="O749" s="42"/>
      <c r="P749" s="211">
        <f>O749*H749</f>
        <v>0</v>
      </c>
      <c r="Q749" s="211">
        <v>5E-05</v>
      </c>
      <c r="R749" s="211">
        <f>Q749*H749</f>
        <v>0.07690005</v>
      </c>
      <c r="S749" s="211">
        <v>0</v>
      </c>
      <c r="T749" s="212">
        <f>S749*H749</f>
        <v>0</v>
      </c>
      <c r="AR749" s="24" t="s">
        <v>320</v>
      </c>
      <c r="AT749" s="24" t="s">
        <v>175</v>
      </c>
      <c r="AU749" s="24" t="s">
        <v>82</v>
      </c>
      <c r="AY749" s="24" t="s">
        <v>172</v>
      </c>
      <c r="BE749" s="213">
        <f>IF(N749="základní",J749,0)</f>
        <v>0</v>
      </c>
      <c r="BF749" s="213">
        <f>IF(N749="snížená",J749,0)</f>
        <v>0</v>
      </c>
      <c r="BG749" s="213">
        <f>IF(N749="zákl. přenesená",J749,0)</f>
        <v>0</v>
      </c>
      <c r="BH749" s="213">
        <f>IF(N749="sníž. přenesená",J749,0)</f>
        <v>0</v>
      </c>
      <c r="BI749" s="213">
        <f>IF(N749="nulová",J749,0)</f>
        <v>0</v>
      </c>
      <c r="BJ749" s="24" t="s">
        <v>80</v>
      </c>
      <c r="BK749" s="213">
        <f>ROUND(I749*H749,2)</f>
        <v>0</v>
      </c>
      <c r="BL749" s="24" t="s">
        <v>320</v>
      </c>
      <c r="BM749" s="24" t="s">
        <v>965</v>
      </c>
    </row>
    <row r="750" spans="2:51" s="12" customFormat="1" ht="13.5">
      <c r="B750" s="217"/>
      <c r="C750" s="218"/>
      <c r="D750" s="214" t="s">
        <v>184</v>
      </c>
      <c r="E750" s="219" t="s">
        <v>21</v>
      </c>
      <c r="F750" s="220" t="s">
        <v>966</v>
      </c>
      <c r="G750" s="218"/>
      <c r="H750" s="221" t="s">
        <v>21</v>
      </c>
      <c r="I750" s="222"/>
      <c r="J750" s="218"/>
      <c r="K750" s="218"/>
      <c r="L750" s="223"/>
      <c r="M750" s="224"/>
      <c r="N750" s="225"/>
      <c r="O750" s="225"/>
      <c r="P750" s="225"/>
      <c r="Q750" s="225"/>
      <c r="R750" s="225"/>
      <c r="S750" s="225"/>
      <c r="T750" s="226"/>
      <c r="AT750" s="227" t="s">
        <v>184</v>
      </c>
      <c r="AU750" s="227" t="s">
        <v>82</v>
      </c>
      <c r="AV750" s="12" t="s">
        <v>80</v>
      </c>
      <c r="AW750" s="12" t="s">
        <v>35</v>
      </c>
      <c r="AX750" s="12" t="s">
        <v>72</v>
      </c>
      <c r="AY750" s="227" t="s">
        <v>172</v>
      </c>
    </row>
    <row r="751" spans="2:51" s="13" customFormat="1" ht="13.5">
      <c r="B751" s="228"/>
      <c r="C751" s="229"/>
      <c r="D751" s="214" t="s">
        <v>184</v>
      </c>
      <c r="E751" s="230" t="s">
        <v>21</v>
      </c>
      <c r="F751" s="231" t="s">
        <v>967</v>
      </c>
      <c r="G751" s="229"/>
      <c r="H751" s="232">
        <v>1472.375</v>
      </c>
      <c r="I751" s="233"/>
      <c r="J751" s="229"/>
      <c r="K751" s="229"/>
      <c r="L751" s="234"/>
      <c r="M751" s="235"/>
      <c r="N751" s="236"/>
      <c r="O751" s="236"/>
      <c r="P751" s="236"/>
      <c r="Q751" s="236"/>
      <c r="R751" s="236"/>
      <c r="S751" s="236"/>
      <c r="T751" s="237"/>
      <c r="AT751" s="238" t="s">
        <v>184</v>
      </c>
      <c r="AU751" s="238" t="s">
        <v>82</v>
      </c>
      <c r="AV751" s="13" t="s">
        <v>82</v>
      </c>
      <c r="AW751" s="13" t="s">
        <v>35</v>
      </c>
      <c r="AX751" s="13" t="s">
        <v>72</v>
      </c>
      <c r="AY751" s="238" t="s">
        <v>172</v>
      </c>
    </row>
    <row r="752" spans="2:51" s="12" customFormat="1" ht="13.5">
      <c r="B752" s="217"/>
      <c r="C752" s="218"/>
      <c r="D752" s="214" t="s">
        <v>184</v>
      </c>
      <c r="E752" s="219" t="s">
        <v>21</v>
      </c>
      <c r="F752" s="220" t="s">
        <v>968</v>
      </c>
      <c r="G752" s="218"/>
      <c r="H752" s="221" t="s">
        <v>21</v>
      </c>
      <c r="I752" s="222"/>
      <c r="J752" s="218"/>
      <c r="K752" s="218"/>
      <c r="L752" s="223"/>
      <c r="M752" s="224"/>
      <c r="N752" s="225"/>
      <c r="O752" s="225"/>
      <c r="P752" s="225"/>
      <c r="Q752" s="225"/>
      <c r="R752" s="225"/>
      <c r="S752" s="225"/>
      <c r="T752" s="226"/>
      <c r="AT752" s="227" t="s">
        <v>184</v>
      </c>
      <c r="AU752" s="227" t="s">
        <v>82</v>
      </c>
      <c r="AV752" s="12" t="s">
        <v>80</v>
      </c>
      <c r="AW752" s="12" t="s">
        <v>35</v>
      </c>
      <c r="AX752" s="12" t="s">
        <v>72</v>
      </c>
      <c r="AY752" s="227" t="s">
        <v>172</v>
      </c>
    </row>
    <row r="753" spans="2:51" s="13" customFormat="1" ht="13.5">
      <c r="B753" s="228"/>
      <c r="C753" s="229"/>
      <c r="D753" s="214" t="s">
        <v>184</v>
      </c>
      <c r="E753" s="230" t="s">
        <v>21</v>
      </c>
      <c r="F753" s="231" t="s">
        <v>969</v>
      </c>
      <c r="G753" s="229"/>
      <c r="H753" s="232">
        <v>65.626</v>
      </c>
      <c r="I753" s="233"/>
      <c r="J753" s="229"/>
      <c r="K753" s="229"/>
      <c r="L753" s="234"/>
      <c r="M753" s="235"/>
      <c r="N753" s="236"/>
      <c r="O753" s="236"/>
      <c r="P753" s="236"/>
      <c r="Q753" s="236"/>
      <c r="R753" s="236"/>
      <c r="S753" s="236"/>
      <c r="T753" s="237"/>
      <c r="AT753" s="238" t="s">
        <v>184</v>
      </c>
      <c r="AU753" s="238" t="s">
        <v>82</v>
      </c>
      <c r="AV753" s="13" t="s">
        <v>82</v>
      </c>
      <c r="AW753" s="13" t="s">
        <v>35</v>
      </c>
      <c r="AX753" s="13" t="s">
        <v>72</v>
      </c>
      <c r="AY753" s="238" t="s">
        <v>172</v>
      </c>
    </row>
    <row r="754" spans="2:51" s="14" customFormat="1" ht="13.5">
      <c r="B754" s="239"/>
      <c r="C754" s="240"/>
      <c r="D754" s="241" t="s">
        <v>184</v>
      </c>
      <c r="E754" s="242" t="s">
        <v>21</v>
      </c>
      <c r="F754" s="243" t="s">
        <v>193</v>
      </c>
      <c r="G754" s="240"/>
      <c r="H754" s="244">
        <v>1538.001</v>
      </c>
      <c r="I754" s="245"/>
      <c r="J754" s="240"/>
      <c r="K754" s="240"/>
      <c r="L754" s="246"/>
      <c r="M754" s="247"/>
      <c r="N754" s="248"/>
      <c r="O754" s="248"/>
      <c r="P754" s="248"/>
      <c r="Q754" s="248"/>
      <c r="R754" s="248"/>
      <c r="S754" s="248"/>
      <c r="T754" s="249"/>
      <c r="AT754" s="250" t="s">
        <v>184</v>
      </c>
      <c r="AU754" s="250" t="s">
        <v>82</v>
      </c>
      <c r="AV754" s="14" t="s">
        <v>180</v>
      </c>
      <c r="AW754" s="14" t="s">
        <v>35</v>
      </c>
      <c r="AX754" s="14" t="s">
        <v>80</v>
      </c>
      <c r="AY754" s="250" t="s">
        <v>172</v>
      </c>
    </row>
    <row r="755" spans="2:65" s="1" customFormat="1" ht="31.5" customHeight="1">
      <c r="B755" s="41"/>
      <c r="C755" s="254" t="s">
        <v>970</v>
      </c>
      <c r="D755" s="254" t="s">
        <v>399</v>
      </c>
      <c r="E755" s="255" t="s">
        <v>971</v>
      </c>
      <c r="F755" s="256" t="s">
        <v>972</v>
      </c>
      <c r="G755" s="257" t="s">
        <v>205</v>
      </c>
      <c r="H755" s="258">
        <v>154.599</v>
      </c>
      <c r="I755" s="259"/>
      <c r="J755" s="260">
        <f>ROUND(I755*H755,2)</f>
        <v>0</v>
      </c>
      <c r="K755" s="256" t="s">
        <v>21</v>
      </c>
      <c r="L755" s="261"/>
      <c r="M755" s="262" t="s">
        <v>21</v>
      </c>
      <c r="N755" s="263" t="s">
        <v>43</v>
      </c>
      <c r="O755" s="42"/>
      <c r="P755" s="211">
        <f>O755*H755</f>
        <v>0</v>
      </c>
      <c r="Q755" s="211">
        <v>0.01</v>
      </c>
      <c r="R755" s="211">
        <f>Q755*H755</f>
        <v>1.54599</v>
      </c>
      <c r="S755" s="211">
        <v>0</v>
      </c>
      <c r="T755" s="212">
        <f>S755*H755</f>
        <v>0</v>
      </c>
      <c r="AR755" s="24" t="s">
        <v>402</v>
      </c>
      <c r="AT755" s="24" t="s">
        <v>399</v>
      </c>
      <c r="AU755" s="24" t="s">
        <v>82</v>
      </c>
      <c r="AY755" s="24" t="s">
        <v>172</v>
      </c>
      <c r="BE755" s="213">
        <f>IF(N755="základní",J755,0)</f>
        <v>0</v>
      </c>
      <c r="BF755" s="213">
        <f>IF(N755="snížená",J755,0)</f>
        <v>0</v>
      </c>
      <c r="BG755" s="213">
        <f>IF(N755="zákl. přenesená",J755,0)</f>
        <v>0</v>
      </c>
      <c r="BH755" s="213">
        <f>IF(N755="sníž. přenesená",J755,0)</f>
        <v>0</v>
      </c>
      <c r="BI755" s="213">
        <f>IF(N755="nulová",J755,0)</f>
        <v>0</v>
      </c>
      <c r="BJ755" s="24" t="s">
        <v>80</v>
      </c>
      <c r="BK755" s="213">
        <f>ROUND(I755*H755,2)</f>
        <v>0</v>
      </c>
      <c r="BL755" s="24" t="s">
        <v>320</v>
      </c>
      <c r="BM755" s="24" t="s">
        <v>973</v>
      </c>
    </row>
    <row r="756" spans="2:51" s="12" customFormat="1" ht="13.5">
      <c r="B756" s="217"/>
      <c r="C756" s="218"/>
      <c r="D756" s="214" t="s">
        <v>184</v>
      </c>
      <c r="E756" s="219" t="s">
        <v>21</v>
      </c>
      <c r="F756" s="220" t="s">
        <v>974</v>
      </c>
      <c r="G756" s="218"/>
      <c r="H756" s="221" t="s">
        <v>21</v>
      </c>
      <c r="I756" s="222"/>
      <c r="J756" s="218"/>
      <c r="K756" s="218"/>
      <c r="L756" s="223"/>
      <c r="M756" s="224"/>
      <c r="N756" s="225"/>
      <c r="O756" s="225"/>
      <c r="P756" s="225"/>
      <c r="Q756" s="225"/>
      <c r="R756" s="225"/>
      <c r="S756" s="225"/>
      <c r="T756" s="226"/>
      <c r="AT756" s="227" t="s">
        <v>184</v>
      </c>
      <c r="AU756" s="227" t="s">
        <v>82</v>
      </c>
      <c r="AV756" s="12" t="s">
        <v>80</v>
      </c>
      <c r="AW756" s="12" t="s">
        <v>35</v>
      </c>
      <c r="AX756" s="12" t="s">
        <v>72</v>
      </c>
      <c r="AY756" s="227" t="s">
        <v>172</v>
      </c>
    </row>
    <row r="757" spans="2:51" s="12" customFormat="1" ht="13.5">
      <c r="B757" s="217"/>
      <c r="C757" s="218"/>
      <c r="D757" s="214" t="s">
        <v>184</v>
      </c>
      <c r="E757" s="219" t="s">
        <v>21</v>
      </c>
      <c r="F757" s="220" t="s">
        <v>931</v>
      </c>
      <c r="G757" s="218"/>
      <c r="H757" s="221" t="s">
        <v>21</v>
      </c>
      <c r="I757" s="222"/>
      <c r="J757" s="218"/>
      <c r="K757" s="218"/>
      <c r="L757" s="223"/>
      <c r="M757" s="224"/>
      <c r="N757" s="225"/>
      <c r="O757" s="225"/>
      <c r="P757" s="225"/>
      <c r="Q757" s="225"/>
      <c r="R757" s="225"/>
      <c r="S757" s="225"/>
      <c r="T757" s="226"/>
      <c r="AT757" s="227" t="s">
        <v>184</v>
      </c>
      <c r="AU757" s="227" t="s">
        <v>82</v>
      </c>
      <c r="AV757" s="12" t="s">
        <v>80</v>
      </c>
      <c r="AW757" s="12" t="s">
        <v>35</v>
      </c>
      <c r="AX757" s="12" t="s">
        <v>72</v>
      </c>
      <c r="AY757" s="227" t="s">
        <v>172</v>
      </c>
    </row>
    <row r="758" spans="2:51" s="13" customFormat="1" ht="13.5">
      <c r="B758" s="228"/>
      <c r="C758" s="229"/>
      <c r="D758" s="241" t="s">
        <v>184</v>
      </c>
      <c r="E758" s="251" t="s">
        <v>21</v>
      </c>
      <c r="F758" s="252" t="s">
        <v>975</v>
      </c>
      <c r="G758" s="229"/>
      <c r="H758" s="253">
        <v>154.599</v>
      </c>
      <c r="I758" s="233"/>
      <c r="J758" s="229"/>
      <c r="K758" s="229"/>
      <c r="L758" s="234"/>
      <c r="M758" s="235"/>
      <c r="N758" s="236"/>
      <c r="O758" s="236"/>
      <c r="P758" s="236"/>
      <c r="Q758" s="236"/>
      <c r="R758" s="236"/>
      <c r="S758" s="236"/>
      <c r="T758" s="237"/>
      <c r="AT758" s="238" t="s">
        <v>184</v>
      </c>
      <c r="AU758" s="238" t="s">
        <v>82</v>
      </c>
      <c r="AV758" s="13" t="s">
        <v>82</v>
      </c>
      <c r="AW758" s="13" t="s">
        <v>35</v>
      </c>
      <c r="AX758" s="13" t="s">
        <v>80</v>
      </c>
      <c r="AY758" s="238" t="s">
        <v>172</v>
      </c>
    </row>
    <row r="759" spans="2:65" s="1" customFormat="1" ht="22.5" customHeight="1">
      <c r="B759" s="41"/>
      <c r="C759" s="254" t="s">
        <v>976</v>
      </c>
      <c r="D759" s="254" t="s">
        <v>399</v>
      </c>
      <c r="E759" s="255" t="s">
        <v>977</v>
      </c>
      <c r="F759" s="256" t="s">
        <v>978</v>
      </c>
      <c r="G759" s="257" t="s">
        <v>205</v>
      </c>
      <c r="H759" s="258">
        <v>3.063</v>
      </c>
      <c r="I759" s="259"/>
      <c r="J759" s="260">
        <f>ROUND(I759*H759,2)</f>
        <v>0</v>
      </c>
      <c r="K759" s="256" t="s">
        <v>21</v>
      </c>
      <c r="L759" s="261"/>
      <c r="M759" s="262" t="s">
        <v>21</v>
      </c>
      <c r="N759" s="263" t="s">
        <v>43</v>
      </c>
      <c r="O759" s="42"/>
      <c r="P759" s="211">
        <f>O759*H759</f>
        <v>0</v>
      </c>
      <c r="Q759" s="211">
        <v>0.0225</v>
      </c>
      <c r="R759" s="211">
        <f>Q759*H759</f>
        <v>0.0689175</v>
      </c>
      <c r="S759" s="211">
        <v>0</v>
      </c>
      <c r="T759" s="212">
        <f>S759*H759</f>
        <v>0</v>
      </c>
      <c r="AR759" s="24" t="s">
        <v>402</v>
      </c>
      <c r="AT759" s="24" t="s">
        <v>399</v>
      </c>
      <c r="AU759" s="24" t="s">
        <v>82</v>
      </c>
      <c r="AY759" s="24" t="s">
        <v>172</v>
      </c>
      <c r="BE759" s="213">
        <f>IF(N759="základní",J759,0)</f>
        <v>0</v>
      </c>
      <c r="BF759" s="213">
        <f>IF(N759="snížená",J759,0)</f>
        <v>0</v>
      </c>
      <c r="BG759" s="213">
        <f>IF(N759="zákl. přenesená",J759,0)</f>
        <v>0</v>
      </c>
      <c r="BH759" s="213">
        <f>IF(N759="sníž. přenesená",J759,0)</f>
        <v>0</v>
      </c>
      <c r="BI759" s="213">
        <f>IF(N759="nulová",J759,0)</f>
        <v>0</v>
      </c>
      <c r="BJ759" s="24" t="s">
        <v>80</v>
      </c>
      <c r="BK759" s="213">
        <f>ROUND(I759*H759,2)</f>
        <v>0</v>
      </c>
      <c r="BL759" s="24" t="s">
        <v>320</v>
      </c>
      <c r="BM759" s="24" t="s">
        <v>979</v>
      </c>
    </row>
    <row r="760" spans="2:51" s="12" customFormat="1" ht="13.5">
      <c r="B760" s="217"/>
      <c r="C760" s="218"/>
      <c r="D760" s="214" t="s">
        <v>184</v>
      </c>
      <c r="E760" s="219" t="s">
        <v>21</v>
      </c>
      <c r="F760" s="220" t="s">
        <v>980</v>
      </c>
      <c r="G760" s="218"/>
      <c r="H760" s="221" t="s">
        <v>21</v>
      </c>
      <c r="I760" s="222"/>
      <c r="J760" s="218"/>
      <c r="K760" s="218"/>
      <c r="L760" s="223"/>
      <c r="M760" s="224"/>
      <c r="N760" s="225"/>
      <c r="O760" s="225"/>
      <c r="P760" s="225"/>
      <c r="Q760" s="225"/>
      <c r="R760" s="225"/>
      <c r="S760" s="225"/>
      <c r="T760" s="226"/>
      <c r="AT760" s="227" t="s">
        <v>184</v>
      </c>
      <c r="AU760" s="227" t="s">
        <v>82</v>
      </c>
      <c r="AV760" s="12" t="s">
        <v>80</v>
      </c>
      <c r="AW760" s="12" t="s">
        <v>35</v>
      </c>
      <c r="AX760" s="12" t="s">
        <v>72</v>
      </c>
      <c r="AY760" s="227" t="s">
        <v>172</v>
      </c>
    </row>
    <row r="761" spans="2:51" s="12" customFormat="1" ht="13.5">
      <c r="B761" s="217"/>
      <c r="C761" s="218"/>
      <c r="D761" s="214" t="s">
        <v>184</v>
      </c>
      <c r="E761" s="219" t="s">
        <v>21</v>
      </c>
      <c r="F761" s="220" t="s">
        <v>931</v>
      </c>
      <c r="G761" s="218"/>
      <c r="H761" s="221" t="s">
        <v>21</v>
      </c>
      <c r="I761" s="222"/>
      <c r="J761" s="218"/>
      <c r="K761" s="218"/>
      <c r="L761" s="223"/>
      <c r="M761" s="224"/>
      <c r="N761" s="225"/>
      <c r="O761" s="225"/>
      <c r="P761" s="225"/>
      <c r="Q761" s="225"/>
      <c r="R761" s="225"/>
      <c r="S761" s="225"/>
      <c r="T761" s="226"/>
      <c r="AT761" s="227" t="s">
        <v>184</v>
      </c>
      <c r="AU761" s="227" t="s">
        <v>82</v>
      </c>
      <c r="AV761" s="12" t="s">
        <v>80</v>
      </c>
      <c r="AW761" s="12" t="s">
        <v>35</v>
      </c>
      <c r="AX761" s="12" t="s">
        <v>72</v>
      </c>
      <c r="AY761" s="227" t="s">
        <v>172</v>
      </c>
    </row>
    <row r="762" spans="2:51" s="13" customFormat="1" ht="13.5">
      <c r="B762" s="228"/>
      <c r="C762" s="229"/>
      <c r="D762" s="241" t="s">
        <v>184</v>
      </c>
      <c r="E762" s="251" t="s">
        <v>21</v>
      </c>
      <c r="F762" s="252" t="s">
        <v>981</v>
      </c>
      <c r="G762" s="229"/>
      <c r="H762" s="253">
        <v>3.063</v>
      </c>
      <c r="I762" s="233"/>
      <c r="J762" s="229"/>
      <c r="K762" s="229"/>
      <c r="L762" s="234"/>
      <c r="M762" s="235"/>
      <c r="N762" s="236"/>
      <c r="O762" s="236"/>
      <c r="P762" s="236"/>
      <c r="Q762" s="236"/>
      <c r="R762" s="236"/>
      <c r="S762" s="236"/>
      <c r="T762" s="237"/>
      <c r="AT762" s="238" t="s">
        <v>184</v>
      </c>
      <c r="AU762" s="238" t="s">
        <v>82</v>
      </c>
      <c r="AV762" s="13" t="s">
        <v>82</v>
      </c>
      <c r="AW762" s="13" t="s">
        <v>35</v>
      </c>
      <c r="AX762" s="13" t="s">
        <v>80</v>
      </c>
      <c r="AY762" s="238" t="s">
        <v>172</v>
      </c>
    </row>
    <row r="763" spans="2:65" s="1" customFormat="1" ht="22.5" customHeight="1">
      <c r="B763" s="41"/>
      <c r="C763" s="202" t="s">
        <v>982</v>
      </c>
      <c r="D763" s="202" t="s">
        <v>175</v>
      </c>
      <c r="E763" s="203" t="s">
        <v>983</v>
      </c>
      <c r="F763" s="204" t="s">
        <v>984</v>
      </c>
      <c r="G763" s="205" t="s">
        <v>238</v>
      </c>
      <c r="H763" s="206">
        <v>2</v>
      </c>
      <c r="I763" s="207"/>
      <c r="J763" s="208">
        <f>ROUND(I763*H763,2)</f>
        <v>0</v>
      </c>
      <c r="K763" s="204" t="s">
        <v>179</v>
      </c>
      <c r="L763" s="61"/>
      <c r="M763" s="209" t="s">
        <v>21</v>
      </c>
      <c r="N763" s="210" t="s">
        <v>43</v>
      </c>
      <c r="O763" s="42"/>
      <c r="P763" s="211">
        <f>O763*H763</f>
        <v>0</v>
      </c>
      <c r="Q763" s="211">
        <v>0.00056</v>
      </c>
      <c r="R763" s="211">
        <f>Q763*H763</f>
        <v>0.00112</v>
      </c>
      <c r="S763" s="211">
        <v>0</v>
      </c>
      <c r="T763" s="212">
        <f>S763*H763</f>
        <v>0</v>
      </c>
      <c r="AR763" s="24" t="s">
        <v>320</v>
      </c>
      <c r="AT763" s="24" t="s">
        <v>175</v>
      </c>
      <c r="AU763" s="24" t="s">
        <v>82</v>
      </c>
      <c r="AY763" s="24" t="s">
        <v>172</v>
      </c>
      <c r="BE763" s="213">
        <f>IF(N763="základní",J763,0)</f>
        <v>0</v>
      </c>
      <c r="BF763" s="213">
        <f>IF(N763="snížená",J763,0)</f>
        <v>0</v>
      </c>
      <c r="BG763" s="213">
        <f>IF(N763="zákl. přenesená",J763,0)</f>
        <v>0</v>
      </c>
      <c r="BH763" s="213">
        <f>IF(N763="sníž. přenesená",J763,0)</f>
        <v>0</v>
      </c>
      <c r="BI763" s="213">
        <f>IF(N763="nulová",J763,0)</f>
        <v>0</v>
      </c>
      <c r="BJ763" s="24" t="s">
        <v>80</v>
      </c>
      <c r="BK763" s="213">
        <f>ROUND(I763*H763,2)</f>
        <v>0</v>
      </c>
      <c r="BL763" s="24" t="s">
        <v>320</v>
      </c>
      <c r="BM763" s="24" t="s">
        <v>985</v>
      </c>
    </row>
    <row r="764" spans="2:47" s="1" customFormat="1" ht="148.5">
      <c r="B764" s="41"/>
      <c r="C764" s="63"/>
      <c r="D764" s="214" t="s">
        <v>182</v>
      </c>
      <c r="E764" s="63"/>
      <c r="F764" s="215" t="s">
        <v>986</v>
      </c>
      <c r="G764" s="63"/>
      <c r="H764" s="63"/>
      <c r="I764" s="172"/>
      <c r="J764" s="63"/>
      <c r="K764" s="63"/>
      <c r="L764" s="61"/>
      <c r="M764" s="216"/>
      <c r="N764" s="42"/>
      <c r="O764" s="42"/>
      <c r="P764" s="42"/>
      <c r="Q764" s="42"/>
      <c r="R764" s="42"/>
      <c r="S764" s="42"/>
      <c r="T764" s="78"/>
      <c r="AT764" s="24" t="s">
        <v>182</v>
      </c>
      <c r="AU764" s="24" t="s">
        <v>82</v>
      </c>
    </row>
    <row r="765" spans="2:51" s="12" customFormat="1" ht="13.5">
      <c r="B765" s="217"/>
      <c r="C765" s="218"/>
      <c r="D765" s="214" t="s">
        <v>184</v>
      </c>
      <c r="E765" s="219" t="s">
        <v>21</v>
      </c>
      <c r="F765" s="220" t="s">
        <v>389</v>
      </c>
      <c r="G765" s="218"/>
      <c r="H765" s="221" t="s">
        <v>21</v>
      </c>
      <c r="I765" s="222"/>
      <c r="J765" s="218"/>
      <c r="K765" s="218"/>
      <c r="L765" s="223"/>
      <c r="M765" s="224"/>
      <c r="N765" s="225"/>
      <c r="O765" s="225"/>
      <c r="P765" s="225"/>
      <c r="Q765" s="225"/>
      <c r="R765" s="225"/>
      <c r="S765" s="225"/>
      <c r="T765" s="226"/>
      <c r="AT765" s="227" t="s">
        <v>184</v>
      </c>
      <c r="AU765" s="227" t="s">
        <v>82</v>
      </c>
      <c r="AV765" s="12" t="s">
        <v>80</v>
      </c>
      <c r="AW765" s="12" t="s">
        <v>35</v>
      </c>
      <c r="AX765" s="12" t="s">
        <v>72</v>
      </c>
      <c r="AY765" s="227" t="s">
        <v>172</v>
      </c>
    </row>
    <row r="766" spans="2:51" s="13" customFormat="1" ht="13.5">
      <c r="B766" s="228"/>
      <c r="C766" s="229"/>
      <c r="D766" s="214" t="s">
        <v>184</v>
      </c>
      <c r="E766" s="230" t="s">
        <v>21</v>
      </c>
      <c r="F766" s="231" t="s">
        <v>242</v>
      </c>
      <c r="G766" s="229"/>
      <c r="H766" s="232">
        <v>1</v>
      </c>
      <c r="I766" s="233"/>
      <c r="J766" s="229"/>
      <c r="K766" s="229"/>
      <c r="L766" s="234"/>
      <c r="M766" s="235"/>
      <c r="N766" s="236"/>
      <c r="O766" s="236"/>
      <c r="P766" s="236"/>
      <c r="Q766" s="236"/>
      <c r="R766" s="236"/>
      <c r="S766" s="236"/>
      <c r="T766" s="237"/>
      <c r="AT766" s="238" t="s">
        <v>184</v>
      </c>
      <c r="AU766" s="238" t="s">
        <v>82</v>
      </c>
      <c r="AV766" s="13" t="s">
        <v>82</v>
      </c>
      <c r="AW766" s="13" t="s">
        <v>35</v>
      </c>
      <c r="AX766" s="13" t="s">
        <v>72</v>
      </c>
      <c r="AY766" s="238" t="s">
        <v>172</v>
      </c>
    </row>
    <row r="767" spans="2:51" s="12" customFormat="1" ht="13.5">
      <c r="B767" s="217"/>
      <c r="C767" s="218"/>
      <c r="D767" s="214" t="s">
        <v>184</v>
      </c>
      <c r="E767" s="219" t="s">
        <v>21</v>
      </c>
      <c r="F767" s="220" t="s">
        <v>987</v>
      </c>
      <c r="G767" s="218"/>
      <c r="H767" s="221" t="s">
        <v>21</v>
      </c>
      <c r="I767" s="222"/>
      <c r="J767" s="218"/>
      <c r="K767" s="218"/>
      <c r="L767" s="223"/>
      <c r="M767" s="224"/>
      <c r="N767" s="225"/>
      <c r="O767" s="225"/>
      <c r="P767" s="225"/>
      <c r="Q767" s="225"/>
      <c r="R767" s="225"/>
      <c r="S767" s="225"/>
      <c r="T767" s="226"/>
      <c r="AT767" s="227" t="s">
        <v>184</v>
      </c>
      <c r="AU767" s="227" t="s">
        <v>82</v>
      </c>
      <c r="AV767" s="12" t="s">
        <v>80</v>
      </c>
      <c r="AW767" s="12" t="s">
        <v>35</v>
      </c>
      <c r="AX767" s="12" t="s">
        <v>72</v>
      </c>
      <c r="AY767" s="227" t="s">
        <v>172</v>
      </c>
    </row>
    <row r="768" spans="2:51" s="13" customFormat="1" ht="13.5">
      <c r="B768" s="228"/>
      <c r="C768" s="229"/>
      <c r="D768" s="214" t="s">
        <v>184</v>
      </c>
      <c r="E768" s="230" t="s">
        <v>21</v>
      </c>
      <c r="F768" s="231" t="s">
        <v>242</v>
      </c>
      <c r="G768" s="229"/>
      <c r="H768" s="232">
        <v>1</v>
      </c>
      <c r="I768" s="233"/>
      <c r="J768" s="229"/>
      <c r="K768" s="229"/>
      <c r="L768" s="234"/>
      <c r="M768" s="235"/>
      <c r="N768" s="236"/>
      <c r="O768" s="236"/>
      <c r="P768" s="236"/>
      <c r="Q768" s="236"/>
      <c r="R768" s="236"/>
      <c r="S768" s="236"/>
      <c r="T768" s="237"/>
      <c r="AT768" s="238" t="s">
        <v>184</v>
      </c>
      <c r="AU768" s="238" t="s">
        <v>82</v>
      </c>
      <c r="AV768" s="13" t="s">
        <v>82</v>
      </c>
      <c r="AW768" s="13" t="s">
        <v>35</v>
      </c>
      <c r="AX768" s="13" t="s">
        <v>72</v>
      </c>
      <c r="AY768" s="238" t="s">
        <v>172</v>
      </c>
    </row>
    <row r="769" spans="2:51" s="14" customFormat="1" ht="13.5">
      <c r="B769" s="239"/>
      <c r="C769" s="240"/>
      <c r="D769" s="241" t="s">
        <v>184</v>
      </c>
      <c r="E769" s="242" t="s">
        <v>21</v>
      </c>
      <c r="F769" s="243" t="s">
        <v>193</v>
      </c>
      <c r="G769" s="240"/>
      <c r="H769" s="244">
        <v>2</v>
      </c>
      <c r="I769" s="245"/>
      <c r="J769" s="240"/>
      <c r="K769" s="240"/>
      <c r="L769" s="246"/>
      <c r="M769" s="247"/>
      <c r="N769" s="248"/>
      <c r="O769" s="248"/>
      <c r="P769" s="248"/>
      <c r="Q769" s="248"/>
      <c r="R769" s="248"/>
      <c r="S769" s="248"/>
      <c r="T769" s="249"/>
      <c r="AT769" s="250" t="s">
        <v>184</v>
      </c>
      <c r="AU769" s="250" t="s">
        <v>82</v>
      </c>
      <c r="AV769" s="14" t="s">
        <v>180</v>
      </c>
      <c r="AW769" s="14" t="s">
        <v>35</v>
      </c>
      <c r="AX769" s="14" t="s">
        <v>80</v>
      </c>
      <c r="AY769" s="250" t="s">
        <v>172</v>
      </c>
    </row>
    <row r="770" spans="2:65" s="1" customFormat="1" ht="31.5" customHeight="1">
      <c r="B770" s="41"/>
      <c r="C770" s="254" t="s">
        <v>988</v>
      </c>
      <c r="D770" s="254" t="s">
        <v>399</v>
      </c>
      <c r="E770" s="255" t="s">
        <v>989</v>
      </c>
      <c r="F770" s="256" t="s">
        <v>990</v>
      </c>
      <c r="G770" s="257" t="s">
        <v>238</v>
      </c>
      <c r="H770" s="258">
        <v>1</v>
      </c>
      <c r="I770" s="259"/>
      <c r="J770" s="260">
        <f>ROUND(I770*H770,2)</f>
        <v>0</v>
      </c>
      <c r="K770" s="256" t="s">
        <v>21</v>
      </c>
      <c r="L770" s="261"/>
      <c r="M770" s="262" t="s">
        <v>21</v>
      </c>
      <c r="N770" s="263" t="s">
        <v>43</v>
      </c>
      <c r="O770" s="42"/>
      <c r="P770" s="211">
        <f>O770*H770</f>
        <v>0</v>
      </c>
      <c r="Q770" s="211">
        <v>0.125</v>
      </c>
      <c r="R770" s="211">
        <f>Q770*H770</f>
        <v>0.125</v>
      </c>
      <c r="S770" s="211">
        <v>0</v>
      </c>
      <c r="T770" s="212">
        <f>S770*H770</f>
        <v>0</v>
      </c>
      <c r="AR770" s="24" t="s">
        <v>402</v>
      </c>
      <c r="AT770" s="24" t="s">
        <v>399</v>
      </c>
      <c r="AU770" s="24" t="s">
        <v>82</v>
      </c>
      <c r="AY770" s="24" t="s">
        <v>172</v>
      </c>
      <c r="BE770" s="213">
        <f>IF(N770="základní",J770,0)</f>
        <v>0</v>
      </c>
      <c r="BF770" s="213">
        <f>IF(N770="snížená",J770,0)</f>
        <v>0</v>
      </c>
      <c r="BG770" s="213">
        <f>IF(N770="zákl. přenesená",J770,0)</f>
        <v>0</v>
      </c>
      <c r="BH770" s="213">
        <f>IF(N770="sníž. přenesená",J770,0)</f>
        <v>0</v>
      </c>
      <c r="BI770" s="213">
        <f>IF(N770="nulová",J770,0)</f>
        <v>0</v>
      </c>
      <c r="BJ770" s="24" t="s">
        <v>80</v>
      </c>
      <c r="BK770" s="213">
        <f>ROUND(I770*H770,2)</f>
        <v>0</v>
      </c>
      <c r="BL770" s="24" t="s">
        <v>320</v>
      </c>
      <c r="BM770" s="24" t="s">
        <v>991</v>
      </c>
    </row>
    <row r="771" spans="2:51" s="12" customFormat="1" ht="13.5">
      <c r="B771" s="217"/>
      <c r="C771" s="218"/>
      <c r="D771" s="214" t="s">
        <v>184</v>
      </c>
      <c r="E771" s="219" t="s">
        <v>21</v>
      </c>
      <c r="F771" s="220" t="s">
        <v>389</v>
      </c>
      <c r="G771" s="218"/>
      <c r="H771" s="221" t="s">
        <v>21</v>
      </c>
      <c r="I771" s="222"/>
      <c r="J771" s="218"/>
      <c r="K771" s="218"/>
      <c r="L771" s="223"/>
      <c r="M771" s="224"/>
      <c r="N771" s="225"/>
      <c r="O771" s="225"/>
      <c r="P771" s="225"/>
      <c r="Q771" s="225"/>
      <c r="R771" s="225"/>
      <c r="S771" s="225"/>
      <c r="T771" s="226"/>
      <c r="AT771" s="227" t="s">
        <v>184</v>
      </c>
      <c r="AU771" s="227" t="s">
        <v>82</v>
      </c>
      <c r="AV771" s="12" t="s">
        <v>80</v>
      </c>
      <c r="AW771" s="12" t="s">
        <v>35</v>
      </c>
      <c r="AX771" s="12" t="s">
        <v>72</v>
      </c>
      <c r="AY771" s="227" t="s">
        <v>172</v>
      </c>
    </row>
    <row r="772" spans="2:51" s="13" customFormat="1" ht="13.5">
      <c r="B772" s="228"/>
      <c r="C772" s="229"/>
      <c r="D772" s="241" t="s">
        <v>184</v>
      </c>
      <c r="E772" s="251" t="s">
        <v>21</v>
      </c>
      <c r="F772" s="252" t="s">
        <v>242</v>
      </c>
      <c r="G772" s="229"/>
      <c r="H772" s="253">
        <v>1</v>
      </c>
      <c r="I772" s="233"/>
      <c r="J772" s="229"/>
      <c r="K772" s="229"/>
      <c r="L772" s="234"/>
      <c r="M772" s="235"/>
      <c r="N772" s="236"/>
      <c r="O772" s="236"/>
      <c r="P772" s="236"/>
      <c r="Q772" s="236"/>
      <c r="R772" s="236"/>
      <c r="S772" s="236"/>
      <c r="T772" s="237"/>
      <c r="AT772" s="238" t="s">
        <v>184</v>
      </c>
      <c r="AU772" s="238" t="s">
        <v>82</v>
      </c>
      <c r="AV772" s="13" t="s">
        <v>82</v>
      </c>
      <c r="AW772" s="13" t="s">
        <v>35</v>
      </c>
      <c r="AX772" s="13" t="s">
        <v>80</v>
      </c>
      <c r="AY772" s="238" t="s">
        <v>172</v>
      </c>
    </row>
    <row r="773" spans="2:65" s="1" customFormat="1" ht="31.5" customHeight="1">
      <c r="B773" s="41"/>
      <c r="C773" s="254" t="s">
        <v>992</v>
      </c>
      <c r="D773" s="254" t="s">
        <v>399</v>
      </c>
      <c r="E773" s="255" t="s">
        <v>993</v>
      </c>
      <c r="F773" s="256" t="s">
        <v>994</v>
      </c>
      <c r="G773" s="257" t="s">
        <v>238</v>
      </c>
      <c r="H773" s="258">
        <v>1</v>
      </c>
      <c r="I773" s="259"/>
      <c r="J773" s="260">
        <f>ROUND(I773*H773,2)</f>
        <v>0</v>
      </c>
      <c r="K773" s="256" t="s">
        <v>21</v>
      </c>
      <c r="L773" s="261"/>
      <c r="M773" s="262" t="s">
        <v>21</v>
      </c>
      <c r="N773" s="263" t="s">
        <v>43</v>
      </c>
      <c r="O773" s="42"/>
      <c r="P773" s="211">
        <f>O773*H773</f>
        <v>0</v>
      </c>
      <c r="Q773" s="211">
        <v>0.039</v>
      </c>
      <c r="R773" s="211">
        <f>Q773*H773</f>
        <v>0.039</v>
      </c>
      <c r="S773" s="211">
        <v>0</v>
      </c>
      <c r="T773" s="212">
        <f>S773*H773</f>
        <v>0</v>
      </c>
      <c r="AR773" s="24" t="s">
        <v>402</v>
      </c>
      <c r="AT773" s="24" t="s">
        <v>399</v>
      </c>
      <c r="AU773" s="24" t="s">
        <v>82</v>
      </c>
      <c r="AY773" s="24" t="s">
        <v>172</v>
      </c>
      <c r="BE773" s="213">
        <f>IF(N773="základní",J773,0)</f>
        <v>0</v>
      </c>
      <c r="BF773" s="213">
        <f>IF(N773="snížená",J773,0)</f>
        <v>0</v>
      </c>
      <c r="BG773" s="213">
        <f>IF(N773="zákl. přenesená",J773,0)</f>
        <v>0</v>
      </c>
      <c r="BH773" s="213">
        <f>IF(N773="sníž. přenesená",J773,0)</f>
        <v>0</v>
      </c>
      <c r="BI773" s="213">
        <f>IF(N773="nulová",J773,0)</f>
        <v>0</v>
      </c>
      <c r="BJ773" s="24" t="s">
        <v>80</v>
      </c>
      <c r="BK773" s="213">
        <f>ROUND(I773*H773,2)</f>
        <v>0</v>
      </c>
      <c r="BL773" s="24" t="s">
        <v>320</v>
      </c>
      <c r="BM773" s="24" t="s">
        <v>995</v>
      </c>
    </row>
    <row r="774" spans="2:51" s="12" customFormat="1" ht="13.5">
      <c r="B774" s="217"/>
      <c r="C774" s="218"/>
      <c r="D774" s="214" t="s">
        <v>184</v>
      </c>
      <c r="E774" s="219" t="s">
        <v>21</v>
      </c>
      <c r="F774" s="220" t="s">
        <v>987</v>
      </c>
      <c r="G774" s="218"/>
      <c r="H774" s="221" t="s">
        <v>21</v>
      </c>
      <c r="I774" s="222"/>
      <c r="J774" s="218"/>
      <c r="K774" s="218"/>
      <c r="L774" s="223"/>
      <c r="M774" s="224"/>
      <c r="N774" s="225"/>
      <c r="O774" s="225"/>
      <c r="P774" s="225"/>
      <c r="Q774" s="225"/>
      <c r="R774" s="225"/>
      <c r="S774" s="225"/>
      <c r="T774" s="226"/>
      <c r="AT774" s="227" t="s">
        <v>184</v>
      </c>
      <c r="AU774" s="227" t="s">
        <v>82</v>
      </c>
      <c r="AV774" s="12" t="s">
        <v>80</v>
      </c>
      <c r="AW774" s="12" t="s">
        <v>35</v>
      </c>
      <c r="AX774" s="12" t="s">
        <v>72</v>
      </c>
      <c r="AY774" s="227" t="s">
        <v>172</v>
      </c>
    </row>
    <row r="775" spans="2:51" s="13" customFormat="1" ht="13.5">
      <c r="B775" s="228"/>
      <c r="C775" s="229"/>
      <c r="D775" s="241" t="s">
        <v>184</v>
      </c>
      <c r="E775" s="251" t="s">
        <v>21</v>
      </c>
      <c r="F775" s="252" t="s">
        <v>242</v>
      </c>
      <c r="G775" s="229"/>
      <c r="H775" s="253">
        <v>1</v>
      </c>
      <c r="I775" s="233"/>
      <c r="J775" s="229"/>
      <c r="K775" s="229"/>
      <c r="L775" s="234"/>
      <c r="M775" s="235"/>
      <c r="N775" s="236"/>
      <c r="O775" s="236"/>
      <c r="P775" s="236"/>
      <c r="Q775" s="236"/>
      <c r="R775" s="236"/>
      <c r="S775" s="236"/>
      <c r="T775" s="237"/>
      <c r="AT775" s="238" t="s">
        <v>184</v>
      </c>
      <c r="AU775" s="238" t="s">
        <v>82</v>
      </c>
      <c r="AV775" s="13" t="s">
        <v>82</v>
      </c>
      <c r="AW775" s="13" t="s">
        <v>35</v>
      </c>
      <c r="AX775" s="13" t="s">
        <v>80</v>
      </c>
      <c r="AY775" s="238" t="s">
        <v>172</v>
      </c>
    </row>
    <row r="776" spans="2:65" s="1" customFormat="1" ht="22.5" customHeight="1">
      <c r="B776" s="41"/>
      <c r="C776" s="202" t="s">
        <v>996</v>
      </c>
      <c r="D776" s="202" t="s">
        <v>175</v>
      </c>
      <c r="E776" s="203" t="s">
        <v>997</v>
      </c>
      <c r="F776" s="204" t="s">
        <v>998</v>
      </c>
      <c r="G776" s="205" t="s">
        <v>238</v>
      </c>
      <c r="H776" s="206">
        <v>2</v>
      </c>
      <c r="I776" s="207"/>
      <c r="J776" s="208">
        <f>ROUND(I776*H776,2)</f>
        <v>0</v>
      </c>
      <c r="K776" s="204" t="s">
        <v>179</v>
      </c>
      <c r="L776" s="61"/>
      <c r="M776" s="209" t="s">
        <v>21</v>
      </c>
      <c r="N776" s="210" t="s">
        <v>43</v>
      </c>
      <c r="O776" s="42"/>
      <c r="P776" s="211">
        <f>O776*H776</f>
        <v>0</v>
      </c>
      <c r="Q776" s="211">
        <v>0</v>
      </c>
      <c r="R776" s="211">
        <f>Q776*H776</f>
        <v>0</v>
      </c>
      <c r="S776" s="211">
        <v>0</v>
      </c>
      <c r="T776" s="212">
        <f>S776*H776</f>
        <v>0</v>
      </c>
      <c r="AR776" s="24" t="s">
        <v>320</v>
      </c>
      <c r="AT776" s="24" t="s">
        <v>175</v>
      </c>
      <c r="AU776" s="24" t="s">
        <v>82</v>
      </c>
      <c r="AY776" s="24" t="s">
        <v>172</v>
      </c>
      <c r="BE776" s="213">
        <f>IF(N776="základní",J776,0)</f>
        <v>0</v>
      </c>
      <c r="BF776" s="213">
        <f>IF(N776="snížená",J776,0)</f>
        <v>0</v>
      </c>
      <c r="BG776" s="213">
        <f>IF(N776="zákl. přenesená",J776,0)</f>
        <v>0</v>
      </c>
      <c r="BH776" s="213">
        <f>IF(N776="sníž. přenesená",J776,0)</f>
        <v>0</v>
      </c>
      <c r="BI776" s="213">
        <f>IF(N776="nulová",J776,0)</f>
        <v>0</v>
      </c>
      <c r="BJ776" s="24" t="s">
        <v>80</v>
      </c>
      <c r="BK776" s="213">
        <f>ROUND(I776*H776,2)</f>
        <v>0</v>
      </c>
      <c r="BL776" s="24" t="s">
        <v>320</v>
      </c>
      <c r="BM776" s="24" t="s">
        <v>999</v>
      </c>
    </row>
    <row r="777" spans="2:51" s="12" customFormat="1" ht="13.5">
      <c r="B777" s="217"/>
      <c r="C777" s="218"/>
      <c r="D777" s="214" t="s">
        <v>184</v>
      </c>
      <c r="E777" s="219" t="s">
        <v>21</v>
      </c>
      <c r="F777" s="220" t="s">
        <v>1000</v>
      </c>
      <c r="G777" s="218"/>
      <c r="H777" s="221" t="s">
        <v>21</v>
      </c>
      <c r="I777" s="222"/>
      <c r="J777" s="218"/>
      <c r="K777" s="218"/>
      <c r="L777" s="223"/>
      <c r="M777" s="224"/>
      <c r="N777" s="225"/>
      <c r="O777" s="225"/>
      <c r="P777" s="225"/>
      <c r="Q777" s="225"/>
      <c r="R777" s="225"/>
      <c r="S777" s="225"/>
      <c r="T777" s="226"/>
      <c r="AT777" s="227" t="s">
        <v>184</v>
      </c>
      <c r="AU777" s="227" t="s">
        <v>82</v>
      </c>
      <c r="AV777" s="12" t="s">
        <v>80</v>
      </c>
      <c r="AW777" s="12" t="s">
        <v>35</v>
      </c>
      <c r="AX777" s="12" t="s">
        <v>72</v>
      </c>
      <c r="AY777" s="227" t="s">
        <v>172</v>
      </c>
    </row>
    <row r="778" spans="2:51" s="12" customFormat="1" ht="13.5">
      <c r="B778" s="217"/>
      <c r="C778" s="218"/>
      <c r="D778" s="214" t="s">
        <v>184</v>
      </c>
      <c r="E778" s="219" t="s">
        <v>21</v>
      </c>
      <c r="F778" s="220" t="s">
        <v>1001</v>
      </c>
      <c r="G778" s="218"/>
      <c r="H778" s="221" t="s">
        <v>21</v>
      </c>
      <c r="I778" s="222"/>
      <c r="J778" s="218"/>
      <c r="K778" s="218"/>
      <c r="L778" s="223"/>
      <c r="M778" s="224"/>
      <c r="N778" s="225"/>
      <c r="O778" s="225"/>
      <c r="P778" s="225"/>
      <c r="Q778" s="225"/>
      <c r="R778" s="225"/>
      <c r="S778" s="225"/>
      <c r="T778" s="226"/>
      <c r="AT778" s="227" t="s">
        <v>184</v>
      </c>
      <c r="AU778" s="227" t="s">
        <v>82</v>
      </c>
      <c r="AV778" s="12" t="s">
        <v>80</v>
      </c>
      <c r="AW778" s="12" t="s">
        <v>35</v>
      </c>
      <c r="AX778" s="12" t="s">
        <v>72</v>
      </c>
      <c r="AY778" s="227" t="s">
        <v>172</v>
      </c>
    </row>
    <row r="779" spans="2:51" s="13" customFormat="1" ht="13.5">
      <c r="B779" s="228"/>
      <c r="C779" s="229"/>
      <c r="D779" s="241" t="s">
        <v>184</v>
      </c>
      <c r="E779" s="251" t="s">
        <v>21</v>
      </c>
      <c r="F779" s="252" t="s">
        <v>1002</v>
      </c>
      <c r="G779" s="229"/>
      <c r="H779" s="253">
        <v>2</v>
      </c>
      <c r="I779" s="233"/>
      <c r="J779" s="229"/>
      <c r="K779" s="229"/>
      <c r="L779" s="234"/>
      <c r="M779" s="235"/>
      <c r="N779" s="236"/>
      <c r="O779" s="236"/>
      <c r="P779" s="236"/>
      <c r="Q779" s="236"/>
      <c r="R779" s="236"/>
      <c r="S779" s="236"/>
      <c r="T779" s="237"/>
      <c r="AT779" s="238" t="s">
        <v>184</v>
      </c>
      <c r="AU779" s="238" t="s">
        <v>82</v>
      </c>
      <c r="AV779" s="13" t="s">
        <v>82</v>
      </c>
      <c r="AW779" s="13" t="s">
        <v>35</v>
      </c>
      <c r="AX779" s="13" t="s">
        <v>80</v>
      </c>
      <c r="AY779" s="238" t="s">
        <v>172</v>
      </c>
    </row>
    <row r="780" spans="2:65" s="1" customFormat="1" ht="31.5" customHeight="1">
      <c r="B780" s="41"/>
      <c r="C780" s="254" t="s">
        <v>1003</v>
      </c>
      <c r="D780" s="254" t="s">
        <v>399</v>
      </c>
      <c r="E780" s="255" t="s">
        <v>1004</v>
      </c>
      <c r="F780" s="256" t="s">
        <v>1005</v>
      </c>
      <c r="G780" s="257" t="s">
        <v>1006</v>
      </c>
      <c r="H780" s="258">
        <v>2</v>
      </c>
      <c r="I780" s="259"/>
      <c r="J780" s="260">
        <f>ROUND(I780*H780,2)</f>
        <v>0</v>
      </c>
      <c r="K780" s="256" t="s">
        <v>21</v>
      </c>
      <c r="L780" s="261"/>
      <c r="M780" s="262" t="s">
        <v>21</v>
      </c>
      <c r="N780" s="263" t="s">
        <v>43</v>
      </c>
      <c r="O780" s="42"/>
      <c r="P780" s="211">
        <f>O780*H780</f>
        <v>0</v>
      </c>
      <c r="Q780" s="211">
        <v>0.015</v>
      </c>
      <c r="R780" s="211">
        <f>Q780*H780</f>
        <v>0.03</v>
      </c>
      <c r="S780" s="211">
        <v>0</v>
      </c>
      <c r="T780" s="212">
        <f>S780*H780</f>
        <v>0</v>
      </c>
      <c r="AR780" s="24" t="s">
        <v>402</v>
      </c>
      <c r="AT780" s="24" t="s">
        <v>399</v>
      </c>
      <c r="AU780" s="24" t="s">
        <v>82</v>
      </c>
      <c r="AY780" s="24" t="s">
        <v>172</v>
      </c>
      <c r="BE780" s="213">
        <f>IF(N780="základní",J780,0)</f>
        <v>0</v>
      </c>
      <c r="BF780" s="213">
        <f>IF(N780="snížená",J780,0)</f>
        <v>0</v>
      </c>
      <c r="BG780" s="213">
        <f>IF(N780="zákl. přenesená",J780,0)</f>
        <v>0</v>
      </c>
      <c r="BH780" s="213">
        <f>IF(N780="sníž. přenesená",J780,0)</f>
        <v>0</v>
      </c>
      <c r="BI780" s="213">
        <f>IF(N780="nulová",J780,0)</f>
        <v>0</v>
      </c>
      <c r="BJ780" s="24" t="s">
        <v>80</v>
      </c>
      <c r="BK780" s="213">
        <f>ROUND(I780*H780,2)</f>
        <v>0</v>
      </c>
      <c r="BL780" s="24" t="s">
        <v>320</v>
      </c>
      <c r="BM780" s="24" t="s">
        <v>1007</v>
      </c>
    </row>
    <row r="781" spans="2:51" s="12" customFormat="1" ht="13.5">
      <c r="B781" s="217"/>
      <c r="C781" s="218"/>
      <c r="D781" s="214" t="s">
        <v>184</v>
      </c>
      <c r="E781" s="219" t="s">
        <v>21</v>
      </c>
      <c r="F781" s="220" t="s">
        <v>1001</v>
      </c>
      <c r="G781" s="218"/>
      <c r="H781" s="221" t="s">
        <v>21</v>
      </c>
      <c r="I781" s="222"/>
      <c r="J781" s="218"/>
      <c r="K781" s="218"/>
      <c r="L781" s="223"/>
      <c r="M781" s="224"/>
      <c r="N781" s="225"/>
      <c r="O781" s="225"/>
      <c r="P781" s="225"/>
      <c r="Q781" s="225"/>
      <c r="R781" s="225"/>
      <c r="S781" s="225"/>
      <c r="T781" s="226"/>
      <c r="AT781" s="227" t="s">
        <v>184</v>
      </c>
      <c r="AU781" s="227" t="s">
        <v>82</v>
      </c>
      <c r="AV781" s="12" t="s">
        <v>80</v>
      </c>
      <c r="AW781" s="12" t="s">
        <v>35</v>
      </c>
      <c r="AX781" s="12" t="s">
        <v>72</v>
      </c>
      <c r="AY781" s="227" t="s">
        <v>172</v>
      </c>
    </row>
    <row r="782" spans="2:51" s="13" customFormat="1" ht="13.5">
      <c r="B782" s="228"/>
      <c r="C782" s="229"/>
      <c r="D782" s="241" t="s">
        <v>184</v>
      </c>
      <c r="E782" s="251" t="s">
        <v>21</v>
      </c>
      <c r="F782" s="252" t="s">
        <v>1002</v>
      </c>
      <c r="G782" s="229"/>
      <c r="H782" s="253">
        <v>2</v>
      </c>
      <c r="I782" s="233"/>
      <c r="J782" s="229"/>
      <c r="K782" s="229"/>
      <c r="L782" s="234"/>
      <c r="M782" s="235"/>
      <c r="N782" s="236"/>
      <c r="O782" s="236"/>
      <c r="P782" s="236"/>
      <c r="Q782" s="236"/>
      <c r="R782" s="236"/>
      <c r="S782" s="236"/>
      <c r="T782" s="237"/>
      <c r="AT782" s="238" t="s">
        <v>184</v>
      </c>
      <c r="AU782" s="238" t="s">
        <v>82</v>
      </c>
      <c r="AV782" s="13" t="s">
        <v>82</v>
      </c>
      <c r="AW782" s="13" t="s">
        <v>35</v>
      </c>
      <c r="AX782" s="13" t="s">
        <v>80</v>
      </c>
      <c r="AY782" s="238" t="s">
        <v>172</v>
      </c>
    </row>
    <row r="783" spans="2:65" s="1" customFormat="1" ht="31.5" customHeight="1">
      <c r="B783" s="41"/>
      <c r="C783" s="202" t="s">
        <v>1008</v>
      </c>
      <c r="D783" s="202" t="s">
        <v>175</v>
      </c>
      <c r="E783" s="203" t="s">
        <v>1009</v>
      </c>
      <c r="F783" s="204" t="s">
        <v>1010</v>
      </c>
      <c r="G783" s="205" t="s">
        <v>528</v>
      </c>
      <c r="H783" s="206">
        <v>1.805</v>
      </c>
      <c r="I783" s="207"/>
      <c r="J783" s="208">
        <f>ROUND(I783*H783,2)</f>
        <v>0</v>
      </c>
      <c r="K783" s="204" t="s">
        <v>179</v>
      </c>
      <c r="L783" s="61"/>
      <c r="M783" s="209" t="s">
        <v>21</v>
      </c>
      <c r="N783" s="210" t="s">
        <v>43</v>
      </c>
      <c r="O783" s="42"/>
      <c r="P783" s="211">
        <f>O783*H783</f>
        <v>0</v>
      </c>
      <c r="Q783" s="211">
        <v>6E-05</v>
      </c>
      <c r="R783" s="211">
        <f>Q783*H783</f>
        <v>0.0001083</v>
      </c>
      <c r="S783" s="211">
        <v>0</v>
      </c>
      <c r="T783" s="212">
        <f>S783*H783</f>
        <v>0</v>
      </c>
      <c r="AR783" s="24" t="s">
        <v>320</v>
      </c>
      <c r="AT783" s="24" t="s">
        <v>175</v>
      </c>
      <c r="AU783" s="24" t="s">
        <v>82</v>
      </c>
      <c r="AY783" s="24" t="s">
        <v>172</v>
      </c>
      <c r="BE783" s="213">
        <f>IF(N783="základní",J783,0)</f>
        <v>0</v>
      </c>
      <c r="BF783" s="213">
        <f>IF(N783="snížená",J783,0)</f>
        <v>0</v>
      </c>
      <c r="BG783" s="213">
        <f>IF(N783="zákl. přenesená",J783,0)</f>
        <v>0</v>
      </c>
      <c r="BH783" s="213">
        <f>IF(N783="sníž. přenesená",J783,0)</f>
        <v>0</v>
      </c>
      <c r="BI783" s="213">
        <f>IF(N783="nulová",J783,0)</f>
        <v>0</v>
      </c>
      <c r="BJ783" s="24" t="s">
        <v>80</v>
      </c>
      <c r="BK783" s="213">
        <f>ROUND(I783*H783,2)</f>
        <v>0</v>
      </c>
      <c r="BL783" s="24" t="s">
        <v>320</v>
      </c>
      <c r="BM783" s="24" t="s">
        <v>1011</v>
      </c>
    </row>
    <row r="784" spans="2:47" s="1" customFormat="1" ht="121.5">
      <c r="B784" s="41"/>
      <c r="C784" s="63"/>
      <c r="D784" s="214" t="s">
        <v>182</v>
      </c>
      <c r="E784" s="63"/>
      <c r="F784" s="215" t="s">
        <v>1012</v>
      </c>
      <c r="G784" s="63"/>
      <c r="H784" s="63"/>
      <c r="I784" s="172"/>
      <c r="J784" s="63"/>
      <c r="K784" s="63"/>
      <c r="L784" s="61"/>
      <c r="M784" s="216"/>
      <c r="N784" s="42"/>
      <c r="O784" s="42"/>
      <c r="P784" s="42"/>
      <c r="Q784" s="42"/>
      <c r="R784" s="42"/>
      <c r="S784" s="42"/>
      <c r="T784" s="78"/>
      <c r="AT784" s="24" t="s">
        <v>182</v>
      </c>
      <c r="AU784" s="24" t="s">
        <v>82</v>
      </c>
    </row>
    <row r="785" spans="2:51" s="12" customFormat="1" ht="13.5">
      <c r="B785" s="217"/>
      <c r="C785" s="218"/>
      <c r="D785" s="214" t="s">
        <v>184</v>
      </c>
      <c r="E785" s="219" t="s">
        <v>21</v>
      </c>
      <c r="F785" s="220" t="s">
        <v>1013</v>
      </c>
      <c r="G785" s="218"/>
      <c r="H785" s="221" t="s">
        <v>21</v>
      </c>
      <c r="I785" s="222"/>
      <c r="J785" s="218"/>
      <c r="K785" s="218"/>
      <c r="L785" s="223"/>
      <c r="M785" s="224"/>
      <c r="N785" s="225"/>
      <c r="O785" s="225"/>
      <c r="P785" s="225"/>
      <c r="Q785" s="225"/>
      <c r="R785" s="225"/>
      <c r="S785" s="225"/>
      <c r="T785" s="226"/>
      <c r="AT785" s="227" t="s">
        <v>184</v>
      </c>
      <c r="AU785" s="227" t="s">
        <v>82</v>
      </c>
      <c r="AV785" s="12" t="s">
        <v>80</v>
      </c>
      <c r="AW785" s="12" t="s">
        <v>35</v>
      </c>
      <c r="AX785" s="12" t="s">
        <v>72</v>
      </c>
      <c r="AY785" s="227" t="s">
        <v>172</v>
      </c>
    </row>
    <row r="786" spans="2:51" s="13" customFormat="1" ht="13.5">
      <c r="B786" s="228"/>
      <c r="C786" s="229"/>
      <c r="D786" s="241" t="s">
        <v>184</v>
      </c>
      <c r="E786" s="251" t="s">
        <v>21</v>
      </c>
      <c r="F786" s="252" t="s">
        <v>1014</v>
      </c>
      <c r="G786" s="229"/>
      <c r="H786" s="253">
        <v>1.805</v>
      </c>
      <c r="I786" s="233"/>
      <c r="J786" s="229"/>
      <c r="K786" s="229"/>
      <c r="L786" s="234"/>
      <c r="M786" s="235"/>
      <c r="N786" s="236"/>
      <c r="O786" s="236"/>
      <c r="P786" s="236"/>
      <c r="Q786" s="236"/>
      <c r="R786" s="236"/>
      <c r="S786" s="236"/>
      <c r="T786" s="237"/>
      <c r="AT786" s="238" t="s">
        <v>184</v>
      </c>
      <c r="AU786" s="238" t="s">
        <v>82</v>
      </c>
      <c r="AV786" s="13" t="s">
        <v>82</v>
      </c>
      <c r="AW786" s="13" t="s">
        <v>35</v>
      </c>
      <c r="AX786" s="13" t="s">
        <v>80</v>
      </c>
      <c r="AY786" s="238" t="s">
        <v>172</v>
      </c>
    </row>
    <row r="787" spans="2:65" s="1" customFormat="1" ht="22.5" customHeight="1">
      <c r="B787" s="41"/>
      <c r="C787" s="254" t="s">
        <v>1015</v>
      </c>
      <c r="D787" s="254" t="s">
        <v>399</v>
      </c>
      <c r="E787" s="255" t="s">
        <v>1016</v>
      </c>
      <c r="F787" s="256" t="s">
        <v>1017</v>
      </c>
      <c r="G787" s="257" t="s">
        <v>238</v>
      </c>
      <c r="H787" s="258">
        <v>1</v>
      </c>
      <c r="I787" s="259"/>
      <c r="J787" s="260">
        <f>ROUND(I787*H787,2)</f>
        <v>0</v>
      </c>
      <c r="K787" s="256" t="s">
        <v>21</v>
      </c>
      <c r="L787" s="261"/>
      <c r="M787" s="262" t="s">
        <v>21</v>
      </c>
      <c r="N787" s="263" t="s">
        <v>43</v>
      </c>
      <c r="O787" s="42"/>
      <c r="P787" s="211">
        <f>O787*H787</f>
        <v>0</v>
      </c>
      <c r="Q787" s="211">
        <v>0.031</v>
      </c>
      <c r="R787" s="211">
        <f>Q787*H787</f>
        <v>0.031</v>
      </c>
      <c r="S787" s="211">
        <v>0</v>
      </c>
      <c r="T787" s="212">
        <f>S787*H787</f>
        <v>0</v>
      </c>
      <c r="AR787" s="24" t="s">
        <v>402</v>
      </c>
      <c r="AT787" s="24" t="s">
        <v>399</v>
      </c>
      <c r="AU787" s="24" t="s">
        <v>82</v>
      </c>
      <c r="AY787" s="24" t="s">
        <v>172</v>
      </c>
      <c r="BE787" s="213">
        <f>IF(N787="základní",J787,0)</f>
        <v>0</v>
      </c>
      <c r="BF787" s="213">
        <f>IF(N787="snížená",J787,0)</f>
        <v>0</v>
      </c>
      <c r="BG787" s="213">
        <f>IF(N787="zákl. přenesená",J787,0)</f>
        <v>0</v>
      </c>
      <c r="BH787" s="213">
        <f>IF(N787="sníž. přenesená",J787,0)</f>
        <v>0</v>
      </c>
      <c r="BI787" s="213">
        <f>IF(N787="nulová",J787,0)</f>
        <v>0</v>
      </c>
      <c r="BJ787" s="24" t="s">
        <v>80</v>
      </c>
      <c r="BK787" s="213">
        <f>ROUND(I787*H787,2)</f>
        <v>0</v>
      </c>
      <c r="BL787" s="24" t="s">
        <v>320</v>
      </c>
      <c r="BM787" s="24" t="s">
        <v>1018</v>
      </c>
    </row>
    <row r="788" spans="2:51" s="12" customFormat="1" ht="13.5">
      <c r="B788" s="217"/>
      <c r="C788" s="218"/>
      <c r="D788" s="214" t="s">
        <v>184</v>
      </c>
      <c r="E788" s="219" t="s">
        <v>21</v>
      </c>
      <c r="F788" s="220" t="s">
        <v>1013</v>
      </c>
      <c r="G788" s="218"/>
      <c r="H788" s="221" t="s">
        <v>21</v>
      </c>
      <c r="I788" s="222"/>
      <c r="J788" s="218"/>
      <c r="K788" s="218"/>
      <c r="L788" s="223"/>
      <c r="M788" s="224"/>
      <c r="N788" s="225"/>
      <c r="O788" s="225"/>
      <c r="P788" s="225"/>
      <c r="Q788" s="225"/>
      <c r="R788" s="225"/>
      <c r="S788" s="225"/>
      <c r="T788" s="226"/>
      <c r="AT788" s="227" t="s">
        <v>184</v>
      </c>
      <c r="AU788" s="227" t="s">
        <v>82</v>
      </c>
      <c r="AV788" s="12" t="s">
        <v>80</v>
      </c>
      <c r="AW788" s="12" t="s">
        <v>35</v>
      </c>
      <c r="AX788" s="12" t="s">
        <v>72</v>
      </c>
      <c r="AY788" s="227" t="s">
        <v>172</v>
      </c>
    </row>
    <row r="789" spans="2:51" s="13" customFormat="1" ht="13.5">
      <c r="B789" s="228"/>
      <c r="C789" s="229"/>
      <c r="D789" s="241" t="s">
        <v>184</v>
      </c>
      <c r="E789" s="251" t="s">
        <v>21</v>
      </c>
      <c r="F789" s="252" t="s">
        <v>242</v>
      </c>
      <c r="G789" s="229"/>
      <c r="H789" s="253">
        <v>1</v>
      </c>
      <c r="I789" s="233"/>
      <c r="J789" s="229"/>
      <c r="K789" s="229"/>
      <c r="L789" s="234"/>
      <c r="M789" s="235"/>
      <c r="N789" s="236"/>
      <c r="O789" s="236"/>
      <c r="P789" s="236"/>
      <c r="Q789" s="236"/>
      <c r="R789" s="236"/>
      <c r="S789" s="236"/>
      <c r="T789" s="237"/>
      <c r="AT789" s="238" t="s">
        <v>184</v>
      </c>
      <c r="AU789" s="238" t="s">
        <v>82</v>
      </c>
      <c r="AV789" s="13" t="s">
        <v>82</v>
      </c>
      <c r="AW789" s="13" t="s">
        <v>35</v>
      </c>
      <c r="AX789" s="13" t="s">
        <v>80</v>
      </c>
      <c r="AY789" s="238" t="s">
        <v>172</v>
      </c>
    </row>
    <row r="790" spans="2:65" s="1" customFormat="1" ht="31.5" customHeight="1">
      <c r="B790" s="41"/>
      <c r="C790" s="202" t="s">
        <v>1019</v>
      </c>
      <c r="D790" s="202" t="s">
        <v>175</v>
      </c>
      <c r="E790" s="203" t="s">
        <v>1020</v>
      </c>
      <c r="F790" s="204" t="s">
        <v>1021</v>
      </c>
      <c r="G790" s="205" t="s">
        <v>205</v>
      </c>
      <c r="H790" s="206">
        <v>10.6</v>
      </c>
      <c r="I790" s="207"/>
      <c r="J790" s="208">
        <f>ROUND(I790*H790,2)</f>
        <v>0</v>
      </c>
      <c r="K790" s="204" t="s">
        <v>179</v>
      </c>
      <c r="L790" s="61"/>
      <c r="M790" s="209" t="s">
        <v>21</v>
      </c>
      <c r="N790" s="210" t="s">
        <v>43</v>
      </c>
      <c r="O790" s="42"/>
      <c r="P790" s="211">
        <f>O790*H790</f>
        <v>0</v>
      </c>
      <c r="Q790" s="211">
        <v>0.016</v>
      </c>
      <c r="R790" s="211">
        <f>Q790*H790</f>
        <v>0.1696</v>
      </c>
      <c r="S790" s="211">
        <v>0</v>
      </c>
      <c r="T790" s="212">
        <f>S790*H790</f>
        <v>0</v>
      </c>
      <c r="AR790" s="24" t="s">
        <v>320</v>
      </c>
      <c r="AT790" s="24" t="s">
        <v>175</v>
      </c>
      <c r="AU790" s="24" t="s">
        <v>82</v>
      </c>
      <c r="AY790" s="24" t="s">
        <v>172</v>
      </c>
      <c r="BE790" s="213">
        <f>IF(N790="základní",J790,0)</f>
        <v>0</v>
      </c>
      <c r="BF790" s="213">
        <f>IF(N790="snížená",J790,0)</f>
        <v>0</v>
      </c>
      <c r="BG790" s="213">
        <f>IF(N790="zákl. přenesená",J790,0)</f>
        <v>0</v>
      </c>
      <c r="BH790" s="213">
        <f>IF(N790="sníž. přenesená",J790,0)</f>
        <v>0</v>
      </c>
      <c r="BI790" s="213">
        <f>IF(N790="nulová",J790,0)</f>
        <v>0</v>
      </c>
      <c r="BJ790" s="24" t="s">
        <v>80</v>
      </c>
      <c r="BK790" s="213">
        <f>ROUND(I790*H790,2)</f>
        <v>0</v>
      </c>
      <c r="BL790" s="24" t="s">
        <v>320</v>
      </c>
      <c r="BM790" s="24" t="s">
        <v>1022</v>
      </c>
    </row>
    <row r="791" spans="2:47" s="1" customFormat="1" ht="108">
      <c r="B791" s="41"/>
      <c r="C791" s="63"/>
      <c r="D791" s="214" t="s">
        <v>182</v>
      </c>
      <c r="E791" s="63"/>
      <c r="F791" s="215" t="s">
        <v>1023</v>
      </c>
      <c r="G791" s="63"/>
      <c r="H791" s="63"/>
      <c r="I791" s="172"/>
      <c r="J791" s="63"/>
      <c r="K791" s="63"/>
      <c r="L791" s="61"/>
      <c r="M791" s="216"/>
      <c r="N791" s="42"/>
      <c r="O791" s="42"/>
      <c r="P791" s="42"/>
      <c r="Q791" s="42"/>
      <c r="R791" s="42"/>
      <c r="S791" s="42"/>
      <c r="T791" s="78"/>
      <c r="AT791" s="24" t="s">
        <v>182</v>
      </c>
      <c r="AU791" s="24" t="s">
        <v>82</v>
      </c>
    </row>
    <row r="792" spans="2:51" s="12" customFormat="1" ht="13.5">
      <c r="B792" s="217"/>
      <c r="C792" s="218"/>
      <c r="D792" s="214" t="s">
        <v>184</v>
      </c>
      <c r="E792" s="219" t="s">
        <v>21</v>
      </c>
      <c r="F792" s="220" t="s">
        <v>1024</v>
      </c>
      <c r="G792" s="218"/>
      <c r="H792" s="221" t="s">
        <v>21</v>
      </c>
      <c r="I792" s="222"/>
      <c r="J792" s="218"/>
      <c r="K792" s="218"/>
      <c r="L792" s="223"/>
      <c r="M792" s="224"/>
      <c r="N792" s="225"/>
      <c r="O792" s="225"/>
      <c r="P792" s="225"/>
      <c r="Q792" s="225"/>
      <c r="R792" s="225"/>
      <c r="S792" s="225"/>
      <c r="T792" s="226"/>
      <c r="AT792" s="227" t="s">
        <v>184</v>
      </c>
      <c r="AU792" s="227" t="s">
        <v>82</v>
      </c>
      <c r="AV792" s="12" t="s">
        <v>80</v>
      </c>
      <c r="AW792" s="12" t="s">
        <v>35</v>
      </c>
      <c r="AX792" s="12" t="s">
        <v>72</v>
      </c>
      <c r="AY792" s="227" t="s">
        <v>172</v>
      </c>
    </row>
    <row r="793" spans="2:51" s="12" customFormat="1" ht="13.5">
      <c r="B793" s="217"/>
      <c r="C793" s="218"/>
      <c r="D793" s="214" t="s">
        <v>184</v>
      </c>
      <c r="E793" s="219" t="s">
        <v>21</v>
      </c>
      <c r="F793" s="220" t="s">
        <v>1025</v>
      </c>
      <c r="G793" s="218"/>
      <c r="H793" s="221" t="s">
        <v>21</v>
      </c>
      <c r="I793" s="222"/>
      <c r="J793" s="218"/>
      <c r="K793" s="218"/>
      <c r="L793" s="223"/>
      <c r="M793" s="224"/>
      <c r="N793" s="225"/>
      <c r="O793" s="225"/>
      <c r="P793" s="225"/>
      <c r="Q793" s="225"/>
      <c r="R793" s="225"/>
      <c r="S793" s="225"/>
      <c r="T793" s="226"/>
      <c r="AT793" s="227" t="s">
        <v>184</v>
      </c>
      <c r="AU793" s="227" t="s">
        <v>82</v>
      </c>
      <c r="AV793" s="12" t="s">
        <v>80</v>
      </c>
      <c r="AW793" s="12" t="s">
        <v>35</v>
      </c>
      <c r="AX793" s="12" t="s">
        <v>72</v>
      </c>
      <c r="AY793" s="227" t="s">
        <v>172</v>
      </c>
    </row>
    <row r="794" spans="2:51" s="13" customFormat="1" ht="13.5">
      <c r="B794" s="228"/>
      <c r="C794" s="229"/>
      <c r="D794" s="214" t="s">
        <v>184</v>
      </c>
      <c r="E794" s="230" t="s">
        <v>21</v>
      </c>
      <c r="F794" s="231" t="s">
        <v>1026</v>
      </c>
      <c r="G794" s="229"/>
      <c r="H794" s="232">
        <v>5.3</v>
      </c>
      <c r="I794" s="233"/>
      <c r="J794" s="229"/>
      <c r="K794" s="229"/>
      <c r="L794" s="234"/>
      <c r="M794" s="235"/>
      <c r="N794" s="236"/>
      <c r="O794" s="236"/>
      <c r="P794" s="236"/>
      <c r="Q794" s="236"/>
      <c r="R794" s="236"/>
      <c r="S794" s="236"/>
      <c r="T794" s="237"/>
      <c r="AT794" s="238" t="s">
        <v>184</v>
      </c>
      <c r="AU794" s="238" t="s">
        <v>82</v>
      </c>
      <c r="AV794" s="13" t="s">
        <v>82</v>
      </c>
      <c r="AW794" s="13" t="s">
        <v>35</v>
      </c>
      <c r="AX794" s="13" t="s">
        <v>72</v>
      </c>
      <c r="AY794" s="238" t="s">
        <v>172</v>
      </c>
    </row>
    <row r="795" spans="2:51" s="12" customFormat="1" ht="13.5">
      <c r="B795" s="217"/>
      <c r="C795" s="218"/>
      <c r="D795" s="214" t="s">
        <v>184</v>
      </c>
      <c r="E795" s="219" t="s">
        <v>21</v>
      </c>
      <c r="F795" s="220" t="s">
        <v>1027</v>
      </c>
      <c r="G795" s="218"/>
      <c r="H795" s="221" t="s">
        <v>21</v>
      </c>
      <c r="I795" s="222"/>
      <c r="J795" s="218"/>
      <c r="K795" s="218"/>
      <c r="L795" s="223"/>
      <c r="M795" s="224"/>
      <c r="N795" s="225"/>
      <c r="O795" s="225"/>
      <c r="P795" s="225"/>
      <c r="Q795" s="225"/>
      <c r="R795" s="225"/>
      <c r="S795" s="225"/>
      <c r="T795" s="226"/>
      <c r="AT795" s="227" t="s">
        <v>184</v>
      </c>
      <c r="AU795" s="227" t="s">
        <v>82</v>
      </c>
      <c r="AV795" s="12" t="s">
        <v>80</v>
      </c>
      <c r="AW795" s="12" t="s">
        <v>35</v>
      </c>
      <c r="AX795" s="12" t="s">
        <v>72</v>
      </c>
      <c r="AY795" s="227" t="s">
        <v>172</v>
      </c>
    </row>
    <row r="796" spans="2:51" s="13" customFormat="1" ht="13.5">
      <c r="B796" s="228"/>
      <c r="C796" s="229"/>
      <c r="D796" s="214" t="s">
        <v>184</v>
      </c>
      <c r="E796" s="230" t="s">
        <v>21</v>
      </c>
      <c r="F796" s="231" t="s">
        <v>1026</v>
      </c>
      <c r="G796" s="229"/>
      <c r="H796" s="232">
        <v>5.3</v>
      </c>
      <c r="I796" s="233"/>
      <c r="J796" s="229"/>
      <c r="K796" s="229"/>
      <c r="L796" s="234"/>
      <c r="M796" s="235"/>
      <c r="N796" s="236"/>
      <c r="O796" s="236"/>
      <c r="P796" s="236"/>
      <c r="Q796" s="236"/>
      <c r="R796" s="236"/>
      <c r="S796" s="236"/>
      <c r="T796" s="237"/>
      <c r="AT796" s="238" t="s">
        <v>184</v>
      </c>
      <c r="AU796" s="238" t="s">
        <v>82</v>
      </c>
      <c r="AV796" s="13" t="s">
        <v>82</v>
      </c>
      <c r="AW796" s="13" t="s">
        <v>35</v>
      </c>
      <c r="AX796" s="13" t="s">
        <v>72</v>
      </c>
      <c r="AY796" s="238" t="s">
        <v>172</v>
      </c>
    </row>
    <row r="797" spans="2:51" s="14" customFormat="1" ht="13.5">
      <c r="B797" s="239"/>
      <c r="C797" s="240"/>
      <c r="D797" s="241" t="s">
        <v>184</v>
      </c>
      <c r="E797" s="242" t="s">
        <v>21</v>
      </c>
      <c r="F797" s="243" t="s">
        <v>193</v>
      </c>
      <c r="G797" s="240"/>
      <c r="H797" s="244">
        <v>10.6</v>
      </c>
      <c r="I797" s="245"/>
      <c r="J797" s="240"/>
      <c r="K797" s="240"/>
      <c r="L797" s="246"/>
      <c r="M797" s="247"/>
      <c r="N797" s="248"/>
      <c r="O797" s="248"/>
      <c r="P797" s="248"/>
      <c r="Q797" s="248"/>
      <c r="R797" s="248"/>
      <c r="S797" s="248"/>
      <c r="T797" s="249"/>
      <c r="AT797" s="250" t="s">
        <v>184</v>
      </c>
      <c r="AU797" s="250" t="s">
        <v>82</v>
      </c>
      <c r="AV797" s="14" t="s">
        <v>180</v>
      </c>
      <c r="AW797" s="14" t="s">
        <v>35</v>
      </c>
      <c r="AX797" s="14" t="s">
        <v>80</v>
      </c>
      <c r="AY797" s="250" t="s">
        <v>172</v>
      </c>
    </row>
    <row r="798" spans="2:65" s="1" customFormat="1" ht="31.5" customHeight="1">
      <c r="B798" s="41"/>
      <c r="C798" s="254" t="s">
        <v>1028</v>
      </c>
      <c r="D798" s="254" t="s">
        <v>399</v>
      </c>
      <c r="E798" s="255" t="s">
        <v>1029</v>
      </c>
      <c r="F798" s="256" t="s">
        <v>1030</v>
      </c>
      <c r="G798" s="257" t="s">
        <v>588</v>
      </c>
      <c r="H798" s="258">
        <v>2</v>
      </c>
      <c r="I798" s="259"/>
      <c r="J798" s="260">
        <f>ROUND(I798*H798,2)</f>
        <v>0</v>
      </c>
      <c r="K798" s="256" t="s">
        <v>21</v>
      </c>
      <c r="L798" s="261"/>
      <c r="M798" s="262" t="s">
        <v>21</v>
      </c>
      <c r="N798" s="263" t="s">
        <v>43</v>
      </c>
      <c r="O798" s="42"/>
      <c r="P798" s="211">
        <f>O798*H798</f>
        <v>0</v>
      </c>
      <c r="Q798" s="211">
        <v>0.135</v>
      </c>
      <c r="R798" s="211">
        <f>Q798*H798</f>
        <v>0.27</v>
      </c>
      <c r="S798" s="211">
        <v>0</v>
      </c>
      <c r="T798" s="212">
        <f>S798*H798</f>
        <v>0</v>
      </c>
      <c r="AR798" s="24" t="s">
        <v>402</v>
      </c>
      <c r="AT798" s="24" t="s">
        <v>399</v>
      </c>
      <c r="AU798" s="24" t="s">
        <v>82</v>
      </c>
      <c r="AY798" s="24" t="s">
        <v>172</v>
      </c>
      <c r="BE798" s="213">
        <f>IF(N798="základní",J798,0)</f>
        <v>0</v>
      </c>
      <c r="BF798" s="213">
        <f>IF(N798="snížená",J798,0)</f>
        <v>0</v>
      </c>
      <c r="BG798" s="213">
        <f>IF(N798="zákl. přenesená",J798,0)</f>
        <v>0</v>
      </c>
      <c r="BH798" s="213">
        <f>IF(N798="sníž. přenesená",J798,0)</f>
        <v>0</v>
      </c>
      <c r="BI798" s="213">
        <f>IF(N798="nulová",J798,0)</f>
        <v>0</v>
      </c>
      <c r="BJ798" s="24" t="s">
        <v>80</v>
      </c>
      <c r="BK798" s="213">
        <f>ROUND(I798*H798,2)</f>
        <v>0</v>
      </c>
      <c r="BL798" s="24" t="s">
        <v>320</v>
      </c>
      <c r="BM798" s="24" t="s">
        <v>1031</v>
      </c>
    </row>
    <row r="799" spans="2:51" s="12" customFormat="1" ht="13.5">
      <c r="B799" s="217"/>
      <c r="C799" s="218"/>
      <c r="D799" s="214" t="s">
        <v>184</v>
      </c>
      <c r="E799" s="219" t="s">
        <v>21</v>
      </c>
      <c r="F799" s="220" t="s">
        <v>1025</v>
      </c>
      <c r="G799" s="218"/>
      <c r="H799" s="221" t="s">
        <v>21</v>
      </c>
      <c r="I799" s="222"/>
      <c r="J799" s="218"/>
      <c r="K799" s="218"/>
      <c r="L799" s="223"/>
      <c r="M799" s="224"/>
      <c r="N799" s="225"/>
      <c r="O799" s="225"/>
      <c r="P799" s="225"/>
      <c r="Q799" s="225"/>
      <c r="R799" s="225"/>
      <c r="S799" s="225"/>
      <c r="T799" s="226"/>
      <c r="AT799" s="227" t="s">
        <v>184</v>
      </c>
      <c r="AU799" s="227" t="s">
        <v>82</v>
      </c>
      <c r="AV799" s="12" t="s">
        <v>80</v>
      </c>
      <c r="AW799" s="12" t="s">
        <v>35</v>
      </c>
      <c r="AX799" s="12" t="s">
        <v>72</v>
      </c>
      <c r="AY799" s="227" t="s">
        <v>172</v>
      </c>
    </row>
    <row r="800" spans="2:51" s="13" customFormat="1" ht="13.5">
      <c r="B800" s="228"/>
      <c r="C800" s="229"/>
      <c r="D800" s="214" t="s">
        <v>184</v>
      </c>
      <c r="E800" s="230" t="s">
        <v>21</v>
      </c>
      <c r="F800" s="231" t="s">
        <v>242</v>
      </c>
      <c r="G800" s="229"/>
      <c r="H800" s="232">
        <v>1</v>
      </c>
      <c r="I800" s="233"/>
      <c r="J800" s="229"/>
      <c r="K800" s="229"/>
      <c r="L800" s="234"/>
      <c r="M800" s="235"/>
      <c r="N800" s="236"/>
      <c r="O800" s="236"/>
      <c r="P800" s="236"/>
      <c r="Q800" s="236"/>
      <c r="R800" s="236"/>
      <c r="S800" s="236"/>
      <c r="T800" s="237"/>
      <c r="AT800" s="238" t="s">
        <v>184</v>
      </c>
      <c r="AU800" s="238" t="s">
        <v>82</v>
      </c>
      <c r="AV800" s="13" t="s">
        <v>82</v>
      </c>
      <c r="AW800" s="13" t="s">
        <v>35</v>
      </c>
      <c r="AX800" s="13" t="s">
        <v>72</v>
      </c>
      <c r="AY800" s="238" t="s">
        <v>172</v>
      </c>
    </row>
    <row r="801" spans="2:51" s="12" customFormat="1" ht="13.5">
      <c r="B801" s="217"/>
      <c r="C801" s="218"/>
      <c r="D801" s="214" t="s">
        <v>184</v>
      </c>
      <c r="E801" s="219" t="s">
        <v>21</v>
      </c>
      <c r="F801" s="220" t="s">
        <v>1027</v>
      </c>
      <c r="G801" s="218"/>
      <c r="H801" s="221" t="s">
        <v>21</v>
      </c>
      <c r="I801" s="222"/>
      <c r="J801" s="218"/>
      <c r="K801" s="218"/>
      <c r="L801" s="223"/>
      <c r="M801" s="224"/>
      <c r="N801" s="225"/>
      <c r="O801" s="225"/>
      <c r="P801" s="225"/>
      <c r="Q801" s="225"/>
      <c r="R801" s="225"/>
      <c r="S801" s="225"/>
      <c r="T801" s="226"/>
      <c r="AT801" s="227" t="s">
        <v>184</v>
      </c>
      <c r="AU801" s="227" t="s">
        <v>82</v>
      </c>
      <c r="AV801" s="12" t="s">
        <v>80</v>
      </c>
      <c r="AW801" s="12" t="s">
        <v>35</v>
      </c>
      <c r="AX801" s="12" t="s">
        <v>72</v>
      </c>
      <c r="AY801" s="227" t="s">
        <v>172</v>
      </c>
    </row>
    <row r="802" spans="2:51" s="13" customFormat="1" ht="13.5">
      <c r="B802" s="228"/>
      <c r="C802" s="229"/>
      <c r="D802" s="214" t="s">
        <v>184</v>
      </c>
      <c r="E802" s="230" t="s">
        <v>21</v>
      </c>
      <c r="F802" s="231" t="s">
        <v>242</v>
      </c>
      <c r="G802" s="229"/>
      <c r="H802" s="232">
        <v>1</v>
      </c>
      <c r="I802" s="233"/>
      <c r="J802" s="229"/>
      <c r="K802" s="229"/>
      <c r="L802" s="234"/>
      <c r="M802" s="235"/>
      <c r="N802" s="236"/>
      <c r="O802" s="236"/>
      <c r="P802" s="236"/>
      <c r="Q802" s="236"/>
      <c r="R802" s="236"/>
      <c r="S802" s="236"/>
      <c r="T802" s="237"/>
      <c r="AT802" s="238" t="s">
        <v>184</v>
      </c>
      <c r="AU802" s="238" t="s">
        <v>82</v>
      </c>
      <c r="AV802" s="13" t="s">
        <v>82</v>
      </c>
      <c r="AW802" s="13" t="s">
        <v>35</v>
      </c>
      <c r="AX802" s="13" t="s">
        <v>72</v>
      </c>
      <c r="AY802" s="238" t="s">
        <v>172</v>
      </c>
    </row>
    <row r="803" spans="2:51" s="14" customFormat="1" ht="13.5">
      <c r="B803" s="239"/>
      <c r="C803" s="240"/>
      <c r="D803" s="241" t="s">
        <v>184</v>
      </c>
      <c r="E803" s="242" t="s">
        <v>21</v>
      </c>
      <c r="F803" s="243" t="s">
        <v>193</v>
      </c>
      <c r="G803" s="240"/>
      <c r="H803" s="244">
        <v>2</v>
      </c>
      <c r="I803" s="245"/>
      <c r="J803" s="240"/>
      <c r="K803" s="240"/>
      <c r="L803" s="246"/>
      <c r="M803" s="247"/>
      <c r="N803" s="248"/>
      <c r="O803" s="248"/>
      <c r="P803" s="248"/>
      <c r="Q803" s="248"/>
      <c r="R803" s="248"/>
      <c r="S803" s="248"/>
      <c r="T803" s="249"/>
      <c r="AT803" s="250" t="s">
        <v>184</v>
      </c>
      <c r="AU803" s="250" t="s">
        <v>82</v>
      </c>
      <c r="AV803" s="14" t="s">
        <v>180</v>
      </c>
      <c r="AW803" s="14" t="s">
        <v>35</v>
      </c>
      <c r="AX803" s="14" t="s">
        <v>80</v>
      </c>
      <c r="AY803" s="250" t="s">
        <v>172</v>
      </c>
    </row>
    <row r="804" spans="2:65" s="1" customFormat="1" ht="22.5" customHeight="1">
      <c r="B804" s="41"/>
      <c r="C804" s="202" t="s">
        <v>1032</v>
      </c>
      <c r="D804" s="202" t="s">
        <v>175</v>
      </c>
      <c r="E804" s="203" t="s">
        <v>1033</v>
      </c>
      <c r="F804" s="204" t="s">
        <v>1034</v>
      </c>
      <c r="G804" s="205" t="s">
        <v>528</v>
      </c>
      <c r="H804" s="206">
        <v>35.5</v>
      </c>
      <c r="I804" s="207"/>
      <c r="J804" s="208">
        <f>ROUND(I804*H804,2)</f>
        <v>0</v>
      </c>
      <c r="K804" s="204" t="s">
        <v>179</v>
      </c>
      <c r="L804" s="61"/>
      <c r="M804" s="209" t="s">
        <v>21</v>
      </c>
      <c r="N804" s="210" t="s">
        <v>43</v>
      </c>
      <c r="O804" s="42"/>
      <c r="P804" s="211">
        <f>O804*H804</f>
        <v>0</v>
      </c>
      <c r="Q804" s="211">
        <v>0</v>
      </c>
      <c r="R804" s="211">
        <f>Q804*H804</f>
        <v>0</v>
      </c>
      <c r="S804" s="211">
        <v>0.016</v>
      </c>
      <c r="T804" s="212">
        <f>S804*H804</f>
        <v>0.5680000000000001</v>
      </c>
      <c r="AR804" s="24" t="s">
        <v>320</v>
      </c>
      <c r="AT804" s="24" t="s">
        <v>175</v>
      </c>
      <c r="AU804" s="24" t="s">
        <v>82</v>
      </c>
      <c r="AY804" s="24" t="s">
        <v>172</v>
      </c>
      <c r="BE804" s="213">
        <f>IF(N804="základní",J804,0)</f>
        <v>0</v>
      </c>
      <c r="BF804" s="213">
        <f>IF(N804="snížená",J804,0)</f>
        <v>0</v>
      </c>
      <c r="BG804" s="213">
        <f>IF(N804="zákl. přenesená",J804,0)</f>
        <v>0</v>
      </c>
      <c r="BH804" s="213">
        <f>IF(N804="sníž. přenesená",J804,0)</f>
        <v>0</v>
      </c>
      <c r="BI804" s="213">
        <f>IF(N804="nulová",J804,0)</f>
        <v>0</v>
      </c>
      <c r="BJ804" s="24" t="s">
        <v>80</v>
      </c>
      <c r="BK804" s="213">
        <f>ROUND(I804*H804,2)</f>
        <v>0</v>
      </c>
      <c r="BL804" s="24" t="s">
        <v>320</v>
      </c>
      <c r="BM804" s="24" t="s">
        <v>1035</v>
      </c>
    </row>
    <row r="805" spans="2:51" s="12" customFormat="1" ht="13.5">
      <c r="B805" s="217"/>
      <c r="C805" s="218"/>
      <c r="D805" s="214" t="s">
        <v>184</v>
      </c>
      <c r="E805" s="219" t="s">
        <v>21</v>
      </c>
      <c r="F805" s="220" t="s">
        <v>1036</v>
      </c>
      <c r="G805" s="218"/>
      <c r="H805" s="221" t="s">
        <v>21</v>
      </c>
      <c r="I805" s="222"/>
      <c r="J805" s="218"/>
      <c r="K805" s="218"/>
      <c r="L805" s="223"/>
      <c r="M805" s="224"/>
      <c r="N805" s="225"/>
      <c r="O805" s="225"/>
      <c r="P805" s="225"/>
      <c r="Q805" s="225"/>
      <c r="R805" s="225"/>
      <c r="S805" s="225"/>
      <c r="T805" s="226"/>
      <c r="AT805" s="227" t="s">
        <v>184</v>
      </c>
      <c r="AU805" s="227" t="s">
        <v>82</v>
      </c>
      <c r="AV805" s="12" t="s">
        <v>80</v>
      </c>
      <c r="AW805" s="12" t="s">
        <v>35</v>
      </c>
      <c r="AX805" s="12" t="s">
        <v>72</v>
      </c>
      <c r="AY805" s="227" t="s">
        <v>172</v>
      </c>
    </row>
    <row r="806" spans="2:51" s="13" customFormat="1" ht="13.5">
      <c r="B806" s="228"/>
      <c r="C806" s="229"/>
      <c r="D806" s="241" t="s">
        <v>184</v>
      </c>
      <c r="E806" s="251" t="s">
        <v>21</v>
      </c>
      <c r="F806" s="252" t="s">
        <v>1037</v>
      </c>
      <c r="G806" s="229"/>
      <c r="H806" s="253">
        <v>35.5</v>
      </c>
      <c r="I806" s="233"/>
      <c r="J806" s="229"/>
      <c r="K806" s="229"/>
      <c r="L806" s="234"/>
      <c r="M806" s="235"/>
      <c r="N806" s="236"/>
      <c r="O806" s="236"/>
      <c r="P806" s="236"/>
      <c r="Q806" s="236"/>
      <c r="R806" s="236"/>
      <c r="S806" s="236"/>
      <c r="T806" s="237"/>
      <c r="AT806" s="238" t="s">
        <v>184</v>
      </c>
      <c r="AU806" s="238" t="s">
        <v>82</v>
      </c>
      <c r="AV806" s="13" t="s">
        <v>82</v>
      </c>
      <c r="AW806" s="13" t="s">
        <v>35</v>
      </c>
      <c r="AX806" s="13" t="s">
        <v>80</v>
      </c>
      <c r="AY806" s="238" t="s">
        <v>172</v>
      </c>
    </row>
    <row r="807" spans="2:65" s="1" customFormat="1" ht="22.5" customHeight="1">
      <c r="B807" s="41"/>
      <c r="C807" s="202" t="s">
        <v>1038</v>
      </c>
      <c r="D807" s="202" t="s">
        <v>175</v>
      </c>
      <c r="E807" s="203" t="s">
        <v>1039</v>
      </c>
      <c r="F807" s="204" t="s">
        <v>1040</v>
      </c>
      <c r="G807" s="205" t="s">
        <v>528</v>
      </c>
      <c r="H807" s="206">
        <v>34</v>
      </c>
      <c r="I807" s="207"/>
      <c r="J807" s="208">
        <f>ROUND(I807*H807,2)</f>
        <v>0</v>
      </c>
      <c r="K807" s="204" t="s">
        <v>179</v>
      </c>
      <c r="L807" s="61"/>
      <c r="M807" s="209" t="s">
        <v>21</v>
      </c>
      <c r="N807" s="210" t="s">
        <v>43</v>
      </c>
      <c r="O807" s="42"/>
      <c r="P807" s="211">
        <f>O807*H807</f>
        <v>0</v>
      </c>
      <c r="Q807" s="211">
        <v>0</v>
      </c>
      <c r="R807" s="211">
        <f>Q807*H807</f>
        <v>0</v>
      </c>
      <c r="S807" s="211">
        <v>0.016</v>
      </c>
      <c r="T807" s="212">
        <f>S807*H807</f>
        <v>0.544</v>
      </c>
      <c r="AR807" s="24" t="s">
        <v>320</v>
      </c>
      <c r="AT807" s="24" t="s">
        <v>175</v>
      </c>
      <c r="AU807" s="24" t="s">
        <v>82</v>
      </c>
      <c r="AY807" s="24" t="s">
        <v>172</v>
      </c>
      <c r="BE807" s="213">
        <f>IF(N807="základní",J807,0)</f>
        <v>0</v>
      </c>
      <c r="BF807" s="213">
        <f>IF(N807="snížená",J807,0)</f>
        <v>0</v>
      </c>
      <c r="BG807" s="213">
        <f>IF(N807="zákl. přenesená",J807,0)</f>
        <v>0</v>
      </c>
      <c r="BH807" s="213">
        <f>IF(N807="sníž. přenesená",J807,0)</f>
        <v>0</v>
      </c>
      <c r="BI807" s="213">
        <f>IF(N807="nulová",J807,0)</f>
        <v>0</v>
      </c>
      <c r="BJ807" s="24" t="s">
        <v>80</v>
      </c>
      <c r="BK807" s="213">
        <f>ROUND(I807*H807,2)</f>
        <v>0</v>
      </c>
      <c r="BL807" s="24" t="s">
        <v>320</v>
      </c>
      <c r="BM807" s="24" t="s">
        <v>1041</v>
      </c>
    </row>
    <row r="808" spans="2:51" s="12" customFormat="1" ht="13.5">
      <c r="B808" s="217"/>
      <c r="C808" s="218"/>
      <c r="D808" s="214" t="s">
        <v>184</v>
      </c>
      <c r="E808" s="219" t="s">
        <v>21</v>
      </c>
      <c r="F808" s="220" t="s">
        <v>1042</v>
      </c>
      <c r="G808" s="218"/>
      <c r="H808" s="221" t="s">
        <v>21</v>
      </c>
      <c r="I808" s="222"/>
      <c r="J808" s="218"/>
      <c r="K808" s="218"/>
      <c r="L808" s="223"/>
      <c r="M808" s="224"/>
      <c r="N808" s="225"/>
      <c r="O808" s="225"/>
      <c r="P808" s="225"/>
      <c r="Q808" s="225"/>
      <c r="R808" s="225"/>
      <c r="S808" s="225"/>
      <c r="T808" s="226"/>
      <c r="AT808" s="227" t="s">
        <v>184</v>
      </c>
      <c r="AU808" s="227" t="s">
        <v>82</v>
      </c>
      <c r="AV808" s="12" t="s">
        <v>80</v>
      </c>
      <c r="AW808" s="12" t="s">
        <v>35</v>
      </c>
      <c r="AX808" s="12" t="s">
        <v>72</v>
      </c>
      <c r="AY808" s="227" t="s">
        <v>172</v>
      </c>
    </row>
    <row r="809" spans="2:51" s="13" customFormat="1" ht="13.5">
      <c r="B809" s="228"/>
      <c r="C809" s="229"/>
      <c r="D809" s="241" t="s">
        <v>184</v>
      </c>
      <c r="E809" s="251" t="s">
        <v>21</v>
      </c>
      <c r="F809" s="252" t="s">
        <v>1043</v>
      </c>
      <c r="G809" s="229"/>
      <c r="H809" s="253">
        <v>34</v>
      </c>
      <c r="I809" s="233"/>
      <c r="J809" s="229"/>
      <c r="K809" s="229"/>
      <c r="L809" s="234"/>
      <c r="M809" s="235"/>
      <c r="N809" s="236"/>
      <c r="O809" s="236"/>
      <c r="P809" s="236"/>
      <c r="Q809" s="236"/>
      <c r="R809" s="236"/>
      <c r="S809" s="236"/>
      <c r="T809" s="237"/>
      <c r="AT809" s="238" t="s">
        <v>184</v>
      </c>
      <c r="AU809" s="238" t="s">
        <v>82</v>
      </c>
      <c r="AV809" s="13" t="s">
        <v>82</v>
      </c>
      <c r="AW809" s="13" t="s">
        <v>35</v>
      </c>
      <c r="AX809" s="13" t="s">
        <v>80</v>
      </c>
      <c r="AY809" s="238" t="s">
        <v>172</v>
      </c>
    </row>
    <row r="810" spans="2:65" s="1" customFormat="1" ht="31.5" customHeight="1">
      <c r="B810" s="41"/>
      <c r="C810" s="202" t="s">
        <v>1044</v>
      </c>
      <c r="D810" s="202" t="s">
        <v>175</v>
      </c>
      <c r="E810" s="203" t="s">
        <v>1045</v>
      </c>
      <c r="F810" s="204" t="s">
        <v>1046</v>
      </c>
      <c r="G810" s="205" t="s">
        <v>178</v>
      </c>
      <c r="H810" s="206">
        <v>0.43</v>
      </c>
      <c r="I810" s="207"/>
      <c r="J810" s="208">
        <f>ROUND(I810*H810,2)</f>
        <v>0</v>
      </c>
      <c r="K810" s="204" t="s">
        <v>179</v>
      </c>
      <c r="L810" s="61"/>
      <c r="M810" s="209" t="s">
        <v>21</v>
      </c>
      <c r="N810" s="210" t="s">
        <v>43</v>
      </c>
      <c r="O810" s="42"/>
      <c r="P810" s="211">
        <f>O810*H810</f>
        <v>0</v>
      </c>
      <c r="Q810" s="211">
        <v>0</v>
      </c>
      <c r="R810" s="211">
        <f>Q810*H810</f>
        <v>0</v>
      </c>
      <c r="S810" s="211">
        <v>1</v>
      </c>
      <c r="T810" s="212">
        <f>S810*H810</f>
        <v>0.43</v>
      </c>
      <c r="AR810" s="24" t="s">
        <v>320</v>
      </c>
      <c r="AT810" s="24" t="s">
        <v>175</v>
      </c>
      <c r="AU810" s="24" t="s">
        <v>82</v>
      </c>
      <c r="AY810" s="24" t="s">
        <v>172</v>
      </c>
      <c r="BE810" s="213">
        <f>IF(N810="základní",J810,0)</f>
        <v>0</v>
      </c>
      <c r="BF810" s="213">
        <f>IF(N810="snížená",J810,0)</f>
        <v>0</v>
      </c>
      <c r="BG810" s="213">
        <f>IF(N810="zákl. přenesená",J810,0)</f>
        <v>0</v>
      </c>
      <c r="BH810" s="213">
        <f>IF(N810="sníž. přenesená",J810,0)</f>
        <v>0</v>
      </c>
      <c r="BI810" s="213">
        <f>IF(N810="nulová",J810,0)</f>
        <v>0</v>
      </c>
      <c r="BJ810" s="24" t="s">
        <v>80</v>
      </c>
      <c r="BK810" s="213">
        <f>ROUND(I810*H810,2)</f>
        <v>0</v>
      </c>
      <c r="BL810" s="24" t="s">
        <v>320</v>
      </c>
      <c r="BM810" s="24" t="s">
        <v>1047</v>
      </c>
    </row>
    <row r="811" spans="2:51" s="12" customFormat="1" ht="13.5">
      <c r="B811" s="217"/>
      <c r="C811" s="218"/>
      <c r="D811" s="214" t="s">
        <v>184</v>
      </c>
      <c r="E811" s="219" t="s">
        <v>21</v>
      </c>
      <c r="F811" s="220" t="s">
        <v>1048</v>
      </c>
      <c r="G811" s="218"/>
      <c r="H811" s="221" t="s">
        <v>21</v>
      </c>
      <c r="I811" s="222"/>
      <c r="J811" s="218"/>
      <c r="K811" s="218"/>
      <c r="L811" s="223"/>
      <c r="M811" s="224"/>
      <c r="N811" s="225"/>
      <c r="O811" s="225"/>
      <c r="P811" s="225"/>
      <c r="Q811" s="225"/>
      <c r="R811" s="225"/>
      <c r="S811" s="225"/>
      <c r="T811" s="226"/>
      <c r="AT811" s="227" t="s">
        <v>184</v>
      </c>
      <c r="AU811" s="227" t="s">
        <v>82</v>
      </c>
      <c r="AV811" s="12" t="s">
        <v>80</v>
      </c>
      <c r="AW811" s="12" t="s">
        <v>35</v>
      </c>
      <c r="AX811" s="12" t="s">
        <v>72</v>
      </c>
      <c r="AY811" s="227" t="s">
        <v>172</v>
      </c>
    </row>
    <row r="812" spans="2:51" s="13" customFormat="1" ht="13.5">
      <c r="B812" s="228"/>
      <c r="C812" s="229"/>
      <c r="D812" s="214" t="s">
        <v>184</v>
      </c>
      <c r="E812" s="230" t="s">
        <v>21</v>
      </c>
      <c r="F812" s="231" t="s">
        <v>1049</v>
      </c>
      <c r="G812" s="229"/>
      <c r="H812" s="232">
        <v>0.28</v>
      </c>
      <c r="I812" s="233"/>
      <c r="J812" s="229"/>
      <c r="K812" s="229"/>
      <c r="L812" s="234"/>
      <c r="M812" s="235"/>
      <c r="N812" s="236"/>
      <c r="O812" s="236"/>
      <c r="P812" s="236"/>
      <c r="Q812" s="236"/>
      <c r="R812" s="236"/>
      <c r="S812" s="236"/>
      <c r="T812" s="237"/>
      <c r="AT812" s="238" t="s">
        <v>184</v>
      </c>
      <c r="AU812" s="238" t="s">
        <v>82</v>
      </c>
      <c r="AV812" s="13" t="s">
        <v>82</v>
      </c>
      <c r="AW812" s="13" t="s">
        <v>35</v>
      </c>
      <c r="AX812" s="13" t="s">
        <v>72</v>
      </c>
      <c r="AY812" s="238" t="s">
        <v>172</v>
      </c>
    </row>
    <row r="813" spans="2:51" s="12" customFormat="1" ht="13.5">
      <c r="B813" s="217"/>
      <c r="C813" s="218"/>
      <c r="D813" s="214" t="s">
        <v>184</v>
      </c>
      <c r="E813" s="219" t="s">
        <v>21</v>
      </c>
      <c r="F813" s="220" t="s">
        <v>1050</v>
      </c>
      <c r="G813" s="218"/>
      <c r="H813" s="221" t="s">
        <v>21</v>
      </c>
      <c r="I813" s="222"/>
      <c r="J813" s="218"/>
      <c r="K813" s="218"/>
      <c r="L813" s="223"/>
      <c r="M813" s="224"/>
      <c r="N813" s="225"/>
      <c r="O813" s="225"/>
      <c r="P813" s="225"/>
      <c r="Q813" s="225"/>
      <c r="R813" s="225"/>
      <c r="S813" s="225"/>
      <c r="T813" s="226"/>
      <c r="AT813" s="227" t="s">
        <v>184</v>
      </c>
      <c r="AU813" s="227" t="s">
        <v>82</v>
      </c>
      <c r="AV813" s="12" t="s">
        <v>80</v>
      </c>
      <c r="AW813" s="12" t="s">
        <v>35</v>
      </c>
      <c r="AX813" s="12" t="s">
        <v>72</v>
      </c>
      <c r="AY813" s="227" t="s">
        <v>172</v>
      </c>
    </row>
    <row r="814" spans="2:51" s="13" customFormat="1" ht="13.5">
      <c r="B814" s="228"/>
      <c r="C814" s="229"/>
      <c r="D814" s="214" t="s">
        <v>184</v>
      </c>
      <c r="E814" s="230" t="s">
        <v>21</v>
      </c>
      <c r="F814" s="231" t="s">
        <v>1051</v>
      </c>
      <c r="G814" s="229"/>
      <c r="H814" s="232">
        <v>0.15</v>
      </c>
      <c r="I814" s="233"/>
      <c r="J814" s="229"/>
      <c r="K814" s="229"/>
      <c r="L814" s="234"/>
      <c r="M814" s="235"/>
      <c r="N814" s="236"/>
      <c r="O814" s="236"/>
      <c r="P814" s="236"/>
      <c r="Q814" s="236"/>
      <c r="R814" s="236"/>
      <c r="S814" s="236"/>
      <c r="T814" s="237"/>
      <c r="AT814" s="238" t="s">
        <v>184</v>
      </c>
      <c r="AU814" s="238" t="s">
        <v>82</v>
      </c>
      <c r="AV814" s="13" t="s">
        <v>82</v>
      </c>
      <c r="AW814" s="13" t="s">
        <v>35</v>
      </c>
      <c r="AX814" s="13" t="s">
        <v>72</v>
      </c>
      <c r="AY814" s="238" t="s">
        <v>172</v>
      </c>
    </row>
    <row r="815" spans="2:51" s="14" customFormat="1" ht="13.5">
      <c r="B815" s="239"/>
      <c r="C815" s="240"/>
      <c r="D815" s="241" t="s">
        <v>184</v>
      </c>
      <c r="E815" s="242" t="s">
        <v>21</v>
      </c>
      <c r="F815" s="243" t="s">
        <v>193</v>
      </c>
      <c r="G815" s="240"/>
      <c r="H815" s="244">
        <v>0.43</v>
      </c>
      <c r="I815" s="245"/>
      <c r="J815" s="240"/>
      <c r="K815" s="240"/>
      <c r="L815" s="246"/>
      <c r="M815" s="247"/>
      <c r="N815" s="248"/>
      <c r="O815" s="248"/>
      <c r="P815" s="248"/>
      <c r="Q815" s="248"/>
      <c r="R815" s="248"/>
      <c r="S815" s="248"/>
      <c r="T815" s="249"/>
      <c r="AT815" s="250" t="s">
        <v>184</v>
      </c>
      <c r="AU815" s="250" t="s">
        <v>82</v>
      </c>
      <c r="AV815" s="14" t="s">
        <v>180</v>
      </c>
      <c r="AW815" s="14" t="s">
        <v>35</v>
      </c>
      <c r="AX815" s="14" t="s">
        <v>80</v>
      </c>
      <c r="AY815" s="250" t="s">
        <v>172</v>
      </c>
    </row>
    <row r="816" spans="2:65" s="1" customFormat="1" ht="31.5" customHeight="1">
      <c r="B816" s="41"/>
      <c r="C816" s="202" t="s">
        <v>1052</v>
      </c>
      <c r="D816" s="202" t="s">
        <v>175</v>
      </c>
      <c r="E816" s="203" t="s">
        <v>1053</v>
      </c>
      <c r="F816" s="204" t="s">
        <v>1054</v>
      </c>
      <c r="G816" s="205" t="s">
        <v>178</v>
      </c>
      <c r="H816" s="206">
        <v>2.934</v>
      </c>
      <c r="I816" s="207"/>
      <c r="J816" s="208">
        <f>ROUND(I816*H816,2)</f>
        <v>0</v>
      </c>
      <c r="K816" s="204" t="s">
        <v>179</v>
      </c>
      <c r="L816" s="61"/>
      <c r="M816" s="209" t="s">
        <v>21</v>
      </c>
      <c r="N816" s="210" t="s">
        <v>43</v>
      </c>
      <c r="O816" s="42"/>
      <c r="P816" s="211">
        <f>O816*H816</f>
        <v>0</v>
      </c>
      <c r="Q816" s="211">
        <v>0</v>
      </c>
      <c r="R816" s="211">
        <f>Q816*H816</f>
        <v>0</v>
      </c>
      <c r="S816" s="211">
        <v>1</v>
      </c>
      <c r="T816" s="212">
        <f>S816*H816</f>
        <v>2.934</v>
      </c>
      <c r="AR816" s="24" t="s">
        <v>320</v>
      </c>
      <c r="AT816" s="24" t="s">
        <v>175</v>
      </c>
      <c r="AU816" s="24" t="s">
        <v>82</v>
      </c>
      <c r="AY816" s="24" t="s">
        <v>172</v>
      </c>
      <c r="BE816" s="213">
        <f>IF(N816="základní",J816,0)</f>
        <v>0</v>
      </c>
      <c r="BF816" s="213">
        <f>IF(N816="snížená",J816,0)</f>
        <v>0</v>
      </c>
      <c r="BG816" s="213">
        <f>IF(N816="zákl. přenesená",J816,0)</f>
        <v>0</v>
      </c>
      <c r="BH816" s="213">
        <f>IF(N816="sníž. přenesená",J816,0)</f>
        <v>0</v>
      </c>
      <c r="BI816" s="213">
        <f>IF(N816="nulová",J816,0)</f>
        <v>0</v>
      </c>
      <c r="BJ816" s="24" t="s">
        <v>80</v>
      </c>
      <c r="BK816" s="213">
        <f>ROUND(I816*H816,2)</f>
        <v>0</v>
      </c>
      <c r="BL816" s="24" t="s">
        <v>320</v>
      </c>
      <c r="BM816" s="24" t="s">
        <v>1055</v>
      </c>
    </row>
    <row r="817" spans="2:47" s="1" customFormat="1" ht="54">
      <c r="B817" s="41"/>
      <c r="C817" s="63"/>
      <c r="D817" s="214" t="s">
        <v>182</v>
      </c>
      <c r="E817" s="63"/>
      <c r="F817" s="215" t="s">
        <v>1056</v>
      </c>
      <c r="G817" s="63"/>
      <c r="H817" s="63"/>
      <c r="I817" s="172"/>
      <c r="J817" s="63"/>
      <c r="K817" s="63"/>
      <c r="L817" s="61"/>
      <c r="M817" s="216"/>
      <c r="N817" s="42"/>
      <c r="O817" s="42"/>
      <c r="P817" s="42"/>
      <c r="Q817" s="42"/>
      <c r="R817" s="42"/>
      <c r="S817" s="42"/>
      <c r="T817" s="78"/>
      <c r="AT817" s="24" t="s">
        <v>182</v>
      </c>
      <c r="AU817" s="24" t="s">
        <v>82</v>
      </c>
    </row>
    <row r="818" spans="2:51" s="12" customFormat="1" ht="13.5">
      <c r="B818" s="217"/>
      <c r="C818" s="218"/>
      <c r="D818" s="214" t="s">
        <v>184</v>
      </c>
      <c r="E818" s="219" t="s">
        <v>21</v>
      </c>
      <c r="F818" s="220" t="s">
        <v>1057</v>
      </c>
      <c r="G818" s="218"/>
      <c r="H818" s="221" t="s">
        <v>21</v>
      </c>
      <c r="I818" s="222"/>
      <c r="J818" s="218"/>
      <c r="K818" s="218"/>
      <c r="L818" s="223"/>
      <c r="M818" s="224"/>
      <c r="N818" s="225"/>
      <c r="O818" s="225"/>
      <c r="P818" s="225"/>
      <c r="Q818" s="225"/>
      <c r="R818" s="225"/>
      <c r="S818" s="225"/>
      <c r="T818" s="226"/>
      <c r="AT818" s="227" t="s">
        <v>184</v>
      </c>
      <c r="AU818" s="227" t="s">
        <v>82</v>
      </c>
      <c r="AV818" s="12" t="s">
        <v>80</v>
      </c>
      <c r="AW818" s="12" t="s">
        <v>35</v>
      </c>
      <c r="AX818" s="12" t="s">
        <v>72</v>
      </c>
      <c r="AY818" s="227" t="s">
        <v>172</v>
      </c>
    </row>
    <row r="819" spans="2:51" s="12" customFormat="1" ht="13.5">
      <c r="B819" s="217"/>
      <c r="C819" s="218"/>
      <c r="D819" s="214" t="s">
        <v>184</v>
      </c>
      <c r="E819" s="219" t="s">
        <v>21</v>
      </c>
      <c r="F819" s="220" t="s">
        <v>1058</v>
      </c>
      <c r="G819" s="218"/>
      <c r="H819" s="221" t="s">
        <v>21</v>
      </c>
      <c r="I819" s="222"/>
      <c r="J819" s="218"/>
      <c r="K819" s="218"/>
      <c r="L819" s="223"/>
      <c r="M819" s="224"/>
      <c r="N819" s="225"/>
      <c r="O819" s="225"/>
      <c r="P819" s="225"/>
      <c r="Q819" s="225"/>
      <c r="R819" s="225"/>
      <c r="S819" s="225"/>
      <c r="T819" s="226"/>
      <c r="AT819" s="227" t="s">
        <v>184</v>
      </c>
      <c r="AU819" s="227" t="s">
        <v>82</v>
      </c>
      <c r="AV819" s="12" t="s">
        <v>80</v>
      </c>
      <c r="AW819" s="12" t="s">
        <v>35</v>
      </c>
      <c r="AX819" s="12" t="s">
        <v>72</v>
      </c>
      <c r="AY819" s="227" t="s">
        <v>172</v>
      </c>
    </row>
    <row r="820" spans="2:51" s="13" customFormat="1" ht="13.5">
      <c r="B820" s="228"/>
      <c r="C820" s="229"/>
      <c r="D820" s="214" t="s">
        <v>184</v>
      </c>
      <c r="E820" s="230" t="s">
        <v>21</v>
      </c>
      <c r="F820" s="231" t="s">
        <v>1059</v>
      </c>
      <c r="G820" s="229"/>
      <c r="H820" s="232">
        <v>0.896</v>
      </c>
      <c r="I820" s="233"/>
      <c r="J820" s="229"/>
      <c r="K820" s="229"/>
      <c r="L820" s="234"/>
      <c r="M820" s="235"/>
      <c r="N820" s="236"/>
      <c r="O820" s="236"/>
      <c r="P820" s="236"/>
      <c r="Q820" s="236"/>
      <c r="R820" s="236"/>
      <c r="S820" s="236"/>
      <c r="T820" s="237"/>
      <c r="AT820" s="238" t="s">
        <v>184</v>
      </c>
      <c r="AU820" s="238" t="s">
        <v>82</v>
      </c>
      <c r="AV820" s="13" t="s">
        <v>82</v>
      </c>
      <c r="AW820" s="13" t="s">
        <v>35</v>
      </c>
      <c r="AX820" s="13" t="s">
        <v>72</v>
      </c>
      <c r="AY820" s="238" t="s">
        <v>172</v>
      </c>
    </row>
    <row r="821" spans="2:51" s="12" customFormat="1" ht="13.5">
      <c r="B821" s="217"/>
      <c r="C821" s="218"/>
      <c r="D821" s="214" t="s">
        <v>184</v>
      </c>
      <c r="E821" s="219" t="s">
        <v>21</v>
      </c>
      <c r="F821" s="220" t="s">
        <v>1060</v>
      </c>
      <c r="G821" s="218"/>
      <c r="H821" s="221" t="s">
        <v>21</v>
      </c>
      <c r="I821" s="222"/>
      <c r="J821" s="218"/>
      <c r="K821" s="218"/>
      <c r="L821" s="223"/>
      <c r="M821" s="224"/>
      <c r="N821" s="225"/>
      <c r="O821" s="225"/>
      <c r="P821" s="225"/>
      <c r="Q821" s="225"/>
      <c r="R821" s="225"/>
      <c r="S821" s="225"/>
      <c r="T821" s="226"/>
      <c r="AT821" s="227" t="s">
        <v>184</v>
      </c>
      <c r="AU821" s="227" t="s">
        <v>82</v>
      </c>
      <c r="AV821" s="12" t="s">
        <v>80</v>
      </c>
      <c r="AW821" s="12" t="s">
        <v>35</v>
      </c>
      <c r="AX821" s="12" t="s">
        <v>72</v>
      </c>
      <c r="AY821" s="227" t="s">
        <v>172</v>
      </c>
    </row>
    <row r="822" spans="2:51" s="13" customFormat="1" ht="13.5">
      <c r="B822" s="228"/>
      <c r="C822" s="229"/>
      <c r="D822" s="214" t="s">
        <v>184</v>
      </c>
      <c r="E822" s="230" t="s">
        <v>21</v>
      </c>
      <c r="F822" s="231" t="s">
        <v>1061</v>
      </c>
      <c r="G822" s="229"/>
      <c r="H822" s="232">
        <v>1.301</v>
      </c>
      <c r="I822" s="233"/>
      <c r="J822" s="229"/>
      <c r="K822" s="229"/>
      <c r="L822" s="234"/>
      <c r="M822" s="235"/>
      <c r="N822" s="236"/>
      <c r="O822" s="236"/>
      <c r="P822" s="236"/>
      <c r="Q822" s="236"/>
      <c r="R822" s="236"/>
      <c r="S822" s="236"/>
      <c r="T822" s="237"/>
      <c r="AT822" s="238" t="s">
        <v>184</v>
      </c>
      <c r="AU822" s="238" t="s">
        <v>82</v>
      </c>
      <c r="AV822" s="13" t="s">
        <v>82</v>
      </c>
      <c r="AW822" s="13" t="s">
        <v>35</v>
      </c>
      <c r="AX822" s="13" t="s">
        <v>72</v>
      </c>
      <c r="AY822" s="238" t="s">
        <v>172</v>
      </c>
    </row>
    <row r="823" spans="2:51" s="12" customFormat="1" ht="13.5">
      <c r="B823" s="217"/>
      <c r="C823" s="218"/>
      <c r="D823" s="214" t="s">
        <v>184</v>
      </c>
      <c r="E823" s="219" t="s">
        <v>21</v>
      </c>
      <c r="F823" s="220" t="s">
        <v>1062</v>
      </c>
      <c r="G823" s="218"/>
      <c r="H823" s="221" t="s">
        <v>21</v>
      </c>
      <c r="I823" s="222"/>
      <c r="J823" s="218"/>
      <c r="K823" s="218"/>
      <c r="L823" s="223"/>
      <c r="M823" s="224"/>
      <c r="N823" s="225"/>
      <c r="O823" s="225"/>
      <c r="P823" s="225"/>
      <c r="Q823" s="225"/>
      <c r="R823" s="225"/>
      <c r="S823" s="225"/>
      <c r="T823" s="226"/>
      <c r="AT823" s="227" t="s">
        <v>184</v>
      </c>
      <c r="AU823" s="227" t="s">
        <v>82</v>
      </c>
      <c r="AV823" s="12" t="s">
        <v>80</v>
      </c>
      <c r="AW823" s="12" t="s">
        <v>35</v>
      </c>
      <c r="AX823" s="12" t="s">
        <v>72</v>
      </c>
      <c r="AY823" s="227" t="s">
        <v>172</v>
      </c>
    </row>
    <row r="824" spans="2:51" s="13" customFormat="1" ht="13.5">
      <c r="B824" s="228"/>
      <c r="C824" s="229"/>
      <c r="D824" s="214" t="s">
        <v>184</v>
      </c>
      <c r="E824" s="230" t="s">
        <v>21</v>
      </c>
      <c r="F824" s="231" t="s">
        <v>1063</v>
      </c>
      <c r="G824" s="229"/>
      <c r="H824" s="232">
        <v>0.737</v>
      </c>
      <c r="I824" s="233"/>
      <c r="J824" s="229"/>
      <c r="K824" s="229"/>
      <c r="L824" s="234"/>
      <c r="M824" s="235"/>
      <c r="N824" s="236"/>
      <c r="O824" s="236"/>
      <c r="P824" s="236"/>
      <c r="Q824" s="236"/>
      <c r="R824" s="236"/>
      <c r="S824" s="236"/>
      <c r="T824" s="237"/>
      <c r="AT824" s="238" t="s">
        <v>184</v>
      </c>
      <c r="AU824" s="238" t="s">
        <v>82</v>
      </c>
      <c r="AV824" s="13" t="s">
        <v>82</v>
      </c>
      <c r="AW824" s="13" t="s">
        <v>35</v>
      </c>
      <c r="AX824" s="13" t="s">
        <v>72</v>
      </c>
      <c r="AY824" s="238" t="s">
        <v>172</v>
      </c>
    </row>
    <row r="825" spans="2:51" s="14" customFormat="1" ht="13.5">
      <c r="B825" s="239"/>
      <c r="C825" s="240"/>
      <c r="D825" s="241" t="s">
        <v>184</v>
      </c>
      <c r="E825" s="242" t="s">
        <v>21</v>
      </c>
      <c r="F825" s="243" t="s">
        <v>193</v>
      </c>
      <c r="G825" s="240"/>
      <c r="H825" s="244">
        <v>2.934</v>
      </c>
      <c r="I825" s="245"/>
      <c r="J825" s="240"/>
      <c r="K825" s="240"/>
      <c r="L825" s="246"/>
      <c r="M825" s="247"/>
      <c r="N825" s="248"/>
      <c r="O825" s="248"/>
      <c r="P825" s="248"/>
      <c r="Q825" s="248"/>
      <c r="R825" s="248"/>
      <c r="S825" s="248"/>
      <c r="T825" s="249"/>
      <c r="AT825" s="250" t="s">
        <v>184</v>
      </c>
      <c r="AU825" s="250" t="s">
        <v>82</v>
      </c>
      <c r="AV825" s="14" t="s">
        <v>180</v>
      </c>
      <c r="AW825" s="14" t="s">
        <v>35</v>
      </c>
      <c r="AX825" s="14" t="s">
        <v>80</v>
      </c>
      <c r="AY825" s="250" t="s">
        <v>172</v>
      </c>
    </row>
    <row r="826" spans="2:65" s="1" customFormat="1" ht="31.5" customHeight="1">
      <c r="B826" s="41"/>
      <c r="C826" s="202" t="s">
        <v>1064</v>
      </c>
      <c r="D826" s="202" t="s">
        <v>175</v>
      </c>
      <c r="E826" s="203" t="s">
        <v>1065</v>
      </c>
      <c r="F826" s="204" t="s">
        <v>1066</v>
      </c>
      <c r="G826" s="205" t="s">
        <v>178</v>
      </c>
      <c r="H826" s="206">
        <v>6.239</v>
      </c>
      <c r="I826" s="207"/>
      <c r="J826" s="208">
        <f>ROUND(I826*H826,2)</f>
        <v>0</v>
      </c>
      <c r="K826" s="204" t="s">
        <v>179</v>
      </c>
      <c r="L826" s="61"/>
      <c r="M826" s="209" t="s">
        <v>21</v>
      </c>
      <c r="N826" s="210" t="s">
        <v>43</v>
      </c>
      <c r="O826" s="42"/>
      <c r="P826" s="211">
        <f>O826*H826</f>
        <v>0</v>
      </c>
      <c r="Q826" s="211">
        <v>0</v>
      </c>
      <c r="R826" s="211">
        <f>Q826*H826</f>
        <v>0</v>
      </c>
      <c r="S826" s="211">
        <v>0</v>
      </c>
      <c r="T826" s="212">
        <f>S826*H826</f>
        <v>0</v>
      </c>
      <c r="AR826" s="24" t="s">
        <v>320</v>
      </c>
      <c r="AT826" s="24" t="s">
        <v>175</v>
      </c>
      <c r="AU826" s="24" t="s">
        <v>82</v>
      </c>
      <c r="AY826" s="24" t="s">
        <v>172</v>
      </c>
      <c r="BE826" s="213">
        <f>IF(N826="základní",J826,0)</f>
        <v>0</v>
      </c>
      <c r="BF826" s="213">
        <f>IF(N826="snížená",J826,0)</f>
        <v>0</v>
      </c>
      <c r="BG826" s="213">
        <f>IF(N826="zákl. přenesená",J826,0)</f>
        <v>0</v>
      </c>
      <c r="BH826" s="213">
        <f>IF(N826="sníž. přenesená",J826,0)</f>
        <v>0</v>
      </c>
      <c r="BI826" s="213">
        <f>IF(N826="nulová",J826,0)</f>
        <v>0</v>
      </c>
      <c r="BJ826" s="24" t="s">
        <v>80</v>
      </c>
      <c r="BK826" s="213">
        <f>ROUND(I826*H826,2)</f>
        <v>0</v>
      </c>
      <c r="BL826" s="24" t="s">
        <v>320</v>
      </c>
      <c r="BM826" s="24" t="s">
        <v>1067</v>
      </c>
    </row>
    <row r="827" spans="2:47" s="1" customFormat="1" ht="121.5">
      <c r="B827" s="41"/>
      <c r="C827" s="63"/>
      <c r="D827" s="214" t="s">
        <v>182</v>
      </c>
      <c r="E827" s="63"/>
      <c r="F827" s="215" t="s">
        <v>1068</v>
      </c>
      <c r="G827" s="63"/>
      <c r="H827" s="63"/>
      <c r="I827" s="172"/>
      <c r="J827" s="63"/>
      <c r="K827" s="63"/>
      <c r="L827" s="61"/>
      <c r="M827" s="216"/>
      <c r="N827" s="42"/>
      <c r="O827" s="42"/>
      <c r="P827" s="42"/>
      <c r="Q827" s="42"/>
      <c r="R827" s="42"/>
      <c r="S827" s="42"/>
      <c r="T827" s="78"/>
      <c r="AT827" s="24" t="s">
        <v>182</v>
      </c>
      <c r="AU827" s="24" t="s">
        <v>82</v>
      </c>
    </row>
    <row r="828" spans="2:63" s="11" customFormat="1" ht="29.85" customHeight="1">
      <c r="B828" s="185"/>
      <c r="C828" s="186"/>
      <c r="D828" s="199" t="s">
        <v>71</v>
      </c>
      <c r="E828" s="200" t="s">
        <v>1069</v>
      </c>
      <c r="F828" s="200" t="s">
        <v>1070</v>
      </c>
      <c r="G828" s="186"/>
      <c r="H828" s="186"/>
      <c r="I828" s="189"/>
      <c r="J828" s="201">
        <f>BK828</f>
        <v>0</v>
      </c>
      <c r="K828" s="186"/>
      <c r="L828" s="191"/>
      <c r="M828" s="192"/>
      <c r="N828" s="193"/>
      <c r="O828" s="193"/>
      <c r="P828" s="194">
        <f>SUM(P829:P842)</f>
        <v>0</v>
      </c>
      <c r="Q828" s="193"/>
      <c r="R828" s="194">
        <f>SUM(R829:R842)</f>
        <v>5.29948</v>
      </c>
      <c r="S828" s="193"/>
      <c r="T828" s="195">
        <f>SUM(T829:T842)</f>
        <v>0</v>
      </c>
      <c r="AR828" s="196" t="s">
        <v>82</v>
      </c>
      <c r="AT828" s="197" t="s">
        <v>71</v>
      </c>
      <c r="AU828" s="197" t="s">
        <v>80</v>
      </c>
      <c r="AY828" s="196" t="s">
        <v>172</v>
      </c>
      <c r="BK828" s="198">
        <f>SUM(BK829:BK842)</f>
        <v>0</v>
      </c>
    </row>
    <row r="829" spans="2:65" s="1" customFormat="1" ht="31.5" customHeight="1">
      <c r="B829" s="41"/>
      <c r="C829" s="202" t="s">
        <v>1071</v>
      </c>
      <c r="D829" s="202" t="s">
        <v>175</v>
      </c>
      <c r="E829" s="203" t="s">
        <v>1072</v>
      </c>
      <c r="F829" s="204" t="s">
        <v>1073</v>
      </c>
      <c r="G829" s="205" t="s">
        <v>205</v>
      </c>
      <c r="H829" s="206">
        <v>62.23</v>
      </c>
      <c r="I829" s="207"/>
      <c r="J829" s="208">
        <f>ROUND(I829*H829,2)</f>
        <v>0</v>
      </c>
      <c r="K829" s="204" t="s">
        <v>21</v>
      </c>
      <c r="L829" s="61"/>
      <c r="M829" s="209" t="s">
        <v>21</v>
      </c>
      <c r="N829" s="210" t="s">
        <v>43</v>
      </c>
      <c r="O829" s="42"/>
      <c r="P829" s="211">
        <f>O829*H829</f>
        <v>0</v>
      </c>
      <c r="Q829" s="211">
        <v>0.076</v>
      </c>
      <c r="R829" s="211">
        <f>Q829*H829</f>
        <v>4.72948</v>
      </c>
      <c r="S829" s="211">
        <v>0</v>
      </c>
      <c r="T829" s="212">
        <f>S829*H829</f>
        <v>0</v>
      </c>
      <c r="AR829" s="24" t="s">
        <v>320</v>
      </c>
      <c r="AT829" s="24" t="s">
        <v>175</v>
      </c>
      <c r="AU829" s="24" t="s">
        <v>82</v>
      </c>
      <c r="AY829" s="24" t="s">
        <v>172</v>
      </c>
      <c r="BE829" s="213">
        <f>IF(N829="základní",J829,0)</f>
        <v>0</v>
      </c>
      <c r="BF829" s="213">
        <f>IF(N829="snížená",J829,0)</f>
        <v>0</v>
      </c>
      <c r="BG829" s="213">
        <f>IF(N829="zákl. přenesená",J829,0)</f>
        <v>0</v>
      </c>
      <c r="BH829" s="213">
        <f>IF(N829="sníž. přenesená",J829,0)</f>
        <v>0</v>
      </c>
      <c r="BI829" s="213">
        <f>IF(N829="nulová",J829,0)</f>
        <v>0</v>
      </c>
      <c r="BJ829" s="24" t="s">
        <v>80</v>
      </c>
      <c r="BK829" s="213">
        <f>ROUND(I829*H829,2)</f>
        <v>0</v>
      </c>
      <c r="BL829" s="24" t="s">
        <v>320</v>
      </c>
      <c r="BM829" s="24" t="s">
        <v>1074</v>
      </c>
    </row>
    <row r="830" spans="2:51" s="12" customFormat="1" ht="13.5">
      <c r="B830" s="217"/>
      <c r="C830" s="218"/>
      <c r="D830" s="214" t="s">
        <v>184</v>
      </c>
      <c r="E830" s="219" t="s">
        <v>21</v>
      </c>
      <c r="F830" s="220" t="s">
        <v>1075</v>
      </c>
      <c r="G830" s="218"/>
      <c r="H830" s="221" t="s">
        <v>21</v>
      </c>
      <c r="I830" s="222"/>
      <c r="J830" s="218"/>
      <c r="K830" s="218"/>
      <c r="L830" s="223"/>
      <c r="M830" s="224"/>
      <c r="N830" s="225"/>
      <c r="O830" s="225"/>
      <c r="P830" s="225"/>
      <c r="Q830" s="225"/>
      <c r="R830" s="225"/>
      <c r="S830" s="225"/>
      <c r="T830" s="226"/>
      <c r="AT830" s="227" t="s">
        <v>184</v>
      </c>
      <c r="AU830" s="227" t="s">
        <v>82</v>
      </c>
      <c r="AV830" s="12" t="s">
        <v>80</v>
      </c>
      <c r="AW830" s="12" t="s">
        <v>35</v>
      </c>
      <c r="AX830" s="12" t="s">
        <v>72</v>
      </c>
      <c r="AY830" s="227" t="s">
        <v>172</v>
      </c>
    </row>
    <row r="831" spans="2:51" s="12" customFormat="1" ht="13.5">
      <c r="B831" s="217"/>
      <c r="C831" s="218"/>
      <c r="D831" s="214" t="s">
        <v>184</v>
      </c>
      <c r="E831" s="219" t="s">
        <v>21</v>
      </c>
      <c r="F831" s="220" t="s">
        <v>1076</v>
      </c>
      <c r="G831" s="218"/>
      <c r="H831" s="221" t="s">
        <v>21</v>
      </c>
      <c r="I831" s="222"/>
      <c r="J831" s="218"/>
      <c r="K831" s="218"/>
      <c r="L831" s="223"/>
      <c r="M831" s="224"/>
      <c r="N831" s="225"/>
      <c r="O831" s="225"/>
      <c r="P831" s="225"/>
      <c r="Q831" s="225"/>
      <c r="R831" s="225"/>
      <c r="S831" s="225"/>
      <c r="T831" s="226"/>
      <c r="AT831" s="227" t="s">
        <v>184</v>
      </c>
      <c r="AU831" s="227" t="s">
        <v>82</v>
      </c>
      <c r="AV831" s="12" t="s">
        <v>80</v>
      </c>
      <c r="AW831" s="12" t="s">
        <v>35</v>
      </c>
      <c r="AX831" s="12" t="s">
        <v>72</v>
      </c>
      <c r="AY831" s="227" t="s">
        <v>172</v>
      </c>
    </row>
    <row r="832" spans="2:51" s="12" customFormat="1" ht="13.5">
      <c r="B832" s="217"/>
      <c r="C832" s="218"/>
      <c r="D832" s="214" t="s">
        <v>184</v>
      </c>
      <c r="E832" s="219" t="s">
        <v>21</v>
      </c>
      <c r="F832" s="220" t="s">
        <v>1077</v>
      </c>
      <c r="G832" s="218"/>
      <c r="H832" s="221" t="s">
        <v>21</v>
      </c>
      <c r="I832" s="222"/>
      <c r="J832" s="218"/>
      <c r="K832" s="218"/>
      <c r="L832" s="223"/>
      <c r="M832" s="224"/>
      <c r="N832" s="225"/>
      <c r="O832" s="225"/>
      <c r="P832" s="225"/>
      <c r="Q832" s="225"/>
      <c r="R832" s="225"/>
      <c r="S832" s="225"/>
      <c r="T832" s="226"/>
      <c r="AT832" s="227" t="s">
        <v>184</v>
      </c>
      <c r="AU832" s="227" t="s">
        <v>82</v>
      </c>
      <c r="AV832" s="12" t="s">
        <v>80</v>
      </c>
      <c r="AW832" s="12" t="s">
        <v>35</v>
      </c>
      <c r="AX832" s="12" t="s">
        <v>72</v>
      </c>
      <c r="AY832" s="227" t="s">
        <v>172</v>
      </c>
    </row>
    <row r="833" spans="2:51" s="12" customFormat="1" ht="13.5">
      <c r="B833" s="217"/>
      <c r="C833" s="218"/>
      <c r="D833" s="214" t="s">
        <v>184</v>
      </c>
      <c r="E833" s="219" t="s">
        <v>21</v>
      </c>
      <c r="F833" s="220" t="s">
        <v>1078</v>
      </c>
      <c r="G833" s="218"/>
      <c r="H833" s="221" t="s">
        <v>21</v>
      </c>
      <c r="I833" s="222"/>
      <c r="J833" s="218"/>
      <c r="K833" s="218"/>
      <c r="L833" s="223"/>
      <c r="M833" s="224"/>
      <c r="N833" s="225"/>
      <c r="O833" s="225"/>
      <c r="P833" s="225"/>
      <c r="Q833" s="225"/>
      <c r="R833" s="225"/>
      <c r="S833" s="225"/>
      <c r="T833" s="226"/>
      <c r="AT833" s="227" t="s">
        <v>184</v>
      </c>
      <c r="AU833" s="227" t="s">
        <v>82</v>
      </c>
      <c r="AV833" s="12" t="s">
        <v>80</v>
      </c>
      <c r="AW833" s="12" t="s">
        <v>35</v>
      </c>
      <c r="AX833" s="12" t="s">
        <v>72</v>
      </c>
      <c r="AY833" s="227" t="s">
        <v>172</v>
      </c>
    </row>
    <row r="834" spans="2:51" s="12" customFormat="1" ht="13.5">
      <c r="B834" s="217"/>
      <c r="C834" s="218"/>
      <c r="D834" s="214" t="s">
        <v>184</v>
      </c>
      <c r="E834" s="219" t="s">
        <v>21</v>
      </c>
      <c r="F834" s="220" t="s">
        <v>1079</v>
      </c>
      <c r="G834" s="218"/>
      <c r="H834" s="221" t="s">
        <v>21</v>
      </c>
      <c r="I834" s="222"/>
      <c r="J834" s="218"/>
      <c r="K834" s="218"/>
      <c r="L834" s="223"/>
      <c r="M834" s="224"/>
      <c r="N834" s="225"/>
      <c r="O834" s="225"/>
      <c r="P834" s="225"/>
      <c r="Q834" s="225"/>
      <c r="R834" s="225"/>
      <c r="S834" s="225"/>
      <c r="T834" s="226"/>
      <c r="AT834" s="227" t="s">
        <v>184</v>
      </c>
      <c r="AU834" s="227" t="s">
        <v>82</v>
      </c>
      <c r="AV834" s="12" t="s">
        <v>80</v>
      </c>
      <c r="AW834" s="12" t="s">
        <v>35</v>
      </c>
      <c r="AX834" s="12" t="s">
        <v>72</v>
      </c>
      <c r="AY834" s="227" t="s">
        <v>172</v>
      </c>
    </row>
    <row r="835" spans="2:51" s="13" customFormat="1" ht="13.5">
      <c r="B835" s="228"/>
      <c r="C835" s="229"/>
      <c r="D835" s="241" t="s">
        <v>184</v>
      </c>
      <c r="E835" s="251" t="s">
        <v>21</v>
      </c>
      <c r="F835" s="252" t="s">
        <v>1080</v>
      </c>
      <c r="G835" s="229"/>
      <c r="H835" s="253">
        <v>62.23</v>
      </c>
      <c r="I835" s="233"/>
      <c r="J835" s="229"/>
      <c r="K835" s="229"/>
      <c r="L835" s="234"/>
      <c r="M835" s="235"/>
      <c r="N835" s="236"/>
      <c r="O835" s="236"/>
      <c r="P835" s="236"/>
      <c r="Q835" s="236"/>
      <c r="R835" s="236"/>
      <c r="S835" s="236"/>
      <c r="T835" s="237"/>
      <c r="AT835" s="238" t="s">
        <v>184</v>
      </c>
      <c r="AU835" s="238" t="s">
        <v>82</v>
      </c>
      <c r="AV835" s="13" t="s">
        <v>82</v>
      </c>
      <c r="AW835" s="13" t="s">
        <v>35</v>
      </c>
      <c r="AX835" s="13" t="s">
        <v>80</v>
      </c>
      <c r="AY835" s="238" t="s">
        <v>172</v>
      </c>
    </row>
    <row r="836" spans="2:65" s="1" customFormat="1" ht="22.5" customHeight="1">
      <c r="B836" s="41"/>
      <c r="C836" s="202" t="s">
        <v>1081</v>
      </c>
      <c r="D836" s="202" t="s">
        <v>175</v>
      </c>
      <c r="E836" s="203" t="s">
        <v>1082</v>
      </c>
      <c r="F836" s="204" t="s">
        <v>1083</v>
      </c>
      <c r="G836" s="205" t="s">
        <v>205</v>
      </c>
      <c r="H836" s="206">
        <v>6</v>
      </c>
      <c r="I836" s="207"/>
      <c r="J836" s="208">
        <f>ROUND(I836*H836,2)</f>
        <v>0</v>
      </c>
      <c r="K836" s="204" t="s">
        <v>21</v>
      </c>
      <c r="L836" s="61"/>
      <c r="M836" s="209" t="s">
        <v>21</v>
      </c>
      <c r="N836" s="210" t="s">
        <v>43</v>
      </c>
      <c r="O836" s="42"/>
      <c r="P836" s="211">
        <f>O836*H836</f>
        <v>0</v>
      </c>
      <c r="Q836" s="211">
        <v>0.095</v>
      </c>
      <c r="R836" s="211">
        <f>Q836*H836</f>
        <v>0.5700000000000001</v>
      </c>
      <c r="S836" s="211">
        <v>0</v>
      </c>
      <c r="T836" s="212">
        <f>S836*H836</f>
        <v>0</v>
      </c>
      <c r="AR836" s="24" t="s">
        <v>320</v>
      </c>
      <c r="AT836" s="24" t="s">
        <v>175</v>
      </c>
      <c r="AU836" s="24" t="s">
        <v>82</v>
      </c>
      <c r="AY836" s="24" t="s">
        <v>172</v>
      </c>
      <c r="BE836" s="213">
        <f>IF(N836="základní",J836,0)</f>
        <v>0</v>
      </c>
      <c r="BF836" s="213">
        <f>IF(N836="snížená",J836,0)</f>
        <v>0</v>
      </c>
      <c r="BG836" s="213">
        <f>IF(N836="zákl. přenesená",J836,0)</f>
        <v>0</v>
      </c>
      <c r="BH836" s="213">
        <f>IF(N836="sníž. přenesená",J836,0)</f>
        <v>0</v>
      </c>
      <c r="BI836" s="213">
        <f>IF(N836="nulová",J836,0)</f>
        <v>0</v>
      </c>
      <c r="BJ836" s="24" t="s">
        <v>80</v>
      </c>
      <c r="BK836" s="213">
        <f>ROUND(I836*H836,2)</f>
        <v>0</v>
      </c>
      <c r="BL836" s="24" t="s">
        <v>320</v>
      </c>
      <c r="BM836" s="24" t="s">
        <v>1084</v>
      </c>
    </row>
    <row r="837" spans="2:51" s="12" customFormat="1" ht="13.5">
      <c r="B837" s="217"/>
      <c r="C837" s="218"/>
      <c r="D837" s="214" t="s">
        <v>184</v>
      </c>
      <c r="E837" s="219" t="s">
        <v>21</v>
      </c>
      <c r="F837" s="220" t="s">
        <v>1085</v>
      </c>
      <c r="G837" s="218"/>
      <c r="H837" s="221" t="s">
        <v>21</v>
      </c>
      <c r="I837" s="222"/>
      <c r="J837" s="218"/>
      <c r="K837" s="218"/>
      <c r="L837" s="223"/>
      <c r="M837" s="224"/>
      <c r="N837" s="225"/>
      <c r="O837" s="225"/>
      <c r="P837" s="225"/>
      <c r="Q837" s="225"/>
      <c r="R837" s="225"/>
      <c r="S837" s="225"/>
      <c r="T837" s="226"/>
      <c r="AT837" s="227" t="s">
        <v>184</v>
      </c>
      <c r="AU837" s="227" t="s">
        <v>82</v>
      </c>
      <c r="AV837" s="12" t="s">
        <v>80</v>
      </c>
      <c r="AW837" s="12" t="s">
        <v>35</v>
      </c>
      <c r="AX837" s="12" t="s">
        <v>72</v>
      </c>
      <c r="AY837" s="227" t="s">
        <v>172</v>
      </c>
    </row>
    <row r="838" spans="2:51" s="12" customFormat="1" ht="13.5">
      <c r="B838" s="217"/>
      <c r="C838" s="218"/>
      <c r="D838" s="214" t="s">
        <v>184</v>
      </c>
      <c r="E838" s="219" t="s">
        <v>21</v>
      </c>
      <c r="F838" s="220" t="s">
        <v>1086</v>
      </c>
      <c r="G838" s="218"/>
      <c r="H838" s="221" t="s">
        <v>21</v>
      </c>
      <c r="I838" s="222"/>
      <c r="J838" s="218"/>
      <c r="K838" s="218"/>
      <c r="L838" s="223"/>
      <c r="M838" s="224"/>
      <c r="N838" s="225"/>
      <c r="O838" s="225"/>
      <c r="P838" s="225"/>
      <c r="Q838" s="225"/>
      <c r="R838" s="225"/>
      <c r="S838" s="225"/>
      <c r="T838" s="226"/>
      <c r="AT838" s="227" t="s">
        <v>184</v>
      </c>
      <c r="AU838" s="227" t="s">
        <v>82</v>
      </c>
      <c r="AV838" s="12" t="s">
        <v>80</v>
      </c>
      <c r="AW838" s="12" t="s">
        <v>35</v>
      </c>
      <c r="AX838" s="12" t="s">
        <v>72</v>
      </c>
      <c r="AY838" s="227" t="s">
        <v>172</v>
      </c>
    </row>
    <row r="839" spans="2:51" s="12" customFormat="1" ht="13.5">
      <c r="B839" s="217"/>
      <c r="C839" s="218"/>
      <c r="D839" s="214" t="s">
        <v>184</v>
      </c>
      <c r="E839" s="219" t="s">
        <v>21</v>
      </c>
      <c r="F839" s="220" t="s">
        <v>1087</v>
      </c>
      <c r="G839" s="218"/>
      <c r="H839" s="221" t="s">
        <v>21</v>
      </c>
      <c r="I839" s="222"/>
      <c r="J839" s="218"/>
      <c r="K839" s="218"/>
      <c r="L839" s="223"/>
      <c r="M839" s="224"/>
      <c r="N839" s="225"/>
      <c r="O839" s="225"/>
      <c r="P839" s="225"/>
      <c r="Q839" s="225"/>
      <c r="R839" s="225"/>
      <c r="S839" s="225"/>
      <c r="T839" s="226"/>
      <c r="AT839" s="227" t="s">
        <v>184</v>
      </c>
      <c r="AU839" s="227" t="s">
        <v>82</v>
      </c>
      <c r="AV839" s="12" t="s">
        <v>80</v>
      </c>
      <c r="AW839" s="12" t="s">
        <v>35</v>
      </c>
      <c r="AX839" s="12" t="s">
        <v>72</v>
      </c>
      <c r="AY839" s="227" t="s">
        <v>172</v>
      </c>
    </row>
    <row r="840" spans="2:51" s="13" customFormat="1" ht="13.5">
      <c r="B840" s="228"/>
      <c r="C840" s="229"/>
      <c r="D840" s="241" t="s">
        <v>184</v>
      </c>
      <c r="E840" s="251" t="s">
        <v>21</v>
      </c>
      <c r="F840" s="252" t="s">
        <v>524</v>
      </c>
      <c r="G840" s="229"/>
      <c r="H840" s="253">
        <v>6</v>
      </c>
      <c r="I840" s="233"/>
      <c r="J840" s="229"/>
      <c r="K840" s="229"/>
      <c r="L840" s="234"/>
      <c r="M840" s="235"/>
      <c r="N840" s="236"/>
      <c r="O840" s="236"/>
      <c r="P840" s="236"/>
      <c r="Q840" s="236"/>
      <c r="R840" s="236"/>
      <c r="S840" s="236"/>
      <c r="T840" s="237"/>
      <c r="AT840" s="238" t="s">
        <v>184</v>
      </c>
      <c r="AU840" s="238" t="s">
        <v>82</v>
      </c>
      <c r="AV840" s="13" t="s">
        <v>82</v>
      </c>
      <c r="AW840" s="13" t="s">
        <v>35</v>
      </c>
      <c r="AX840" s="13" t="s">
        <v>80</v>
      </c>
      <c r="AY840" s="238" t="s">
        <v>172</v>
      </c>
    </row>
    <row r="841" spans="2:65" s="1" customFormat="1" ht="31.5" customHeight="1">
      <c r="B841" s="41"/>
      <c r="C841" s="202" t="s">
        <v>1088</v>
      </c>
      <c r="D841" s="202" t="s">
        <v>175</v>
      </c>
      <c r="E841" s="203" t="s">
        <v>1089</v>
      </c>
      <c r="F841" s="204" t="s">
        <v>1090</v>
      </c>
      <c r="G841" s="205" t="s">
        <v>178</v>
      </c>
      <c r="H841" s="206">
        <v>5.299</v>
      </c>
      <c r="I841" s="207"/>
      <c r="J841" s="208">
        <f>ROUND(I841*H841,2)</f>
        <v>0</v>
      </c>
      <c r="K841" s="204" t="s">
        <v>179</v>
      </c>
      <c r="L841" s="61"/>
      <c r="M841" s="209" t="s">
        <v>21</v>
      </c>
      <c r="N841" s="210" t="s">
        <v>43</v>
      </c>
      <c r="O841" s="42"/>
      <c r="P841" s="211">
        <f>O841*H841</f>
        <v>0</v>
      </c>
      <c r="Q841" s="211">
        <v>0</v>
      </c>
      <c r="R841" s="211">
        <f>Q841*H841</f>
        <v>0</v>
      </c>
      <c r="S841" s="211">
        <v>0</v>
      </c>
      <c r="T841" s="212">
        <f>S841*H841</f>
        <v>0</v>
      </c>
      <c r="AR841" s="24" t="s">
        <v>320</v>
      </c>
      <c r="AT841" s="24" t="s">
        <v>175</v>
      </c>
      <c r="AU841" s="24" t="s">
        <v>82</v>
      </c>
      <c r="AY841" s="24" t="s">
        <v>172</v>
      </c>
      <c r="BE841" s="213">
        <f>IF(N841="základní",J841,0)</f>
        <v>0</v>
      </c>
      <c r="BF841" s="213">
        <f>IF(N841="snížená",J841,0)</f>
        <v>0</v>
      </c>
      <c r="BG841" s="213">
        <f>IF(N841="zákl. přenesená",J841,0)</f>
        <v>0</v>
      </c>
      <c r="BH841" s="213">
        <f>IF(N841="sníž. přenesená",J841,0)</f>
        <v>0</v>
      </c>
      <c r="BI841" s="213">
        <f>IF(N841="nulová",J841,0)</f>
        <v>0</v>
      </c>
      <c r="BJ841" s="24" t="s">
        <v>80</v>
      </c>
      <c r="BK841" s="213">
        <f>ROUND(I841*H841,2)</f>
        <v>0</v>
      </c>
      <c r="BL841" s="24" t="s">
        <v>320</v>
      </c>
      <c r="BM841" s="24" t="s">
        <v>1091</v>
      </c>
    </row>
    <row r="842" spans="2:47" s="1" customFormat="1" ht="121.5">
      <c r="B842" s="41"/>
      <c r="C842" s="63"/>
      <c r="D842" s="214" t="s">
        <v>182</v>
      </c>
      <c r="E842" s="63"/>
      <c r="F842" s="215" t="s">
        <v>652</v>
      </c>
      <c r="G842" s="63"/>
      <c r="H842" s="63"/>
      <c r="I842" s="172"/>
      <c r="J842" s="63"/>
      <c r="K842" s="63"/>
      <c r="L842" s="61"/>
      <c r="M842" s="216"/>
      <c r="N842" s="42"/>
      <c r="O842" s="42"/>
      <c r="P842" s="42"/>
      <c r="Q842" s="42"/>
      <c r="R842" s="42"/>
      <c r="S842" s="42"/>
      <c r="T842" s="78"/>
      <c r="AT842" s="24" t="s">
        <v>182</v>
      </c>
      <c r="AU842" s="24" t="s">
        <v>82</v>
      </c>
    </row>
    <row r="843" spans="2:63" s="11" customFormat="1" ht="29.85" customHeight="1">
      <c r="B843" s="185"/>
      <c r="C843" s="186"/>
      <c r="D843" s="199" t="s">
        <v>71</v>
      </c>
      <c r="E843" s="200" t="s">
        <v>1092</v>
      </c>
      <c r="F843" s="200" t="s">
        <v>1093</v>
      </c>
      <c r="G843" s="186"/>
      <c r="H843" s="186"/>
      <c r="I843" s="189"/>
      <c r="J843" s="201">
        <f>BK843</f>
        <v>0</v>
      </c>
      <c r="K843" s="186"/>
      <c r="L843" s="191"/>
      <c r="M843" s="192"/>
      <c r="N843" s="193"/>
      <c r="O843" s="193"/>
      <c r="P843" s="194">
        <f>SUM(P844:P864)</f>
        <v>0</v>
      </c>
      <c r="Q843" s="193"/>
      <c r="R843" s="194">
        <f>SUM(R844:R864)</f>
        <v>1.434207</v>
      </c>
      <c r="S843" s="193"/>
      <c r="T843" s="195">
        <f>SUM(T844:T864)</f>
        <v>0.36811</v>
      </c>
      <c r="AR843" s="196" t="s">
        <v>82</v>
      </c>
      <c r="AT843" s="197" t="s">
        <v>71</v>
      </c>
      <c r="AU843" s="197" t="s">
        <v>80</v>
      </c>
      <c r="AY843" s="196" t="s">
        <v>172</v>
      </c>
      <c r="BK843" s="198">
        <f>SUM(BK844:BK864)</f>
        <v>0</v>
      </c>
    </row>
    <row r="844" spans="2:65" s="1" customFormat="1" ht="22.5" customHeight="1">
      <c r="B844" s="41"/>
      <c r="C844" s="202" t="s">
        <v>1094</v>
      </c>
      <c r="D844" s="202" t="s">
        <v>175</v>
      </c>
      <c r="E844" s="203" t="s">
        <v>1095</v>
      </c>
      <c r="F844" s="204" t="s">
        <v>1096</v>
      </c>
      <c r="G844" s="205" t="s">
        <v>205</v>
      </c>
      <c r="H844" s="206">
        <v>138.26</v>
      </c>
      <c r="I844" s="207"/>
      <c r="J844" s="208">
        <f>ROUND(I844*H844,2)</f>
        <v>0</v>
      </c>
      <c r="K844" s="204" t="s">
        <v>179</v>
      </c>
      <c r="L844" s="61"/>
      <c r="M844" s="209" t="s">
        <v>21</v>
      </c>
      <c r="N844" s="210" t="s">
        <v>43</v>
      </c>
      <c r="O844" s="42"/>
      <c r="P844" s="211">
        <f>O844*H844</f>
        <v>0</v>
      </c>
      <c r="Q844" s="211">
        <v>0.0002</v>
      </c>
      <c r="R844" s="211">
        <f>Q844*H844</f>
        <v>0.027652</v>
      </c>
      <c r="S844" s="211">
        <v>0</v>
      </c>
      <c r="T844" s="212">
        <f>S844*H844</f>
        <v>0</v>
      </c>
      <c r="AR844" s="24" t="s">
        <v>320</v>
      </c>
      <c r="AT844" s="24" t="s">
        <v>175</v>
      </c>
      <c r="AU844" s="24" t="s">
        <v>82</v>
      </c>
      <c r="AY844" s="24" t="s">
        <v>172</v>
      </c>
      <c r="BE844" s="213">
        <f>IF(N844="základní",J844,0)</f>
        <v>0</v>
      </c>
      <c r="BF844" s="213">
        <f>IF(N844="snížená",J844,0)</f>
        <v>0</v>
      </c>
      <c r="BG844" s="213">
        <f>IF(N844="zákl. přenesená",J844,0)</f>
        <v>0</v>
      </c>
      <c r="BH844" s="213">
        <f>IF(N844="sníž. přenesená",J844,0)</f>
        <v>0</v>
      </c>
      <c r="BI844" s="213">
        <f>IF(N844="nulová",J844,0)</f>
        <v>0</v>
      </c>
      <c r="BJ844" s="24" t="s">
        <v>80</v>
      </c>
      <c r="BK844" s="213">
        <f>ROUND(I844*H844,2)</f>
        <v>0</v>
      </c>
      <c r="BL844" s="24" t="s">
        <v>320</v>
      </c>
      <c r="BM844" s="24" t="s">
        <v>1097</v>
      </c>
    </row>
    <row r="845" spans="2:47" s="1" customFormat="1" ht="67.5">
      <c r="B845" s="41"/>
      <c r="C845" s="63"/>
      <c r="D845" s="214" t="s">
        <v>182</v>
      </c>
      <c r="E845" s="63"/>
      <c r="F845" s="215" t="s">
        <v>1098</v>
      </c>
      <c r="G845" s="63"/>
      <c r="H845" s="63"/>
      <c r="I845" s="172"/>
      <c r="J845" s="63"/>
      <c r="K845" s="63"/>
      <c r="L845" s="61"/>
      <c r="M845" s="216"/>
      <c r="N845" s="42"/>
      <c r="O845" s="42"/>
      <c r="P845" s="42"/>
      <c r="Q845" s="42"/>
      <c r="R845" s="42"/>
      <c r="S845" s="42"/>
      <c r="T845" s="78"/>
      <c r="AT845" s="24" t="s">
        <v>182</v>
      </c>
      <c r="AU845" s="24" t="s">
        <v>82</v>
      </c>
    </row>
    <row r="846" spans="2:51" s="12" customFormat="1" ht="13.5">
      <c r="B846" s="217"/>
      <c r="C846" s="218"/>
      <c r="D846" s="214" t="s">
        <v>184</v>
      </c>
      <c r="E846" s="219" t="s">
        <v>21</v>
      </c>
      <c r="F846" s="220" t="s">
        <v>350</v>
      </c>
      <c r="G846" s="218"/>
      <c r="H846" s="221" t="s">
        <v>21</v>
      </c>
      <c r="I846" s="222"/>
      <c r="J846" s="218"/>
      <c r="K846" s="218"/>
      <c r="L846" s="223"/>
      <c r="M846" s="224"/>
      <c r="N846" s="225"/>
      <c r="O846" s="225"/>
      <c r="P846" s="225"/>
      <c r="Q846" s="225"/>
      <c r="R846" s="225"/>
      <c r="S846" s="225"/>
      <c r="T846" s="226"/>
      <c r="AT846" s="227" t="s">
        <v>184</v>
      </c>
      <c r="AU846" s="227" t="s">
        <v>82</v>
      </c>
      <c r="AV846" s="12" t="s">
        <v>80</v>
      </c>
      <c r="AW846" s="12" t="s">
        <v>35</v>
      </c>
      <c r="AX846" s="12" t="s">
        <v>72</v>
      </c>
      <c r="AY846" s="227" t="s">
        <v>172</v>
      </c>
    </row>
    <row r="847" spans="2:51" s="12" customFormat="1" ht="13.5">
      <c r="B847" s="217"/>
      <c r="C847" s="218"/>
      <c r="D847" s="214" t="s">
        <v>184</v>
      </c>
      <c r="E847" s="219" t="s">
        <v>21</v>
      </c>
      <c r="F847" s="220" t="s">
        <v>373</v>
      </c>
      <c r="G847" s="218"/>
      <c r="H847" s="221" t="s">
        <v>21</v>
      </c>
      <c r="I847" s="222"/>
      <c r="J847" s="218"/>
      <c r="K847" s="218"/>
      <c r="L847" s="223"/>
      <c r="M847" s="224"/>
      <c r="N847" s="225"/>
      <c r="O847" s="225"/>
      <c r="P847" s="225"/>
      <c r="Q847" s="225"/>
      <c r="R847" s="225"/>
      <c r="S847" s="225"/>
      <c r="T847" s="226"/>
      <c r="AT847" s="227" t="s">
        <v>184</v>
      </c>
      <c r="AU847" s="227" t="s">
        <v>82</v>
      </c>
      <c r="AV847" s="12" t="s">
        <v>80</v>
      </c>
      <c r="AW847" s="12" t="s">
        <v>35</v>
      </c>
      <c r="AX847" s="12" t="s">
        <v>72</v>
      </c>
      <c r="AY847" s="227" t="s">
        <v>172</v>
      </c>
    </row>
    <row r="848" spans="2:51" s="12" customFormat="1" ht="13.5">
      <c r="B848" s="217"/>
      <c r="C848" s="218"/>
      <c r="D848" s="214" t="s">
        <v>184</v>
      </c>
      <c r="E848" s="219" t="s">
        <v>21</v>
      </c>
      <c r="F848" s="220" t="s">
        <v>625</v>
      </c>
      <c r="G848" s="218"/>
      <c r="H848" s="221" t="s">
        <v>21</v>
      </c>
      <c r="I848" s="222"/>
      <c r="J848" s="218"/>
      <c r="K848" s="218"/>
      <c r="L848" s="223"/>
      <c r="M848" s="224"/>
      <c r="N848" s="225"/>
      <c r="O848" s="225"/>
      <c r="P848" s="225"/>
      <c r="Q848" s="225"/>
      <c r="R848" s="225"/>
      <c r="S848" s="225"/>
      <c r="T848" s="226"/>
      <c r="AT848" s="227" t="s">
        <v>184</v>
      </c>
      <c r="AU848" s="227" t="s">
        <v>82</v>
      </c>
      <c r="AV848" s="12" t="s">
        <v>80</v>
      </c>
      <c r="AW848" s="12" t="s">
        <v>35</v>
      </c>
      <c r="AX848" s="12" t="s">
        <v>72</v>
      </c>
      <c r="AY848" s="227" t="s">
        <v>172</v>
      </c>
    </row>
    <row r="849" spans="2:51" s="13" customFormat="1" ht="13.5">
      <c r="B849" s="228"/>
      <c r="C849" s="229"/>
      <c r="D849" s="214" t="s">
        <v>184</v>
      </c>
      <c r="E849" s="230" t="s">
        <v>21</v>
      </c>
      <c r="F849" s="231" t="s">
        <v>374</v>
      </c>
      <c r="G849" s="229"/>
      <c r="H849" s="232">
        <v>133</v>
      </c>
      <c r="I849" s="233"/>
      <c r="J849" s="229"/>
      <c r="K849" s="229"/>
      <c r="L849" s="234"/>
      <c r="M849" s="235"/>
      <c r="N849" s="236"/>
      <c r="O849" s="236"/>
      <c r="P849" s="236"/>
      <c r="Q849" s="236"/>
      <c r="R849" s="236"/>
      <c r="S849" s="236"/>
      <c r="T849" s="237"/>
      <c r="AT849" s="238" t="s">
        <v>184</v>
      </c>
      <c r="AU849" s="238" t="s">
        <v>82</v>
      </c>
      <c r="AV849" s="13" t="s">
        <v>82</v>
      </c>
      <c r="AW849" s="13" t="s">
        <v>35</v>
      </c>
      <c r="AX849" s="13" t="s">
        <v>72</v>
      </c>
      <c r="AY849" s="238" t="s">
        <v>172</v>
      </c>
    </row>
    <row r="850" spans="2:51" s="13" customFormat="1" ht="13.5">
      <c r="B850" s="228"/>
      <c r="C850" s="229"/>
      <c r="D850" s="214" t="s">
        <v>184</v>
      </c>
      <c r="E850" s="230" t="s">
        <v>21</v>
      </c>
      <c r="F850" s="231" t="s">
        <v>375</v>
      </c>
      <c r="G850" s="229"/>
      <c r="H850" s="232">
        <v>5.26</v>
      </c>
      <c r="I850" s="233"/>
      <c r="J850" s="229"/>
      <c r="K850" s="229"/>
      <c r="L850" s="234"/>
      <c r="M850" s="235"/>
      <c r="N850" s="236"/>
      <c r="O850" s="236"/>
      <c r="P850" s="236"/>
      <c r="Q850" s="236"/>
      <c r="R850" s="236"/>
      <c r="S850" s="236"/>
      <c r="T850" s="237"/>
      <c r="AT850" s="238" t="s">
        <v>184</v>
      </c>
      <c r="AU850" s="238" t="s">
        <v>82</v>
      </c>
      <c r="AV850" s="13" t="s">
        <v>82</v>
      </c>
      <c r="AW850" s="13" t="s">
        <v>35</v>
      </c>
      <c r="AX850" s="13" t="s">
        <v>72</v>
      </c>
      <c r="AY850" s="238" t="s">
        <v>172</v>
      </c>
    </row>
    <row r="851" spans="2:51" s="14" customFormat="1" ht="13.5">
      <c r="B851" s="239"/>
      <c r="C851" s="240"/>
      <c r="D851" s="241" t="s">
        <v>184</v>
      </c>
      <c r="E851" s="242" t="s">
        <v>21</v>
      </c>
      <c r="F851" s="243" t="s">
        <v>193</v>
      </c>
      <c r="G851" s="240"/>
      <c r="H851" s="244">
        <v>138.26</v>
      </c>
      <c r="I851" s="245"/>
      <c r="J851" s="240"/>
      <c r="K851" s="240"/>
      <c r="L851" s="246"/>
      <c r="M851" s="247"/>
      <c r="N851" s="248"/>
      <c r="O851" s="248"/>
      <c r="P851" s="248"/>
      <c r="Q851" s="248"/>
      <c r="R851" s="248"/>
      <c r="S851" s="248"/>
      <c r="T851" s="249"/>
      <c r="AT851" s="250" t="s">
        <v>184</v>
      </c>
      <c r="AU851" s="250" t="s">
        <v>82</v>
      </c>
      <c r="AV851" s="14" t="s">
        <v>180</v>
      </c>
      <c r="AW851" s="14" t="s">
        <v>35</v>
      </c>
      <c r="AX851" s="14" t="s">
        <v>80</v>
      </c>
      <c r="AY851" s="250" t="s">
        <v>172</v>
      </c>
    </row>
    <row r="852" spans="2:65" s="1" customFormat="1" ht="22.5" customHeight="1">
      <c r="B852" s="41"/>
      <c r="C852" s="202" t="s">
        <v>1099</v>
      </c>
      <c r="D852" s="202" t="s">
        <v>175</v>
      </c>
      <c r="E852" s="203" t="s">
        <v>1100</v>
      </c>
      <c r="F852" s="204" t="s">
        <v>1101</v>
      </c>
      <c r="G852" s="205" t="s">
        <v>205</v>
      </c>
      <c r="H852" s="206">
        <v>76.03</v>
      </c>
      <c r="I852" s="207"/>
      <c r="J852" s="208">
        <f>ROUND(I852*H852,2)</f>
        <v>0</v>
      </c>
      <c r="K852" s="204" t="s">
        <v>21</v>
      </c>
      <c r="L852" s="61"/>
      <c r="M852" s="209" t="s">
        <v>21</v>
      </c>
      <c r="N852" s="210" t="s">
        <v>43</v>
      </c>
      <c r="O852" s="42"/>
      <c r="P852" s="211">
        <f>O852*H852</f>
        <v>0</v>
      </c>
      <c r="Q852" s="211">
        <v>0.0185</v>
      </c>
      <c r="R852" s="211">
        <f>Q852*H852</f>
        <v>1.406555</v>
      </c>
      <c r="S852" s="211">
        <v>0</v>
      </c>
      <c r="T852" s="212">
        <f>S852*H852</f>
        <v>0</v>
      </c>
      <c r="AR852" s="24" t="s">
        <v>320</v>
      </c>
      <c r="AT852" s="24" t="s">
        <v>175</v>
      </c>
      <c r="AU852" s="24" t="s">
        <v>82</v>
      </c>
      <c r="AY852" s="24" t="s">
        <v>172</v>
      </c>
      <c r="BE852" s="213">
        <f>IF(N852="základní",J852,0)</f>
        <v>0</v>
      </c>
      <c r="BF852" s="213">
        <f>IF(N852="snížená",J852,0)</f>
        <v>0</v>
      </c>
      <c r="BG852" s="213">
        <f>IF(N852="zákl. přenesená",J852,0)</f>
        <v>0</v>
      </c>
      <c r="BH852" s="213">
        <f>IF(N852="sníž. přenesená",J852,0)</f>
        <v>0</v>
      </c>
      <c r="BI852" s="213">
        <f>IF(N852="nulová",J852,0)</f>
        <v>0</v>
      </c>
      <c r="BJ852" s="24" t="s">
        <v>80</v>
      </c>
      <c r="BK852" s="213">
        <f>ROUND(I852*H852,2)</f>
        <v>0</v>
      </c>
      <c r="BL852" s="24" t="s">
        <v>320</v>
      </c>
      <c r="BM852" s="24" t="s">
        <v>1102</v>
      </c>
    </row>
    <row r="853" spans="2:51" s="12" customFormat="1" ht="13.5">
      <c r="B853" s="217"/>
      <c r="C853" s="218"/>
      <c r="D853" s="214" t="s">
        <v>184</v>
      </c>
      <c r="E853" s="219" t="s">
        <v>21</v>
      </c>
      <c r="F853" s="220" t="s">
        <v>1103</v>
      </c>
      <c r="G853" s="218"/>
      <c r="H853" s="221" t="s">
        <v>21</v>
      </c>
      <c r="I853" s="222"/>
      <c r="J853" s="218"/>
      <c r="K853" s="218"/>
      <c r="L853" s="223"/>
      <c r="M853" s="224"/>
      <c r="N853" s="225"/>
      <c r="O853" s="225"/>
      <c r="P853" s="225"/>
      <c r="Q853" s="225"/>
      <c r="R853" s="225"/>
      <c r="S853" s="225"/>
      <c r="T853" s="226"/>
      <c r="AT853" s="227" t="s">
        <v>184</v>
      </c>
      <c r="AU853" s="227" t="s">
        <v>82</v>
      </c>
      <c r="AV853" s="12" t="s">
        <v>80</v>
      </c>
      <c r="AW853" s="12" t="s">
        <v>35</v>
      </c>
      <c r="AX853" s="12" t="s">
        <v>72</v>
      </c>
      <c r="AY853" s="227" t="s">
        <v>172</v>
      </c>
    </row>
    <row r="854" spans="2:51" s="12" customFormat="1" ht="13.5">
      <c r="B854" s="217"/>
      <c r="C854" s="218"/>
      <c r="D854" s="214" t="s">
        <v>184</v>
      </c>
      <c r="E854" s="219" t="s">
        <v>21</v>
      </c>
      <c r="F854" s="220" t="s">
        <v>1104</v>
      </c>
      <c r="G854" s="218"/>
      <c r="H854" s="221" t="s">
        <v>21</v>
      </c>
      <c r="I854" s="222"/>
      <c r="J854" s="218"/>
      <c r="K854" s="218"/>
      <c r="L854" s="223"/>
      <c r="M854" s="224"/>
      <c r="N854" s="225"/>
      <c r="O854" s="225"/>
      <c r="P854" s="225"/>
      <c r="Q854" s="225"/>
      <c r="R854" s="225"/>
      <c r="S854" s="225"/>
      <c r="T854" s="226"/>
      <c r="AT854" s="227" t="s">
        <v>184</v>
      </c>
      <c r="AU854" s="227" t="s">
        <v>82</v>
      </c>
      <c r="AV854" s="12" t="s">
        <v>80</v>
      </c>
      <c r="AW854" s="12" t="s">
        <v>35</v>
      </c>
      <c r="AX854" s="12" t="s">
        <v>72</v>
      </c>
      <c r="AY854" s="227" t="s">
        <v>172</v>
      </c>
    </row>
    <row r="855" spans="2:51" s="12" customFormat="1" ht="13.5">
      <c r="B855" s="217"/>
      <c r="C855" s="218"/>
      <c r="D855" s="214" t="s">
        <v>184</v>
      </c>
      <c r="E855" s="219" t="s">
        <v>21</v>
      </c>
      <c r="F855" s="220" t="s">
        <v>350</v>
      </c>
      <c r="G855" s="218"/>
      <c r="H855" s="221" t="s">
        <v>21</v>
      </c>
      <c r="I855" s="222"/>
      <c r="J855" s="218"/>
      <c r="K855" s="218"/>
      <c r="L855" s="223"/>
      <c r="M855" s="224"/>
      <c r="N855" s="225"/>
      <c r="O855" s="225"/>
      <c r="P855" s="225"/>
      <c r="Q855" s="225"/>
      <c r="R855" s="225"/>
      <c r="S855" s="225"/>
      <c r="T855" s="226"/>
      <c r="AT855" s="227" t="s">
        <v>184</v>
      </c>
      <c r="AU855" s="227" t="s">
        <v>82</v>
      </c>
      <c r="AV855" s="12" t="s">
        <v>80</v>
      </c>
      <c r="AW855" s="12" t="s">
        <v>35</v>
      </c>
      <c r="AX855" s="12" t="s">
        <v>72</v>
      </c>
      <c r="AY855" s="227" t="s">
        <v>172</v>
      </c>
    </row>
    <row r="856" spans="2:51" s="12" customFormat="1" ht="13.5">
      <c r="B856" s="217"/>
      <c r="C856" s="218"/>
      <c r="D856" s="214" t="s">
        <v>184</v>
      </c>
      <c r="E856" s="219" t="s">
        <v>21</v>
      </c>
      <c r="F856" s="220" t="s">
        <v>1105</v>
      </c>
      <c r="G856" s="218"/>
      <c r="H856" s="221" t="s">
        <v>21</v>
      </c>
      <c r="I856" s="222"/>
      <c r="J856" s="218"/>
      <c r="K856" s="218"/>
      <c r="L856" s="223"/>
      <c r="M856" s="224"/>
      <c r="N856" s="225"/>
      <c r="O856" s="225"/>
      <c r="P856" s="225"/>
      <c r="Q856" s="225"/>
      <c r="R856" s="225"/>
      <c r="S856" s="225"/>
      <c r="T856" s="226"/>
      <c r="AT856" s="227" t="s">
        <v>184</v>
      </c>
      <c r="AU856" s="227" t="s">
        <v>82</v>
      </c>
      <c r="AV856" s="12" t="s">
        <v>80</v>
      </c>
      <c r="AW856" s="12" t="s">
        <v>35</v>
      </c>
      <c r="AX856" s="12" t="s">
        <v>72</v>
      </c>
      <c r="AY856" s="227" t="s">
        <v>172</v>
      </c>
    </row>
    <row r="857" spans="2:51" s="12" customFormat="1" ht="13.5">
      <c r="B857" s="217"/>
      <c r="C857" s="218"/>
      <c r="D857" s="214" t="s">
        <v>184</v>
      </c>
      <c r="E857" s="219" t="s">
        <v>21</v>
      </c>
      <c r="F857" s="220" t="s">
        <v>1106</v>
      </c>
      <c r="G857" s="218"/>
      <c r="H857" s="221" t="s">
        <v>21</v>
      </c>
      <c r="I857" s="222"/>
      <c r="J857" s="218"/>
      <c r="K857" s="218"/>
      <c r="L857" s="223"/>
      <c r="M857" s="224"/>
      <c r="N857" s="225"/>
      <c r="O857" s="225"/>
      <c r="P857" s="225"/>
      <c r="Q857" s="225"/>
      <c r="R857" s="225"/>
      <c r="S857" s="225"/>
      <c r="T857" s="226"/>
      <c r="AT857" s="227" t="s">
        <v>184</v>
      </c>
      <c r="AU857" s="227" t="s">
        <v>82</v>
      </c>
      <c r="AV857" s="12" t="s">
        <v>80</v>
      </c>
      <c r="AW857" s="12" t="s">
        <v>35</v>
      </c>
      <c r="AX857" s="12" t="s">
        <v>72</v>
      </c>
      <c r="AY857" s="227" t="s">
        <v>172</v>
      </c>
    </row>
    <row r="858" spans="2:51" s="12" customFormat="1" ht="13.5">
      <c r="B858" s="217"/>
      <c r="C858" s="218"/>
      <c r="D858" s="214" t="s">
        <v>184</v>
      </c>
      <c r="E858" s="219" t="s">
        <v>21</v>
      </c>
      <c r="F858" s="220" t="s">
        <v>351</v>
      </c>
      <c r="G858" s="218"/>
      <c r="H858" s="221" t="s">
        <v>21</v>
      </c>
      <c r="I858" s="222"/>
      <c r="J858" s="218"/>
      <c r="K858" s="218"/>
      <c r="L858" s="223"/>
      <c r="M858" s="224"/>
      <c r="N858" s="225"/>
      <c r="O858" s="225"/>
      <c r="P858" s="225"/>
      <c r="Q858" s="225"/>
      <c r="R858" s="225"/>
      <c r="S858" s="225"/>
      <c r="T858" s="226"/>
      <c r="AT858" s="227" t="s">
        <v>184</v>
      </c>
      <c r="AU858" s="227" t="s">
        <v>82</v>
      </c>
      <c r="AV858" s="12" t="s">
        <v>80</v>
      </c>
      <c r="AW858" s="12" t="s">
        <v>35</v>
      </c>
      <c r="AX858" s="12" t="s">
        <v>72</v>
      </c>
      <c r="AY858" s="227" t="s">
        <v>172</v>
      </c>
    </row>
    <row r="859" spans="2:51" s="13" customFormat="1" ht="13.5">
      <c r="B859" s="228"/>
      <c r="C859" s="229"/>
      <c r="D859" s="241" t="s">
        <v>184</v>
      </c>
      <c r="E859" s="251" t="s">
        <v>21</v>
      </c>
      <c r="F859" s="252" t="s">
        <v>1107</v>
      </c>
      <c r="G859" s="229"/>
      <c r="H859" s="253">
        <v>76.03</v>
      </c>
      <c r="I859" s="233"/>
      <c r="J859" s="229"/>
      <c r="K859" s="229"/>
      <c r="L859" s="234"/>
      <c r="M859" s="235"/>
      <c r="N859" s="236"/>
      <c r="O859" s="236"/>
      <c r="P859" s="236"/>
      <c r="Q859" s="236"/>
      <c r="R859" s="236"/>
      <c r="S859" s="236"/>
      <c r="T859" s="237"/>
      <c r="AT859" s="238" t="s">
        <v>184</v>
      </c>
      <c r="AU859" s="238" t="s">
        <v>82</v>
      </c>
      <c r="AV859" s="13" t="s">
        <v>82</v>
      </c>
      <c r="AW859" s="13" t="s">
        <v>35</v>
      </c>
      <c r="AX859" s="13" t="s">
        <v>80</v>
      </c>
      <c r="AY859" s="238" t="s">
        <v>172</v>
      </c>
    </row>
    <row r="860" spans="2:65" s="1" customFormat="1" ht="22.5" customHeight="1">
      <c r="B860" s="41"/>
      <c r="C860" s="202" t="s">
        <v>1108</v>
      </c>
      <c r="D860" s="202" t="s">
        <v>175</v>
      </c>
      <c r="E860" s="203" t="s">
        <v>1109</v>
      </c>
      <c r="F860" s="204" t="s">
        <v>1110</v>
      </c>
      <c r="G860" s="205" t="s">
        <v>205</v>
      </c>
      <c r="H860" s="206">
        <v>147.244</v>
      </c>
      <c r="I860" s="207"/>
      <c r="J860" s="208">
        <f>ROUND(I860*H860,2)</f>
        <v>0</v>
      </c>
      <c r="K860" s="204" t="s">
        <v>179</v>
      </c>
      <c r="L860" s="61"/>
      <c r="M860" s="209" t="s">
        <v>21</v>
      </c>
      <c r="N860" s="210" t="s">
        <v>43</v>
      </c>
      <c r="O860" s="42"/>
      <c r="P860" s="211">
        <f>O860*H860</f>
        <v>0</v>
      </c>
      <c r="Q860" s="211">
        <v>0</v>
      </c>
      <c r="R860" s="211">
        <f>Q860*H860</f>
        <v>0</v>
      </c>
      <c r="S860" s="211">
        <v>0.0025</v>
      </c>
      <c r="T860" s="212">
        <f>S860*H860</f>
        <v>0.36811</v>
      </c>
      <c r="AR860" s="24" t="s">
        <v>320</v>
      </c>
      <c r="AT860" s="24" t="s">
        <v>175</v>
      </c>
      <c r="AU860" s="24" t="s">
        <v>82</v>
      </c>
      <c r="AY860" s="24" t="s">
        <v>172</v>
      </c>
      <c r="BE860" s="213">
        <f>IF(N860="základní",J860,0)</f>
        <v>0</v>
      </c>
      <c r="BF860" s="213">
        <f>IF(N860="snížená",J860,0)</f>
        <v>0</v>
      </c>
      <c r="BG860" s="213">
        <f>IF(N860="zákl. přenesená",J860,0)</f>
        <v>0</v>
      </c>
      <c r="BH860" s="213">
        <f>IF(N860="sníž. přenesená",J860,0)</f>
        <v>0</v>
      </c>
      <c r="BI860" s="213">
        <f>IF(N860="nulová",J860,0)</f>
        <v>0</v>
      </c>
      <c r="BJ860" s="24" t="s">
        <v>80</v>
      </c>
      <c r="BK860" s="213">
        <f>ROUND(I860*H860,2)</f>
        <v>0</v>
      </c>
      <c r="BL860" s="24" t="s">
        <v>320</v>
      </c>
      <c r="BM860" s="24" t="s">
        <v>1111</v>
      </c>
    </row>
    <row r="861" spans="2:51" s="12" customFormat="1" ht="13.5">
      <c r="B861" s="217"/>
      <c r="C861" s="218"/>
      <c r="D861" s="214" t="s">
        <v>184</v>
      </c>
      <c r="E861" s="219" t="s">
        <v>21</v>
      </c>
      <c r="F861" s="220" t="s">
        <v>583</v>
      </c>
      <c r="G861" s="218"/>
      <c r="H861" s="221" t="s">
        <v>21</v>
      </c>
      <c r="I861" s="222"/>
      <c r="J861" s="218"/>
      <c r="K861" s="218"/>
      <c r="L861" s="223"/>
      <c r="M861" s="224"/>
      <c r="N861" s="225"/>
      <c r="O861" s="225"/>
      <c r="P861" s="225"/>
      <c r="Q861" s="225"/>
      <c r="R861" s="225"/>
      <c r="S861" s="225"/>
      <c r="T861" s="226"/>
      <c r="AT861" s="227" t="s">
        <v>184</v>
      </c>
      <c r="AU861" s="227" t="s">
        <v>82</v>
      </c>
      <c r="AV861" s="12" t="s">
        <v>80</v>
      </c>
      <c r="AW861" s="12" t="s">
        <v>35</v>
      </c>
      <c r="AX861" s="12" t="s">
        <v>72</v>
      </c>
      <c r="AY861" s="227" t="s">
        <v>172</v>
      </c>
    </row>
    <row r="862" spans="2:51" s="13" customFormat="1" ht="13.5">
      <c r="B862" s="228"/>
      <c r="C862" s="229"/>
      <c r="D862" s="241" t="s">
        <v>184</v>
      </c>
      <c r="E862" s="251" t="s">
        <v>21</v>
      </c>
      <c r="F862" s="252" t="s">
        <v>647</v>
      </c>
      <c r="G862" s="229"/>
      <c r="H862" s="253">
        <v>147.244</v>
      </c>
      <c r="I862" s="233"/>
      <c r="J862" s="229"/>
      <c r="K862" s="229"/>
      <c r="L862" s="234"/>
      <c r="M862" s="235"/>
      <c r="N862" s="236"/>
      <c r="O862" s="236"/>
      <c r="P862" s="236"/>
      <c r="Q862" s="236"/>
      <c r="R862" s="236"/>
      <c r="S862" s="236"/>
      <c r="T862" s="237"/>
      <c r="AT862" s="238" t="s">
        <v>184</v>
      </c>
      <c r="AU862" s="238" t="s">
        <v>82</v>
      </c>
      <c r="AV862" s="13" t="s">
        <v>82</v>
      </c>
      <c r="AW862" s="13" t="s">
        <v>35</v>
      </c>
      <c r="AX862" s="13" t="s">
        <v>80</v>
      </c>
      <c r="AY862" s="238" t="s">
        <v>172</v>
      </c>
    </row>
    <row r="863" spans="2:65" s="1" customFormat="1" ht="31.5" customHeight="1">
      <c r="B863" s="41"/>
      <c r="C863" s="202" t="s">
        <v>1112</v>
      </c>
      <c r="D863" s="202" t="s">
        <v>175</v>
      </c>
      <c r="E863" s="203" t="s">
        <v>1113</v>
      </c>
      <c r="F863" s="204" t="s">
        <v>1114</v>
      </c>
      <c r="G863" s="205" t="s">
        <v>178</v>
      </c>
      <c r="H863" s="206">
        <v>1.434</v>
      </c>
      <c r="I863" s="207"/>
      <c r="J863" s="208">
        <f>ROUND(I863*H863,2)</f>
        <v>0</v>
      </c>
      <c r="K863" s="204" t="s">
        <v>179</v>
      </c>
      <c r="L863" s="61"/>
      <c r="M863" s="209" t="s">
        <v>21</v>
      </c>
      <c r="N863" s="210" t="s">
        <v>43</v>
      </c>
      <c r="O863" s="42"/>
      <c r="P863" s="211">
        <f>O863*H863</f>
        <v>0</v>
      </c>
      <c r="Q863" s="211">
        <v>0</v>
      </c>
      <c r="R863" s="211">
        <f>Q863*H863</f>
        <v>0</v>
      </c>
      <c r="S863" s="211">
        <v>0</v>
      </c>
      <c r="T863" s="212">
        <f>S863*H863</f>
        <v>0</v>
      </c>
      <c r="AR863" s="24" t="s">
        <v>320</v>
      </c>
      <c r="AT863" s="24" t="s">
        <v>175</v>
      </c>
      <c r="AU863" s="24" t="s">
        <v>82</v>
      </c>
      <c r="AY863" s="24" t="s">
        <v>172</v>
      </c>
      <c r="BE863" s="213">
        <f>IF(N863="základní",J863,0)</f>
        <v>0</v>
      </c>
      <c r="BF863" s="213">
        <f>IF(N863="snížená",J863,0)</f>
        <v>0</v>
      </c>
      <c r="BG863" s="213">
        <f>IF(N863="zákl. přenesená",J863,0)</f>
        <v>0</v>
      </c>
      <c r="BH863" s="213">
        <f>IF(N863="sníž. přenesená",J863,0)</f>
        <v>0</v>
      </c>
      <c r="BI863" s="213">
        <f>IF(N863="nulová",J863,0)</f>
        <v>0</v>
      </c>
      <c r="BJ863" s="24" t="s">
        <v>80</v>
      </c>
      <c r="BK863" s="213">
        <f>ROUND(I863*H863,2)</f>
        <v>0</v>
      </c>
      <c r="BL863" s="24" t="s">
        <v>320</v>
      </c>
      <c r="BM863" s="24" t="s">
        <v>1115</v>
      </c>
    </row>
    <row r="864" spans="2:47" s="1" customFormat="1" ht="121.5">
      <c r="B864" s="41"/>
      <c r="C864" s="63"/>
      <c r="D864" s="214" t="s">
        <v>182</v>
      </c>
      <c r="E864" s="63"/>
      <c r="F864" s="215" t="s">
        <v>895</v>
      </c>
      <c r="G864" s="63"/>
      <c r="H864" s="63"/>
      <c r="I864" s="172"/>
      <c r="J864" s="63"/>
      <c r="K864" s="63"/>
      <c r="L864" s="61"/>
      <c r="M864" s="216"/>
      <c r="N864" s="42"/>
      <c r="O864" s="42"/>
      <c r="P864" s="42"/>
      <c r="Q864" s="42"/>
      <c r="R864" s="42"/>
      <c r="S864" s="42"/>
      <c r="T864" s="78"/>
      <c r="AT864" s="24" t="s">
        <v>182</v>
      </c>
      <c r="AU864" s="24" t="s">
        <v>82</v>
      </c>
    </row>
    <row r="865" spans="2:63" s="11" customFormat="1" ht="29.85" customHeight="1">
      <c r="B865" s="185"/>
      <c r="C865" s="186"/>
      <c r="D865" s="199" t="s">
        <v>71</v>
      </c>
      <c r="E865" s="200" t="s">
        <v>1116</v>
      </c>
      <c r="F865" s="200" t="s">
        <v>1117</v>
      </c>
      <c r="G865" s="186"/>
      <c r="H865" s="186"/>
      <c r="I865" s="189"/>
      <c r="J865" s="201">
        <f>BK865</f>
        <v>0</v>
      </c>
      <c r="K865" s="186"/>
      <c r="L865" s="191"/>
      <c r="M865" s="192"/>
      <c r="N865" s="193"/>
      <c r="O865" s="193"/>
      <c r="P865" s="194">
        <f>SUM(P866:P888)</f>
        <v>0</v>
      </c>
      <c r="Q865" s="193"/>
      <c r="R865" s="194">
        <f>SUM(R866:R888)</f>
        <v>4.556629000000001</v>
      </c>
      <c r="S865" s="193"/>
      <c r="T865" s="195">
        <f>SUM(T866:T888)</f>
        <v>0</v>
      </c>
      <c r="AR865" s="196" t="s">
        <v>82</v>
      </c>
      <c r="AT865" s="197" t="s">
        <v>71</v>
      </c>
      <c r="AU865" s="197" t="s">
        <v>80</v>
      </c>
      <c r="AY865" s="196" t="s">
        <v>172</v>
      </c>
      <c r="BK865" s="198">
        <f>SUM(BK866:BK888)</f>
        <v>0</v>
      </c>
    </row>
    <row r="866" spans="2:65" s="1" customFormat="1" ht="22.5" customHeight="1">
      <c r="B866" s="41"/>
      <c r="C866" s="202" t="s">
        <v>1118</v>
      </c>
      <c r="D866" s="202" t="s">
        <v>1119</v>
      </c>
      <c r="E866" s="203" t="s">
        <v>1120</v>
      </c>
      <c r="F866" s="204" t="s">
        <v>1121</v>
      </c>
      <c r="G866" s="205" t="s">
        <v>205</v>
      </c>
      <c r="H866" s="206">
        <v>130.085</v>
      </c>
      <c r="I866" s="207"/>
      <c r="J866" s="208">
        <f>ROUND(I866*H866,2)</f>
        <v>0</v>
      </c>
      <c r="K866" s="204" t="s">
        <v>21</v>
      </c>
      <c r="L866" s="61"/>
      <c r="M866" s="209" t="s">
        <v>21</v>
      </c>
      <c r="N866" s="210" t="s">
        <v>43</v>
      </c>
      <c r="O866" s="42"/>
      <c r="P866" s="211">
        <f>O866*H866</f>
        <v>0</v>
      </c>
      <c r="Q866" s="211">
        <v>0.035</v>
      </c>
      <c r="R866" s="211">
        <f>Q866*H866</f>
        <v>4.552975000000001</v>
      </c>
      <c r="S866" s="211">
        <v>0</v>
      </c>
      <c r="T866" s="212">
        <f>S866*H866</f>
        <v>0</v>
      </c>
      <c r="AR866" s="24" t="s">
        <v>320</v>
      </c>
      <c r="AT866" s="24" t="s">
        <v>175</v>
      </c>
      <c r="AU866" s="24" t="s">
        <v>82</v>
      </c>
      <c r="AY866" s="24" t="s">
        <v>172</v>
      </c>
      <c r="BE866" s="213">
        <f>IF(N866="základní",J866,0)</f>
        <v>0</v>
      </c>
      <c r="BF866" s="213">
        <f>IF(N866="snížená",J866,0)</f>
        <v>0</v>
      </c>
      <c r="BG866" s="213">
        <f>IF(N866="zákl. přenesená",J866,0)</f>
        <v>0</v>
      </c>
      <c r="BH866" s="213">
        <f>IF(N866="sníž. přenesená",J866,0)</f>
        <v>0</v>
      </c>
      <c r="BI866" s="213">
        <f>IF(N866="nulová",J866,0)</f>
        <v>0</v>
      </c>
      <c r="BJ866" s="24" t="s">
        <v>80</v>
      </c>
      <c r="BK866" s="213">
        <f>ROUND(I866*H866,2)</f>
        <v>0</v>
      </c>
      <c r="BL866" s="24" t="s">
        <v>320</v>
      </c>
      <c r="BM866" s="24" t="s">
        <v>1122</v>
      </c>
    </row>
    <row r="867" spans="2:51" s="12" customFormat="1" ht="13.5">
      <c r="B867" s="217"/>
      <c r="C867" s="218"/>
      <c r="D867" s="214" t="s">
        <v>184</v>
      </c>
      <c r="E867" s="219" t="s">
        <v>21</v>
      </c>
      <c r="F867" s="220" t="s">
        <v>1123</v>
      </c>
      <c r="G867" s="218"/>
      <c r="H867" s="221" t="s">
        <v>21</v>
      </c>
      <c r="I867" s="222"/>
      <c r="J867" s="218"/>
      <c r="K867" s="218"/>
      <c r="L867" s="223"/>
      <c r="M867" s="224"/>
      <c r="N867" s="225"/>
      <c r="O867" s="225"/>
      <c r="P867" s="225"/>
      <c r="Q867" s="225"/>
      <c r="R867" s="225"/>
      <c r="S867" s="225"/>
      <c r="T867" s="226"/>
      <c r="AT867" s="227" t="s">
        <v>184</v>
      </c>
      <c r="AU867" s="227" t="s">
        <v>82</v>
      </c>
      <c r="AV867" s="12" t="s">
        <v>80</v>
      </c>
      <c r="AW867" s="12" t="s">
        <v>35</v>
      </c>
      <c r="AX867" s="12" t="s">
        <v>72</v>
      </c>
      <c r="AY867" s="227" t="s">
        <v>172</v>
      </c>
    </row>
    <row r="868" spans="2:51" s="12" customFormat="1" ht="13.5">
      <c r="B868" s="217"/>
      <c r="C868" s="218"/>
      <c r="D868" s="214" t="s">
        <v>184</v>
      </c>
      <c r="E868" s="219" t="s">
        <v>21</v>
      </c>
      <c r="F868" s="220" t="s">
        <v>350</v>
      </c>
      <c r="G868" s="218"/>
      <c r="H868" s="221" t="s">
        <v>21</v>
      </c>
      <c r="I868" s="222"/>
      <c r="J868" s="218"/>
      <c r="K868" s="218"/>
      <c r="L868" s="223"/>
      <c r="M868" s="224"/>
      <c r="N868" s="225"/>
      <c r="O868" s="225"/>
      <c r="P868" s="225"/>
      <c r="Q868" s="225"/>
      <c r="R868" s="225"/>
      <c r="S868" s="225"/>
      <c r="T868" s="226"/>
      <c r="AT868" s="227" t="s">
        <v>184</v>
      </c>
      <c r="AU868" s="227" t="s">
        <v>82</v>
      </c>
      <c r="AV868" s="12" t="s">
        <v>80</v>
      </c>
      <c r="AW868" s="12" t="s">
        <v>35</v>
      </c>
      <c r="AX868" s="12" t="s">
        <v>72</v>
      </c>
      <c r="AY868" s="227" t="s">
        <v>172</v>
      </c>
    </row>
    <row r="869" spans="2:51" s="12" customFormat="1" ht="13.5">
      <c r="B869" s="217"/>
      <c r="C869" s="218"/>
      <c r="D869" s="214" t="s">
        <v>184</v>
      </c>
      <c r="E869" s="219" t="s">
        <v>21</v>
      </c>
      <c r="F869" s="220" t="s">
        <v>330</v>
      </c>
      <c r="G869" s="218"/>
      <c r="H869" s="221" t="s">
        <v>21</v>
      </c>
      <c r="I869" s="222"/>
      <c r="J869" s="218"/>
      <c r="K869" s="218"/>
      <c r="L869" s="223"/>
      <c r="M869" s="224"/>
      <c r="N869" s="225"/>
      <c r="O869" s="225"/>
      <c r="P869" s="225"/>
      <c r="Q869" s="225"/>
      <c r="R869" s="225"/>
      <c r="S869" s="225"/>
      <c r="T869" s="226"/>
      <c r="AT869" s="227" t="s">
        <v>184</v>
      </c>
      <c r="AU869" s="227" t="s">
        <v>82</v>
      </c>
      <c r="AV869" s="12" t="s">
        <v>80</v>
      </c>
      <c r="AW869" s="12" t="s">
        <v>35</v>
      </c>
      <c r="AX869" s="12" t="s">
        <v>72</v>
      </c>
      <c r="AY869" s="227" t="s">
        <v>172</v>
      </c>
    </row>
    <row r="870" spans="2:51" s="13" customFormat="1" ht="13.5">
      <c r="B870" s="228"/>
      <c r="C870" s="229"/>
      <c r="D870" s="214" t="s">
        <v>184</v>
      </c>
      <c r="E870" s="230" t="s">
        <v>21</v>
      </c>
      <c r="F870" s="231" t="s">
        <v>1124</v>
      </c>
      <c r="G870" s="229"/>
      <c r="H870" s="232">
        <v>31.752</v>
      </c>
      <c r="I870" s="233"/>
      <c r="J870" s="229"/>
      <c r="K870" s="229"/>
      <c r="L870" s="234"/>
      <c r="M870" s="235"/>
      <c r="N870" s="236"/>
      <c r="O870" s="236"/>
      <c r="P870" s="236"/>
      <c r="Q870" s="236"/>
      <c r="R870" s="236"/>
      <c r="S870" s="236"/>
      <c r="T870" s="237"/>
      <c r="AT870" s="238" t="s">
        <v>184</v>
      </c>
      <c r="AU870" s="238" t="s">
        <v>82</v>
      </c>
      <c r="AV870" s="13" t="s">
        <v>82</v>
      </c>
      <c r="AW870" s="13" t="s">
        <v>35</v>
      </c>
      <c r="AX870" s="13" t="s">
        <v>72</v>
      </c>
      <c r="AY870" s="238" t="s">
        <v>172</v>
      </c>
    </row>
    <row r="871" spans="2:51" s="13" customFormat="1" ht="13.5">
      <c r="B871" s="228"/>
      <c r="C871" s="229"/>
      <c r="D871" s="214" t="s">
        <v>184</v>
      </c>
      <c r="E871" s="230" t="s">
        <v>21</v>
      </c>
      <c r="F871" s="231" t="s">
        <v>632</v>
      </c>
      <c r="G871" s="229"/>
      <c r="H871" s="232">
        <v>41.58</v>
      </c>
      <c r="I871" s="233"/>
      <c r="J871" s="229"/>
      <c r="K871" s="229"/>
      <c r="L871" s="234"/>
      <c r="M871" s="235"/>
      <c r="N871" s="236"/>
      <c r="O871" s="236"/>
      <c r="P871" s="236"/>
      <c r="Q871" s="236"/>
      <c r="R871" s="236"/>
      <c r="S871" s="236"/>
      <c r="T871" s="237"/>
      <c r="AT871" s="238" t="s">
        <v>184</v>
      </c>
      <c r="AU871" s="238" t="s">
        <v>82</v>
      </c>
      <c r="AV871" s="13" t="s">
        <v>82</v>
      </c>
      <c r="AW871" s="13" t="s">
        <v>35</v>
      </c>
      <c r="AX871" s="13" t="s">
        <v>72</v>
      </c>
      <c r="AY871" s="238" t="s">
        <v>172</v>
      </c>
    </row>
    <row r="872" spans="2:51" s="13" customFormat="1" ht="13.5">
      <c r="B872" s="228"/>
      <c r="C872" s="229"/>
      <c r="D872" s="214" t="s">
        <v>184</v>
      </c>
      <c r="E872" s="230" t="s">
        <v>21</v>
      </c>
      <c r="F872" s="231" t="s">
        <v>633</v>
      </c>
      <c r="G872" s="229"/>
      <c r="H872" s="232">
        <v>35.07</v>
      </c>
      <c r="I872" s="233"/>
      <c r="J872" s="229"/>
      <c r="K872" s="229"/>
      <c r="L872" s="234"/>
      <c r="M872" s="235"/>
      <c r="N872" s="236"/>
      <c r="O872" s="236"/>
      <c r="P872" s="236"/>
      <c r="Q872" s="236"/>
      <c r="R872" s="236"/>
      <c r="S872" s="236"/>
      <c r="T872" s="237"/>
      <c r="AT872" s="238" t="s">
        <v>184</v>
      </c>
      <c r="AU872" s="238" t="s">
        <v>82</v>
      </c>
      <c r="AV872" s="13" t="s">
        <v>82</v>
      </c>
      <c r="AW872" s="13" t="s">
        <v>35</v>
      </c>
      <c r="AX872" s="13" t="s">
        <v>72</v>
      </c>
      <c r="AY872" s="238" t="s">
        <v>172</v>
      </c>
    </row>
    <row r="873" spans="2:51" s="13" customFormat="1" ht="13.5">
      <c r="B873" s="228"/>
      <c r="C873" s="229"/>
      <c r="D873" s="214" t="s">
        <v>184</v>
      </c>
      <c r="E873" s="230" t="s">
        <v>21</v>
      </c>
      <c r="F873" s="231" t="s">
        <v>634</v>
      </c>
      <c r="G873" s="229"/>
      <c r="H873" s="232">
        <v>39.9</v>
      </c>
      <c r="I873" s="233"/>
      <c r="J873" s="229"/>
      <c r="K873" s="229"/>
      <c r="L873" s="234"/>
      <c r="M873" s="235"/>
      <c r="N873" s="236"/>
      <c r="O873" s="236"/>
      <c r="P873" s="236"/>
      <c r="Q873" s="236"/>
      <c r="R873" s="236"/>
      <c r="S873" s="236"/>
      <c r="T873" s="237"/>
      <c r="AT873" s="238" t="s">
        <v>184</v>
      </c>
      <c r="AU873" s="238" t="s">
        <v>82</v>
      </c>
      <c r="AV873" s="13" t="s">
        <v>82</v>
      </c>
      <c r="AW873" s="13" t="s">
        <v>35</v>
      </c>
      <c r="AX873" s="13" t="s">
        <v>72</v>
      </c>
      <c r="AY873" s="238" t="s">
        <v>172</v>
      </c>
    </row>
    <row r="874" spans="2:51" s="13" customFormat="1" ht="13.5">
      <c r="B874" s="228"/>
      <c r="C874" s="229"/>
      <c r="D874" s="214" t="s">
        <v>184</v>
      </c>
      <c r="E874" s="230" t="s">
        <v>21</v>
      </c>
      <c r="F874" s="231" t="s">
        <v>635</v>
      </c>
      <c r="G874" s="229"/>
      <c r="H874" s="232">
        <v>9.818</v>
      </c>
      <c r="I874" s="233"/>
      <c r="J874" s="229"/>
      <c r="K874" s="229"/>
      <c r="L874" s="234"/>
      <c r="M874" s="235"/>
      <c r="N874" s="236"/>
      <c r="O874" s="236"/>
      <c r="P874" s="236"/>
      <c r="Q874" s="236"/>
      <c r="R874" s="236"/>
      <c r="S874" s="236"/>
      <c r="T874" s="237"/>
      <c r="AT874" s="238" t="s">
        <v>184</v>
      </c>
      <c r="AU874" s="238" t="s">
        <v>82</v>
      </c>
      <c r="AV874" s="13" t="s">
        <v>82</v>
      </c>
      <c r="AW874" s="13" t="s">
        <v>35</v>
      </c>
      <c r="AX874" s="13" t="s">
        <v>72</v>
      </c>
      <c r="AY874" s="238" t="s">
        <v>172</v>
      </c>
    </row>
    <row r="875" spans="2:51" s="13" customFormat="1" ht="13.5">
      <c r="B875" s="228"/>
      <c r="C875" s="229"/>
      <c r="D875" s="214" t="s">
        <v>184</v>
      </c>
      <c r="E875" s="230" t="s">
        <v>21</v>
      </c>
      <c r="F875" s="231" t="s">
        <v>636</v>
      </c>
      <c r="G875" s="229"/>
      <c r="H875" s="232">
        <v>12.81</v>
      </c>
      <c r="I875" s="233"/>
      <c r="J875" s="229"/>
      <c r="K875" s="229"/>
      <c r="L875" s="234"/>
      <c r="M875" s="235"/>
      <c r="N875" s="236"/>
      <c r="O875" s="236"/>
      <c r="P875" s="236"/>
      <c r="Q875" s="236"/>
      <c r="R875" s="236"/>
      <c r="S875" s="236"/>
      <c r="T875" s="237"/>
      <c r="AT875" s="238" t="s">
        <v>184</v>
      </c>
      <c r="AU875" s="238" t="s">
        <v>82</v>
      </c>
      <c r="AV875" s="13" t="s">
        <v>82</v>
      </c>
      <c r="AW875" s="13" t="s">
        <v>35</v>
      </c>
      <c r="AX875" s="13" t="s">
        <v>72</v>
      </c>
      <c r="AY875" s="238" t="s">
        <v>172</v>
      </c>
    </row>
    <row r="876" spans="2:51" s="12" customFormat="1" ht="13.5">
      <c r="B876" s="217"/>
      <c r="C876" s="218"/>
      <c r="D876" s="214" t="s">
        <v>184</v>
      </c>
      <c r="E876" s="219" t="s">
        <v>21</v>
      </c>
      <c r="F876" s="220" t="s">
        <v>637</v>
      </c>
      <c r="G876" s="218"/>
      <c r="H876" s="221" t="s">
        <v>21</v>
      </c>
      <c r="I876" s="222"/>
      <c r="J876" s="218"/>
      <c r="K876" s="218"/>
      <c r="L876" s="223"/>
      <c r="M876" s="224"/>
      <c r="N876" s="225"/>
      <c r="O876" s="225"/>
      <c r="P876" s="225"/>
      <c r="Q876" s="225"/>
      <c r="R876" s="225"/>
      <c r="S876" s="225"/>
      <c r="T876" s="226"/>
      <c r="AT876" s="227" t="s">
        <v>184</v>
      </c>
      <c r="AU876" s="227" t="s">
        <v>82</v>
      </c>
      <c r="AV876" s="12" t="s">
        <v>80</v>
      </c>
      <c r="AW876" s="12" t="s">
        <v>35</v>
      </c>
      <c r="AX876" s="12" t="s">
        <v>72</v>
      </c>
      <c r="AY876" s="227" t="s">
        <v>172</v>
      </c>
    </row>
    <row r="877" spans="2:51" s="13" customFormat="1" ht="13.5">
      <c r="B877" s="228"/>
      <c r="C877" s="229"/>
      <c r="D877" s="214" t="s">
        <v>184</v>
      </c>
      <c r="E877" s="230" t="s">
        <v>21</v>
      </c>
      <c r="F877" s="231" t="s">
        <v>638</v>
      </c>
      <c r="G877" s="229"/>
      <c r="H877" s="232">
        <v>1.08</v>
      </c>
      <c r="I877" s="233"/>
      <c r="J877" s="229"/>
      <c r="K877" s="229"/>
      <c r="L877" s="234"/>
      <c r="M877" s="235"/>
      <c r="N877" s="236"/>
      <c r="O877" s="236"/>
      <c r="P877" s="236"/>
      <c r="Q877" s="236"/>
      <c r="R877" s="236"/>
      <c r="S877" s="236"/>
      <c r="T877" s="237"/>
      <c r="AT877" s="238" t="s">
        <v>184</v>
      </c>
      <c r="AU877" s="238" t="s">
        <v>82</v>
      </c>
      <c r="AV877" s="13" t="s">
        <v>82</v>
      </c>
      <c r="AW877" s="13" t="s">
        <v>35</v>
      </c>
      <c r="AX877" s="13" t="s">
        <v>72</v>
      </c>
      <c r="AY877" s="238" t="s">
        <v>172</v>
      </c>
    </row>
    <row r="878" spans="2:51" s="13" customFormat="1" ht="13.5">
      <c r="B878" s="228"/>
      <c r="C878" s="229"/>
      <c r="D878" s="214" t="s">
        <v>184</v>
      </c>
      <c r="E878" s="230" t="s">
        <v>21</v>
      </c>
      <c r="F878" s="231" t="s">
        <v>354</v>
      </c>
      <c r="G878" s="229"/>
      <c r="H878" s="232">
        <v>0.795</v>
      </c>
      <c r="I878" s="233"/>
      <c r="J878" s="229"/>
      <c r="K878" s="229"/>
      <c r="L878" s="234"/>
      <c r="M878" s="235"/>
      <c r="N878" s="236"/>
      <c r="O878" s="236"/>
      <c r="P878" s="236"/>
      <c r="Q878" s="236"/>
      <c r="R878" s="236"/>
      <c r="S878" s="236"/>
      <c r="T878" s="237"/>
      <c r="AT878" s="238" t="s">
        <v>184</v>
      </c>
      <c r="AU878" s="238" t="s">
        <v>82</v>
      </c>
      <c r="AV878" s="13" t="s">
        <v>82</v>
      </c>
      <c r="AW878" s="13" t="s">
        <v>35</v>
      </c>
      <c r="AX878" s="13" t="s">
        <v>72</v>
      </c>
      <c r="AY878" s="238" t="s">
        <v>172</v>
      </c>
    </row>
    <row r="879" spans="2:51" s="12" customFormat="1" ht="13.5">
      <c r="B879" s="217"/>
      <c r="C879" s="218"/>
      <c r="D879" s="214" t="s">
        <v>184</v>
      </c>
      <c r="E879" s="219" t="s">
        <v>21</v>
      </c>
      <c r="F879" s="220" t="s">
        <v>639</v>
      </c>
      <c r="G879" s="218"/>
      <c r="H879" s="221" t="s">
        <v>21</v>
      </c>
      <c r="I879" s="222"/>
      <c r="J879" s="218"/>
      <c r="K879" s="218"/>
      <c r="L879" s="223"/>
      <c r="M879" s="224"/>
      <c r="N879" s="225"/>
      <c r="O879" s="225"/>
      <c r="P879" s="225"/>
      <c r="Q879" s="225"/>
      <c r="R879" s="225"/>
      <c r="S879" s="225"/>
      <c r="T879" s="226"/>
      <c r="AT879" s="227" t="s">
        <v>184</v>
      </c>
      <c r="AU879" s="227" t="s">
        <v>82</v>
      </c>
      <c r="AV879" s="12" t="s">
        <v>80</v>
      </c>
      <c r="AW879" s="12" t="s">
        <v>35</v>
      </c>
      <c r="AX879" s="12" t="s">
        <v>72</v>
      </c>
      <c r="AY879" s="227" t="s">
        <v>172</v>
      </c>
    </row>
    <row r="880" spans="2:51" s="13" customFormat="1" ht="13.5">
      <c r="B880" s="228"/>
      <c r="C880" s="229"/>
      <c r="D880" s="214" t="s">
        <v>184</v>
      </c>
      <c r="E880" s="230" t="s">
        <v>21</v>
      </c>
      <c r="F880" s="231" t="s">
        <v>640</v>
      </c>
      <c r="G880" s="229"/>
      <c r="H880" s="232">
        <v>-25.05</v>
      </c>
      <c r="I880" s="233"/>
      <c r="J880" s="229"/>
      <c r="K880" s="229"/>
      <c r="L880" s="234"/>
      <c r="M880" s="235"/>
      <c r="N880" s="236"/>
      <c r="O880" s="236"/>
      <c r="P880" s="236"/>
      <c r="Q880" s="236"/>
      <c r="R880" s="236"/>
      <c r="S880" s="236"/>
      <c r="T880" s="237"/>
      <c r="AT880" s="238" t="s">
        <v>184</v>
      </c>
      <c r="AU880" s="238" t="s">
        <v>82</v>
      </c>
      <c r="AV880" s="13" t="s">
        <v>82</v>
      </c>
      <c r="AW880" s="13" t="s">
        <v>35</v>
      </c>
      <c r="AX880" s="13" t="s">
        <v>72</v>
      </c>
      <c r="AY880" s="238" t="s">
        <v>172</v>
      </c>
    </row>
    <row r="881" spans="2:51" s="13" customFormat="1" ht="13.5">
      <c r="B881" s="228"/>
      <c r="C881" s="229"/>
      <c r="D881" s="214" t="s">
        <v>184</v>
      </c>
      <c r="E881" s="230" t="s">
        <v>21</v>
      </c>
      <c r="F881" s="231" t="s">
        <v>641</v>
      </c>
      <c r="G881" s="229"/>
      <c r="H881" s="232">
        <v>-17.67</v>
      </c>
      <c r="I881" s="233"/>
      <c r="J881" s="229"/>
      <c r="K881" s="229"/>
      <c r="L881" s="234"/>
      <c r="M881" s="235"/>
      <c r="N881" s="236"/>
      <c r="O881" s="236"/>
      <c r="P881" s="236"/>
      <c r="Q881" s="236"/>
      <c r="R881" s="236"/>
      <c r="S881" s="236"/>
      <c r="T881" s="237"/>
      <c r="AT881" s="238" t="s">
        <v>184</v>
      </c>
      <c r="AU881" s="238" t="s">
        <v>82</v>
      </c>
      <c r="AV881" s="13" t="s">
        <v>82</v>
      </c>
      <c r="AW881" s="13" t="s">
        <v>35</v>
      </c>
      <c r="AX881" s="13" t="s">
        <v>72</v>
      </c>
      <c r="AY881" s="238" t="s">
        <v>172</v>
      </c>
    </row>
    <row r="882" spans="2:51" s="14" customFormat="1" ht="13.5">
      <c r="B882" s="239"/>
      <c r="C882" s="240"/>
      <c r="D882" s="241" t="s">
        <v>184</v>
      </c>
      <c r="E882" s="242" t="s">
        <v>21</v>
      </c>
      <c r="F882" s="243" t="s">
        <v>193</v>
      </c>
      <c r="G882" s="240"/>
      <c r="H882" s="244">
        <v>130.085</v>
      </c>
      <c r="I882" s="245"/>
      <c r="J882" s="240"/>
      <c r="K882" s="240"/>
      <c r="L882" s="246"/>
      <c r="M882" s="247"/>
      <c r="N882" s="248"/>
      <c r="O882" s="248"/>
      <c r="P882" s="248"/>
      <c r="Q882" s="248"/>
      <c r="R882" s="248"/>
      <c r="S882" s="248"/>
      <c r="T882" s="249"/>
      <c r="AT882" s="250" t="s">
        <v>184</v>
      </c>
      <c r="AU882" s="250" t="s">
        <v>82</v>
      </c>
      <c r="AV882" s="14" t="s">
        <v>180</v>
      </c>
      <c r="AW882" s="14" t="s">
        <v>35</v>
      </c>
      <c r="AX882" s="14" t="s">
        <v>80</v>
      </c>
      <c r="AY882" s="250" t="s">
        <v>172</v>
      </c>
    </row>
    <row r="883" spans="2:65" s="1" customFormat="1" ht="22.5" customHeight="1">
      <c r="B883" s="41"/>
      <c r="C883" s="202" t="s">
        <v>1125</v>
      </c>
      <c r="D883" s="202" t="s">
        <v>1119</v>
      </c>
      <c r="E883" s="203" t="s">
        <v>1126</v>
      </c>
      <c r="F883" s="204" t="s">
        <v>1127</v>
      </c>
      <c r="G883" s="205" t="s">
        <v>205</v>
      </c>
      <c r="H883" s="206">
        <v>3.045</v>
      </c>
      <c r="I883" s="207"/>
      <c r="J883" s="208">
        <f>ROUND(I883*H883,2)</f>
        <v>0</v>
      </c>
      <c r="K883" s="204" t="s">
        <v>21</v>
      </c>
      <c r="L883" s="61"/>
      <c r="M883" s="209" t="s">
        <v>21</v>
      </c>
      <c r="N883" s="210" t="s">
        <v>43</v>
      </c>
      <c r="O883" s="42"/>
      <c r="P883" s="211">
        <f>O883*H883</f>
        <v>0</v>
      </c>
      <c r="Q883" s="211">
        <v>0.0012</v>
      </c>
      <c r="R883" s="211">
        <f>Q883*H883</f>
        <v>0.0036539999999999997</v>
      </c>
      <c r="S883" s="211">
        <v>0</v>
      </c>
      <c r="T883" s="212">
        <f>S883*H883</f>
        <v>0</v>
      </c>
      <c r="AR883" s="24" t="s">
        <v>320</v>
      </c>
      <c r="AT883" s="24" t="s">
        <v>175</v>
      </c>
      <c r="AU883" s="24" t="s">
        <v>82</v>
      </c>
      <c r="AY883" s="24" t="s">
        <v>172</v>
      </c>
      <c r="BE883" s="213">
        <f>IF(N883="základní",J883,0)</f>
        <v>0</v>
      </c>
      <c r="BF883" s="213">
        <f>IF(N883="snížená",J883,0)</f>
        <v>0</v>
      </c>
      <c r="BG883" s="213">
        <f>IF(N883="zákl. přenesená",J883,0)</f>
        <v>0</v>
      </c>
      <c r="BH883" s="213">
        <f>IF(N883="sníž. přenesená",J883,0)</f>
        <v>0</v>
      </c>
      <c r="BI883" s="213">
        <f>IF(N883="nulová",J883,0)</f>
        <v>0</v>
      </c>
      <c r="BJ883" s="24" t="s">
        <v>80</v>
      </c>
      <c r="BK883" s="213">
        <f>ROUND(I883*H883,2)</f>
        <v>0</v>
      </c>
      <c r="BL883" s="24" t="s">
        <v>320</v>
      </c>
      <c r="BM883" s="24" t="s">
        <v>1128</v>
      </c>
    </row>
    <row r="884" spans="2:51" s="12" customFormat="1" ht="13.5">
      <c r="B884" s="217"/>
      <c r="C884" s="218"/>
      <c r="D884" s="214" t="s">
        <v>184</v>
      </c>
      <c r="E884" s="219" t="s">
        <v>21</v>
      </c>
      <c r="F884" s="220" t="s">
        <v>1123</v>
      </c>
      <c r="G884" s="218"/>
      <c r="H884" s="221" t="s">
        <v>21</v>
      </c>
      <c r="I884" s="222"/>
      <c r="J884" s="218"/>
      <c r="K884" s="218"/>
      <c r="L884" s="223"/>
      <c r="M884" s="224"/>
      <c r="N884" s="225"/>
      <c r="O884" s="225"/>
      <c r="P884" s="225"/>
      <c r="Q884" s="225"/>
      <c r="R884" s="225"/>
      <c r="S884" s="225"/>
      <c r="T884" s="226"/>
      <c r="AT884" s="227" t="s">
        <v>184</v>
      </c>
      <c r="AU884" s="227" t="s">
        <v>82</v>
      </c>
      <c r="AV884" s="12" t="s">
        <v>80</v>
      </c>
      <c r="AW884" s="12" t="s">
        <v>35</v>
      </c>
      <c r="AX884" s="12" t="s">
        <v>72</v>
      </c>
      <c r="AY884" s="227" t="s">
        <v>172</v>
      </c>
    </row>
    <row r="885" spans="2:51" s="12" customFormat="1" ht="13.5">
      <c r="B885" s="217"/>
      <c r="C885" s="218"/>
      <c r="D885" s="214" t="s">
        <v>184</v>
      </c>
      <c r="E885" s="219" t="s">
        <v>21</v>
      </c>
      <c r="F885" s="220" t="s">
        <v>350</v>
      </c>
      <c r="G885" s="218"/>
      <c r="H885" s="221" t="s">
        <v>21</v>
      </c>
      <c r="I885" s="222"/>
      <c r="J885" s="218"/>
      <c r="K885" s="218"/>
      <c r="L885" s="223"/>
      <c r="M885" s="224"/>
      <c r="N885" s="225"/>
      <c r="O885" s="225"/>
      <c r="P885" s="225"/>
      <c r="Q885" s="225"/>
      <c r="R885" s="225"/>
      <c r="S885" s="225"/>
      <c r="T885" s="226"/>
      <c r="AT885" s="227" t="s">
        <v>184</v>
      </c>
      <c r="AU885" s="227" t="s">
        <v>82</v>
      </c>
      <c r="AV885" s="12" t="s">
        <v>80</v>
      </c>
      <c r="AW885" s="12" t="s">
        <v>35</v>
      </c>
      <c r="AX885" s="12" t="s">
        <v>72</v>
      </c>
      <c r="AY885" s="227" t="s">
        <v>172</v>
      </c>
    </row>
    <row r="886" spans="2:51" s="13" customFormat="1" ht="13.5">
      <c r="B886" s="228"/>
      <c r="C886" s="229"/>
      <c r="D886" s="241" t="s">
        <v>184</v>
      </c>
      <c r="E886" s="251" t="s">
        <v>21</v>
      </c>
      <c r="F886" s="252" t="s">
        <v>1129</v>
      </c>
      <c r="G886" s="229"/>
      <c r="H886" s="253">
        <v>3.045</v>
      </c>
      <c r="I886" s="233"/>
      <c r="J886" s="229"/>
      <c r="K886" s="229"/>
      <c r="L886" s="234"/>
      <c r="M886" s="235"/>
      <c r="N886" s="236"/>
      <c r="O886" s="236"/>
      <c r="P886" s="236"/>
      <c r="Q886" s="236"/>
      <c r="R886" s="236"/>
      <c r="S886" s="236"/>
      <c r="T886" s="237"/>
      <c r="AT886" s="238" t="s">
        <v>184</v>
      </c>
      <c r="AU886" s="238" t="s">
        <v>82</v>
      </c>
      <c r="AV886" s="13" t="s">
        <v>82</v>
      </c>
      <c r="AW886" s="13" t="s">
        <v>35</v>
      </c>
      <c r="AX886" s="13" t="s">
        <v>80</v>
      </c>
      <c r="AY886" s="238" t="s">
        <v>172</v>
      </c>
    </row>
    <row r="887" spans="2:65" s="1" customFormat="1" ht="31.5" customHeight="1">
      <c r="B887" s="41"/>
      <c r="C887" s="202" t="s">
        <v>1130</v>
      </c>
      <c r="D887" s="202" t="s">
        <v>175</v>
      </c>
      <c r="E887" s="203" t="s">
        <v>1131</v>
      </c>
      <c r="F887" s="204" t="s">
        <v>1132</v>
      </c>
      <c r="G887" s="205" t="s">
        <v>178</v>
      </c>
      <c r="H887" s="206">
        <v>4.557</v>
      </c>
      <c r="I887" s="207"/>
      <c r="J887" s="208">
        <f>ROUND(I887*H887,2)</f>
        <v>0</v>
      </c>
      <c r="K887" s="204" t="s">
        <v>179</v>
      </c>
      <c r="L887" s="61"/>
      <c r="M887" s="209" t="s">
        <v>21</v>
      </c>
      <c r="N887" s="210" t="s">
        <v>43</v>
      </c>
      <c r="O887" s="42"/>
      <c r="P887" s="211">
        <f>O887*H887</f>
        <v>0</v>
      </c>
      <c r="Q887" s="211">
        <v>0</v>
      </c>
      <c r="R887" s="211">
        <f>Q887*H887</f>
        <v>0</v>
      </c>
      <c r="S887" s="211">
        <v>0</v>
      </c>
      <c r="T887" s="212">
        <f>S887*H887</f>
        <v>0</v>
      </c>
      <c r="AR887" s="24" t="s">
        <v>320</v>
      </c>
      <c r="AT887" s="24" t="s">
        <v>175</v>
      </c>
      <c r="AU887" s="24" t="s">
        <v>82</v>
      </c>
      <c r="AY887" s="24" t="s">
        <v>172</v>
      </c>
      <c r="BE887" s="213">
        <f>IF(N887="základní",J887,0)</f>
        <v>0</v>
      </c>
      <c r="BF887" s="213">
        <f>IF(N887="snížená",J887,0)</f>
        <v>0</v>
      </c>
      <c r="BG887" s="213">
        <f>IF(N887="zákl. přenesená",J887,0)</f>
        <v>0</v>
      </c>
      <c r="BH887" s="213">
        <f>IF(N887="sníž. přenesená",J887,0)</f>
        <v>0</v>
      </c>
      <c r="BI887" s="213">
        <f>IF(N887="nulová",J887,0)</f>
        <v>0</v>
      </c>
      <c r="BJ887" s="24" t="s">
        <v>80</v>
      </c>
      <c r="BK887" s="213">
        <f>ROUND(I887*H887,2)</f>
        <v>0</v>
      </c>
      <c r="BL887" s="24" t="s">
        <v>320</v>
      </c>
      <c r="BM887" s="24" t="s">
        <v>1133</v>
      </c>
    </row>
    <row r="888" spans="2:47" s="1" customFormat="1" ht="121.5">
      <c r="B888" s="41"/>
      <c r="C888" s="63"/>
      <c r="D888" s="214" t="s">
        <v>182</v>
      </c>
      <c r="E888" s="63"/>
      <c r="F888" s="215" t="s">
        <v>652</v>
      </c>
      <c r="G888" s="63"/>
      <c r="H888" s="63"/>
      <c r="I888" s="172"/>
      <c r="J888" s="63"/>
      <c r="K888" s="63"/>
      <c r="L888" s="61"/>
      <c r="M888" s="216"/>
      <c r="N888" s="42"/>
      <c r="O888" s="42"/>
      <c r="P888" s="42"/>
      <c r="Q888" s="42"/>
      <c r="R888" s="42"/>
      <c r="S888" s="42"/>
      <c r="T888" s="78"/>
      <c r="AT888" s="24" t="s">
        <v>182</v>
      </c>
      <c r="AU888" s="24" t="s">
        <v>82</v>
      </c>
    </row>
    <row r="889" spans="2:63" s="11" customFormat="1" ht="29.85" customHeight="1">
      <c r="B889" s="185"/>
      <c r="C889" s="186"/>
      <c r="D889" s="199" t="s">
        <v>71</v>
      </c>
      <c r="E889" s="200" t="s">
        <v>1134</v>
      </c>
      <c r="F889" s="200" t="s">
        <v>1135</v>
      </c>
      <c r="G889" s="186"/>
      <c r="H889" s="186"/>
      <c r="I889" s="189"/>
      <c r="J889" s="201">
        <f>BK889</f>
        <v>0</v>
      </c>
      <c r="K889" s="186"/>
      <c r="L889" s="191"/>
      <c r="M889" s="192"/>
      <c r="N889" s="193"/>
      <c r="O889" s="193"/>
      <c r="P889" s="194">
        <f>SUM(P890:P946)</f>
        <v>0</v>
      </c>
      <c r="Q889" s="193"/>
      <c r="R889" s="194">
        <f>SUM(R890:R946)</f>
        <v>0.13375206</v>
      </c>
      <c r="S889" s="193"/>
      <c r="T889" s="195">
        <f>SUM(T890:T946)</f>
        <v>0</v>
      </c>
      <c r="AR889" s="196" t="s">
        <v>82</v>
      </c>
      <c r="AT889" s="197" t="s">
        <v>71</v>
      </c>
      <c r="AU889" s="197" t="s">
        <v>80</v>
      </c>
      <c r="AY889" s="196" t="s">
        <v>172</v>
      </c>
      <c r="BK889" s="198">
        <f>SUM(BK890:BK946)</f>
        <v>0</v>
      </c>
    </row>
    <row r="890" spans="2:65" s="1" customFormat="1" ht="31.5" customHeight="1">
      <c r="B890" s="41"/>
      <c r="C890" s="202" t="s">
        <v>1136</v>
      </c>
      <c r="D890" s="202" t="s">
        <v>175</v>
      </c>
      <c r="E890" s="203" t="s">
        <v>1137</v>
      </c>
      <c r="F890" s="204" t="s">
        <v>1138</v>
      </c>
      <c r="G890" s="205" t="s">
        <v>205</v>
      </c>
      <c r="H890" s="206">
        <v>514.431</v>
      </c>
      <c r="I890" s="207"/>
      <c r="J890" s="208">
        <f>ROUND(I890*H890,2)</f>
        <v>0</v>
      </c>
      <c r="K890" s="204" t="s">
        <v>179</v>
      </c>
      <c r="L890" s="61"/>
      <c r="M890" s="209" t="s">
        <v>21</v>
      </c>
      <c r="N890" s="210" t="s">
        <v>43</v>
      </c>
      <c r="O890" s="42"/>
      <c r="P890" s="211">
        <f>O890*H890</f>
        <v>0</v>
      </c>
      <c r="Q890" s="211">
        <v>0.00026</v>
      </c>
      <c r="R890" s="211">
        <f>Q890*H890</f>
        <v>0.13375206</v>
      </c>
      <c r="S890" s="211">
        <v>0</v>
      </c>
      <c r="T890" s="212">
        <f>S890*H890</f>
        <v>0</v>
      </c>
      <c r="AR890" s="24" t="s">
        <v>320</v>
      </c>
      <c r="AT890" s="24" t="s">
        <v>175</v>
      </c>
      <c r="AU890" s="24" t="s">
        <v>82</v>
      </c>
      <c r="AY890" s="24" t="s">
        <v>172</v>
      </c>
      <c r="BE890" s="213">
        <f>IF(N890="základní",J890,0)</f>
        <v>0</v>
      </c>
      <c r="BF890" s="213">
        <f>IF(N890="snížená",J890,0)</f>
        <v>0</v>
      </c>
      <c r="BG890" s="213">
        <f>IF(N890="zákl. přenesená",J890,0)</f>
        <v>0</v>
      </c>
      <c r="BH890" s="213">
        <f>IF(N890="sníž. přenesená",J890,0)</f>
        <v>0</v>
      </c>
      <c r="BI890" s="213">
        <f>IF(N890="nulová",J890,0)</f>
        <v>0</v>
      </c>
      <c r="BJ890" s="24" t="s">
        <v>80</v>
      </c>
      <c r="BK890" s="213">
        <f>ROUND(I890*H890,2)</f>
        <v>0</v>
      </c>
      <c r="BL890" s="24" t="s">
        <v>320</v>
      </c>
      <c r="BM890" s="24" t="s">
        <v>1139</v>
      </c>
    </row>
    <row r="891" spans="2:51" s="12" customFormat="1" ht="13.5">
      <c r="B891" s="217"/>
      <c r="C891" s="218"/>
      <c r="D891" s="214" t="s">
        <v>184</v>
      </c>
      <c r="E891" s="219" t="s">
        <v>21</v>
      </c>
      <c r="F891" s="220" t="s">
        <v>1140</v>
      </c>
      <c r="G891" s="218"/>
      <c r="H891" s="221" t="s">
        <v>21</v>
      </c>
      <c r="I891" s="222"/>
      <c r="J891" s="218"/>
      <c r="K891" s="218"/>
      <c r="L891" s="223"/>
      <c r="M891" s="224"/>
      <c r="N891" s="225"/>
      <c r="O891" s="225"/>
      <c r="P891" s="225"/>
      <c r="Q891" s="225"/>
      <c r="R891" s="225"/>
      <c r="S891" s="225"/>
      <c r="T891" s="226"/>
      <c r="AT891" s="227" t="s">
        <v>184</v>
      </c>
      <c r="AU891" s="227" t="s">
        <v>82</v>
      </c>
      <c r="AV891" s="12" t="s">
        <v>80</v>
      </c>
      <c r="AW891" s="12" t="s">
        <v>35</v>
      </c>
      <c r="AX891" s="12" t="s">
        <v>72</v>
      </c>
      <c r="AY891" s="227" t="s">
        <v>172</v>
      </c>
    </row>
    <row r="892" spans="2:51" s="12" customFormat="1" ht="13.5">
      <c r="B892" s="217"/>
      <c r="C892" s="218"/>
      <c r="D892" s="214" t="s">
        <v>184</v>
      </c>
      <c r="E892" s="219" t="s">
        <v>21</v>
      </c>
      <c r="F892" s="220" t="s">
        <v>325</v>
      </c>
      <c r="G892" s="218"/>
      <c r="H892" s="221" t="s">
        <v>21</v>
      </c>
      <c r="I892" s="222"/>
      <c r="J892" s="218"/>
      <c r="K892" s="218"/>
      <c r="L892" s="223"/>
      <c r="M892" s="224"/>
      <c r="N892" s="225"/>
      <c r="O892" s="225"/>
      <c r="P892" s="225"/>
      <c r="Q892" s="225"/>
      <c r="R892" s="225"/>
      <c r="S892" s="225"/>
      <c r="T892" s="226"/>
      <c r="AT892" s="227" t="s">
        <v>184</v>
      </c>
      <c r="AU892" s="227" t="s">
        <v>82</v>
      </c>
      <c r="AV892" s="12" t="s">
        <v>80</v>
      </c>
      <c r="AW892" s="12" t="s">
        <v>35</v>
      </c>
      <c r="AX892" s="12" t="s">
        <v>72</v>
      </c>
      <c r="AY892" s="227" t="s">
        <v>172</v>
      </c>
    </row>
    <row r="893" spans="2:51" s="13" customFormat="1" ht="13.5">
      <c r="B893" s="228"/>
      <c r="C893" s="229"/>
      <c r="D893" s="214" t="s">
        <v>184</v>
      </c>
      <c r="E893" s="230" t="s">
        <v>21</v>
      </c>
      <c r="F893" s="231" t="s">
        <v>372</v>
      </c>
      <c r="G893" s="229"/>
      <c r="H893" s="232">
        <v>1</v>
      </c>
      <c r="I893" s="233"/>
      <c r="J893" s="229"/>
      <c r="K893" s="229"/>
      <c r="L893" s="234"/>
      <c r="M893" s="235"/>
      <c r="N893" s="236"/>
      <c r="O893" s="236"/>
      <c r="P893" s="236"/>
      <c r="Q893" s="236"/>
      <c r="R893" s="236"/>
      <c r="S893" s="236"/>
      <c r="T893" s="237"/>
      <c r="AT893" s="238" t="s">
        <v>184</v>
      </c>
      <c r="AU893" s="238" t="s">
        <v>82</v>
      </c>
      <c r="AV893" s="13" t="s">
        <v>82</v>
      </c>
      <c r="AW893" s="13" t="s">
        <v>35</v>
      </c>
      <c r="AX893" s="13" t="s">
        <v>72</v>
      </c>
      <c r="AY893" s="238" t="s">
        <v>172</v>
      </c>
    </row>
    <row r="894" spans="2:51" s="12" customFormat="1" ht="13.5">
      <c r="B894" s="217"/>
      <c r="C894" s="218"/>
      <c r="D894" s="214" t="s">
        <v>184</v>
      </c>
      <c r="E894" s="219" t="s">
        <v>21</v>
      </c>
      <c r="F894" s="220" t="s">
        <v>350</v>
      </c>
      <c r="G894" s="218"/>
      <c r="H894" s="221" t="s">
        <v>21</v>
      </c>
      <c r="I894" s="222"/>
      <c r="J894" s="218"/>
      <c r="K894" s="218"/>
      <c r="L894" s="223"/>
      <c r="M894" s="224"/>
      <c r="N894" s="225"/>
      <c r="O894" s="225"/>
      <c r="P894" s="225"/>
      <c r="Q894" s="225"/>
      <c r="R894" s="225"/>
      <c r="S894" s="225"/>
      <c r="T894" s="226"/>
      <c r="AT894" s="227" t="s">
        <v>184</v>
      </c>
      <c r="AU894" s="227" t="s">
        <v>82</v>
      </c>
      <c r="AV894" s="12" t="s">
        <v>80</v>
      </c>
      <c r="AW894" s="12" t="s">
        <v>35</v>
      </c>
      <c r="AX894" s="12" t="s">
        <v>72</v>
      </c>
      <c r="AY894" s="227" t="s">
        <v>172</v>
      </c>
    </row>
    <row r="895" spans="2:51" s="12" customFormat="1" ht="13.5">
      <c r="B895" s="217"/>
      <c r="C895" s="218"/>
      <c r="D895" s="214" t="s">
        <v>184</v>
      </c>
      <c r="E895" s="219" t="s">
        <v>21</v>
      </c>
      <c r="F895" s="220" t="s">
        <v>373</v>
      </c>
      <c r="G895" s="218"/>
      <c r="H895" s="221" t="s">
        <v>21</v>
      </c>
      <c r="I895" s="222"/>
      <c r="J895" s="218"/>
      <c r="K895" s="218"/>
      <c r="L895" s="223"/>
      <c r="M895" s="224"/>
      <c r="N895" s="225"/>
      <c r="O895" s="225"/>
      <c r="P895" s="225"/>
      <c r="Q895" s="225"/>
      <c r="R895" s="225"/>
      <c r="S895" s="225"/>
      <c r="T895" s="226"/>
      <c r="AT895" s="227" t="s">
        <v>184</v>
      </c>
      <c r="AU895" s="227" t="s">
        <v>82</v>
      </c>
      <c r="AV895" s="12" t="s">
        <v>80</v>
      </c>
      <c r="AW895" s="12" t="s">
        <v>35</v>
      </c>
      <c r="AX895" s="12" t="s">
        <v>72</v>
      </c>
      <c r="AY895" s="227" t="s">
        <v>172</v>
      </c>
    </row>
    <row r="896" spans="2:51" s="13" customFormat="1" ht="13.5">
      <c r="B896" s="228"/>
      <c r="C896" s="229"/>
      <c r="D896" s="214" t="s">
        <v>184</v>
      </c>
      <c r="E896" s="230" t="s">
        <v>21</v>
      </c>
      <c r="F896" s="231" t="s">
        <v>374</v>
      </c>
      <c r="G896" s="229"/>
      <c r="H896" s="232">
        <v>133</v>
      </c>
      <c r="I896" s="233"/>
      <c r="J896" s="229"/>
      <c r="K896" s="229"/>
      <c r="L896" s="234"/>
      <c r="M896" s="235"/>
      <c r="N896" s="236"/>
      <c r="O896" s="236"/>
      <c r="P896" s="236"/>
      <c r="Q896" s="236"/>
      <c r="R896" s="236"/>
      <c r="S896" s="236"/>
      <c r="T896" s="237"/>
      <c r="AT896" s="238" t="s">
        <v>184</v>
      </c>
      <c r="AU896" s="238" t="s">
        <v>82</v>
      </c>
      <c r="AV896" s="13" t="s">
        <v>82</v>
      </c>
      <c r="AW896" s="13" t="s">
        <v>35</v>
      </c>
      <c r="AX896" s="13" t="s">
        <v>72</v>
      </c>
      <c r="AY896" s="238" t="s">
        <v>172</v>
      </c>
    </row>
    <row r="897" spans="2:51" s="13" customFormat="1" ht="13.5">
      <c r="B897" s="228"/>
      <c r="C897" s="229"/>
      <c r="D897" s="214" t="s">
        <v>184</v>
      </c>
      <c r="E897" s="230" t="s">
        <v>21</v>
      </c>
      <c r="F897" s="231" t="s">
        <v>375</v>
      </c>
      <c r="G897" s="229"/>
      <c r="H897" s="232">
        <v>5.26</v>
      </c>
      <c r="I897" s="233"/>
      <c r="J897" s="229"/>
      <c r="K897" s="229"/>
      <c r="L897" s="234"/>
      <c r="M897" s="235"/>
      <c r="N897" s="236"/>
      <c r="O897" s="236"/>
      <c r="P897" s="236"/>
      <c r="Q897" s="236"/>
      <c r="R897" s="236"/>
      <c r="S897" s="236"/>
      <c r="T897" s="237"/>
      <c r="AT897" s="238" t="s">
        <v>184</v>
      </c>
      <c r="AU897" s="238" t="s">
        <v>82</v>
      </c>
      <c r="AV897" s="13" t="s">
        <v>82</v>
      </c>
      <c r="AW897" s="13" t="s">
        <v>35</v>
      </c>
      <c r="AX897" s="13" t="s">
        <v>72</v>
      </c>
      <c r="AY897" s="238" t="s">
        <v>172</v>
      </c>
    </row>
    <row r="898" spans="2:51" s="12" customFormat="1" ht="13.5">
      <c r="B898" s="217"/>
      <c r="C898" s="218"/>
      <c r="D898" s="214" t="s">
        <v>184</v>
      </c>
      <c r="E898" s="219" t="s">
        <v>21</v>
      </c>
      <c r="F898" s="220" t="s">
        <v>1141</v>
      </c>
      <c r="G898" s="218"/>
      <c r="H898" s="221" t="s">
        <v>21</v>
      </c>
      <c r="I898" s="222"/>
      <c r="J898" s="218"/>
      <c r="K898" s="218"/>
      <c r="L898" s="223"/>
      <c r="M898" s="224"/>
      <c r="N898" s="225"/>
      <c r="O898" s="225"/>
      <c r="P898" s="225"/>
      <c r="Q898" s="225"/>
      <c r="R898" s="225"/>
      <c r="S898" s="225"/>
      <c r="T898" s="226"/>
      <c r="AT898" s="227" t="s">
        <v>184</v>
      </c>
      <c r="AU898" s="227" t="s">
        <v>82</v>
      </c>
      <c r="AV898" s="12" t="s">
        <v>80</v>
      </c>
      <c r="AW898" s="12" t="s">
        <v>35</v>
      </c>
      <c r="AX898" s="12" t="s">
        <v>72</v>
      </c>
      <c r="AY898" s="227" t="s">
        <v>172</v>
      </c>
    </row>
    <row r="899" spans="2:51" s="13" customFormat="1" ht="13.5">
      <c r="B899" s="228"/>
      <c r="C899" s="229"/>
      <c r="D899" s="214" t="s">
        <v>184</v>
      </c>
      <c r="E899" s="230" t="s">
        <v>21</v>
      </c>
      <c r="F899" s="231" t="s">
        <v>1142</v>
      </c>
      <c r="G899" s="229"/>
      <c r="H899" s="232">
        <v>2.4</v>
      </c>
      <c r="I899" s="233"/>
      <c r="J899" s="229"/>
      <c r="K899" s="229"/>
      <c r="L899" s="234"/>
      <c r="M899" s="235"/>
      <c r="N899" s="236"/>
      <c r="O899" s="236"/>
      <c r="P899" s="236"/>
      <c r="Q899" s="236"/>
      <c r="R899" s="236"/>
      <c r="S899" s="236"/>
      <c r="T899" s="237"/>
      <c r="AT899" s="238" t="s">
        <v>184</v>
      </c>
      <c r="AU899" s="238" t="s">
        <v>82</v>
      </c>
      <c r="AV899" s="13" t="s">
        <v>82</v>
      </c>
      <c r="AW899" s="13" t="s">
        <v>35</v>
      </c>
      <c r="AX899" s="13" t="s">
        <v>72</v>
      </c>
      <c r="AY899" s="238" t="s">
        <v>172</v>
      </c>
    </row>
    <row r="900" spans="2:51" s="13" customFormat="1" ht="13.5">
      <c r="B900" s="228"/>
      <c r="C900" s="229"/>
      <c r="D900" s="214" t="s">
        <v>184</v>
      </c>
      <c r="E900" s="230" t="s">
        <v>21</v>
      </c>
      <c r="F900" s="231" t="s">
        <v>1143</v>
      </c>
      <c r="G900" s="229"/>
      <c r="H900" s="232">
        <v>2.36</v>
      </c>
      <c r="I900" s="233"/>
      <c r="J900" s="229"/>
      <c r="K900" s="229"/>
      <c r="L900" s="234"/>
      <c r="M900" s="235"/>
      <c r="N900" s="236"/>
      <c r="O900" s="236"/>
      <c r="P900" s="236"/>
      <c r="Q900" s="236"/>
      <c r="R900" s="236"/>
      <c r="S900" s="236"/>
      <c r="T900" s="237"/>
      <c r="AT900" s="238" t="s">
        <v>184</v>
      </c>
      <c r="AU900" s="238" t="s">
        <v>82</v>
      </c>
      <c r="AV900" s="13" t="s">
        <v>82</v>
      </c>
      <c r="AW900" s="13" t="s">
        <v>35</v>
      </c>
      <c r="AX900" s="13" t="s">
        <v>72</v>
      </c>
      <c r="AY900" s="238" t="s">
        <v>172</v>
      </c>
    </row>
    <row r="901" spans="2:51" s="13" customFormat="1" ht="13.5">
      <c r="B901" s="228"/>
      <c r="C901" s="229"/>
      <c r="D901" s="214" t="s">
        <v>184</v>
      </c>
      <c r="E901" s="230" t="s">
        <v>21</v>
      </c>
      <c r="F901" s="231" t="s">
        <v>1144</v>
      </c>
      <c r="G901" s="229"/>
      <c r="H901" s="232">
        <v>4.552</v>
      </c>
      <c r="I901" s="233"/>
      <c r="J901" s="229"/>
      <c r="K901" s="229"/>
      <c r="L901" s="234"/>
      <c r="M901" s="235"/>
      <c r="N901" s="236"/>
      <c r="O901" s="236"/>
      <c r="P901" s="236"/>
      <c r="Q901" s="236"/>
      <c r="R901" s="236"/>
      <c r="S901" s="236"/>
      <c r="T901" s="237"/>
      <c r="AT901" s="238" t="s">
        <v>184</v>
      </c>
      <c r="AU901" s="238" t="s">
        <v>82</v>
      </c>
      <c r="AV901" s="13" t="s">
        <v>82</v>
      </c>
      <c r="AW901" s="13" t="s">
        <v>35</v>
      </c>
      <c r="AX901" s="13" t="s">
        <v>72</v>
      </c>
      <c r="AY901" s="238" t="s">
        <v>172</v>
      </c>
    </row>
    <row r="902" spans="2:51" s="13" customFormat="1" ht="13.5">
      <c r="B902" s="228"/>
      <c r="C902" s="229"/>
      <c r="D902" s="214" t="s">
        <v>184</v>
      </c>
      <c r="E902" s="230" t="s">
        <v>21</v>
      </c>
      <c r="F902" s="231" t="s">
        <v>1145</v>
      </c>
      <c r="G902" s="229"/>
      <c r="H902" s="232">
        <v>4.956</v>
      </c>
      <c r="I902" s="233"/>
      <c r="J902" s="229"/>
      <c r="K902" s="229"/>
      <c r="L902" s="234"/>
      <c r="M902" s="235"/>
      <c r="N902" s="236"/>
      <c r="O902" s="236"/>
      <c r="P902" s="236"/>
      <c r="Q902" s="236"/>
      <c r="R902" s="236"/>
      <c r="S902" s="236"/>
      <c r="T902" s="237"/>
      <c r="AT902" s="238" t="s">
        <v>184</v>
      </c>
      <c r="AU902" s="238" t="s">
        <v>82</v>
      </c>
      <c r="AV902" s="13" t="s">
        <v>82</v>
      </c>
      <c r="AW902" s="13" t="s">
        <v>35</v>
      </c>
      <c r="AX902" s="13" t="s">
        <v>72</v>
      </c>
      <c r="AY902" s="238" t="s">
        <v>172</v>
      </c>
    </row>
    <row r="903" spans="2:51" s="12" customFormat="1" ht="13.5">
      <c r="B903" s="217"/>
      <c r="C903" s="218"/>
      <c r="D903" s="214" t="s">
        <v>184</v>
      </c>
      <c r="E903" s="219" t="s">
        <v>21</v>
      </c>
      <c r="F903" s="220" t="s">
        <v>1146</v>
      </c>
      <c r="G903" s="218"/>
      <c r="H903" s="221" t="s">
        <v>21</v>
      </c>
      <c r="I903" s="222"/>
      <c r="J903" s="218"/>
      <c r="K903" s="218"/>
      <c r="L903" s="223"/>
      <c r="M903" s="224"/>
      <c r="N903" s="225"/>
      <c r="O903" s="225"/>
      <c r="P903" s="225"/>
      <c r="Q903" s="225"/>
      <c r="R903" s="225"/>
      <c r="S903" s="225"/>
      <c r="T903" s="226"/>
      <c r="AT903" s="227" t="s">
        <v>184</v>
      </c>
      <c r="AU903" s="227" t="s">
        <v>82</v>
      </c>
      <c r="AV903" s="12" t="s">
        <v>80</v>
      </c>
      <c r="AW903" s="12" t="s">
        <v>35</v>
      </c>
      <c r="AX903" s="12" t="s">
        <v>72</v>
      </c>
      <c r="AY903" s="227" t="s">
        <v>172</v>
      </c>
    </row>
    <row r="904" spans="2:51" s="12" customFormat="1" ht="13.5">
      <c r="B904" s="217"/>
      <c r="C904" s="218"/>
      <c r="D904" s="214" t="s">
        <v>184</v>
      </c>
      <c r="E904" s="219" t="s">
        <v>21</v>
      </c>
      <c r="F904" s="220" t="s">
        <v>221</v>
      </c>
      <c r="G904" s="218"/>
      <c r="H904" s="221" t="s">
        <v>21</v>
      </c>
      <c r="I904" s="222"/>
      <c r="J904" s="218"/>
      <c r="K904" s="218"/>
      <c r="L904" s="223"/>
      <c r="M904" s="224"/>
      <c r="N904" s="225"/>
      <c r="O904" s="225"/>
      <c r="P904" s="225"/>
      <c r="Q904" s="225"/>
      <c r="R904" s="225"/>
      <c r="S904" s="225"/>
      <c r="T904" s="226"/>
      <c r="AT904" s="227" t="s">
        <v>184</v>
      </c>
      <c r="AU904" s="227" t="s">
        <v>82</v>
      </c>
      <c r="AV904" s="12" t="s">
        <v>80</v>
      </c>
      <c r="AW904" s="12" t="s">
        <v>35</v>
      </c>
      <c r="AX904" s="12" t="s">
        <v>72</v>
      </c>
      <c r="AY904" s="227" t="s">
        <v>172</v>
      </c>
    </row>
    <row r="905" spans="2:51" s="13" customFormat="1" ht="13.5">
      <c r="B905" s="228"/>
      <c r="C905" s="229"/>
      <c r="D905" s="214" t="s">
        <v>184</v>
      </c>
      <c r="E905" s="230" t="s">
        <v>21</v>
      </c>
      <c r="F905" s="231" t="s">
        <v>341</v>
      </c>
      <c r="G905" s="229"/>
      <c r="H905" s="232">
        <v>10.78</v>
      </c>
      <c r="I905" s="233"/>
      <c r="J905" s="229"/>
      <c r="K905" s="229"/>
      <c r="L905" s="234"/>
      <c r="M905" s="235"/>
      <c r="N905" s="236"/>
      <c r="O905" s="236"/>
      <c r="P905" s="236"/>
      <c r="Q905" s="236"/>
      <c r="R905" s="236"/>
      <c r="S905" s="236"/>
      <c r="T905" s="237"/>
      <c r="AT905" s="238" t="s">
        <v>184</v>
      </c>
      <c r="AU905" s="238" t="s">
        <v>82</v>
      </c>
      <c r="AV905" s="13" t="s">
        <v>82</v>
      </c>
      <c r="AW905" s="13" t="s">
        <v>35</v>
      </c>
      <c r="AX905" s="13" t="s">
        <v>72</v>
      </c>
      <c r="AY905" s="238" t="s">
        <v>172</v>
      </c>
    </row>
    <row r="906" spans="2:51" s="12" customFormat="1" ht="13.5">
      <c r="B906" s="217"/>
      <c r="C906" s="218"/>
      <c r="D906" s="214" t="s">
        <v>184</v>
      </c>
      <c r="E906" s="219" t="s">
        <v>21</v>
      </c>
      <c r="F906" s="220" t="s">
        <v>361</v>
      </c>
      <c r="G906" s="218"/>
      <c r="H906" s="221" t="s">
        <v>21</v>
      </c>
      <c r="I906" s="222"/>
      <c r="J906" s="218"/>
      <c r="K906" s="218"/>
      <c r="L906" s="223"/>
      <c r="M906" s="224"/>
      <c r="N906" s="225"/>
      <c r="O906" s="225"/>
      <c r="P906" s="225"/>
      <c r="Q906" s="225"/>
      <c r="R906" s="225"/>
      <c r="S906" s="225"/>
      <c r="T906" s="226"/>
      <c r="AT906" s="227" t="s">
        <v>184</v>
      </c>
      <c r="AU906" s="227" t="s">
        <v>82</v>
      </c>
      <c r="AV906" s="12" t="s">
        <v>80</v>
      </c>
      <c r="AW906" s="12" t="s">
        <v>35</v>
      </c>
      <c r="AX906" s="12" t="s">
        <v>72</v>
      </c>
      <c r="AY906" s="227" t="s">
        <v>172</v>
      </c>
    </row>
    <row r="907" spans="2:51" s="13" customFormat="1" ht="13.5">
      <c r="B907" s="228"/>
      <c r="C907" s="229"/>
      <c r="D907" s="214" t="s">
        <v>184</v>
      </c>
      <c r="E907" s="230" t="s">
        <v>21</v>
      </c>
      <c r="F907" s="231" t="s">
        <v>362</v>
      </c>
      <c r="G907" s="229"/>
      <c r="H907" s="232">
        <v>16.815</v>
      </c>
      <c r="I907" s="233"/>
      <c r="J907" s="229"/>
      <c r="K907" s="229"/>
      <c r="L907" s="234"/>
      <c r="M907" s="235"/>
      <c r="N907" s="236"/>
      <c r="O907" s="236"/>
      <c r="P907" s="236"/>
      <c r="Q907" s="236"/>
      <c r="R907" s="236"/>
      <c r="S907" s="236"/>
      <c r="T907" s="237"/>
      <c r="AT907" s="238" t="s">
        <v>184</v>
      </c>
      <c r="AU907" s="238" t="s">
        <v>82</v>
      </c>
      <c r="AV907" s="13" t="s">
        <v>82</v>
      </c>
      <c r="AW907" s="13" t="s">
        <v>35</v>
      </c>
      <c r="AX907" s="13" t="s">
        <v>72</v>
      </c>
      <c r="AY907" s="238" t="s">
        <v>172</v>
      </c>
    </row>
    <row r="908" spans="2:51" s="13" customFormat="1" ht="13.5">
      <c r="B908" s="228"/>
      <c r="C908" s="229"/>
      <c r="D908" s="214" t="s">
        <v>184</v>
      </c>
      <c r="E908" s="230" t="s">
        <v>21</v>
      </c>
      <c r="F908" s="231" t="s">
        <v>364</v>
      </c>
      <c r="G908" s="229"/>
      <c r="H908" s="232">
        <v>3.08</v>
      </c>
      <c r="I908" s="233"/>
      <c r="J908" s="229"/>
      <c r="K908" s="229"/>
      <c r="L908" s="234"/>
      <c r="M908" s="235"/>
      <c r="N908" s="236"/>
      <c r="O908" s="236"/>
      <c r="P908" s="236"/>
      <c r="Q908" s="236"/>
      <c r="R908" s="236"/>
      <c r="S908" s="236"/>
      <c r="T908" s="237"/>
      <c r="AT908" s="238" t="s">
        <v>184</v>
      </c>
      <c r="AU908" s="238" t="s">
        <v>82</v>
      </c>
      <c r="AV908" s="13" t="s">
        <v>82</v>
      </c>
      <c r="AW908" s="13" t="s">
        <v>35</v>
      </c>
      <c r="AX908" s="13" t="s">
        <v>72</v>
      </c>
      <c r="AY908" s="238" t="s">
        <v>172</v>
      </c>
    </row>
    <row r="909" spans="2:51" s="13" customFormat="1" ht="13.5">
      <c r="B909" s="228"/>
      <c r="C909" s="229"/>
      <c r="D909" s="214" t="s">
        <v>184</v>
      </c>
      <c r="E909" s="230" t="s">
        <v>21</v>
      </c>
      <c r="F909" s="231" t="s">
        <v>365</v>
      </c>
      <c r="G909" s="229"/>
      <c r="H909" s="232">
        <v>1.145</v>
      </c>
      <c r="I909" s="233"/>
      <c r="J909" s="229"/>
      <c r="K909" s="229"/>
      <c r="L909" s="234"/>
      <c r="M909" s="235"/>
      <c r="N909" s="236"/>
      <c r="O909" s="236"/>
      <c r="P909" s="236"/>
      <c r="Q909" s="236"/>
      <c r="R909" s="236"/>
      <c r="S909" s="236"/>
      <c r="T909" s="237"/>
      <c r="AT909" s="238" t="s">
        <v>184</v>
      </c>
      <c r="AU909" s="238" t="s">
        <v>82</v>
      </c>
      <c r="AV909" s="13" t="s">
        <v>82</v>
      </c>
      <c r="AW909" s="13" t="s">
        <v>35</v>
      </c>
      <c r="AX909" s="13" t="s">
        <v>72</v>
      </c>
      <c r="AY909" s="238" t="s">
        <v>172</v>
      </c>
    </row>
    <row r="910" spans="2:51" s="12" customFormat="1" ht="13.5">
      <c r="B910" s="217"/>
      <c r="C910" s="218"/>
      <c r="D910" s="214" t="s">
        <v>184</v>
      </c>
      <c r="E910" s="219" t="s">
        <v>21</v>
      </c>
      <c r="F910" s="220" t="s">
        <v>299</v>
      </c>
      <c r="G910" s="218"/>
      <c r="H910" s="221" t="s">
        <v>21</v>
      </c>
      <c r="I910" s="222"/>
      <c r="J910" s="218"/>
      <c r="K910" s="218"/>
      <c r="L910" s="223"/>
      <c r="M910" s="224"/>
      <c r="N910" s="225"/>
      <c r="O910" s="225"/>
      <c r="P910" s="225"/>
      <c r="Q910" s="225"/>
      <c r="R910" s="225"/>
      <c r="S910" s="225"/>
      <c r="T910" s="226"/>
      <c r="AT910" s="227" t="s">
        <v>184</v>
      </c>
      <c r="AU910" s="227" t="s">
        <v>82</v>
      </c>
      <c r="AV910" s="12" t="s">
        <v>80</v>
      </c>
      <c r="AW910" s="12" t="s">
        <v>35</v>
      </c>
      <c r="AX910" s="12" t="s">
        <v>72</v>
      </c>
      <c r="AY910" s="227" t="s">
        <v>172</v>
      </c>
    </row>
    <row r="911" spans="2:51" s="13" customFormat="1" ht="13.5">
      <c r="B911" s="228"/>
      <c r="C911" s="229"/>
      <c r="D911" s="214" t="s">
        <v>184</v>
      </c>
      <c r="E911" s="230" t="s">
        <v>21</v>
      </c>
      <c r="F911" s="231" t="s">
        <v>300</v>
      </c>
      <c r="G911" s="229"/>
      <c r="H911" s="232">
        <v>14.472</v>
      </c>
      <c r="I911" s="233"/>
      <c r="J911" s="229"/>
      <c r="K911" s="229"/>
      <c r="L911" s="234"/>
      <c r="M911" s="235"/>
      <c r="N911" s="236"/>
      <c r="O911" s="236"/>
      <c r="P911" s="236"/>
      <c r="Q911" s="236"/>
      <c r="R911" s="236"/>
      <c r="S911" s="236"/>
      <c r="T911" s="237"/>
      <c r="AT911" s="238" t="s">
        <v>184</v>
      </c>
      <c r="AU911" s="238" t="s">
        <v>82</v>
      </c>
      <c r="AV911" s="13" t="s">
        <v>82</v>
      </c>
      <c r="AW911" s="13" t="s">
        <v>35</v>
      </c>
      <c r="AX911" s="13" t="s">
        <v>72</v>
      </c>
      <c r="AY911" s="238" t="s">
        <v>172</v>
      </c>
    </row>
    <row r="912" spans="2:51" s="12" customFormat="1" ht="13.5">
      <c r="B912" s="217"/>
      <c r="C912" s="218"/>
      <c r="D912" s="214" t="s">
        <v>184</v>
      </c>
      <c r="E912" s="219" t="s">
        <v>21</v>
      </c>
      <c r="F912" s="220" t="s">
        <v>1147</v>
      </c>
      <c r="G912" s="218"/>
      <c r="H912" s="221" t="s">
        <v>21</v>
      </c>
      <c r="I912" s="222"/>
      <c r="J912" s="218"/>
      <c r="K912" s="218"/>
      <c r="L912" s="223"/>
      <c r="M912" s="224"/>
      <c r="N912" s="225"/>
      <c r="O912" s="225"/>
      <c r="P912" s="225"/>
      <c r="Q912" s="225"/>
      <c r="R912" s="225"/>
      <c r="S912" s="225"/>
      <c r="T912" s="226"/>
      <c r="AT912" s="227" t="s">
        <v>184</v>
      </c>
      <c r="AU912" s="227" t="s">
        <v>82</v>
      </c>
      <c r="AV912" s="12" t="s">
        <v>80</v>
      </c>
      <c r="AW912" s="12" t="s">
        <v>35</v>
      </c>
      <c r="AX912" s="12" t="s">
        <v>72</v>
      </c>
      <c r="AY912" s="227" t="s">
        <v>172</v>
      </c>
    </row>
    <row r="913" spans="2:51" s="12" customFormat="1" ht="13.5">
      <c r="B913" s="217"/>
      <c r="C913" s="218"/>
      <c r="D913" s="214" t="s">
        <v>184</v>
      </c>
      <c r="E913" s="219" t="s">
        <v>21</v>
      </c>
      <c r="F913" s="220" t="s">
        <v>303</v>
      </c>
      <c r="G913" s="218"/>
      <c r="H913" s="221" t="s">
        <v>21</v>
      </c>
      <c r="I913" s="222"/>
      <c r="J913" s="218"/>
      <c r="K913" s="218"/>
      <c r="L913" s="223"/>
      <c r="M913" s="224"/>
      <c r="N913" s="225"/>
      <c r="O913" s="225"/>
      <c r="P913" s="225"/>
      <c r="Q913" s="225"/>
      <c r="R913" s="225"/>
      <c r="S913" s="225"/>
      <c r="T913" s="226"/>
      <c r="AT913" s="227" t="s">
        <v>184</v>
      </c>
      <c r="AU913" s="227" t="s">
        <v>82</v>
      </c>
      <c r="AV913" s="12" t="s">
        <v>80</v>
      </c>
      <c r="AW913" s="12" t="s">
        <v>35</v>
      </c>
      <c r="AX913" s="12" t="s">
        <v>72</v>
      </c>
      <c r="AY913" s="227" t="s">
        <v>172</v>
      </c>
    </row>
    <row r="914" spans="2:51" s="13" customFormat="1" ht="13.5">
      <c r="B914" s="228"/>
      <c r="C914" s="229"/>
      <c r="D914" s="214" t="s">
        <v>184</v>
      </c>
      <c r="E914" s="230" t="s">
        <v>21</v>
      </c>
      <c r="F914" s="231" t="s">
        <v>1148</v>
      </c>
      <c r="G914" s="229"/>
      <c r="H914" s="232">
        <v>1.016</v>
      </c>
      <c r="I914" s="233"/>
      <c r="J914" s="229"/>
      <c r="K914" s="229"/>
      <c r="L914" s="234"/>
      <c r="M914" s="235"/>
      <c r="N914" s="236"/>
      <c r="O914" s="236"/>
      <c r="P914" s="236"/>
      <c r="Q914" s="236"/>
      <c r="R914" s="236"/>
      <c r="S914" s="236"/>
      <c r="T914" s="237"/>
      <c r="AT914" s="238" t="s">
        <v>184</v>
      </c>
      <c r="AU914" s="238" t="s">
        <v>82</v>
      </c>
      <c r="AV914" s="13" t="s">
        <v>82</v>
      </c>
      <c r="AW914" s="13" t="s">
        <v>35</v>
      </c>
      <c r="AX914" s="13" t="s">
        <v>72</v>
      </c>
      <c r="AY914" s="238" t="s">
        <v>172</v>
      </c>
    </row>
    <row r="915" spans="2:51" s="12" customFormat="1" ht="13.5">
      <c r="B915" s="217"/>
      <c r="C915" s="218"/>
      <c r="D915" s="214" t="s">
        <v>184</v>
      </c>
      <c r="E915" s="219" t="s">
        <v>21</v>
      </c>
      <c r="F915" s="220" t="s">
        <v>305</v>
      </c>
      <c r="G915" s="218"/>
      <c r="H915" s="221" t="s">
        <v>21</v>
      </c>
      <c r="I915" s="222"/>
      <c r="J915" s="218"/>
      <c r="K915" s="218"/>
      <c r="L915" s="223"/>
      <c r="M915" s="224"/>
      <c r="N915" s="225"/>
      <c r="O915" s="225"/>
      <c r="P915" s="225"/>
      <c r="Q915" s="225"/>
      <c r="R915" s="225"/>
      <c r="S915" s="225"/>
      <c r="T915" s="226"/>
      <c r="AT915" s="227" t="s">
        <v>184</v>
      </c>
      <c r="AU915" s="227" t="s">
        <v>82</v>
      </c>
      <c r="AV915" s="12" t="s">
        <v>80</v>
      </c>
      <c r="AW915" s="12" t="s">
        <v>35</v>
      </c>
      <c r="AX915" s="12" t="s">
        <v>72</v>
      </c>
      <c r="AY915" s="227" t="s">
        <v>172</v>
      </c>
    </row>
    <row r="916" spans="2:51" s="13" customFormat="1" ht="13.5">
      <c r="B916" s="228"/>
      <c r="C916" s="229"/>
      <c r="D916" s="214" t="s">
        <v>184</v>
      </c>
      <c r="E916" s="230" t="s">
        <v>21</v>
      </c>
      <c r="F916" s="231" t="s">
        <v>1149</v>
      </c>
      <c r="G916" s="229"/>
      <c r="H916" s="232">
        <v>18.444</v>
      </c>
      <c r="I916" s="233"/>
      <c r="J916" s="229"/>
      <c r="K916" s="229"/>
      <c r="L916" s="234"/>
      <c r="M916" s="235"/>
      <c r="N916" s="236"/>
      <c r="O916" s="236"/>
      <c r="P916" s="236"/>
      <c r="Q916" s="236"/>
      <c r="R916" s="236"/>
      <c r="S916" s="236"/>
      <c r="T916" s="237"/>
      <c r="AT916" s="238" t="s">
        <v>184</v>
      </c>
      <c r="AU916" s="238" t="s">
        <v>82</v>
      </c>
      <c r="AV916" s="13" t="s">
        <v>82</v>
      </c>
      <c r="AW916" s="13" t="s">
        <v>35</v>
      </c>
      <c r="AX916" s="13" t="s">
        <v>72</v>
      </c>
      <c r="AY916" s="238" t="s">
        <v>172</v>
      </c>
    </row>
    <row r="917" spans="2:51" s="13" customFormat="1" ht="13.5">
      <c r="B917" s="228"/>
      <c r="C917" s="229"/>
      <c r="D917" s="214" t="s">
        <v>184</v>
      </c>
      <c r="E917" s="230" t="s">
        <v>21</v>
      </c>
      <c r="F917" s="231" t="s">
        <v>1150</v>
      </c>
      <c r="G917" s="229"/>
      <c r="H917" s="232">
        <v>0.686</v>
      </c>
      <c r="I917" s="233"/>
      <c r="J917" s="229"/>
      <c r="K917" s="229"/>
      <c r="L917" s="234"/>
      <c r="M917" s="235"/>
      <c r="N917" s="236"/>
      <c r="O917" s="236"/>
      <c r="P917" s="236"/>
      <c r="Q917" s="236"/>
      <c r="R917" s="236"/>
      <c r="S917" s="236"/>
      <c r="T917" s="237"/>
      <c r="AT917" s="238" t="s">
        <v>184</v>
      </c>
      <c r="AU917" s="238" t="s">
        <v>82</v>
      </c>
      <c r="AV917" s="13" t="s">
        <v>82</v>
      </c>
      <c r="AW917" s="13" t="s">
        <v>35</v>
      </c>
      <c r="AX917" s="13" t="s">
        <v>72</v>
      </c>
      <c r="AY917" s="238" t="s">
        <v>172</v>
      </c>
    </row>
    <row r="918" spans="2:51" s="12" customFormat="1" ht="13.5">
      <c r="B918" s="217"/>
      <c r="C918" s="218"/>
      <c r="D918" s="214" t="s">
        <v>184</v>
      </c>
      <c r="E918" s="219" t="s">
        <v>21</v>
      </c>
      <c r="F918" s="220" t="s">
        <v>309</v>
      </c>
      <c r="G918" s="218"/>
      <c r="H918" s="221" t="s">
        <v>21</v>
      </c>
      <c r="I918" s="222"/>
      <c r="J918" s="218"/>
      <c r="K918" s="218"/>
      <c r="L918" s="223"/>
      <c r="M918" s="224"/>
      <c r="N918" s="225"/>
      <c r="O918" s="225"/>
      <c r="P918" s="225"/>
      <c r="Q918" s="225"/>
      <c r="R918" s="225"/>
      <c r="S918" s="225"/>
      <c r="T918" s="226"/>
      <c r="AT918" s="227" t="s">
        <v>184</v>
      </c>
      <c r="AU918" s="227" t="s">
        <v>82</v>
      </c>
      <c r="AV918" s="12" t="s">
        <v>80</v>
      </c>
      <c r="AW918" s="12" t="s">
        <v>35</v>
      </c>
      <c r="AX918" s="12" t="s">
        <v>72</v>
      </c>
      <c r="AY918" s="227" t="s">
        <v>172</v>
      </c>
    </row>
    <row r="919" spans="2:51" s="13" customFormat="1" ht="13.5">
      <c r="B919" s="228"/>
      <c r="C919" s="229"/>
      <c r="D919" s="214" t="s">
        <v>184</v>
      </c>
      <c r="E919" s="230" t="s">
        <v>21</v>
      </c>
      <c r="F919" s="231" t="s">
        <v>683</v>
      </c>
      <c r="G919" s="229"/>
      <c r="H919" s="232">
        <v>7.655</v>
      </c>
      <c r="I919" s="233"/>
      <c r="J919" s="229"/>
      <c r="K919" s="229"/>
      <c r="L919" s="234"/>
      <c r="M919" s="235"/>
      <c r="N919" s="236"/>
      <c r="O919" s="236"/>
      <c r="P919" s="236"/>
      <c r="Q919" s="236"/>
      <c r="R919" s="236"/>
      <c r="S919" s="236"/>
      <c r="T919" s="237"/>
      <c r="AT919" s="238" t="s">
        <v>184</v>
      </c>
      <c r="AU919" s="238" t="s">
        <v>82</v>
      </c>
      <c r="AV919" s="13" t="s">
        <v>82</v>
      </c>
      <c r="AW919" s="13" t="s">
        <v>35</v>
      </c>
      <c r="AX919" s="13" t="s">
        <v>72</v>
      </c>
      <c r="AY919" s="238" t="s">
        <v>172</v>
      </c>
    </row>
    <row r="920" spans="2:51" s="13" customFormat="1" ht="13.5">
      <c r="B920" s="228"/>
      <c r="C920" s="229"/>
      <c r="D920" s="214" t="s">
        <v>184</v>
      </c>
      <c r="E920" s="230" t="s">
        <v>21</v>
      </c>
      <c r="F920" s="231" t="s">
        <v>1151</v>
      </c>
      <c r="G920" s="229"/>
      <c r="H920" s="232">
        <v>3.339</v>
      </c>
      <c r="I920" s="233"/>
      <c r="J920" s="229"/>
      <c r="K920" s="229"/>
      <c r="L920" s="234"/>
      <c r="M920" s="235"/>
      <c r="N920" s="236"/>
      <c r="O920" s="236"/>
      <c r="P920" s="236"/>
      <c r="Q920" s="236"/>
      <c r="R920" s="236"/>
      <c r="S920" s="236"/>
      <c r="T920" s="237"/>
      <c r="AT920" s="238" t="s">
        <v>184</v>
      </c>
      <c r="AU920" s="238" t="s">
        <v>82</v>
      </c>
      <c r="AV920" s="13" t="s">
        <v>82</v>
      </c>
      <c r="AW920" s="13" t="s">
        <v>35</v>
      </c>
      <c r="AX920" s="13" t="s">
        <v>72</v>
      </c>
      <c r="AY920" s="238" t="s">
        <v>172</v>
      </c>
    </row>
    <row r="921" spans="2:51" s="12" customFormat="1" ht="13.5">
      <c r="B921" s="217"/>
      <c r="C921" s="218"/>
      <c r="D921" s="214" t="s">
        <v>184</v>
      </c>
      <c r="E921" s="219" t="s">
        <v>21</v>
      </c>
      <c r="F921" s="220" t="s">
        <v>311</v>
      </c>
      <c r="G921" s="218"/>
      <c r="H921" s="221" t="s">
        <v>21</v>
      </c>
      <c r="I921" s="222"/>
      <c r="J921" s="218"/>
      <c r="K921" s="218"/>
      <c r="L921" s="223"/>
      <c r="M921" s="224"/>
      <c r="N921" s="225"/>
      <c r="O921" s="225"/>
      <c r="P921" s="225"/>
      <c r="Q921" s="225"/>
      <c r="R921" s="225"/>
      <c r="S921" s="225"/>
      <c r="T921" s="226"/>
      <c r="AT921" s="227" t="s">
        <v>184</v>
      </c>
      <c r="AU921" s="227" t="s">
        <v>82</v>
      </c>
      <c r="AV921" s="12" t="s">
        <v>80</v>
      </c>
      <c r="AW921" s="12" t="s">
        <v>35</v>
      </c>
      <c r="AX921" s="12" t="s">
        <v>72</v>
      </c>
      <c r="AY921" s="227" t="s">
        <v>172</v>
      </c>
    </row>
    <row r="922" spans="2:51" s="13" customFormat="1" ht="13.5">
      <c r="B922" s="228"/>
      <c r="C922" s="229"/>
      <c r="D922" s="214" t="s">
        <v>184</v>
      </c>
      <c r="E922" s="230" t="s">
        <v>21</v>
      </c>
      <c r="F922" s="231" t="s">
        <v>1152</v>
      </c>
      <c r="G922" s="229"/>
      <c r="H922" s="232">
        <v>7.638</v>
      </c>
      <c r="I922" s="233"/>
      <c r="J922" s="229"/>
      <c r="K922" s="229"/>
      <c r="L922" s="234"/>
      <c r="M922" s="235"/>
      <c r="N922" s="236"/>
      <c r="O922" s="236"/>
      <c r="P922" s="236"/>
      <c r="Q922" s="236"/>
      <c r="R922" s="236"/>
      <c r="S922" s="236"/>
      <c r="T922" s="237"/>
      <c r="AT922" s="238" t="s">
        <v>184</v>
      </c>
      <c r="AU922" s="238" t="s">
        <v>82</v>
      </c>
      <c r="AV922" s="13" t="s">
        <v>82</v>
      </c>
      <c r="AW922" s="13" t="s">
        <v>35</v>
      </c>
      <c r="AX922" s="13" t="s">
        <v>72</v>
      </c>
      <c r="AY922" s="238" t="s">
        <v>172</v>
      </c>
    </row>
    <row r="923" spans="2:51" s="12" customFormat="1" ht="13.5">
      <c r="B923" s="217"/>
      <c r="C923" s="218"/>
      <c r="D923" s="214" t="s">
        <v>184</v>
      </c>
      <c r="E923" s="219" t="s">
        <v>21</v>
      </c>
      <c r="F923" s="220" t="s">
        <v>314</v>
      </c>
      <c r="G923" s="218"/>
      <c r="H923" s="221" t="s">
        <v>21</v>
      </c>
      <c r="I923" s="222"/>
      <c r="J923" s="218"/>
      <c r="K923" s="218"/>
      <c r="L923" s="223"/>
      <c r="M923" s="224"/>
      <c r="N923" s="225"/>
      <c r="O923" s="225"/>
      <c r="P923" s="225"/>
      <c r="Q923" s="225"/>
      <c r="R923" s="225"/>
      <c r="S923" s="225"/>
      <c r="T923" s="226"/>
      <c r="AT923" s="227" t="s">
        <v>184</v>
      </c>
      <c r="AU923" s="227" t="s">
        <v>82</v>
      </c>
      <c r="AV923" s="12" t="s">
        <v>80</v>
      </c>
      <c r="AW923" s="12" t="s">
        <v>35</v>
      </c>
      <c r="AX923" s="12" t="s">
        <v>72</v>
      </c>
      <c r="AY923" s="227" t="s">
        <v>172</v>
      </c>
    </row>
    <row r="924" spans="2:51" s="13" customFormat="1" ht="13.5">
      <c r="B924" s="228"/>
      <c r="C924" s="229"/>
      <c r="D924" s="214" t="s">
        <v>184</v>
      </c>
      <c r="E924" s="230" t="s">
        <v>21</v>
      </c>
      <c r="F924" s="231" t="s">
        <v>1153</v>
      </c>
      <c r="G924" s="229"/>
      <c r="H924" s="232">
        <v>26.975</v>
      </c>
      <c r="I924" s="233"/>
      <c r="J924" s="229"/>
      <c r="K924" s="229"/>
      <c r="L924" s="234"/>
      <c r="M924" s="235"/>
      <c r="N924" s="236"/>
      <c r="O924" s="236"/>
      <c r="P924" s="236"/>
      <c r="Q924" s="236"/>
      <c r="R924" s="236"/>
      <c r="S924" s="236"/>
      <c r="T924" s="237"/>
      <c r="AT924" s="238" t="s">
        <v>184</v>
      </c>
      <c r="AU924" s="238" t="s">
        <v>82</v>
      </c>
      <c r="AV924" s="13" t="s">
        <v>82</v>
      </c>
      <c r="AW924" s="13" t="s">
        <v>35</v>
      </c>
      <c r="AX924" s="13" t="s">
        <v>72</v>
      </c>
      <c r="AY924" s="238" t="s">
        <v>172</v>
      </c>
    </row>
    <row r="925" spans="2:51" s="12" customFormat="1" ht="13.5">
      <c r="B925" s="217"/>
      <c r="C925" s="218"/>
      <c r="D925" s="214" t="s">
        <v>184</v>
      </c>
      <c r="E925" s="219" t="s">
        <v>21</v>
      </c>
      <c r="F925" s="220" t="s">
        <v>317</v>
      </c>
      <c r="G925" s="218"/>
      <c r="H925" s="221" t="s">
        <v>21</v>
      </c>
      <c r="I925" s="222"/>
      <c r="J925" s="218"/>
      <c r="K925" s="218"/>
      <c r="L925" s="223"/>
      <c r="M925" s="224"/>
      <c r="N925" s="225"/>
      <c r="O925" s="225"/>
      <c r="P925" s="225"/>
      <c r="Q925" s="225"/>
      <c r="R925" s="225"/>
      <c r="S925" s="225"/>
      <c r="T925" s="226"/>
      <c r="AT925" s="227" t="s">
        <v>184</v>
      </c>
      <c r="AU925" s="227" t="s">
        <v>82</v>
      </c>
      <c r="AV925" s="12" t="s">
        <v>80</v>
      </c>
      <c r="AW925" s="12" t="s">
        <v>35</v>
      </c>
      <c r="AX925" s="12" t="s">
        <v>72</v>
      </c>
      <c r="AY925" s="227" t="s">
        <v>172</v>
      </c>
    </row>
    <row r="926" spans="2:51" s="13" customFormat="1" ht="13.5">
      <c r="B926" s="228"/>
      <c r="C926" s="229"/>
      <c r="D926" s="214" t="s">
        <v>184</v>
      </c>
      <c r="E926" s="230" t="s">
        <v>21</v>
      </c>
      <c r="F926" s="231" t="s">
        <v>1154</v>
      </c>
      <c r="G926" s="229"/>
      <c r="H926" s="232">
        <v>46.54</v>
      </c>
      <c r="I926" s="233"/>
      <c r="J926" s="229"/>
      <c r="K926" s="229"/>
      <c r="L926" s="234"/>
      <c r="M926" s="235"/>
      <c r="N926" s="236"/>
      <c r="O926" s="236"/>
      <c r="P926" s="236"/>
      <c r="Q926" s="236"/>
      <c r="R926" s="236"/>
      <c r="S926" s="236"/>
      <c r="T926" s="237"/>
      <c r="AT926" s="238" t="s">
        <v>184</v>
      </c>
      <c r="AU926" s="238" t="s">
        <v>82</v>
      </c>
      <c r="AV926" s="13" t="s">
        <v>82</v>
      </c>
      <c r="AW926" s="13" t="s">
        <v>35</v>
      </c>
      <c r="AX926" s="13" t="s">
        <v>72</v>
      </c>
      <c r="AY926" s="238" t="s">
        <v>172</v>
      </c>
    </row>
    <row r="927" spans="2:51" s="12" customFormat="1" ht="13.5">
      <c r="B927" s="217"/>
      <c r="C927" s="218"/>
      <c r="D927" s="214" t="s">
        <v>184</v>
      </c>
      <c r="E927" s="219" t="s">
        <v>21</v>
      </c>
      <c r="F927" s="220" t="s">
        <v>1155</v>
      </c>
      <c r="G927" s="218"/>
      <c r="H927" s="221" t="s">
        <v>21</v>
      </c>
      <c r="I927" s="222"/>
      <c r="J927" s="218"/>
      <c r="K927" s="218"/>
      <c r="L927" s="223"/>
      <c r="M927" s="224"/>
      <c r="N927" s="225"/>
      <c r="O927" s="225"/>
      <c r="P927" s="225"/>
      <c r="Q927" s="225"/>
      <c r="R927" s="225"/>
      <c r="S927" s="225"/>
      <c r="T927" s="226"/>
      <c r="AT927" s="227" t="s">
        <v>184</v>
      </c>
      <c r="AU927" s="227" t="s">
        <v>82</v>
      </c>
      <c r="AV927" s="12" t="s">
        <v>80</v>
      </c>
      <c r="AW927" s="12" t="s">
        <v>35</v>
      </c>
      <c r="AX927" s="12" t="s">
        <v>72</v>
      </c>
      <c r="AY927" s="227" t="s">
        <v>172</v>
      </c>
    </row>
    <row r="928" spans="2:51" s="12" customFormat="1" ht="13.5">
      <c r="B928" s="217"/>
      <c r="C928" s="218"/>
      <c r="D928" s="214" t="s">
        <v>184</v>
      </c>
      <c r="E928" s="219" t="s">
        <v>21</v>
      </c>
      <c r="F928" s="220" t="s">
        <v>325</v>
      </c>
      <c r="G928" s="218"/>
      <c r="H928" s="221" t="s">
        <v>21</v>
      </c>
      <c r="I928" s="222"/>
      <c r="J928" s="218"/>
      <c r="K928" s="218"/>
      <c r="L928" s="223"/>
      <c r="M928" s="224"/>
      <c r="N928" s="225"/>
      <c r="O928" s="225"/>
      <c r="P928" s="225"/>
      <c r="Q928" s="225"/>
      <c r="R928" s="225"/>
      <c r="S928" s="225"/>
      <c r="T928" s="226"/>
      <c r="AT928" s="227" t="s">
        <v>184</v>
      </c>
      <c r="AU928" s="227" t="s">
        <v>82</v>
      </c>
      <c r="AV928" s="12" t="s">
        <v>80</v>
      </c>
      <c r="AW928" s="12" t="s">
        <v>35</v>
      </c>
      <c r="AX928" s="12" t="s">
        <v>72</v>
      </c>
      <c r="AY928" s="227" t="s">
        <v>172</v>
      </c>
    </row>
    <row r="929" spans="2:51" s="13" customFormat="1" ht="13.5">
      <c r="B929" s="228"/>
      <c r="C929" s="229"/>
      <c r="D929" s="214" t="s">
        <v>184</v>
      </c>
      <c r="E929" s="230" t="s">
        <v>21</v>
      </c>
      <c r="F929" s="231" t="s">
        <v>1156</v>
      </c>
      <c r="G929" s="229"/>
      <c r="H929" s="232">
        <v>38.297</v>
      </c>
      <c r="I929" s="233"/>
      <c r="J929" s="229"/>
      <c r="K929" s="229"/>
      <c r="L929" s="234"/>
      <c r="M929" s="235"/>
      <c r="N929" s="236"/>
      <c r="O929" s="236"/>
      <c r="P929" s="236"/>
      <c r="Q929" s="236"/>
      <c r="R929" s="236"/>
      <c r="S929" s="236"/>
      <c r="T929" s="237"/>
      <c r="AT929" s="238" t="s">
        <v>184</v>
      </c>
      <c r="AU929" s="238" t="s">
        <v>82</v>
      </c>
      <c r="AV929" s="13" t="s">
        <v>82</v>
      </c>
      <c r="AW929" s="13" t="s">
        <v>35</v>
      </c>
      <c r="AX929" s="13" t="s">
        <v>72</v>
      </c>
      <c r="AY929" s="238" t="s">
        <v>172</v>
      </c>
    </row>
    <row r="930" spans="2:51" s="13" customFormat="1" ht="13.5">
      <c r="B930" s="228"/>
      <c r="C930" s="229"/>
      <c r="D930" s="214" t="s">
        <v>184</v>
      </c>
      <c r="E930" s="230" t="s">
        <v>21</v>
      </c>
      <c r="F930" s="231" t="s">
        <v>349</v>
      </c>
      <c r="G930" s="229"/>
      <c r="H930" s="232">
        <v>1.608</v>
      </c>
      <c r="I930" s="233"/>
      <c r="J930" s="229"/>
      <c r="K930" s="229"/>
      <c r="L930" s="234"/>
      <c r="M930" s="235"/>
      <c r="N930" s="236"/>
      <c r="O930" s="236"/>
      <c r="P930" s="236"/>
      <c r="Q930" s="236"/>
      <c r="R930" s="236"/>
      <c r="S930" s="236"/>
      <c r="T930" s="237"/>
      <c r="AT930" s="238" t="s">
        <v>184</v>
      </c>
      <c r="AU930" s="238" t="s">
        <v>82</v>
      </c>
      <c r="AV930" s="13" t="s">
        <v>82</v>
      </c>
      <c r="AW930" s="13" t="s">
        <v>35</v>
      </c>
      <c r="AX930" s="13" t="s">
        <v>72</v>
      </c>
      <c r="AY930" s="238" t="s">
        <v>172</v>
      </c>
    </row>
    <row r="931" spans="2:51" s="12" customFormat="1" ht="13.5">
      <c r="B931" s="217"/>
      <c r="C931" s="218"/>
      <c r="D931" s="214" t="s">
        <v>184</v>
      </c>
      <c r="E931" s="219" t="s">
        <v>21</v>
      </c>
      <c r="F931" s="220" t="s">
        <v>1157</v>
      </c>
      <c r="G931" s="218"/>
      <c r="H931" s="221" t="s">
        <v>21</v>
      </c>
      <c r="I931" s="222"/>
      <c r="J931" s="218"/>
      <c r="K931" s="218"/>
      <c r="L931" s="223"/>
      <c r="M931" s="224"/>
      <c r="N931" s="225"/>
      <c r="O931" s="225"/>
      <c r="P931" s="225"/>
      <c r="Q931" s="225"/>
      <c r="R931" s="225"/>
      <c r="S931" s="225"/>
      <c r="T931" s="226"/>
      <c r="AT931" s="227" t="s">
        <v>184</v>
      </c>
      <c r="AU931" s="227" t="s">
        <v>82</v>
      </c>
      <c r="AV931" s="12" t="s">
        <v>80</v>
      </c>
      <c r="AW931" s="12" t="s">
        <v>35</v>
      </c>
      <c r="AX931" s="12" t="s">
        <v>72</v>
      </c>
      <c r="AY931" s="227" t="s">
        <v>172</v>
      </c>
    </row>
    <row r="932" spans="2:51" s="13" customFormat="1" ht="13.5">
      <c r="B932" s="228"/>
      <c r="C932" s="229"/>
      <c r="D932" s="214" t="s">
        <v>184</v>
      </c>
      <c r="E932" s="230" t="s">
        <v>21</v>
      </c>
      <c r="F932" s="231" t="s">
        <v>1158</v>
      </c>
      <c r="G932" s="229"/>
      <c r="H932" s="232">
        <v>-3.66</v>
      </c>
      <c r="I932" s="233"/>
      <c r="J932" s="229"/>
      <c r="K932" s="229"/>
      <c r="L932" s="234"/>
      <c r="M932" s="235"/>
      <c r="N932" s="236"/>
      <c r="O932" s="236"/>
      <c r="P932" s="236"/>
      <c r="Q932" s="236"/>
      <c r="R932" s="236"/>
      <c r="S932" s="236"/>
      <c r="T932" s="237"/>
      <c r="AT932" s="238" t="s">
        <v>184</v>
      </c>
      <c r="AU932" s="238" t="s">
        <v>82</v>
      </c>
      <c r="AV932" s="13" t="s">
        <v>82</v>
      </c>
      <c r="AW932" s="13" t="s">
        <v>35</v>
      </c>
      <c r="AX932" s="13" t="s">
        <v>72</v>
      </c>
      <c r="AY932" s="238" t="s">
        <v>172</v>
      </c>
    </row>
    <row r="933" spans="2:51" s="12" customFormat="1" ht="13.5">
      <c r="B933" s="217"/>
      <c r="C933" s="218"/>
      <c r="D933" s="214" t="s">
        <v>184</v>
      </c>
      <c r="E933" s="219" t="s">
        <v>21</v>
      </c>
      <c r="F933" s="220" t="s">
        <v>350</v>
      </c>
      <c r="G933" s="218"/>
      <c r="H933" s="221" t="s">
        <v>21</v>
      </c>
      <c r="I933" s="222"/>
      <c r="J933" s="218"/>
      <c r="K933" s="218"/>
      <c r="L933" s="223"/>
      <c r="M933" s="224"/>
      <c r="N933" s="225"/>
      <c r="O933" s="225"/>
      <c r="P933" s="225"/>
      <c r="Q933" s="225"/>
      <c r="R933" s="225"/>
      <c r="S933" s="225"/>
      <c r="T933" s="226"/>
      <c r="AT933" s="227" t="s">
        <v>184</v>
      </c>
      <c r="AU933" s="227" t="s">
        <v>82</v>
      </c>
      <c r="AV933" s="12" t="s">
        <v>80</v>
      </c>
      <c r="AW933" s="12" t="s">
        <v>35</v>
      </c>
      <c r="AX933" s="12" t="s">
        <v>72</v>
      </c>
      <c r="AY933" s="227" t="s">
        <v>172</v>
      </c>
    </row>
    <row r="934" spans="2:51" s="12" customFormat="1" ht="13.5">
      <c r="B934" s="217"/>
      <c r="C934" s="218"/>
      <c r="D934" s="214" t="s">
        <v>184</v>
      </c>
      <c r="E934" s="219" t="s">
        <v>21</v>
      </c>
      <c r="F934" s="220" t="s">
        <v>351</v>
      </c>
      <c r="G934" s="218"/>
      <c r="H934" s="221" t="s">
        <v>21</v>
      </c>
      <c r="I934" s="222"/>
      <c r="J934" s="218"/>
      <c r="K934" s="218"/>
      <c r="L934" s="223"/>
      <c r="M934" s="224"/>
      <c r="N934" s="225"/>
      <c r="O934" s="225"/>
      <c r="P934" s="225"/>
      <c r="Q934" s="225"/>
      <c r="R934" s="225"/>
      <c r="S934" s="225"/>
      <c r="T934" s="226"/>
      <c r="AT934" s="227" t="s">
        <v>184</v>
      </c>
      <c r="AU934" s="227" t="s">
        <v>82</v>
      </c>
      <c r="AV934" s="12" t="s">
        <v>80</v>
      </c>
      <c r="AW934" s="12" t="s">
        <v>35</v>
      </c>
      <c r="AX934" s="12" t="s">
        <v>72</v>
      </c>
      <c r="AY934" s="227" t="s">
        <v>172</v>
      </c>
    </row>
    <row r="935" spans="2:51" s="13" customFormat="1" ht="13.5">
      <c r="B935" s="228"/>
      <c r="C935" s="229"/>
      <c r="D935" s="214" t="s">
        <v>184</v>
      </c>
      <c r="E935" s="230" t="s">
        <v>21</v>
      </c>
      <c r="F935" s="231" t="s">
        <v>1159</v>
      </c>
      <c r="G935" s="229"/>
      <c r="H935" s="232">
        <v>111.936</v>
      </c>
      <c r="I935" s="233"/>
      <c r="J935" s="229"/>
      <c r="K935" s="229"/>
      <c r="L935" s="234"/>
      <c r="M935" s="235"/>
      <c r="N935" s="236"/>
      <c r="O935" s="236"/>
      <c r="P935" s="236"/>
      <c r="Q935" s="236"/>
      <c r="R935" s="236"/>
      <c r="S935" s="236"/>
      <c r="T935" s="237"/>
      <c r="AT935" s="238" t="s">
        <v>184</v>
      </c>
      <c r="AU935" s="238" t="s">
        <v>82</v>
      </c>
      <c r="AV935" s="13" t="s">
        <v>82</v>
      </c>
      <c r="AW935" s="13" t="s">
        <v>35</v>
      </c>
      <c r="AX935" s="13" t="s">
        <v>72</v>
      </c>
      <c r="AY935" s="238" t="s">
        <v>172</v>
      </c>
    </row>
    <row r="936" spans="2:51" s="13" customFormat="1" ht="13.5">
      <c r="B936" s="228"/>
      <c r="C936" s="229"/>
      <c r="D936" s="214" t="s">
        <v>184</v>
      </c>
      <c r="E936" s="230" t="s">
        <v>21</v>
      </c>
      <c r="F936" s="231" t="s">
        <v>353</v>
      </c>
      <c r="G936" s="229"/>
      <c r="H936" s="232">
        <v>3.483</v>
      </c>
      <c r="I936" s="233"/>
      <c r="J936" s="229"/>
      <c r="K936" s="229"/>
      <c r="L936" s="234"/>
      <c r="M936" s="235"/>
      <c r="N936" s="236"/>
      <c r="O936" s="236"/>
      <c r="P936" s="236"/>
      <c r="Q936" s="236"/>
      <c r="R936" s="236"/>
      <c r="S936" s="236"/>
      <c r="T936" s="237"/>
      <c r="AT936" s="238" t="s">
        <v>184</v>
      </c>
      <c r="AU936" s="238" t="s">
        <v>82</v>
      </c>
      <c r="AV936" s="13" t="s">
        <v>82</v>
      </c>
      <c r="AW936" s="13" t="s">
        <v>35</v>
      </c>
      <c r="AX936" s="13" t="s">
        <v>72</v>
      </c>
      <c r="AY936" s="238" t="s">
        <v>172</v>
      </c>
    </row>
    <row r="937" spans="2:51" s="13" customFormat="1" ht="13.5">
      <c r="B937" s="228"/>
      <c r="C937" s="229"/>
      <c r="D937" s="214" t="s">
        <v>184</v>
      </c>
      <c r="E937" s="230" t="s">
        <v>21</v>
      </c>
      <c r="F937" s="231" t="s">
        <v>354</v>
      </c>
      <c r="G937" s="229"/>
      <c r="H937" s="232">
        <v>0.795</v>
      </c>
      <c r="I937" s="233"/>
      <c r="J937" s="229"/>
      <c r="K937" s="229"/>
      <c r="L937" s="234"/>
      <c r="M937" s="235"/>
      <c r="N937" s="236"/>
      <c r="O937" s="236"/>
      <c r="P937" s="236"/>
      <c r="Q937" s="236"/>
      <c r="R937" s="236"/>
      <c r="S937" s="236"/>
      <c r="T937" s="237"/>
      <c r="AT937" s="238" t="s">
        <v>184</v>
      </c>
      <c r="AU937" s="238" t="s">
        <v>82</v>
      </c>
      <c r="AV937" s="13" t="s">
        <v>82</v>
      </c>
      <c r="AW937" s="13" t="s">
        <v>35</v>
      </c>
      <c r="AX937" s="13" t="s">
        <v>72</v>
      </c>
      <c r="AY937" s="238" t="s">
        <v>172</v>
      </c>
    </row>
    <row r="938" spans="2:51" s="13" customFormat="1" ht="13.5">
      <c r="B938" s="228"/>
      <c r="C938" s="229"/>
      <c r="D938" s="214" t="s">
        <v>184</v>
      </c>
      <c r="E938" s="230" t="s">
        <v>21</v>
      </c>
      <c r="F938" s="231" t="s">
        <v>355</v>
      </c>
      <c r="G938" s="229"/>
      <c r="H938" s="232">
        <v>-29.652</v>
      </c>
      <c r="I938" s="233"/>
      <c r="J938" s="229"/>
      <c r="K938" s="229"/>
      <c r="L938" s="234"/>
      <c r="M938" s="235"/>
      <c r="N938" s="236"/>
      <c r="O938" s="236"/>
      <c r="P938" s="236"/>
      <c r="Q938" s="236"/>
      <c r="R938" s="236"/>
      <c r="S938" s="236"/>
      <c r="T938" s="237"/>
      <c r="AT938" s="238" t="s">
        <v>184</v>
      </c>
      <c r="AU938" s="238" t="s">
        <v>82</v>
      </c>
      <c r="AV938" s="13" t="s">
        <v>82</v>
      </c>
      <c r="AW938" s="13" t="s">
        <v>35</v>
      </c>
      <c r="AX938" s="13" t="s">
        <v>72</v>
      </c>
      <c r="AY938" s="238" t="s">
        <v>172</v>
      </c>
    </row>
    <row r="939" spans="2:51" s="12" customFormat="1" ht="13.5">
      <c r="B939" s="217"/>
      <c r="C939" s="218"/>
      <c r="D939" s="214" t="s">
        <v>184</v>
      </c>
      <c r="E939" s="219" t="s">
        <v>21</v>
      </c>
      <c r="F939" s="220" t="s">
        <v>1160</v>
      </c>
      <c r="G939" s="218"/>
      <c r="H939" s="221" t="s">
        <v>21</v>
      </c>
      <c r="I939" s="222"/>
      <c r="J939" s="218"/>
      <c r="K939" s="218"/>
      <c r="L939" s="223"/>
      <c r="M939" s="224"/>
      <c r="N939" s="225"/>
      <c r="O939" s="225"/>
      <c r="P939" s="225"/>
      <c r="Q939" s="225"/>
      <c r="R939" s="225"/>
      <c r="S939" s="225"/>
      <c r="T939" s="226"/>
      <c r="AT939" s="227" t="s">
        <v>184</v>
      </c>
      <c r="AU939" s="227" t="s">
        <v>82</v>
      </c>
      <c r="AV939" s="12" t="s">
        <v>80</v>
      </c>
      <c r="AW939" s="12" t="s">
        <v>35</v>
      </c>
      <c r="AX939" s="12" t="s">
        <v>72</v>
      </c>
      <c r="AY939" s="227" t="s">
        <v>172</v>
      </c>
    </row>
    <row r="940" spans="2:51" s="13" customFormat="1" ht="13.5">
      <c r="B940" s="228"/>
      <c r="C940" s="229"/>
      <c r="D940" s="214" t="s">
        <v>184</v>
      </c>
      <c r="E940" s="230" t="s">
        <v>21</v>
      </c>
      <c r="F940" s="231" t="s">
        <v>1161</v>
      </c>
      <c r="G940" s="229"/>
      <c r="H940" s="232">
        <v>56.095</v>
      </c>
      <c r="I940" s="233"/>
      <c r="J940" s="229"/>
      <c r="K940" s="229"/>
      <c r="L940" s="234"/>
      <c r="M940" s="235"/>
      <c r="N940" s="236"/>
      <c r="O940" s="236"/>
      <c r="P940" s="236"/>
      <c r="Q940" s="236"/>
      <c r="R940" s="236"/>
      <c r="S940" s="236"/>
      <c r="T940" s="237"/>
      <c r="AT940" s="238" t="s">
        <v>184</v>
      </c>
      <c r="AU940" s="238" t="s">
        <v>82</v>
      </c>
      <c r="AV940" s="13" t="s">
        <v>82</v>
      </c>
      <c r="AW940" s="13" t="s">
        <v>35</v>
      </c>
      <c r="AX940" s="13" t="s">
        <v>72</v>
      </c>
      <c r="AY940" s="238" t="s">
        <v>172</v>
      </c>
    </row>
    <row r="941" spans="2:51" s="13" customFormat="1" ht="13.5">
      <c r="B941" s="228"/>
      <c r="C941" s="229"/>
      <c r="D941" s="214" t="s">
        <v>184</v>
      </c>
      <c r="E941" s="230" t="s">
        <v>21</v>
      </c>
      <c r="F941" s="231" t="s">
        <v>358</v>
      </c>
      <c r="G941" s="229"/>
      <c r="H941" s="232">
        <v>2.376</v>
      </c>
      <c r="I941" s="233"/>
      <c r="J941" s="229"/>
      <c r="K941" s="229"/>
      <c r="L941" s="234"/>
      <c r="M941" s="235"/>
      <c r="N941" s="236"/>
      <c r="O941" s="236"/>
      <c r="P941" s="236"/>
      <c r="Q941" s="236"/>
      <c r="R941" s="236"/>
      <c r="S941" s="236"/>
      <c r="T941" s="237"/>
      <c r="AT941" s="238" t="s">
        <v>184</v>
      </c>
      <c r="AU941" s="238" t="s">
        <v>82</v>
      </c>
      <c r="AV941" s="13" t="s">
        <v>82</v>
      </c>
      <c r="AW941" s="13" t="s">
        <v>35</v>
      </c>
      <c r="AX941" s="13" t="s">
        <v>72</v>
      </c>
      <c r="AY941" s="238" t="s">
        <v>172</v>
      </c>
    </row>
    <row r="942" spans="2:51" s="12" customFormat="1" ht="13.5">
      <c r="B942" s="217"/>
      <c r="C942" s="218"/>
      <c r="D942" s="214" t="s">
        <v>184</v>
      </c>
      <c r="E942" s="219" t="s">
        <v>21</v>
      </c>
      <c r="F942" s="220" t="s">
        <v>1162</v>
      </c>
      <c r="G942" s="218"/>
      <c r="H942" s="221" t="s">
        <v>21</v>
      </c>
      <c r="I942" s="222"/>
      <c r="J942" s="218"/>
      <c r="K942" s="218"/>
      <c r="L942" s="223"/>
      <c r="M942" s="224"/>
      <c r="N942" s="225"/>
      <c r="O942" s="225"/>
      <c r="P942" s="225"/>
      <c r="Q942" s="225"/>
      <c r="R942" s="225"/>
      <c r="S942" s="225"/>
      <c r="T942" s="226"/>
      <c r="AT942" s="227" t="s">
        <v>184</v>
      </c>
      <c r="AU942" s="227" t="s">
        <v>82</v>
      </c>
      <c r="AV942" s="12" t="s">
        <v>80</v>
      </c>
      <c r="AW942" s="12" t="s">
        <v>35</v>
      </c>
      <c r="AX942" s="12" t="s">
        <v>72</v>
      </c>
      <c r="AY942" s="227" t="s">
        <v>172</v>
      </c>
    </row>
    <row r="943" spans="2:51" s="13" customFormat="1" ht="13.5">
      <c r="B943" s="228"/>
      <c r="C943" s="229"/>
      <c r="D943" s="214" t="s">
        <v>184</v>
      </c>
      <c r="E943" s="230" t="s">
        <v>21</v>
      </c>
      <c r="F943" s="231" t="s">
        <v>362</v>
      </c>
      <c r="G943" s="229"/>
      <c r="H943" s="232">
        <v>16.815</v>
      </c>
      <c r="I943" s="233"/>
      <c r="J943" s="229"/>
      <c r="K943" s="229"/>
      <c r="L943" s="234"/>
      <c r="M943" s="235"/>
      <c r="N943" s="236"/>
      <c r="O943" s="236"/>
      <c r="P943" s="236"/>
      <c r="Q943" s="236"/>
      <c r="R943" s="236"/>
      <c r="S943" s="236"/>
      <c r="T943" s="237"/>
      <c r="AT943" s="238" t="s">
        <v>184</v>
      </c>
      <c r="AU943" s="238" t="s">
        <v>82</v>
      </c>
      <c r="AV943" s="13" t="s">
        <v>82</v>
      </c>
      <c r="AW943" s="13" t="s">
        <v>35</v>
      </c>
      <c r="AX943" s="13" t="s">
        <v>72</v>
      </c>
      <c r="AY943" s="238" t="s">
        <v>172</v>
      </c>
    </row>
    <row r="944" spans="2:51" s="13" customFormat="1" ht="13.5">
      <c r="B944" s="228"/>
      <c r="C944" s="229"/>
      <c r="D944" s="214" t="s">
        <v>184</v>
      </c>
      <c r="E944" s="230" t="s">
        <v>21</v>
      </c>
      <c r="F944" s="231" t="s">
        <v>364</v>
      </c>
      <c r="G944" s="229"/>
      <c r="H944" s="232">
        <v>3.08</v>
      </c>
      <c r="I944" s="233"/>
      <c r="J944" s="229"/>
      <c r="K944" s="229"/>
      <c r="L944" s="234"/>
      <c r="M944" s="235"/>
      <c r="N944" s="236"/>
      <c r="O944" s="236"/>
      <c r="P944" s="236"/>
      <c r="Q944" s="236"/>
      <c r="R944" s="236"/>
      <c r="S944" s="236"/>
      <c r="T944" s="237"/>
      <c r="AT944" s="238" t="s">
        <v>184</v>
      </c>
      <c r="AU944" s="238" t="s">
        <v>82</v>
      </c>
      <c r="AV944" s="13" t="s">
        <v>82</v>
      </c>
      <c r="AW944" s="13" t="s">
        <v>35</v>
      </c>
      <c r="AX944" s="13" t="s">
        <v>72</v>
      </c>
      <c r="AY944" s="238" t="s">
        <v>172</v>
      </c>
    </row>
    <row r="945" spans="2:51" s="13" customFormat="1" ht="13.5">
      <c r="B945" s="228"/>
      <c r="C945" s="229"/>
      <c r="D945" s="214" t="s">
        <v>184</v>
      </c>
      <c r="E945" s="230" t="s">
        <v>21</v>
      </c>
      <c r="F945" s="231" t="s">
        <v>365</v>
      </c>
      <c r="G945" s="229"/>
      <c r="H945" s="232">
        <v>1.145</v>
      </c>
      <c r="I945" s="233"/>
      <c r="J945" s="229"/>
      <c r="K945" s="229"/>
      <c r="L945" s="234"/>
      <c r="M945" s="235"/>
      <c r="N945" s="236"/>
      <c r="O945" s="236"/>
      <c r="P945" s="236"/>
      <c r="Q945" s="236"/>
      <c r="R945" s="236"/>
      <c r="S945" s="236"/>
      <c r="T945" s="237"/>
      <c r="AT945" s="238" t="s">
        <v>184</v>
      </c>
      <c r="AU945" s="238" t="s">
        <v>82</v>
      </c>
      <c r="AV945" s="13" t="s">
        <v>82</v>
      </c>
      <c r="AW945" s="13" t="s">
        <v>35</v>
      </c>
      <c r="AX945" s="13" t="s">
        <v>72</v>
      </c>
      <c r="AY945" s="238" t="s">
        <v>172</v>
      </c>
    </row>
    <row r="946" spans="2:51" s="14" customFormat="1" ht="13.5">
      <c r="B946" s="239"/>
      <c r="C946" s="240"/>
      <c r="D946" s="214" t="s">
        <v>184</v>
      </c>
      <c r="E946" s="265" t="s">
        <v>21</v>
      </c>
      <c r="F946" s="266" t="s">
        <v>193</v>
      </c>
      <c r="G946" s="240"/>
      <c r="H946" s="267">
        <v>514.431</v>
      </c>
      <c r="I946" s="245"/>
      <c r="J946" s="240"/>
      <c r="K946" s="240"/>
      <c r="L946" s="246"/>
      <c r="M946" s="247"/>
      <c r="N946" s="248"/>
      <c r="O946" s="248"/>
      <c r="P946" s="248"/>
      <c r="Q946" s="248"/>
      <c r="R946" s="248"/>
      <c r="S946" s="248"/>
      <c r="T946" s="249"/>
      <c r="AT946" s="250" t="s">
        <v>184</v>
      </c>
      <c r="AU946" s="250" t="s">
        <v>82</v>
      </c>
      <c r="AV946" s="14" t="s">
        <v>180</v>
      </c>
      <c r="AW946" s="14" t="s">
        <v>35</v>
      </c>
      <c r="AX946" s="14" t="s">
        <v>80</v>
      </c>
      <c r="AY946" s="250" t="s">
        <v>172</v>
      </c>
    </row>
    <row r="947" spans="2:63" s="11" customFormat="1" ht="29.85" customHeight="1">
      <c r="B947" s="185"/>
      <c r="C947" s="186"/>
      <c r="D947" s="199" t="s">
        <v>71</v>
      </c>
      <c r="E947" s="200" t="s">
        <v>1163</v>
      </c>
      <c r="F947" s="200" t="s">
        <v>1164</v>
      </c>
      <c r="G947" s="186"/>
      <c r="H947" s="186"/>
      <c r="I947" s="189"/>
      <c r="J947" s="201">
        <f>BK947</f>
        <v>0</v>
      </c>
      <c r="K947" s="186"/>
      <c r="L947" s="191"/>
      <c r="M947" s="192"/>
      <c r="N947" s="193"/>
      <c r="O947" s="193"/>
      <c r="P947" s="194">
        <f>SUM(P948:P980)</f>
        <v>0</v>
      </c>
      <c r="Q947" s="193"/>
      <c r="R947" s="194">
        <f>SUM(R948:R980)</f>
        <v>0.1817029</v>
      </c>
      <c r="S947" s="193"/>
      <c r="T947" s="195">
        <f>SUM(T948:T980)</f>
        <v>0</v>
      </c>
      <c r="AR947" s="196" t="s">
        <v>82</v>
      </c>
      <c r="AT947" s="197" t="s">
        <v>71</v>
      </c>
      <c r="AU947" s="197" t="s">
        <v>80</v>
      </c>
      <c r="AY947" s="196" t="s">
        <v>172</v>
      </c>
      <c r="BK947" s="198">
        <f>SUM(BK948:BK980)</f>
        <v>0</v>
      </c>
    </row>
    <row r="948" spans="2:65" s="1" customFormat="1" ht="22.5" customHeight="1">
      <c r="B948" s="41"/>
      <c r="C948" s="202" t="s">
        <v>1165</v>
      </c>
      <c r="D948" s="202" t="s">
        <v>175</v>
      </c>
      <c r="E948" s="203" t="s">
        <v>1166</v>
      </c>
      <c r="F948" s="204" t="s">
        <v>1167</v>
      </c>
      <c r="G948" s="205" t="s">
        <v>205</v>
      </c>
      <c r="H948" s="206">
        <v>6</v>
      </c>
      <c r="I948" s="207"/>
      <c r="J948" s="208">
        <f>ROUND(I948*H948,2)</f>
        <v>0</v>
      </c>
      <c r="K948" s="204" t="s">
        <v>179</v>
      </c>
      <c r="L948" s="61"/>
      <c r="M948" s="209" t="s">
        <v>21</v>
      </c>
      <c r="N948" s="210" t="s">
        <v>43</v>
      </c>
      <c r="O948" s="42"/>
      <c r="P948" s="211">
        <f>O948*H948</f>
        <v>0</v>
      </c>
      <c r="Q948" s="211">
        <v>0</v>
      </c>
      <c r="R948" s="211">
        <f>Q948*H948</f>
        <v>0</v>
      </c>
      <c r="S948" s="211">
        <v>0</v>
      </c>
      <c r="T948" s="212">
        <f>S948*H948</f>
        <v>0</v>
      </c>
      <c r="AR948" s="24" t="s">
        <v>320</v>
      </c>
      <c r="AT948" s="24" t="s">
        <v>175</v>
      </c>
      <c r="AU948" s="24" t="s">
        <v>82</v>
      </c>
      <c r="AY948" s="24" t="s">
        <v>172</v>
      </c>
      <c r="BE948" s="213">
        <f>IF(N948="základní",J948,0)</f>
        <v>0</v>
      </c>
      <c r="BF948" s="213">
        <f>IF(N948="snížená",J948,0)</f>
        <v>0</v>
      </c>
      <c r="BG948" s="213">
        <f>IF(N948="zákl. přenesená",J948,0)</f>
        <v>0</v>
      </c>
      <c r="BH948" s="213">
        <f>IF(N948="sníž. přenesená",J948,0)</f>
        <v>0</v>
      </c>
      <c r="BI948" s="213">
        <f>IF(N948="nulová",J948,0)</f>
        <v>0</v>
      </c>
      <c r="BJ948" s="24" t="s">
        <v>80</v>
      </c>
      <c r="BK948" s="213">
        <f>ROUND(I948*H948,2)</f>
        <v>0</v>
      </c>
      <c r="BL948" s="24" t="s">
        <v>320</v>
      </c>
      <c r="BM948" s="24" t="s">
        <v>1168</v>
      </c>
    </row>
    <row r="949" spans="2:51" s="12" customFormat="1" ht="13.5">
      <c r="B949" s="217"/>
      <c r="C949" s="218"/>
      <c r="D949" s="214" t="s">
        <v>184</v>
      </c>
      <c r="E949" s="219" t="s">
        <v>21</v>
      </c>
      <c r="F949" s="220" t="s">
        <v>1169</v>
      </c>
      <c r="G949" s="218"/>
      <c r="H949" s="221" t="s">
        <v>21</v>
      </c>
      <c r="I949" s="222"/>
      <c r="J949" s="218"/>
      <c r="K949" s="218"/>
      <c r="L949" s="223"/>
      <c r="M949" s="224"/>
      <c r="N949" s="225"/>
      <c r="O949" s="225"/>
      <c r="P949" s="225"/>
      <c r="Q949" s="225"/>
      <c r="R949" s="225"/>
      <c r="S949" s="225"/>
      <c r="T949" s="226"/>
      <c r="AT949" s="227" t="s">
        <v>184</v>
      </c>
      <c r="AU949" s="227" t="s">
        <v>82</v>
      </c>
      <c r="AV949" s="12" t="s">
        <v>80</v>
      </c>
      <c r="AW949" s="12" t="s">
        <v>35</v>
      </c>
      <c r="AX949" s="12" t="s">
        <v>72</v>
      </c>
      <c r="AY949" s="227" t="s">
        <v>172</v>
      </c>
    </row>
    <row r="950" spans="2:51" s="13" customFormat="1" ht="13.5">
      <c r="B950" s="228"/>
      <c r="C950" s="229"/>
      <c r="D950" s="241" t="s">
        <v>184</v>
      </c>
      <c r="E950" s="251" t="s">
        <v>21</v>
      </c>
      <c r="F950" s="252" t="s">
        <v>1170</v>
      </c>
      <c r="G950" s="229"/>
      <c r="H950" s="253">
        <v>6</v>
      </c>
      <c r="I950" s="233"/>
      <c r="J950" s="229"/>
      <c r="K950" s="229"/>
      <c r="L950" s="234"/>
      <c r="M950" s="235"/>
      <c r="N950" s="236"/>
      <c r="O950" s="236"/>
      <c r="P950" s="236"/>
      <c r="Q950" s="236"/>
      <c r="R950" s="236"/>
      <c r="S950" s="236"/>
      <c r="T950" s="237"/>
      <c r="AT950" s="238" t="s">
        <v>184</v>
      </c>
      <c r="AU950" s="238" t="s">
        <v>82</v>
      </c>
      <c r="AV950" s="13" t="s">
        <v>82</v>
      </c>
      <c r="AW950" s="13" t="s">
        <v>35</v>
      </c>
      <c r="AX950" s="13" t="s">
        <v>80</v>
      </c>
      <c r="AY950" s="238" t="s">
        <v>172</v>
      </c>
    </row>
    <row r="951" spans="2:65" s="1" customFormat="1" ht="22.5" customHeight="1">
      <c r="B951" s="41"/>
      <c r="C951" s="254" t="s">
        <v>1171</v>
      </c>
      <c r="D951" s="254" t="s">
        <v>399</v>
      </c>
      <c r="E951" s="255" t="s">
        <v>1172</v>
      </c>
      <c r="F951" s="256" t="s">
        <v>1173</v>
      </c>
      <c r="G951" s="257" t="s">
        <v>238</v>
      </c>
      <c r="H951" s="258">
        <v>6</v>
      </c>
      <c r="I951" s="259"/>
      <c r="J951" s="260">
        <f>ROUND(I951*H951,2)</f>
        <v>0</v>
      </c>
      <c r="K951" s="256" t="s">
        <v>21</v>
      </c>
      <c r="L951" s="261"/>
      <c r="M951" s="262" t="s">
        <v>21</v>
      </c>
      <c r="N951" s="263" t="s">
        <v>43</v>
      </c>
      <c r="O951" s="42"/>
      <c r="P951" s="211">
        <f>O951*H951</f>
        <v>0</v>
      </c>
      <c r="Q951" s="211">
        <v>0.012</v>
      </c>
      <c r="R951" s="211">
        <f>Q951*H951</f>
        <v>0.07200000000000001</v>
      </c>
      <c r="S951" s="211">
        <v>0</v>
      </c>
      <c r="T951" s="212">
        <f>S951*H951</f>
        <v>0</v>
      </c>
      <c r="AR951" s="24" t="s">
        <v>402</v>
      </c>
      <c r="AT951" s="24" t="s">
        <v>399</v>
      </c>
      <c r="AU951" s="24" t="s">
        <v>82</v>
      </c>
      <c r="AY951" s="24" t="s">
        <v>172</v>
      </c>
      <c r="BE951" s="213">
        <f>IF(N951="základní",J951,0)</f>
        <v>0</v>
      </c>
      <c r="BF951" s="213">
        <f>IF(N951="snížená",J951,0)</f>
        <v>0</v>
      </c>
      <c r="BG951" s="213">
        <f>IF(N951="zákl. přenesená",J951,0)</f>
        <v>0</v>
      </c>
      <c r="BH951" s="213">
        <f>IF(N951="sníž. přenesená",J951,0)</f>
        <v>0</v>
      </c>
      <c r="BI951" s="213">
        <f>IF(N951="nulová",J951,0)</f>
        <v>0</v>
      </c>
      <c r="BJ951" s="24" t="s">
        <v>80</v>
      </c>
      <c r="BK951" s="213">
        <f>ROUND(I951*H951,2)</f>
        <v>0</v>
      </c>
      <c r="BL951" s="24" t="s">
        <v>320</v>
      </c>
      <c r="BM951" s="24" t="s">
        <v>1174</v>
      </c>
    </row>
    <row r="952" spans="2:51" s="12" customFormat="1" ht="13.5">
      <c r="B952" s="217"/>
      <c r="C952" s="218"/>
      <c r="D952" s="214" t="s">
        <v>184</v>
      </c>
      <c r="E952" s="219" t="s">
        <v>21</v>
      </c>
      <c r="F952" s="220" t="s">
        <v>1169</v>
      </c>
      <c r="G952" s="218"/>
      <c r="H952" s="221" t="s">
        <v>21</v>
      </c>
      <c r="I952" s="222"/>
      <c r="J952" s="218"/>
      <c r="K952" s="218"/>
      <c r="L952" s="223"/>
      <c r="M952" s="224"/>
      <c r="N952" s="225"/>
      <c r="O952" s="225"/>
      <c r="P952" s="225"/>
      <c r="Q952" s="225"/>
      <c r="R952" s="225"/>
      <c r="S952" s="225"/>
      <c r="T952" s="226"/>
      <c r="AT952" s="227" t="s">
        <v>184</v>
      </c>
      <c r="AU952" s="227" t="s">
        <v>82</v>
      </c>
      <c r="AV952" s="12" t="s">
        <v>80</v>
      </c>
      <c r="AW952" s="12" t="s">
        <v>35</v>
      </c>
      <c r="AX952" s="12" t="s">
        <v>72</v>
      </c>
      <c r="AY952" s="227" t="s">
        <v>172</v>
      </c>
    </row>
    <row r="953" spans="2:51" s="13" customFormat="1" ht="13.5">
      <c r="B953" s="228"/>
      <c r="C953" s="229"/>
      <c r="D953" s="241" t="s">
        <v>184</v>
      </c>
      <c r="E953" s="251" t="s">
        <v>21</v>
      </c>
      <c r="F953" s="252" t="s">
        <v>1170</v>
      </c>
      <c r="G953" s="229"/>
      <c r="H953" s="253">
        <v>6</v>
      </c>
      <c r="I953" s="233"/>
      <c r="J953" s="229"/>
      <c r="K953" s="229"/>
      <c r="L953" s="234"/>
      <c r="M953" s="235"/>
      <c r="N953" s="236"/>
      <c r="O953" s="236"/>
      <c r="P953" s="236"/>
      <c r="Q953" s="236"/>
      <c r="R953" s="236"/>
      <c r="S953" s="236"/>
      <c r="T953" s="237"/>
      <c r="AT953" s="238" t="s">
        <v>184</v>
      </c>
      <c r="AU953" s="238" t="s">
        <v>82</v>
      </c>
      <c r="AV953" s="13" t="s">
        <v>82</v>
      </c>
      <c r="AW953" s="13" t="s">
        <v>35</v>
      </c>
      <c r="AX953" s="13" t="s">
        <v>80</v>
      </c>
      <c r="AY953" s="238" t="s">
        <v>172</v>
      </c>
    </row>
    <row r="954" spans="2:65" s="1" customFormat="1" ht="22.5" customHeight="1">
      <c r="B954" s="41"/>
      <c r="C954" s="202" t="s">
        <v>1175</v>
      </c>
      <c r="D954" s="202" t="s">
        <v>175</v>
      </c>
      <c r="E954" s="203" t="s">
        <v>1176</v>
      </c>
      <c r="F954" s="204" t="s">
        <v>1177</v>
      </c>
      <c r="G954" s="205" t="s">
        <v>205</v>
      </c>
      <c r="H954" s="206">
        <v>44.543</v>
      </c>
      <c r="I954" s="207"/>
      <c r="J954" s="208">
        <f>ROUND(I954*H954,2)</f>
        <v>0</v>
      </c>
      <c r="K954" s="204" t="s">
        <v>179</v>
      </c>
      <c r="L954" s="61"/>
      <c r="M954" s="209" t="s">
        <v>21</v>
      </c>
      <c r="N954" s="210" t="s">
        <v>43</v>
      </c>
      <c r="O954" s="42"/>
      <c r="P954" s="211">
        <f>O954*H954</f>
        <v>0</v>
      </c>
      <c r="Q954" s="211">
        <v>0</v>
      </c>
      <c r="R954" s="211">
        <f>Q954*H954</f>
        <v>0</v>
      </c>
      <c r="S954" s="211">
        <v>0</v>
      </c>
      <c r="T954" s="212">
        <f>S954*H954</f>
        <v>0</v>
      </c>
      <c r="AR954" s="24" t="s">
        <v>320</v>
      </c>
      <c r="AT954" s="24" t="s">
        <v>175</v>
      </c>
      <c r="AU954" s="24" t="s">
        <v>82</v>
      </c>
      <c r="AY954" s="24" t="s">
        <v>172</v>
      </c>
      <c r="BE954" s="213">
        <f>IF(N954="základní",J954,0)</f>
        <v>0</v>
      </c>
      <c r="BF954" s="213">
        <f>IF(N954="snížená",J954,0)</f>
        <v>0</v>
      </c>
      <c r="BG954" s="213">
        <f>IF(N954="zákl. přenesená",J954,0)</f>
        <v>0</v>
      </c>
      <c r="BH954" s="213">
        <f>IF(N954="sníž. přenesená",J954,0)</f>
        <v>0</v>
      </c>
      <c r="BI954" s="213">
        <f>IF(N954="nulová",J954,0)</f>
        <v>0</v>
      </c>
      <c r="BJ954" s="24" t="s">
        <v>80</v>
      </c>
      <c r="BK954" s="213">
        <f>ROUND(I954*H954,2)</f>
        <v>0</v>
      </c>
      <c r="BL954" s="24" t="s">
        <v>320</v>
      </c>
      <c r="BM954" s="24" t="s">
        <v>1178</v>
      </c>
    </row>
    <row r="955" spans="2:51" s="12" customFormat="1" ht="13.5">
      <c r="B955" s="217"/>
      <c r="C955" s="218"/>
      <c r="D955" s="214" t="s">
        <v>184</v>
      </c>
      <c r="E955" s="219" t="s">
        <v>21</v>
      </c>
      <c r="F955" s="220" t="s">
        <v>1179</v>
      </c>
      <c r="G955" s="218"/>
      <c r="H955" s="221" t="s">
        <v>21</v>
      </c>
      <c r="I955" s="222"/>
      <c r="J955" s="218"/>
      <c r="K955" s="218"/>
      <c r="L955" s="223"/>
      <c r="M955" s="224"/>
      <c r="N955" s="225"/>
      <c r="O955" s="225"/>
      <c r="P955" s="225"/>
      <c r="Q955" s="225"/>
      <c r="R955" s="225"/>
      <c r="S955" s="225"/>
      <c r="T955" s="226"/>
      <c r="AT955" s="227" t="s">
        <v>184</v>
      </c>
      <c r="AU955" s="227" t="s">
        <v>82</v>
      </c>
      <c r="AV955" s="12" t="s">
        <v>80</v>
      </c>
      <c r="AW955" s="12" t="s">
        <v>35</v>
      </c>
      <c r="AX955" s="12" t="s">
        <v>72</v>
      </c>
      <c r="AY955" s="227" t="s">
        <v>172</v>
      </c>
    </row>
    <row r="956" spans="2:51" s="12" customFormat="1" ht="13.5">
      <c r="B956" s="217"/>
      <c r="C956" s="218"/>
      <c r="D956" s="214" t="s">
        <v>184</v>
      </c>
      <c r="E956" s="219" t="s">
        <v>21</v>
      </c>
      <c r="F956" s="220" t="s">
        <v>350</v>
      </c>
      <c r="G956" s="218"/>
      <c r="H956" s="221" t="s">
        <v>21</v>
      </c>
      <c r="I956" s="222"/>
      <c r="J956" s="218"/>
      <c r="K956" s="218"/>
      <c r="L956" s="223"/>
      <c r="M956" s="224"/>
      <c r="N956" s="225"/>
      <c r="O956" s="225"/>
      <c r="P956" s="225"/>
      <c r="Q956" s="225"/>
      <c r="R956" s="225"/>
      <c r="S956" s="225"/>
      <c r="T956" s="226"/>
      <c r="AT956" s="227" t="s">
        <v>184</v>
      </c>
      <c r="AU956" s="227" t="s">
        <v>82</v>
      </c>
      <c r="AV956" s="12" t="s">
        <v>80</v>
      </c>
      <c r="AW956" s="12" t="s">
        <v>35</v>
      </c>
      <c r="AX956" s="12" t="s">
        <v>72</v>
      </c>
      <c r="AY956" s="227" t="s">
        <v>172</v>
      </c>
    </row>
    <row r="957" spans="2:51" s="13" customFormat="1" ht="13.5">
      <c r="B957" s="228"/>
      <c r="C957" s="229"/>
      <c r="D957" s="214" t="s">
        <v>184</v>
      </c>
      <c r="E957" s="230" t="s">
        <v>21</v>
      </c>
      <c r="F957" s="231" t="s">
        <v>1180</v>
      </c>
      <c r="G957" s="229"/>
      <c r="H957" s="232">
        <v>34.3</v>
      </c>
      <c r="I957" s="233"/>
      <c r="J957" s="229"/>
      <c r="K957" s="229"/>
      <c r="L957" s="234"/>
      <c r="M957" s="235"/>
      <c r="N957" s="236"/>
      <c r="O957" s="236"/>
      <c r="P957" s="236"/>
      <c r="Q957" s="236"/>
      <c r="R957" s="236"/>
      <c r="S957" s="236"/>
      <c r="T957" s="237"/>
      <c r="AT957" s="238" t="s">
        <v>184</v>
      </c>
      <c r="AU957" s="238" t="s">
        <v>82</v>
      </c>
      <c r="AV957" s="13" t="s">
        <v>82</v>
      </c>
      <c r="AW957" s="13" t="s">
        <v>35</v>
      </c>
      <c r="AX957" s="13" t="s">
        <v>72</v>
      </c>
      <c r="AY957" s="238" t="s">
        <v>172</v>
      </c>
    </row>
    <row r="958" spans="2:51" s="13" customFormat="1" ht="13.5">
      <c r="B958" s="228"/>
      <c r="C958" s="229"/>
      <c r="D958" s="214" t="s">
        <v>184</v>
      </c>
      <c r="E958" s="230" t="s">
        <v>21</v>
      </c>
      <c r="F958" s="231" t="s">
        <v>1181</v>
      </c>
      <c r="G958" s="229"/>
      <c r="H958" s="232">
        <v>4.76</v>
      </c>
      <c r="I958" s="233"/>
      <c r="J958" s="229"/>
      <c r="K958" s="229"/>
      <c r="L958" s="234"/>
      <c r="M958" s="235"/>
      <c r="N958" s="236"/>
      <c r="O958" s="236"/>
      <c r="P958" s="236"/>
      <c r="Q958" s="236"/>
      <c r="R958" s="236"/>
      <c r="S958" s="236"/>
      <c r="T958" s="237"/>
      <c r="AT958" s="238" t="s">
        <v>184</v>
      </c>
      <c r="AU958" s="238" t="s">
        <v>82</v>
      </c>
      <c r="AV958" s="13" t="s">
        <v>82</v>
      </c>
      <c r="AW958" s="13" t="s">
        <v>35</v>
      </c>
      <c r="AX958" s="13" t="s">
        <v>72</v>
      </c>
      <c r="AY958" s="238" t="s">
        <v>172</v>
      </c>
    </row>
    <row r="959" spans="2:51" s="12" customFormat="1" ht="13.5">
      <c r="B959" s="217"/>
      <c r="C959" s="218"/>
      <c r="D959" s="214" t="s">
        <v>184</v>
      </c>
      <c r="E959" s="219" t="s">
        <v>21</v>
      </c>
      <c r="F959" s="220" t="s">
        <v>325</v>
      </c>
      <c r="G959" s="218"/>
      <c r="H959" s="221" t="s">
        <v>21</v>
      </c>
      <c r="I959" s="222"/>
      <c r="J959" s="218"/>
      <c r="K959" s="218"/>
      <c r="L959" s="223"/>
      <c r="M959" s="224"/>
      <c r="N959" s="225"/>
      <c r="O959" s="225"/>
      <c r="P959" s="225"/>
      <c r="Q959" s="225"/>
      <c r="R959" s="225"/>
      <c r="S959" s="225"/>
      <c r="T959" s="226"/>
      <c r="AT959" s="227" t="s">
        <v>184</v>
      </c>
      <c r="AU959" s="227" t="s">
        <v>82</v>
      </c>
      <c r="AV959" s="12" t="s">
        <v>80</v>
      </c>
      <c r="AW959" s="12" t="s">
        <v>35</v>
      </c>
      <c r="AX959" s="12" t="s">
        <v>72</v>
      </c>
      <c r="AY959" s="227" t="s">
        <v>172</v>
      </c>
    </row>
    <row r="960" spans="2:51" s="13" customFormat="1" ht="13.5">
      <c r="B960" s="228"/>
      <c r="C960" s="229"/>
      <c r="D960" s="214" t="s">
        <v>184</v>
      </c>
      <c r="E960" s="230" t="s">
        <v>21</v>
      </c>
      <c r="F960" s="231" t="s">
        <v>1182</v>
      </c>
      <c r="G960" s="229"/>
      <c r="H960" s="232">
        <v>5.483</v>
      </c>
      <c r="I960" s="233"/>
      <c r="J960" s="229"/>
      <c r="K960" s="229"/>
      <c r="L960" s="234"/>
      <c r="M960" s="235"/>
      <c r="N960" s="236"/>
      <c r="O960" s="236"/>
      <c r="P960" s="236"/>
      <c r="Q960" s="236"/>
      <c r="R960" s="236"/>
      <c r="S960" s="236"/>
      <c r="T960" s="237"/>
      <c r="AT960" s="238" t="s">
        <v>184</v>
      </c>
      <c r="AU960" s="238" t="s">
        <v>82</v>
      </c>
      <c r="AV960" s="13" t="s">
        <v>82</v>
      </c>
      <c r="AW960" s="13" t="s">
        <v>35</v>
      </c>
      <c r="AX960" s="13" t="s">
        <v>72</v>
      </c>
      <c r="AY960" s="238" t="s">
        <v>172</v>
      </c>
    </row>
    <row r="961" spans="2:51" s="14" customFormat="1" ht="13.5">
      <c r="B961" s="239"/>
      <c r="C961" s="240"/>
      <c r="D961" s="241" t="s">
        <v>184</v>
      </c>
      <c r="E961" s="242" t="s">
        <v>21</v>
      </c>
      <c r="F961" s="243" t="s">
        <v>193</v>
      </c>
      <c r="G961" s="240"/>
      <c r="H961" s="244">
        <v>44.543</v>
      </c>
      <c r="I961" s="245"/>
      <c r="J961" s="240"/>
      <c r="K961" s="240"/>
      <c r="L961" s="246"/>
      <c r="M961" s="247"/>
      <c r="N961" s="248"/>
      <c r="O961" s="248"/>
      <c r="P961" s="248"/>
      <c r="Q961" s="248"/>
      <c r="R961" s="248"/>
      <c r="S961" s="248"/>
      <c r="T961" s="249"/>
      <c r="AT961" s="250" t="s">
        <v>184</v>
      </c>
      <c r="AU961" s="250" t="s">
        <v>82</v>
      </c>
      <c r="AV961" s="14" t="s">
        <v>180</v>
      </c>
      <c r="AW961" s="14" t="s">
        <v>35</v>
      </c>
      <c r="AX961" s="14" t="s">
        <v>80</v>
      </c>
      <c r="AY961" s="250" t="s">
        <v>172</v>
      </c>
    </row>
    <row r="962" spans="2:65" s="1" customFormat="1" ht="22.5" customHeight="1">
      <c r="B962" s="41"/>
      <c r="C962" s="254" t="s">
        <v>1183</v>
      </c>
      <c r="D962" s="254" t="s">
        <v>399</v>
      </c>
      <c r="E962" s="255" t="s">
        <v>1184</v>
      </c>
      <c r="F962" s="256" t="s">
        <v>1185</v>
      </c>
      <c r="G962" s="257" t="s">
        <v>205</v>
      </c>
      <c r="H962" s="258">
        <v>48.333</v>
      </c>
      <c r="I962" s="259"/>
      <c r="J962" s="260">
        <f>ROUND(I962*H962,2)</f>
        <v>0</v>
      </c>
      <c r="K962" s="256" t="s">
        <v>179</v>
      </c>
      <c r="L962" s="261"/>
      <c r="M962" s="262" t="s">
        <v>21</v>
      </c>
      <c r="N962" s="263" t="s">
        <v>43</v>
      </c>
      <c r="O962" s="42"/>
      <c r="P962" s="211">
        <f>O962*H962</f>
        <v>0</v>
      </c>
      <c r="Q962" s="211">
        <v>0.0013</v>
      </c>
      <c r="R962" s="211">
        <f>Q962*H962</f>
        <v>0.0628329</v>
      </c>
      <c r="S962" s="211">
        <v>0</v>
      </c>
      <c r="T962" s="212">
        <f>S962*H962</f>
        <v>0</v>
      </c>
      <c r="AR962" s="24" t="s">
        <v>402</v>
      </c>
      <c r="AT962" s="24" t="s">
        <v>399</v>
      </c>
      <c r="AU962" s="24" t="s">
        <v>82</v>
      </c>
      <c r="AY962" s="24" t="s">
        <v>172</v>
      </c>
      <c r="BE962" s="213">
        <f>IF(N962="základní",J962,0)</f>
        <v>0</v>
      </c>
      <c r="BF962" s="213">
        <f>IF(N962="snížená",J962,0)</f>
        <v>0</v>
      </c>
      <c r="BG962" s="213">
        <f>IF(N962="zákl. přenesená",J962,0)</f>
        <v>0</v>
      </c>
      <c r="BH962" s="213">
        <f>IF(N962="sníž. přenesená",J962,0)</f>
        <v>0</v>
      </c>
      <c r="BI962" s="213">
        <f>IF(N962="nulová",J962,0)</f>
        <v>0</v>
      </c>
      <c r="BJ962" s="24" t="s">
        <v>80</v>
      </c>
      <c r="BK962" s="213">
        <f>ROUND(I962*H962,2)</f>
        <v>0</v>
      </c>
      <c r="BL962" s="24" t="s">
        <v>320</v>
      </c>
      <c r="BM962" s="24" t="s">
        <v>1186</v>
      </c>
    </row>
    <row r="963" spans="2:51" s="12" customFormat="1" ht="13.5">
      <c r="B963" s="217"/>
      <c r="C963" s="218"/>
      <c r="D963" s="214" t="s">
        <v>184</v>
      </c>
      <c r="E963" s="219" t="s">
        <v>21</v>
      </c>
      <c r="F963" s="220" t="s">
        <v>1187</v>
      </c>
      <c r="G963" s="218"/>
      <c r="H963" s="221" t="s">
        <v>21</v>
      </c>
      <c r="I963" s="222"/>
      <c r="J963" s="218"/>
      <c r="K963" s="218"/>
      <c r="L963" s="223"/>
      <c r="M963" s="224"/>
      <c r="N963" s="225"/>
      <c r="O963" s="225"/>
      <c r="P963" s="225"/>
      <c r="Q963" s="225"/>
      <c r="R963" s="225"/>
      <c r="S963" s="225"/>
      <c r="T963" s="226"/>
      <c r="AT963" s="227" t="s">
        <v>184</v>
      </c>
      <c r="AU963" s="227" t="s">
        <v>82</v>
      </c>
      <c r="AV963" s="12" t="s">
        <v>80</v>
      </c>
      <c r="AW963" s="12" t="s">
        <v>35</v>
      </c>
      <c r="AX963" s="12" t="s">
        <v>72</v>
      </c>
      <c r="AY963" s="227" t="s">
        <v>172</v>
      </c>
    </row>
    <row r="964" spans="2:51" s="12" customFormat="1" ht="13.5">
      <c r="B964" s="217"/>
      <c r="C964" s="218"/>
      <c r="D964" s="214" t="s">
        <v>184</v>
      </c>
      <c r="E964" s="219" t="s">
        <v>21</v>
      </c>
      <c r="F964" s="220" t="s">
        <v>1179</v>
      </c>
      <c r="G964" s="218"/>
      <c r="H964" s="221" t="s">
        <v>21</v>
      </c>
      <c r="I964" s="222"/>
      <c r="J964" s="218"/>
      <c r="K964" s="218"/>
      <c r="L964" s="223"/>
      <c r="M964" s="224"/>
      <c r="N964" s="225"/>
      <c r="O964" s="225"/>
      <c r="P964" s="225"/>
      <c r="Q964" s="225"/>
      <c r="R964" s="225"/>
      <c r="S964" s="225"/>
      <c r="T964" s="226"/>
      <c r="AT964" s="227" t="s">
        <v>184</v>
      </c>
      <c r="AU964" s="227" t="s">
        <v>82</v>
      </c>
      <c r="AV964" s="12" t="s">
        <v>80</v>
      </c>
      <c r="AW964" s="12" t="s">
        <v>35</v>
      </c>
      <c r="AX964" s="12" t="s">
        <v>72</v>
      </c>
      <c r="AY964" s="227" t="s">
        <v>172</v>
      </c>
    </row>
    <row r="965" spans="2:51" s="12" customFormat="1" ht="13.5">
      <c r="B965" s="217"/>
      <c r="C965" s="218"/>
      <c r="D965" s="214" t="s">
        <v>184</v>
      </c>
      <c r="E965" s="219" t="s">
        <v>21</v>
      </c>
      <c r="F965" s="220" t="s">
        <v>350</v>
      </c>
      <c r="G965" s="218"/>
      <c r="H965" s="221" t="s">
        <v>21</v>
      </c>
      <c r="I965" s="222"/>
      <c r="J965" s="218"/>
      <c r="K965" s="218"/>
      <c r="L965" s="223"/>
      <c r="M965" s="224"/>
      <c r="N965" s="225"/>
      <c r="O965" s="225"/>
      <c r="P965" s="225"/>
      <c r="Q965" s="225"/>
      <c r="R965" s="225"/>
      <c r="S965" s="225"/>
      <c r="T965" s="226"/>
      <c r="AT965" s="227" t="s">
        <v>184</v>
      </c>
      <c r="AU965" s="227" t="s">
        <v>82</v>
      </c>
      <c r="AV965" s="12" t="s">
        <v>80</v>
      </c>
      <c r="AW965" s="12" t="s">
        <v>35</v>
      </c>
      <c r="AX965" s="12" t="s">
        <v>72</v>
      </c>
      <c r="AY965" s="227" t="s">
        <v>172</v>
      </c>
    </row>
    <row r="966" spans="2:51" s="13" customFormat="1" ht="13.5">
      <c r="B966" s="228"/>
      <c r="C966" s="229"/>
      <c r="D966" s="214" t="s">
        <v>184</v>
      </c>
      <c r="E966" s="230" t="s">
        <v>21</v>
      </c>
      <c r="F966" s="231" t="s">
        <v>1188</v>
      </c>
      <c r="G966" s="229"/>
      <c r="H966" s="232">
        <v>37.1</v>
      </c>
      <c r="I966" s="233"/>
      <c r="J966" s="229"/>
      <c r="K966" s="229"/>
      <c r="L966" s="234"/>
      <c r="M966" s="235"/>
      <c r="N966" s="236"/>
      <c r="O966" s="236"/>
      <c r="P966" s="236"/>
      <c r="Q966" s="236"/>
      <c r="R966" s="236"/>
      <c r="S966" s="236"/>
      <c r="T966" s="237"/>
      <c r="AT966" s="238" t="s">
        <v>184</v>
      </c>
      <c r="AU966" s="238" t="s">
        <v>82</v>
      </c>
      <c r="AV966" s="13" t="s">
        <v>82</v>
      </c>
      <c r="AW966" s="13" t="s">
        <v>35</v>
      </c>
      <c r="AX966" s="13" t="s">
        <v>72</v>
      </c>
      <c r="AY966" s="238" t="s">
        <v>172</v>
      </c>
    </row>
    <row r="967" spans="2:51" s="13" customFormat="1" ht="13.5">
      <c r="B967" s="228"/>
      <c r="C967" s="229"/>
      <c r="D967" s="214" t="s">
        <v>184</v>
      </c>
      <c r="E967" s="230" t="s">
        <v>21</v>
      </c>
      <c r="F967" s="231" t="s">
        <v>1189</v>
      </c>
      <c r="G967" s="229"/>
      <c r="H967" s="232">
        <v>5.32</v>
      </c>
      <c r="I967" s="233"/>
      <c r="J967" s="229"/>
      <c r="K967" s="229"/>
      <c r="L967" s="234"/>
      <c r="M967" s="235"/>
      <c r="N967" s="236"/>
      <c r="O967" s="236"/>
      <c r="P967" s="236"/>
      <c r="Q967" s="236"/>
      <c r="R967" s="236"/>
      <c r="S967" s="236"/>
      <c r="T967" s="237"/>
      <c r="AT967" s="238" t="s">
        <v>184</v>
      </c>
      <c r="AU967" s="238" t="s">
        <v>82</v>
      </c>
      <c r="AV967" s="13" t="s">
        <v>82</v>
      </c>
      <c r="AW967" s="13" t="s">
        <v>35</v>
      </c>
      <c r="AX967" s="13" t="s">
        <v>72</v>
      </c>
      <c r="AY967" s="238" t="s">
        <v>172</v>
      </c>
    </row>
    <row r="968" spans="2:51" s="12" customFormat="1" ht="13.5">
      <c r="B968" s="217"/>
      <c r="C968" s="218"/>
      <c r="D968" s="214" t="s">
        <v>184</v>
      </c>
      <c r="E968" s="219" t="s">
        <v>21</v>
      </c>
      <c r="F968" s="220" t="s">
        <v>325</v>
      </c>
      <c r="G968" s="218"/>
      <c r="H968" s="221" t="s">
        <v>21</v>
      </c>
      <c r="I968" s="222"/>
      <c r="J968" s="218"/>
      <c r="K968" s="218"/>
      <c r="L968" s="223"/>
      <c r="M968" s="224"/>
      <c r="N968" s="225"/>
      <c r="O968" s="225"/>
      <c r="P968" s="225"/>
      <c r="Q968" s="225"/>
      <c r="R968" s="225"/>
      <c r="S968" s="225"/>
      <c r="T968" s="226"/>
      <c r="AT968" s="227" t="s">
        <v>184</v>
      </c>
      <c r="AU968" s="227" t="s">
        <v>82</v>
      </c>
      <c r="AV968" s="12" t="s">
        <v>80</v>
      </c>
      <c r="AW968" s="12" t="s">
        <v>35</v>
      </c>
      <c r="AX968" s="12" t="s">
        <v>72</v>
      </c>
      <c r="AY968" s="227" t="s">
        <v>172</v>
      </c>
    </row>
    <row r="969" spans="2:51" s="13" customFormat="1" ht="13.5">
      <c r="B969" s="228"/>
      <c r="C969" s="229"/>
      <c r="D969" s="214" t="s">
        <v>184</v>
      </c>
      <c r="E969" s="230" t="s">
        <v>21</v>
      </c>
      <c r="F969" s="231" t="s">
        <v>1190</v>
      </c>
      <c r="G969" s="229"/>
      <c r="H969" s="232">
        <v>5.913</v>
      </c>
      <c r="I969" s="233"/>
      <c r="J969" s="229"/>
      <c r="K969" s="229"/>
      <c r="L969" s="234"/>
      <c r="M969" s="235"/>
      <c r="N969" s="236"/>
      <c r="O969" s="236"/>
      <c r="P969" s="236"/>
      <c r="Q969" s="236"/>
      <c r="R969" s="236"/>
      <c r="S969" s="236"/>
      <c r="T969" s="237"/>
      <c r="AT969" s="238" t="s">
        <v>184</v>
      </c>
      <c r="AU969" s="238" t="s">
        <v>82</v>
      </c>
      <c r="AV969" s="13" t="s">
        <v>82</v>
      </c>
      <c r="AW969" s="13" t="s">
        <v>35</v>
      </c>
      <c r="AX969" s="13" t="s">
        <v>72</v>
      </c>
      <c r="AY969" s="238" t="s">
        <v>172</v>
      </c>
    </row>
    <row r="970" spans="2:51" s="14" customFormat="1" ht="13.5">
      <c r="B970" s="239"/>
      <c r="C970" s="240"/>
      <c r="D970" s="241" t="s">
        <v>184</v>
      </c>
      <c r="E970" s="242" t="s">
        <v>21</v>
      </c>
      <c r="F970" s="243" t="s">
        <v>193</v>
      </c>
      <c r="G970" s="240"/>
      <c r="H970" s="244">
        <v>48.333</v>
      </c>
      <c r="I970" s="245"/>
      <c r="J970" s="240"/>
      <c r="K970" s="240"/>
      <c r="L970" s="246"/>
      <c r="M970" s="247"/>
      <c r="N970" s="248"/>
      <c r="O970" s="248"/>
      <c r="P970" s="248"/>
      <c r="Q970" s="248"/>
      <c r="R970" s="248"/>
      <c r="S970" s="248"/>
      <c r="T970" s="249"/>
      <c r="AT970" s="250" t="s">
        <v>184</v>
      </c>
      <c r="AU970" s="250" t="s">
        <v>82</v>
      </c>
      <c r="AV970" s="14" t="s">
        <v>180</v>
      </c>
      <c r="AW970" s="14" t="s">
        <v>35</v>
      </c>
      <c r="AX970" s="14" t="s">
        <v>80</v>
      </c>
      <c r="AY970" s="250" t="s">
        <v>172</v>
      </c>
    </row>
    <row r="971" spans="2:65" s="1" customFormat="1" ht="22.5" customHeight="1">
      <c r="B971" s="41"/>
      <c r="C971" s="202" t="s">
        <v>1191</v>
      </c>
      <c r="D971" s="202" t="s">
        <v>175</v>
      </c>
      <c r="E971" s="203" t="s">
        <v>1192</v>
      </c>
      <c r="F971" s="204" t="s">
        <v>1193</v>
      </c>
      <c r="G971" s="205" t="s">
        <v>205</v>
      </c>
      <c r="H971" s="206">
        <v>3.87</v>
      </c>
      <c r="I971" s="207"/>
      <c r="J971" s="208">
        <f>ROUND(I971*H971,2)</f>
        <v>0</v>
      </c>
      <c r="K971" s="204" t="s">
        <v>21</v>
      </c>
      <c r="L971" s="61"/>
      <c r="M971" s="209" t="s">
        <v>21</v>
      </c>
      <c r="N971" s="210" t="s">
        <v>43</v>
      </c>
      <c r="O971" s="42"/>
      <c r="P971" s="211">
        <f>O971*H971</f>
        <v>0</v>
      </c>
      <c r="Q971" s="211">
        <v>0.001</v>
      </c>
      <c r="R971" s="211">
        <f>Q971*H971</f>
        <v>0.00387</v>
      </c>
      <c r="S971" s="211">
        <v>0</v>
      </c>
      <c r="T971" s="212">
        <f>S971*H971</f>
        <v>0</v>
      </c>
      <c r="AR971" s="24" t="s">
        <v>320</v>
      </c>
      <c r="AT971" s="24" t="s">
        <v>175</v>
      </c>
      <c r="AU971" s="24" t="s">
        <v>82</v>
      </c>
      <c r="AY971" s="24" t="s">
        <v>172</v>
      </c>
      <c r="BE971" s="213">
        <f>IF(N971="základní",J971,0)</f>
        <v>0</v>
      </c>
      <c r="BF971" s="213">
        <f>IF(N971="snížená",J971,0)</f>
        <v>0</v>
      </c>
      <c r="BG971" s="213">
        <f>IF(N971="zákl. přenesená",J971,0)</f>
        <v>0</v>
      </c>
      <c r="BH971" s="213">
        <f>IF(N971="sníž. přenesená",J971,0)</f>
        <v>0</v>
      </c>
      <c r="BI971" s="213">
        <f>IF(N971="nulová",J971,0)</f>
        <v>0</v>
      </c>
      <c r="BJ971" s="24" t="s">
        <v>80</v>
      </c>
      <c r="BK971" s="213">
        <f>ROUND(I971*H971,2)</f>
        <v>0</v>
      </c>
      <c r="BL971" s="24" t="s">
        <v>320</v>
      </c>
      <c r="BM971" s="24" t="s">
        <v>1194</v>
      </c>
    </row>
    <row r="972" spans="2:51" s="12" customFormat="1" ht="13.5">
      <c r="B972" s="217"/>
      <c r="C972" s="218"/>
      <c r="D972" s="214" t="s">
        <v>184</v>
      </c>
      <c r="E972" s="219" t="s">
        <v>21</v>
      </c>
      <c r="F972" s="220" t="s">
        <v>1195</v>
      </c>
      <c r="G972" s="218"/>
      <c r="H972" s="221" t="s">
        <v>21</v>
      </c>
      <c r="I972" s="222"/>
      <c r="J972" s="218"/>
      <c r="K972" s="218"/>
      <c r="L972" s="223"/>
      <c r="M972" s="224"/>
      <c r="N972" s="225"/>
      <c r="O972" s="225"/>
      <c r="P972" s="225"/>
      <c r="Q972" s="225"/>
      <c r="R972" s="225"/>
      <c r="S972" s="225"/>
      <c r="T972" s="226"/>
      <c r="AT972" s="227" t="s">
        <v>184</v>
      </c>
      <c r="AU972" s="227" t="s">
        <v>82</v>
      </c>
      <c r="AV972" s="12" t="s">
        <v>80</v>
      </c>
      <c r="AW972" s="12" t="s">
        <v>35</v>
      </c>
      <c r="AX972" s="12" t="s">
        <v>72</v>
      </c>
      <c r="AY972" s="227" t="s">
        <v>172</v>
      </c>
    </row>
    <row r="973" spans="2:51" s="13" customFormat="1" ht="13.5">
      <c r="B973" s="228"/>
      <c r="C973" s="229"/>
      <c r="D973" s="214" t="s">
        <v>184</v>
      </c>
      <c r="E973" s="230" t="s">
        <v>21</v>
      </c>
      <c r="F973" s="231" t="s">
        <v>1196</v>
      </c>
      <c r="G973" s="229"/>
      <c r="H973" s="232">
        <v>2.31</v>
      </c>
      <c r="I973" s="233"/>
      <c r="J973" s="229"/>
      <c r="K973" s="229"/>
      <c r="L973" s="234"/>
      <c r="M973" s="235"/>
      <c r="N973" s="236"/>
      <c r="O973" s="236"/>
      <c r="P973" s="236"/>
      <c r="Q973" s="236"/>
      <c r="R973" s="236"/>
      <c r="S973" s="236"/>
      <c r="T973" s="237"/>
      <c r="AT973" s="238" t="s">
        <v>184</v>
      </c>
      <c r="AU973" s="238" t="s">
        <v>82</v>
      </c>
      <c r="AV973" s="13" t="s">
        <v>82</v>
      </c>
      <c r="AW973" s="13" t="s">
        <v>35</v>
      </c>
      <c r="AX973" s="13" t="s">
        <v>72</v>
      </c>
      <c r="AY973" s="238" t="s">
        <v>172</v>
      </c>
    </row>
    <row r="974" spans="2:51" s="12" customFormat="1" ht="13.5">
      <c r="B974" s="217"/>
      <c r="C974" s="218"/>
      <c r="D974" s="214" t="s">
        <v>184</v>
      </c>
      <c r="E974" s="219" t="s">
        <v>21</v>
      </c>
      <c r="F974" s="220" t="s">
        <v>1197</v>
      </c>
      <c r="G974" s="218"/>
      <c r="H974" s="221" t="s">
        <v>21</v>
      </c>
      <c r="I974" s="222"/>
      <c r="J974" s="218"/>
      <c r="K974" s="218"/>
      <c r="L974" s="223"/>
      <c r="M974" s="224"/>
      <c r="N974" s="225"/>
      <c r="O974" s="225"/>
      <c r="P974" s="225"/>
      <c r="Q974" s="225"/>
      <c r="R974" s="225"/>
      <c r="S974" s="225"/>
      <c r="T974" s="226"/>
      <c r="AT974" s="227" t="s">
        <v>184</v>
      </c>
      <c r="AU974" s="227" t="s">
        <v>82</v>
      </c>
      <c r="AV974" s="12" t="s">
        <v>80</v>
      </c>
      <c r="AW974" s="12" t="s">
        <v>35</v>
      </c>
      <c r="AX974" s="12" t="s">
        <v>72</v>
      </c>
      <c r="AY974" s="227" t="s">
        <v>172</v>
      </c>
    </row>
    <row r="975" spans="2:51" s="13" customFormat="1" ht="13.5">
      <c r="B975" s="228"/>
      <c r="C975" s="229"/>
      <c r="D975" s="214" t="s">
        <v>184</v>
      </c>
      <c r="E975" s="230" t="s">
        <v>21</v>
      </c>
      <c r="F975" s="231" t="s">
        <v>1198</v>
      </c>
      <c r="G975" s="229"/>
      <c r="H975" s="232">
        <v>1.56</v>
      </c>
      <c r="I975" s="233"/>
      <c r="J975" s="229"/>
      <c r="K975" s="229"/>
      <c r="L975" s="234"/>
      <c r="M975" s="235"/>
      <c r="N975" s="236"/>
      <c r="O975" s="236"/>
      <c r="P975" s="236"/>
      <c r="Q975" s="236"/>
      <c r="R975" s="236"/>
      <c r="S975" s="236"/>
      <c r="T975" s="237"/>
      <c r="AT975" s="238" t="s">
        <v>184</v>
      </c>
      <c r="AU975" s="238" t="s">
        <v>82</v>
      </c>
      <c r="AV975" s="13" t="s">
        <v>82</v>
      </c>
      <c r="AW975" s="13" t="s">
        <v>35</v>
      </c>
      <c r="AX975" s="13" t="s">
        <v>72</v>
      </c>
      <c r="AY975" s="238" t="s">
        <v>172</v>
      </c>
    </row>
    <row r="976" spans="2:51" s="14" customFormat="1" ht="13.5">
      <c r="B976" s="239"/>
      <c r="C976" s="240"/>
      <c r="D976" s="241" t="s">
        <v>184</v>
      </c>
      <c r="E976" s="242" t="s">
        <v>21</v>
      </c>
      <c r="F976" s="243" t="s">
        <v>193</v>
      </c>
      <c r="G976" s="240"/>
      <c r="H976" s="244">
        <v>3.87</v>
      </c>
      <c r="I976" s="245"/>
      <c r="J976" s="240"/>
      <c r="K976" s="240"/>
      <c r="L976" s="246"/>
      <c r="M976" s="247"/>
      <c r="N976" s="248"/>
      <c r="O976" s="248"/>
      <c r="P976" s="248"/>
      <c r="Q976" s="248"/>
      <c r="R976" s="248"/>
      <c r="S976" s="248"/>
      <c r="T976" s="249"/>
      <c r="AT976" s="250" t="s">
        <v>184</v>
      </c>
      <c r="AU976" s="250" t="s">
        <v>82</v>
      </c>
      <c r="AV976" s="14" t="s">
        <v>180</v>
      </c>
      <c r="AW976" s="14" t="s">
        <v>35</v>
      </c>
      <c r="AX976" s="14" t="s">
        <v>80</v>
      </c>
      <c r="AY976" s="250" t="s">
        <v>172</v>
      </c>
    </row>
    <row r="977" spans="2:65" s="1" customFormat="1" ht="22.5" customHeight="1">
      <c r="B977" s="41"/>
      <c r="C977" s="254" t="s">
        <v>1199</v>
      </c>
      <c r="D977" s="254" t="s">
        <v>399</v>
      </c>
      <c r="E977" s="255" t="s">
        <v>1200</v>
      </c>
      <c r="F977" s="256" t="s">
        <v>1201</v>
      </c>
      <c r="G977" s="257" t="s">
        <v>238</v>
      </c>
      <c r="H977" s="258">
        <v>1</v>
      </c>
      <c r="I977" s="259"/>
      <c r="J977" s="260">
        <f>ROUND(I977*H977,2)</f>
        <v>0</v>
      </c>
      <c r="K977" s="256" t="s">
        <v>21</v>
      </c>
      <c r="L977" s="261"/>
      <c r="M977" s="262" t="s">
        <v>21</v>
      </c>
      <c r="N977" s="263" t="s">
        <v>43</v>
      </c>
      <c r="O977" s="42"/>
      <c r="P977" s="211">
        <f>O977*H977</f>
        <v>0</v>
      </c>
      <c r="Q977" s="211">
        <v>0.025</v>
      </c>
      <c r="R977" s="211">
        <f>Q977*H977</f>
        <v>0.025</v>
      </c>
      <c r="S977" s="211">
        <v>0</v>
      </c>
      <c r="T977" s="212">
        <f>S977*H977</f>
        <v>0</v>
      </c>
      <c r="AR977" s="24" t="s">
        <v>402</v>
      </c>
      <c r="AT977" s="24" t="s">
        <v>399</v>
      </c>
      <c r="AU977" s="24" t="s">
        <v>82</v>
      </c>
      <c r="AY977" s="24" t="s">
        <v>172</v>
      </c>
      <c r="BE977" s="213">
        <f>IF(N977="základní",J977,0)</f>
        <v>0</v>
      </c>
      <c r="BF977" s="213">
        <f>IF(N977="snížená",J977,0)</f>
        <v>0</v>
      </c>
      <c r="BG977" s="213">
        <f>IF(N977="zákl. přenesená",J977,0)</f>
        <v>0</v>
      </c>
      <c r="BH977" s="213">
        <f>IF(N977="sníž. přenesená",J977,0)</f>
        <v>0</v>
      </c>
      <c r="BI977" s="213">
        <f>IF(N977="nulová",J977,0)</f>
        <v>0</v>
      </c>
      <c r="BJ977" s="24" t="s">
        <v>80</v>
      </c>
      <c r="BK977" s="213">
        <f>ROUND(I977*H977,2)</f>
        <v>0</v>
      </c>
      <c r="BL977" s="24" t="s">
        <v>320</v>
      </c>
      <c r="BM977" s="24" t="s">
        <v>1202</v>
      </c>
    </row>
    <row r="978" spans="2:65" s="1" customFormat="1" ht="22.5" customHeight="1">
      <c r="B978" s="41"/>
      <c r="C978" s="254" t="s">
        <v>1203</v>
      </c>
      <c r="D978" s="254" t="s">
        <v>399</v>
      </c>
      <c r="E978" s="255" t="s">
        <v>1204</v>
      </c>
      <c r="F978" s="256" t="s">
        <v>1205</v>
      </c>
      <c r="G978" s="257" t="s">
        <v>238</v>
      </c>
      <c r="H978" s="258">
        <v>1</v>
      </c>
      <c r="I978" s="259"/>
      <c r="J978" s="260">
        <f>ROUND(I978*H978,2)</f>
        <v>0</v>
      </c>
      <c r="K978" s="256" t="s">
        <v>21</v>
      </c>
      <c r="L978" s="261"/>
      <c r="M978" s="262" t="s">
        <v>21</v>
      </c>
      <c r="N978" s="263" t="s">
        <v>43</v>
      </c>
      <c r="O978" s="42"/>
      <c r="P978" s="211">
        <f>O978*H978</f>
        <v>0</v>
      </c>
      <c r="Q978" s="211">
        <v>0.018</v>
      </c>
      <c r="R978" s="211">
        <f>Q978*H978</f>
        <v>0.018</v>
      </c>
      <c r="S978" s="211">
        <v>0</v>
      </c>
      <c r="T978" s="212">
        <f>S978*H978</f>
        <v>0</v>
      </c>
      <c r="AR978" s="24" t="s">
        <v>402</v>
      </c>
      <c r="AT978" s="24" t="s">
        <v>399</v>
      </c>
      <c r="AU978" s="24" t="s">
        <v>82</v>
      </c>
      <c r="AY978" s="24" t="s">
        <v>172</v>
      </c>
      <c r="BE978" s="213">
        <f>IF(N978="základní",J978,0)</f>
        <v>0</v>
      </c>
      <c r="BF978" s="213">
        <f>IF(N978="snížená",J978,0)</f>
        <v>0</v>
      </c>
      <c r="BG978" s="213">
        <f>IF(N978="zákl. přenesená",J978,0)</f>
        <v>0</v>
      </c>
      <c r="BH978" s="213">
        <f>IF(N978="sníž. přenesená",J978,0)</f>
        <v>0</v>
      </c>
      <c r="BI978" s="213">
        <f>IF(N978="nulová",J978,0)</f>
        <v>0</v>
      </c>
      <c r="BJ978" s="24" t="s">
        <v>80</v>
      </c>
      <c r="BK978" s="213">
        <f>ROUND(I978*H978,2)</f>
        <v>0</v>
      </c>
      <c r="BL978" s="24" t="s">
        <v>320</v>
      </c>
      <c r="BM978" s="24" t="s">
        <v>1206</v>
      </c>
    </row>
    <row r="979" spans="2:65" s="1" customFormat="1" ht="31.5" customHeight="1">
      <c r="B979" s="41"/>
      <c r="C979" s="202" t="s">
        <v>1207</v>
      </c>
      <c r="D979" s="202" t="s">
        <v>175</v>
      </c>
      <c r="E979" s="203" t="s">
        <v>1208</v>
      </c>
      <c r="F979" s="204" t="s">
        <v>1209</v>
      </c>
      <c r="G979" s="205" t="s">
        <v>178</v>
      </c>
      <c r="H979" s="206">
        <v>0.182</v>
      </c>
      <c r="I979" s="207"/>
      <c r="J979" s="208">
        <f>ROUND(I979*H979,2)</f>
        <v>0</v>
      </c>
      <c r="K979" s="204" t="s">
        <v>179</v>
      </c>
      <c r="L979" s="61"/>
      <c r="M979" s="209" t="s">
        <v>21</v>
      </c>
      <c r="N979" s="210" t="s">
        <v>43</v>
      </c>
      <c r="O979" s="42"/>
      <c r="P979" s="211">
        <f>O979*H979</f>
        <v>0</v>
      </c>
      <c r="Q979" s="211">
        <v>0</v>
      </c>
      <c r="R979" s="211">
        <f>Q979*H979</f>
        <v>0</v>
      </c>
      <c r="S979" s="211">
        <v>0</v>
      </c>
      <c r="T979" s="212">
        <f>S979*H979</f>
        <v>0</v>
      </c>
      <c r="AR979" s="24" t="s">
        <v>320</v>
      </c>
      <c r="AT979" s="24" t="s">
        <v>175</v>
      </c>
      <c r="AU979" s="24" t="s">
        <v>82</v>
      </c>
      <c r="AY979" s="24" t="s">
        <v>172</v>
      </c>
      <c r="BE979" s="213">
        <f>IF(N979="základní",J979,0)</f>
        <v>0</v>
      </c>
      <c r="BF979" s="213">
        <f>IF(N979="snížená",J979,0)</f>
        <v>0</v>
      </c>
      <c r="BG979" s="213">
        <f>IF(N979="zákl. přenesená",J979,0)</f>
        <v>0</v>
      </c>
      <c r="BH979" s="213">
        <f>IF(N979="sníž. přenesená",J979,0)</f>
        <v>0</v>
      </c>
      <c r="BI979" s="213">
        <f>IF(N979="nulová",J979,0)</f>
        <v>0</v>
      </c>
      <c r="BJ979" s="24" t="s">
        <v>80</v>
      </c>
      <c r="BK979" s="213">
        <f>ROUND(I979*H979,2)</f>
        <v>0</v>
      </c>
      <c r="BL979" s="24" t="s">
        <v>320</v>
      </c>
      <c r="BM979" s="24" t="s">
        <v>1210</v>
      </c>
    </row>
    <row r="980" spans="2:47" s="1" customFormat="1" ht="121.5">
      <c r="B980" s="41"/>
      <c r="C980" s="63"/>
      <c r="D980" s="214" t="s">
        <v>182</v>
      </c>
      <c r="E980" s="63"/>
      <c r="F980" s="215" t="s">
        <v>895</v>
      </c>
      <c r="G980" s="63"/>
      <c r="H980" s="63"/>
      <c r="I980" s="172"/>
      <c r="J980" s="63"/>
      <c r="K980" s="63"/>
      <c r="L980" s="61"/>
      <c r="M980" s="216"/>
      <c r="N980" s="42"/>
      <c r="O980" s="42"/>
      <c r="P980" s="42"/>
      <c r="Q980" s="42"/>
      <c r="R980" s="42"/>
      <c r="S980" s="42"/>
      <c r="T980" s="78"/>
      <c r="AT980" s="24" t="s">
        <v>182</v>
      </c>
      <c r="AU980" s="24" t="s">
        <v>82</v>
      </c>
    </row>
    <row r="981" spans="2:63" s="11" customFormat="1" ht="29.85" customHeight="1">
      <c r="B981" s="185"/>
      <c r="C981" s="186"/>
      <c r="D981" s="199" t="s">
        <v>71</v>
      </c>
      <c r="E981" s="200" t="s">
        <v>1211</v>
      </c>
      <c r="F981" s="200" t="s">
        <v>1212</v>
      </c>
      <c r="G981" s="186"/>
      <c r="H981" s="186"/>
      <c r="I981" s="189"/>
      <c r="J981" s="201">
        <f>BK981</f>
        <v>0</v>
      </c>
      <c r="K981" s="186"/>
      <c r="L981" s="191"/>
      <c r="M981" s="192"/>
      <c r="N981" s="193"/>
      <c r="O981" s="193"/>
      <c r="P981" s="194">
        <f>SUM(P982:P1009)</f>
        <v>0</v>
      </c>
      <c r="Q981" s="193"/>
      <c r="R981" s="194">
        <f>SUM(R982:R1009)</f>
        <v>0.11</v>
      </c>
      <c r="S981" s="193"/>
      <c r="T981" s="195">
        <f>SUM(T982:T1009)</f>
        <v>0</v>
      </c>
      <c r="AR981" s="196" t="s">
        <v>180</v>
      </c>
      <c r="AT981" s="197" t="s">
        <v>71</v>
      </c>
      <c r="AU981" s="197" t="s">
        <v>80</v>
      </c>
      <c r="AY981" s="196" t="s">
        <v>172</v>
      </c>
      <c r="BK981" s="198">
        <f>SUM(BK982:BK1009)</f>
        <v>0</v>
      </c>
    </row>
    <row r="982" spans="2:65" s="1" customFormat="1" ht="22.5" customHeight="1">
      <c r="B982" s="41"/>
      <c r="C982" s="202" t="s">
        <v>1213</v>
      </c>
      <c r="D982" s="202" t="s">
        <v>175</v>
      </c>
      <c r="E982" s="203" t="s">
        <v>1214</v>
      </c>
      <c r="F982" s="204" t="s">
        <v>1215</v>
      </c>
      <c r="G982" s="205" t="s">
        <v>238</v>
      </c>
      <c r="H982" s="206">
        <v>1</v>
      </c>
      <c r="I982" s="207"/>
      <c r="J982" s="208">
        <f>ROUND(I982*H982,2)</f>
        <v>0</v>
      </c>
      <c r="K982" s="204" t="s">
        <v>21</v>
      </c>
      <c r="L982" s="61"/>
      <c r="M982" s="209" t="s">
        <v>21</v>
      </c>
      <c r="N982" s="210" t="s">
        <v>43</v>
      </c>
      <c r="O982" s="42"/>
      <c r="P982" s="211">
        <f>O982*H982</f>
        <v>0</v>
      </c>
      <c r="Q982" s="211">
        <v>0</v>
      </c>
      <c r="R982" s="211">
        <f>Q982*H982</f>
        <v>0</v>
      </c>
      <c r="S982" s="211">
        <v>0</v>
      </c>
      <c r="T982" s="212">
        <f>S982*H982</f>
        <v>0</v>
      </c>
      <c r="AR982" s="24" t="s">
        <v>1216</v>
      </c>
      <c r="AT982" s="24" t="s">
        <v>175</v>
      </c>
      <c r="AU982" s="24" t="s">
        <v>82</v>
      </c>
      <c r="AY982" s="24" t="s">
        <v>172</v>
      </c>
      <c r="BE982" s="213">
        <f>IF(N982="základní",J982,0)</f>
        <v>0</v>
      </c>
      <c r="BF982" s="213">
        <f>IF(N982="snížená",J982,0)</f>
        <v>0</v>
      </c>
      <c r="BG982" s="213">
        <f>IF(N982="zákl. přenesená",J982,0)</f>
        <v>0</v>
      </c>
      <c r="BH982" s="213">
        <f>IF(N982="sníž. přenesená",J982,0)</f>
        <v>0</v>
      </c>
      <c r="BI982" s="213">
        <f>IF(N982="nulová",J982,0)</f>
        <v>0</v>
      </c>
      <c r="BJ982" s="24" t="s">
        <v>80</v>
      </c>
      <c r="BK982" s="213">
        <f>ROUND(I982*H982,2)</f>
        <v>0</v>
      </c>
      <c r="BL982" s="24" t="s">
        <v>1216</v>
      </c>
      <c r="BM982" s="24" t="s">
        <v>1217</v>
      </c>
    </row>
    <row r="983" spans="2:51" s="12" customFormat="1" ht="13.5">
      <c r="B983" s="217"/>
      <c r="C983" s="218"/>
      <c r="D983" s="214" t="s">
        <v>184</v>
      </c>
      <c r="E983" s="219" t="s">
        <v>21</v>
      </c>
      <c r="F983" s="220" t="s">
        <v>1218</v>
      </c>
      <c r="G983" s="218"/>
      <c r="H983" s="221" t="s">
        <v>21</v>
      </c>
      <c r="I983" s="222"/>
      <c r="J983" s="218"/>
      <c r="K983" s="218"/>
      <c r="L983" s="223"/>
      <c r="M983" s="224"/>
      <c r="N983" s="225"/>
      <c r="O983" s="225"/>
      <c r="P983" s="225"/>
      <c r="Q983" s="225"/>
      <c r="R983" s="225"/>
      <c r="S983" s="225"/>
      <c r="T983" s="226"/>
      <c r="AT983" s="227" t="s">
        <v>184</v>
      </c>
      <c r="AU983" s="227" t="s">
        <v>82</v>
      </c>
      <c r="AV983" s="12" t="s">
        <v>80</v>
      </c>
      <c r="AW983" s="12" t="s">
        <v>35</v>
      </c>
      <c r="AX983" s="12" t="s">
        <v>72</v>
      </c>
      <c r="AY983" s="227" t="s">
        <v>172</v>
      </c>
    </row>
    <row r="984" spans="2:51" s="13" customFormat="1" ht="13.5">
      <c r="B984" s="228"/>
      <c r="C984" s="229"/>
      <c r="D984" s="241" t="s">
        <v>184</v>
      </c>
      <c r="E984" s="251" t="s">
        <v>21</v>
      </c>
      <c r="F984" s="252" t="s">
        <v>242</v>
      </c>
      <c r="G984" s="229"/>
      <c r="H984" s="253">
        <v>1</v>
      </c>
      <c r="I984" s="233"/>
      <c r="J984" s="229"/>
      <c r="K984" s="229"/>
      <c r="L984" s="234"/>
      <c r="M984" s="235"/>
      <c r="N984" s="236"/>
      <c r="O984" s="236"/>
      <c r="P984" s="236"/>
      <c r="Q984" s="236"/>
      <c r="R984" s="236"/>
      <c r="S984" s="236"/>
      <c r="T984" s="237"/>
      <c r="AT984" s="238" t="s">
        <v>184</v>
      </c>
      <c r="AU984" s="238" t="s">
        <v>82</v>
      </c>
      <c r="AV984" s="13" t="s">
        <v>82</v>
      </c>
      <c r="AW984" s="13" t="s">
        <v>35</v>
      </c>
      <c r="AX984" s="13" t="s">
        <v>80</v>
      </c>
      <c r="AY984" s="238" t="s">
        <v>172</v>
      </c>
    </row>
    <row r="985" spans="2:65" s="1" customFormat="1" ht="22.5" customHeight="1">
      <c r="B985" s="41"/>
      <c r="C985" s="202" t="s">
        <v>1219</v>
      </c>
      <c r="D985" s="202" t="s">
        <v>175</v>
      </c>
      <c r="E985" s="203" t="s">
        <v>1220</v>
      </c>
      <c r="F985" s="204" t="s">
        <v>1221</v>
      </c>
      <c r="G985" s="205" t="s">
        <v>238</v>
      </c>
      <c r="H985" s="206">
        <v>1</v>
      </c>
      <c r="I985" s="207"/>
      <c r="J985" s="208">
        <f>ROUND(I985*H985,2)</f>
        <v>0</v>
      </c>
      <c r="K985" s="204" t="s">
        <v>21</v>
      </c>
      <c r="L985" s="61"/>
      <c r="M985" s="209" t="s">
        <v>21</v>
      </c>
      <c r="N985" s="210" t="s">
        <v>43</v>
      </c>
      <c r="O985" s="42"/>
      <c r="P985" s="211">
        <f>O985*H985</f>
        <v>0</v>
      </c>
      <c r="Q985" s="211">
        <v>0</v>
      </c>
      <c r="R985" s="211">
        <f>Q985*H985</f>
        <v>0</v>
      </c>
      <c r="S985" s="211">
        <v>0</v>
      </c>
      <c r="T985" s="212">
        <f>S985*H985</f>
        <v>0</v>
      </c>
      <c r="AR985" s="24" t="s">
        <v>1216</v>
      </c>
      <c r="AT985" s="24" t="s">
        <v>175</v>
      </c>
      <c r="AU985" s="24" t="s">
        <v>82</v>
      </c>
      <c r="AY985" s="24" t="s">
        <v>172</v>
      </c>
      <c r="BE985" s="213">
        <f>IF(N985="základní",J985,0)</f>
        <v>0</v>
      </c>
      <c r="BF985" s="213">
        <f>IF(N985="snížená",J985,0)</f>
        <v>0</v>
      </c>
      <c r="BG985" s="213">
        <f>IF(N985="zákl. přenesená",J985,0)</f>
        <v>0</v>
      </c>
      <c r="BH985" s="213">
        <f>IF(N985="sníž. přenesená",J985,0)</f>
        <v>0</v>
      </c>
      <c r="BI985" s="213">
        <f>IF(N985="nulová",J985,0)</f>
        <v>0</v>
      </c>
      <c r="BJ985" s="24" t="s">
        <v>80</v>
      </c>
      <c r="BK985" s="213">
        <f>ROUND(I985*H985,2)</f>
        <v>0</v>
      </c>
      <c r="BL985" s="24" t="s">
        <v>1216</v>
      </c>
      <c r="BM985" s="24" t="s">
        <v>1222</v>
      </c>
    </row>
    <row r="986" spans="2:51" s="12" customFormat="1" ht="13.5">
      <c r="B986" s="217"/>
      <c r="C986" s="218"/>
      <c r="D986" s="214" t="s">
        <v>184</v>
      </c>
      <c r="E986" s="219" t="s">
        <v>21</v>
      </c>
      <c r="F986" s="220" t="s">
        <v>1223</v>
      </c>
      <c r="G986" s="218"/>
      <c r="H986" s="221" t="s">
        <v>21</v>
      </c>
      <c r="I986" s="222"/>
      <c r="J986" s="218"/>
      <c r="K986" s="218"/>
      <c r="L986" s="223"/>
      <c r="M986" s="224"/>
      <c r="N986" s="225"/>
      <c r="O986" s="225"/>
      <c r="P986" s="225"/>
      <c r="Q986" s="225"/>
      <c r="R986" s="225"/>
      <c r="S986" s="225"/>
      <c r="T986" s="226"/>
      <c r="AT986" s="227" t="s">
        <v>184</v>
      </c>
      <c r="AU986" s="227" t="s">
        <v>82</v>
      </c>
      <c r="AV986" s="12" t="s">
        <v>80</v>
      </c>
      <c r="AW986" s="12" t="s">
        <v>35</v>
      </c>
      <c r="AX986" s="12" t="s">
        <v>72</v>
      </c>
      <c r="AY986" s="227" t="s">
        <v>172</v>
      </c>
    </row>
    <row r="987" spans="2:51" s="13" customFormat="1" ht="13.5">
      <c r="B987" s="228"/>
      <c r="C987" s="229"/>
      <c r="D987" s="241" t="s">
        <v>184</v>
      </c>
      <c r="E987" s="251" t="s">
        <v>21</v>
      </c>
      <c r="F987" s="252" t="s">
        <v>242</v>
      </c>
      <c r="G987" s="229"/>
      <c r="H987" s="253">
        <v>1</v>
      </c>
      <c r="I987" s="233"/>
      <c r="J987" s="229"/>
      <c r="K987" s="229"/>
      <c r="L987" s="234"/>
      <c r="M987" s="235"/>
      <c r="N987" s="236"/>
      <c r="O987" s="236"/>
      <c r="P987" s="236"/>
      <c r="Q987" s="236"/>
      <c r="R987" s="236"/>
      <c r="S987" s="236"/>
      <c r="T987" s="237"/>
      <c r="AT987" s="238" t="s">
        <v>184</v>
      </c>
      <c r="AU987" s="238" t="s">
        <v>82</v>
      </c>
      <c r="AV987" s="13" t="s">
        <v>82</v>
      </c>
      <c r="AW987" s="13" t="s">
        <v>35</v>
      </c>
      <c r="AX987" s="13" t="s">
        <v>80</v>
      </c>
      <c r="AY987" s="238" t="s">
        <v>172</v>
      </c>
    </row>
    <row r="988" spans="2:65" s="1" customFormat="1" ht="22.5" customHeight="1">
      <c r="B988" s="41"/>
      <c r="C988" s="202" t="s">
        <v>1224</v>
      </c>
      <c r="D988" s="202" t="s">
        <v>175</v>
      </c>
      <c r="E988" s="203" t="s">
        <v>1225</v>
      </c>
      <c r="F988" s="204" t="s">
        <v>1226</v>
      </c>
      <c r="G988" s="205" t="s">
        <v>238</v>
      </c>
      <c r="H988" s="206">
        <v>1</v>
      </c>
      <c r="I988" s="207"/>
      <c r="J988" s="208">
        <f>ROUND(I988*H988,2)</f>
        <v>0</v>
      </c>
      <c r="K988" s="204" t="s">
        <v>21</v>
      </c>
      <c r="L988" s="61"/>
      <c r="M988" s="209" t="s">
        <v>21</v>
      </c>
      <c r="N988" s="210" t="s">
        <v>43</v>
      </c>
      <c r="O988" s="42"/>
      <c r="P988" s="211">
        <f>O988*H988</f>
        <v>0</v>
      </c>
      <c r="Q988" s="211">
        <v>0</v>
      </c>
      <c r="R988" s="211">
        <f>Q988*H988</f>
        <v>0</v>
      </c>
      <c r="S988" s="211">
        <v>0</v>
      </c>
      <c r="T988" s="212">
        <f>S988*H988</f>
        <v>0</v>
      </c>
      <c r="AR988" s="24" t="s">
        <v>1216</v>
      </c>
      <c r="AT988" s="24" t="s">
        <v>175</v>
      </c>
      <c r="AU988" s="24" t="s">
        <v>82</v>
      </c>
      <c r="AY988" s="24" t="s">
        <v>172</v>
      </c>
      <c r="BE988" s="213">
        <f>IF(N988="základní",J988,0)</f>
        <v>0</v>
      </c>
      <c r="BF988" s="213">
        <f>IF(N988="snížená",J988,0)</f>
        <v>0</v>
      </c>
      <c r="BG988" s="213">
        <f>IF(N988="zákl. přenesená",J988,0)</f>
        <v>0</v>
      </c>
      <c r="BH988" s="213">
        <f>IF(N988="sníž. přenesená",J988,0)</f>
        <v>0</v>
      </c>
      <c r="BI988" s="213">
        <f>IF(N988="nulová",J988,0)</f>
        <v>0</v>
      </c>
      <c r="BJ988" s="24" t="s">
        <v>80</v>
      </c>
      <c r="BK988" s="213">
        <f>ROUND(I988*H988,2)</f>
        <v>0</v>
      </c>
      <c r="BL988" s="24" t="s">
        <v>1216</v>
      </c>
      <c r="BM988" s="24" t="s">
        <v>1227</v>
      </c>
    </row>
    <row r="989" spans="2:51" s="12" customFormat="1" ht="13.5">
      <c r="B989" s="217"/>
      <c r="C989" s="218"/>
      <c r="D989" s="214" t="s">
        <v>184</v>
      </c>
      <c r="E989" s="219" t="s">
        <v>21</v>
      </c>
      <c r="F989" s="220" t="s">
        <v>1223</v>
      </c>
      <c r="G989" s="218"/>
      <c r="H989" s="221" t="s">
        <v>21</v>
      </c>
      <c r="I989" s="222"/>
      <c r="J989" s="218"/>
      <c r="K989" s="218"/>
      <c r="L989" s="223"/>
      <c r="M989" s="224"/>
      <c r="N989" s="225"/>
      <c r="O989" s="225"/>
      <c r="P989" s="225"/>
      <c r="Q989" s="225"/>
      <c r="R989" s="225"/>
      <c r="S989" s="225"/>
      <c r="T989" s="226"/>
      <c r="AT989" s="227" t="s">
        <v>184</v>
      </c>
      <c r="AU989" s="227" t="s">
        <v>82</v>
      </c>
      <c r="AV989" s="12" t="s">
        <v>80</v>
      </c>
      <c r="AW989" s="12" t="s">
        <v>35</v>
      </c>
      <c r="AX989" s="12" t="s">
        <v>72</v>
      </c>
      <c r="AY989" s="227" t="s">
        <v>172</v>
      </c>
    </row>
    <row r="990" spans="2:51" s="13" customFormat="1" ht="13.5">
      <c r="B990" s="228"/>
      <c r="C990" s="229"/>
      <c r="D990" s="241" t="s">
        <v>184</v>
      </c>
      <c r="E990" s="251" t="s">
        <v>21</v>
      </c>
      <c r="F990" s="252" t="s">
        <v>242</v>
      </c>
      <c r="G990" s="229"/>
      <c r="H990" s="253">
        <v>1</v>
      </c>
      <c r="I990" s="233"/>
      <c r="J990" s="229"/>
      <c r="K990" s="229"/>
      <c r="L990" s="234"/>
      <c r="M990" s="235"/>
      <c r="N990" s="236"/>
      <c r="O990" s="236"/>
      <c r="P990" s="236"/>
      <c r="Q990" s="236"/>
      <c r="R990" s="236"/>
      <c r="S990" s="236"/>
      <c r="T990" s="237"/>
      <c r="AT990" s="238" t="s">
        <v>184</v>
      </c>
      <c r="AU990" s="238" t="s">
        <v>82</v>
      </c>
      <c r="AV990" s="13" t="s">
        <v>82</v>
      </c>
      <c r="AW990" s="13" t="s">
        <v>35</v>
      </c>
      <c r="AX990" s="13" t="s">
        <v>80</v>
      </c>
      <c r="AY990" s="238" t="s">
        <v>172</v>
      </c>
    </row>
    <row r="991" spans="2:65" s="1" customFormat="1" ht="22.5" customHeight="1">
      <c r="B991" s="41"/>
      <c r="C991" s="202" t="s">
        <v>1228</v>
      </c>
      <c r="D991" s="202" t="s">
        <v>175</v>
      </c>
      <c r="E991" s="203" t="s">
        <v>1229</v>
      </c>
      <c r="F991" s="204" t="s">
        <v>1230</v>
      </c>
      <c r="G991" s="205" t="s">
        <v>238</v>
      </c>
      <c r="H991" s="206">
        <v>1</v>
      </c>
      <c r="I991" s="207"/>
      <c r="J991" s="208">
        <f>ROUND(I991*H991,2)</f>
        <v>0</v>
      </c>
      <c r="K991" s="204" t="s">
        <v>21</v>
      </c>
      <c r="L991" s="61"/>
      <c r="M991" s="209" t="s">
        <v>21</v>
      </c>
      <c r="N991" s="210" t="s">
        <v>43</v>
      </c>
      <c r="O991" s="42"/>
      <c r="P991" s="211">
        <f>O991*H991</f>
        <v>0</v>
      </c>
      <c r="Q991" s="211">
        <v>0</v>
      </c>
      <c r="R991" s="211">
        <f>Q991*H991</f>
        <v>0</v>
      </c>
      <c r="S991" s="211">
        <v>0</v>
      </c>
      <c r="T991" s="212">
        <f>S991*H991</f>
        <v>0</v>
      </c>
      <c r="AR991" s="24" t="s">
        <v>1216</v>
      </c>
      <c r="AT991" s="24" t="s">
        <v>175</v>
      </c>
      <c r="AU991" s="24" t="s">
        <v>82</v>
      </c>
      <c r="AY991" s="24" t="s">
        <v>172</v>
      </c>
      <c r="BE991" s="213">
        <f>IF(N991="základní",J991,0)</f>
        <v>0</v>
      </c>
      <c r="BF991" s="213">
        <f>IF(N991="snížená",J991,0)</f>
        <v>0</v>
      </c>
      <c r="BG991" s="213">
        <f>IF(N991="zákl. přenesená",J991,0)</f>
        <v>0</v>
      </c>
      <c r="BH991" s="213">
        <f>IF(N991="sníž. přenesená",J991,0)</f>
        <v>0</v>
      </c>
      <c r="BI991" s="213">
        <f>IF(N991="nulová",J991,0)</f>
        <v>0</v>
      </c>
      <c r="BJ991" s="24" t="s">
        <v>80</v>
      </c>
      <c r="BK991" s="213">
        <f>ROUND(I991*H991,2)</f>
        <v>0</v>
      </c>
      <c r="BL991" s="24" t="s">
        <v>1216</v>
      </c>
      <c r="BM991" s="24" t="s">
        <v>1231</v>
      </c>
    </row>
    <row r="992" spans="2:51" s="12" customFormat="1" ht="13.5">
      <c r="B992" s="217"/>
      <c r="C992" s="218"/>
      <c r="D992" s="214" t="s">
        <v>184</v>
      </c>
      <c r="E992" s="219" t="s">
        <v>21</v>
      </c>
      <c r="F992" s="220" t="s">
        <v>1223</v>
      </c>
      <c r="G992" s="218"/>
      <c r="H992" s="221" t="s">
        <v>21</v>
      </c>
      <c r="I992" s="222"/>
      <c r="J992" s="218"/>
      <c r="K992" s="218"/>
      <c r="L992" s="223"/>
      <c r="M992" s="224"/>
      <c r="N992" s="225"/>
      <c r="O992" s="225"/>
      <c r="P992" s="225"/>
      <c r="Q992" s="225"/>
      <c r="R992" s="225"/>
      <c r="S992" s="225"/>
      <c r="T992" s="226"/>
      <c r="AT992" s="227" t="s">
        <v>184</v>
      </c>
      <c r="AU992" s="227" t="s">
        <v>82</v>
      </c>
      <c r="AV992" s="12" t="s">
        <v>80</v>
      </c>
      <c r="AW992" s="12" t="s">
        <v>35</v>
      </c>
      <c r="AX992" s="12" t="s">
        <v>72</v>
      </c>
      <c r="AY992" s="227" t="s">
        <v>172</v>
      </c>
    </row>
    <row r="993" spans="2:51" s="13" customFormat="1" ht="13.5">
      <c r="B993" s="228"/>
      <c r="C993" s="229"/>
      <c r="D993" s="241" t="s">
        <v>184</v>
      </c>
      <c r="E993" s="251" t="s">
        <v>21</v>
      </c>
      <c r="F993" s="252" t="s">
        <v>242</v>
      </c>
      <c r="G993" s="229"/>
      <c r="H993" s="253">
        <v>1</v>
      </c>
      <c r="I993" s="233"/>
      <c r="J993" s="229"/>
      <c r="K993" s="229"/>
      <c r="L993" s="234"/>
      <c r="M993" s="235"/>
      <c r="N993" s="236"/>
      <c r="O993" s="236"/>
      <c r="P993" s="236"/>
      <c r="Q993" s="236"/>
      <c r="R993" s="236"/>
      <c r="S993" s="236"/>
      <c r="T993" s="237"/>
      <c r="AT993" s="238" t="s">
        <v>184</v>
      </c>
      <c r="AU993" s="238" t="s">
        <v>82</v>
      </c>
      <c r="AV993" s="13" t="s">
        <v>82</v>
      </c>
      <c r="AW993" s="13" t="s">
        <v>35</v>
      </c>
      <c r="AX993" s="13" t="s">
        <v>80</v>
      </c>
      <c r="AY993" s="238" t="s">
        <v>172</v>
      </c>
    </row>
    <row r="994" spans="2:65" s="1" customFormat="1" ht="22.5" customHeight="1">
      <c r="B994" s="41"/>
      <c r="C994" s="202" t="s">
        <v>1232</v>
      </c>
      <c r="D994" s="202" t="s">
        <v>175</v>
      </c>
      <c r="E994" s="203" t="s">
        <v>1233</v>
      </c>
      <c r="F994" s="204" t="s">
        <v>1234</v>
      </c>
      <c r="G994" s="205" t="s">
        <v>238</v>
      </c>
      <c r="H994" s="206">
        <v>1</v>
      </c>
      <c r="I994" s="207"/>
      <c r="J994" s="208">
        <f>ROUND(I994*H994,2)</f>
        <v>0</v>
      </c>
      <c r="K994" s="204" t="s">
        <v>21</v>
      </c>
      <c r="L994" s="61"/>
      <c r="M994" s="209" t="s">
        <v>21</v>
      </c>
      <c r="N994" s="210" t="s">
        <v>43</v>
      </c>
      <c r="O994" s="42"/>
      <c r="P994" s="211">
        <f>O994*H994</f>
        <v>0</v>
      </c>
      <c r="Q994" s="211">
        <v>0</v>
      </c>
      <c r="R994" s="211">
        <f>Q994*H994</f>
        <v>0</v>
      </c>
      <c r="S994" s="211">
        <v>0</v>
      </c>
      <c r="T994" s="212">
        <f>S994*H994</f>
        <v>0</v>
      </c>
      <c r="AR994" s="24" t="s">
        <v>1216</v>
      </c>
      <c r="AT994" s="24" t="s">
        <v>175</v>
      </c>
      <c r="AU994" s="24" t="s">
        <v>82</v>
      </c>
      <c r="AY994" s="24" t="s">
        <v>172</v>
      </c>
      <c r="BE994" s="213">
        <f>IF(N994="základní",J994,0)</f>
        <v>0</v>
      </c>
      <c r="BF994" s="213">
        <f>IF(N994="snížená",J994,0)</f>
        <v>0</v>
      </c>
      <c r="BG994" s="213">
        <f>IF(N994="zákl. přenesená",J994,0)</f>
        <v>0</v>
      </c>
      <c r="BH994" s="213">
        <f>IF(N994="sníž. přenesená",J994,0)</f>
        <v>0</v>
      </c>
      <c r="BI994" s="213">
        <f>IF(N994="nulová",J994,0)</f>
        <v>0</v>
      </c>
      <c r="BJ994" s="24" t="s">
        <v>80</v>
      </c>
      <c r="BK994" s="213">
        <f>ROUND(I994*H994,2)</f>
        <v>0</v>
      </c>
      <c r="BL994" s="24" t="s">
        <v>1216</v>
      </c>
      <c r="BM994" s="24" t="s">
        <v>1235</v>
      </c>
    </row>
    <row r="995" spans="2:51" s="12" customFormat="1" ht="13.5">
      <c r="B995" s="217"/>
      <c r="C995" s="218"/>
      <c r="D995" s="214" t="s">
        <v>184</v>
      </c>
      <c r="E995" s="219" t="s">
        <v>21</v>
      </c>
      <c r="F995" s="220" t="s">
        <v>1223</v>
      </c>
      <c r="G995" s="218"/>
      <c r="H995" s="221" t="s">
        <v>21</v>
      </c>
      <c r="I995" s="222"/>
      <c r="J995" s="218"/>
      <c r="K995" s="218"/>
      <c r="L995" s="223"/>
      <c r="M995" s="224"/>
      <c r="N995" s="225"/>
      <c r="O995" s="225"/>
      <c r="P995" s="225"/>
      <c r="Q995" s="225"/>
      <c r="R995" s="225"/>
      <c r="S995" s="225"/>
      <c r="T995" s="226"/>
      <c r="AT995" s="227" t="s">
        <v>184</v>
      </c>
      <c r="AU995" s="227" t="s">
        <v>82</v>
      </c>
      <c r="AV995" s="12" t="s">
        <v>80</v>
      </c>
      <c r="AW995" s="12" t="s">
        <v>35</v>
      </c>
      <c r="AX995" s="12" t="s">
        <v>72</v>
      </c>
      <c r="AY995" s="227" t="s">
        <v>172</v>
      </c>
    </row>
    <row r="996" spans="2:51" s="13" customFormat="1" ht="13.5">
      <c r="B996" s="228"/>
      <c r="C996" s="229"/>
      <c r="D996" s="241" t="s">
        <v>184</v>
      </c>
      <c r="E996" s="251" t="s">
        <v>21</v>
      </c>
      <c r="F996" s="252" t="s">
        <v>242</v>
      </c>
      <c r="G996" s="229"/>
      <c r="H996" s="253">
        <v>1</v>
      </c>
      <c r="I996" s="233"/>
      <c r="J996" s="229"/>
      <c r="K996" s="229"/>
      <c r="L996" s="234"/>
      <c r="M996" s="235"/>
      <c r="N996" s="236"/>
      <c r="O996" s="236"/>
      <c r="P996" s="236"/>
      <c r="Q996" s="236"/>
      <c r="R996" s="236"/>
      <c r="S996" s="236"/>
      <c r="T996" s="237"/>
      <c r="AT996" s="238" t="s">
        <v>184</v>
      </c>
      <c r="AU996" s="238" t="s">
        <v>82</v>
      </c>
      <c r="AV996" s="13" t="s">
        <v>82</v>
      </c>
      <c r="AW996" s="13" t="s">
        <v>35</v>
      </c>
      <c r="AX996" s="13" t="s">
        <v>80</v>
      </c>
      <c r="AY996" s="238" t="s">
        <v>172</v>
      </c>
    </row>
    <row r="997" spans="2:65" s="1" customFormat="1" ht="22.5" customHeight="1">
      <c r="B997" s="41"/>
      <c r="C997" s="202" t="s">
        <v>1236</v>
      </c>
      <c r="D997" s="202" t="s">
        <v>175</v>
      </c>
      <c r="E997" s="203" t="s">
        <v>1237</v>
      </c>
      <c r="F997" s="204" t="s">
        <v>1238</v>
      </c>
      <c r="G997" s="205" t="s">
        <v>238</v>
      </c>
      <c r="H997" s="206">
        <v>1</v>
      </c>
      <c r="I997" s="207"/>
      <c r="J997" s="208">
        <f>ROUND(I997*H997,2)</f>
        <v>0</v>
      </c>
      <c r="K997" s="204" t="s">
        <v>21</v>
      </c>
      <c r="L997" s="61"/>
      <c r="M997" s="209" t="s">
        <v>21</v>
      </c>
      <c r="N997" s="210" t="s">
        <v>43</v>
      </c>
      <c r="O997" s="42"/>
      <c r="P997" s="211">
        <f>O997*H997</f>
        <v>0</v>
      </c>
      <c r="Q997" s="211">
        <v>0</v>
      </c>
      <c r="R997" s="211">
        <f>Q997*H997</f>
        <v>0</v>
      </c>
      <c r="S997" s="211">
        <v>0</v>
      </c>
      <c r="T997" s="212">
        <f>S997*H997</f>
        <v>0</v>
      </c>
      <c r="AR997" s="24" t="s">
        <v>1216</v>
      </c>
      <c r="AT997" s="24" t="s">
        <v>175</v>
      </c>
      <c r="AU997" s="24" t="s">
        <v>82</v>
      </c>
      <c r="AY997" s="24" t="s">
        <v>172</v>
      </c>
      <c r="BE997" s="213">
        <f>IF(N997="základní",J997,0)</f>
        <v>0</v>
      </c>
      <c r="BF997" s="213">
        <f>IF(N997="snížená",J997,0)</f>
        <v>0</v>
      </c>
      <c r="BG997" s="213">
        <f>IF(N997="zákl. přenesená",J997,0)</f>
        <v>0</v>
      </c>
      <c r="BH997" s="213">
        <f>IF(N997="sníž. přenesená",J997,0)</f>
        <v>0</v>
      </c>
      <c r="BI997" s="213">
        <f>IF(N997="nulová",J997,0)</f>
        <v>0</v>
      </c>
      <c r="BJ997" s="24" t="s">
        <v>80</v>
      </c>
      <c r="BK997" s="213">
        <f>ROUND(I997*H997,2)</f>
        <v>0</v>
      </c>
      <c r="BL997" s="24" t="s">
        <v>1216</v>
      </c>
      <c r="BM997" s="24" t="s">
        <v>1239</v>
      </c>
    </row>
    <row r="998" spans="2:65" s="1" customFormat="1" ht="22.5" customHeight="1">
      <c r="B998" s="41"/>
      <c r="C998" s="202" t="s">
        <v>1240</v>
      </c>
      <c r="D998" s="202" t="s">
        <v>175</v>
      </c>
      <c r="E998" s="203" t="s">
        <v>1241</v>
      </c>
      <c r="F998" s="204" t="s">
        <v>1242</v>
      </c>
      <c r="G998" s="205" t="s">
        <v>238</v>
      </c>
      <c r="H998" s="206">
        <v>1</v>
      </c>
      <c r="I998" s="207"/>
      <c r="J998" s="208">
        <f>ROUND(I998*H998,2)</f>
        <v>0</v>
      </c>
      <c r="K998" s="204" t="s">
        <v>21</v>
      </c>
      <c r="L998" s="61"/>
      <c r="M998" s="209" t="s">
        <v>21</v>
      </c>
      <c r="N998" s="210" t="s">
        <v>43</v>
      </c>
      <c r="O998" s="42"/>
      <c r="P998" s="211">
        <f>O998*H998</f>
        <v>0</v>
      </c>
      <c r="Q998" s="211">
        <v>0</v>
      </c>
      <c r="R998" s="211">
        <f>Q998*H998</f>
        <v>0</v>
      </c>
      <c r="S998" s="211">
        <v>0</v>
      </c>
      <c r="T998" s="212">
        <f>S998*H998</f>
        <v>0</v>
      </c>
      <c r="AR998" s="24" t="s">
        <v>1216</v>
      </c>
      <c r="AT998" s="24" t="s">
        <v>175</v>
      </c>
      <c r="AU998" s="24" t="s">
        <v>82</v>
      </c>
      <c r="AY998" s="24" t="s">
        <v>172</v>
      </c>
      <c r="BE998" s="213">
        <f>IF(N998="základní",J998,0)</f>
        <v>0</v>
      </c>
      <c r="BF998" s="213">
        <f>IF(N998="snížená",J998,0)</f>
        <v>0</v>
      </c>
      <c r="BG998" s="213">
        <f>IF(N998="zákl. přenesená",J998,0)</f>
        <v>0</v>
      </c>
      <c r="BH998" s="213">
        <f>IF(N998="sníž. přenesená",J998,0)</f>
        <v>0</v>
      </c>
      <c r="BI998" s="213">
        <f>IF(N998="nulová",J998,0)</f>
        <v>0</v>
      </c>
      <c r="BJ998" s="24" t="s">
        <v>80</v>
      </c>
      <c r="BK998" s="213">
        <f>ROUND(I998*H998,2)</f>
        <v>0</v>
      </c>
      <c r="BL998" s="24" t="s">
        <v>1216</v>
      </c>
      <c r="BM998" s="24" t="s">
        <v>1243</v>
      </c>
    </row>
    <row r="999" spans="2:51" s="12" customFormat="1" ht="13.5">
      <c r="B999" s="217"/>
      <c r="C999" s="218"/>
      <c r="D999" s="214" t="s">
        <v>184</v>
      </c>
      <c r="E999" s="219" t="s">
        <v>21</v>
      </c>
      <c r="F999" s="220" t="s">
        <v>1244</v>
      </c>
      <c r="G999" s="218"/>
      <c r="H999" s="221" t="s">
        <v>21</v>
      </c>
      <c r="I999" s="222"/>
      <c r="J999" s="218"/>
      <c r="K999" s="218"/>
      <c r="L999" s="223"/>
      <c r="M999" s="224"/>
      <c r="N999" s="225"/>
      <c r="O999" s="225"/>
      <c r="P999" s="225"/>
      <c r="Q999" s="225"/>
      <c r="R999" s="225"/>
      <c r="S999" s="225"/>
      <c r="T999" s="226"/>
      <c r="AT999" s="227" t="s">
        <v>184</v>
      </c>
      <c r="AU999" s="227" t="s">
        <v>82</v>
      </c>
      <c r="AV999" s="12" t="s">
        <v>80</v>
      </c>
      <c r="AW999" s="12" t="s">
        <v>35</v>
      </c>
      <c r="AX999" s="12" t="s">
        <v>72</v>
      </c>
      <c r="AY999" s="227" t="s">
        <v>172</v>
      </c>
    </row>
    <row r="1000" spans="2:51" s="13" customFormat="1" ht="13.5">
      <c r="B1000" s="228"/>
      <c r="C1000" s="229"/>
      <c r="D1000" s="241" t="s">
        <v>184</v>
      </c>
      <c r="E1000" s="251" t="s">
        <v>21</v>
      </c>
      <c r="F1000" s="252" t="s">
        <v>242</v>
      </c>
      <c r="G1000" s="229"/>
      <c r="H1000" s="253">
        <v>1</v>
      </c>
      <c r="I1000" s="233"/>
      <c r="J1000" s="229"/>
      <c r="K1000" s="229"/>
      <c r="L1000" s="234"/>
      <c r="M1000" s="235"/>
      <c r="N1000" s="236"/>
      <c r="O1000" s="236"/>
      <c r="P1000" s="236"/>
      <c r="Q1000" s="236"/>
      <c r="R1000" s="236"/>
      <c r="S1000" s="236"/>
      <c r="T1000" s="237"/>
      <c r="AT1000" s="238" t="s">
        <v>184</v>
      </c>
      <c r="AU1000" s="238" t="s">
        <v>82</v>
      </c>
      <c r="AV1000" s="13" t="s">
        <v>82</v>
      </c>
      <c r="AW1000" s="13" t="s">
        <v>35</v>
      </c>
      <c r="AX1000" s="13" t="s">
        <v>80</v>
      </c>
      <c r="AY1000" s="238" t="s">
        <v>172</v>
      </c>
    </row>
    <row r="1001" spans="2:65" s="1" customFormat="1" ht="22.5" customHeight="1">
      <c r="B1001" s="41"/>
      <c r="C1001" s="202" t="s">
        <v>1245</v>
      </c>
      <c r="D1001" s="202" t="s">
        <v>175</v>
      </c>
      <c r="E1001" s="203" t="s">
        <v>1246</v>
      </c>
      <c r="F1001" s="204" t="s">
        <v>1247</v>
      </c>
      <c r="G1001" s="205" t="s">
        <v>238</v>
      </c>
      <c r="H1001" s="206">
        <v>1</v>
      </c>
      <c r="I1001" s="207"/>
      <c r="J1001" s="208">
        <f>ROUND(I1001*H1001,2)</f>
        <v>0</v>
      </c>
      <c r="K1001" s="204" t="s">
        <v>21</v>
      </c>
      <c r="L1001" s="61"/>
      <c r="M1001" s="209" t="s">
        <v>21</v>
      </c>
      <c r="N1001" s="210" t="s">
        <v>43</v>
      </c>
      <c r="O1001" s="42"/>
      <c r="P1001" s="211">
        <f>O1001*H1001</f>
        <v>0</v>
      </c>
      <c r="Q1001" s="211">
        <v>0</v>
      </c>
      <c r="R1001" s="211">
        <f>Q1001*H1001</f>
        <v>0</v>
      </c>
      <c r="S1001" s="211">
        <v>0</v>
      </c>
      <c r="T1001" s="212">
        <f>S1001*H1001</f>
        <v>0</v>
      </c>
      <c r="AR1001" s="24" t="s">
        <v>1216</v>
      </c>
      <c r="AT1001" s="24" t="s">
        <v>175</v>
      </c>
      <c r="AU1001" s="24" t="s">
        <v>82</v>
      </c>
      <c r="AY1001" s="24" t="s">
        <v>172</v>
      </c>
      <c r="BE1001" s="213">
        <f>IF(N1001="základní",J1001,0)</f>
        <v>0</v>
      </c>
      <c r="BF1001" s="213">
        <f>IF(N1001="snížená",J1001,0)</f>
        <v>0</v>
      </c>
      <c r="BG1001" s="213">
        <f>IF(N1001="zákl. přenesená",J1001,0)</f>
        <v>0</v>
      </c>
      <c r="BH1001" s="213">
        <f>IF(N1001="sníž. přenesená",J1001,0)</f>
        <v>0</v>
      </c>
      <c r="BI1001" s="213">
        <f>IF(N1001="nulová",J1001,0)</f>
        <v>0</v>
      </c>
      <c r="BJ1001" s="24" t="s">
        <v>80</v>
      </c>
      <c r="BK1001" s="213">
        <f>ROUND(I1001*H1001,2)</f>
        <v>0</v>
      </c>
      <c r="BL1001" s="24" t="s">
        <v>1216</v>
      </c>
      <c r="BM1001" s="24" t="s">
        <v>1248</v>
      </c>
    </row>
    <row r="1002" spans="2:51" s="12" customFormat="1" ht="13.5">
      <c r="B1002" s="217"/>
      <c r="C1002" s="218"/>
      <c r="D1002" s="214" t="s">
        <v>184</v>
      </c>
      <c r="E1002" s="219" t="s">
        <v>21</v>
      </c>
      <c r="F1002" s="220" t="s">
        <v>1244</v>
      </c>
      <c r="G1002" s="218"/>
      <c r="H1002" s="221" t="s">
        <v>21</v>
      </c>
      <c r="I1002" s="222"/>
      <c r="J1002" s="218"/>
      <c r="K1002" s="218"/>
      <c r="L1002" s="223"/>
      <c r="M1002" s="224"/>
      <c r="N1002" s="225"/>
      <c r="O1002" s="225"/>
      <c r="P1002" s="225"/>
      <c r="Q1002" s="225"/>
      <c r="R1002" s="225"/>
      <c r="S1002" s="225"/>
      <c r="T1002" s="226"/>
      <c r="AT1002" s="227" t="s">
        <v>184</v>
      </c>
      <c r="AU1002" s="227" t="s">
        <v>82</v>
      </c>
      <c r="AV1002" s="12" t="s">
        <v>80</v>
      </c>
      <c r="AW1002" s="12" t="s">
        <v>35</v>
      </c>
      <c r="AX1002" s="12" t="s">
        <v>72</v>
      </c>
      <c r="AY1002" s="227" t="s">
        <v>172</v>
      </c>
    </row>
    <row r="1003" spans="2:51" s="13" customFormat="1" ht="13.5">
      <c r="B1003" s="228"/>
      <c r="C1003" s="229"/>
      <c r="D1003" s="241" t="s">
        <v>184</v>
      </c>
      <c r="E1003" s="251" t="s">
        <v>21</v>
      </c>
      <c r="F1003" s="252" t="s">
        <v>242</v>
      </c>
      <c r="G1003" s="229"/>
      <c r="H1003" s="253">
        <v>1</v>
      </c>
      <c r="I1003" s="233"/>
      <c r="J1003" s="229"/>
      <c r="K1003" s="229"/>
      <c r="L1003" s="234"/>
      <c r="M1003" s="235"/>
      <c r="N1003" s="236"/>
      <c r="O1003" s="236"/>
      <c r="P1003" s="236"/>
      <c r="Q1003" s="236"/>
      <c r="R1003" s="236"/>
      <c r="S1003" s="236"/>
      <c r="T1003" s="237"/>
      <c r="AT1003" s="238" t="s">
        <v>184</v>
      </c>
      <c r="AU1003" s="238" t="s">
        <v>82</v>
      </c>
      <c r="AV1003" s="13" t="s">
        <v>82</v>
      </c>
      <c r="AW1003" s="13" t="s">
        <v>35</v>
      </c>
      <c r="AX1003" s="13" t="s">
        <v>80</v>
      </c>
      <c r="AY1003" s="238" t="s">
        <v>172</v>
      </c>
    </row>
    <row r="1004" spans="2:65" s="1" customFormat="1" ht="22.5" customHeight="1">
      <c r="B1004" s="41"/>
      <c r="C1004" s="202" t="s">
        <v>1249</v>
      </c>
      <c r="D1004" s="202" t="s">
        <v>175</v>
      </c>
      <c r="E1004" s="203" t="s">
        <v>1250</v>
      </c>
      <c r="F1004" s="204" t="s">
        <v>1251</v>
      </c>
      <c r="G1004" s="205" t="s">
        <v>238</v>
      </c>
      <c r="H1004" s="206">
        <v>1</v>
      </c>
      <c r="I1004" s="207"/>
      <c r="J1004" s="208">
        <f>ROUND(I1004*H1004,2)</f>
        <v>0</v>
      </c>
      <c r="K1004" s="204" t="s">
        <v>21</v>
      </c>
      <c r="L1004" s="61"/>
      <c r="M1004" s="209" t="s">
        <v>21</v>
      </c>
      <c r="N1004" s="210" t="s">
        <v>43</v>
      </c>
      <c r="O1004" s="42"/>
      <c r="P1004" s="211">
        <f>O1004*H1004</f>
        <v>0</v>
      </c>
      <c r="Q1004" s="211">
        <v>0</v>
      </c>
      <c r="R1004" s="211">
        <f>Q1004*H1004</f>
        <v>0</v>
      </c>
      <c r="S1004" s="211">
        <v>0</v>
      </c>
      <c r="T1004" s="212">
        <f>S1004*H1004</f>
        <v>0</v>
      </c>
      <c r="AR1004" s="24" t="s">
        <v>1216</v>
      </c>
      <c r="AT1004" s="24" t="s">
        <v>175</v>
      </c>
      <c r="AU1004" s="24" t="s">
        <v>82</v>
      </c>
      <c r="AY1004" s="24" t="s">
        <v>172</v>
      </c>
      <c r="BE1004" s="213">
        <f>IF(N1004="základní",J1004,0)</f>
        <v>0</v>
      </c>
      <c r="BF1004" s="213">
        <f>IF(N1004="snížená",J1004,0)</f>
        <v>0</v>
      </c>
      <c r="BG1004" s="213">
        <f>IF(N1004="zákl. přenesená",J1004,0)</f>
        <v>0</v>
      </c>
      <c r="BH1004" s="213">
        <f>IF(N1004="sníž. přenesená",J1004,0)</f>
        <v>0</v>
      </c>
      <c r="BI1004" s="213">
        <f>IF(N1004="nulová",J1004,0)</f>
        <v>0</v>
      </c>
      <c r="BJ1004" s="24" t="s">
        <v>80</v>
      </c>
      <c r="BK1004" s="213">
        <f>ROUND(I1004*H1004,2)</f>
        <v>0</v>
      </c>
      <c r="BL1004" s="24" t="s">
        <v>1216</v>
      </c>
      <c r="BM1004" s="24" t="s">
        <v>1252</v>
      </c>
    </row>
    <row r="1005" spans="2:51" s="12" customFormat="1" ht="13.5">
      <c r="B1005" s="217"/>
      <c r="C1005" s="218"/>
      <c r="D1005" s="214" t="s">
        <v>184</v>
      </c>
      <c r="E1005" s="219" t="s">
        <v>21</v>
      </c>
      <c r="F1005" s="220" t="s">
        <v>1244</v>
      </c>
      <c r="G1005" s="218"/>
      <c r="H1005" s="221" t="s">
        <v>21</v>
      </c>
      <c r="I1005" s="222"/>
      <c r="J1005" s="218"/>
      <c r="K1005" s="218"/>
      <c r="L1005" s="223"/>
      <c r="M1005" s="224"/>
      <c r="N1005" s="225"/>
      <c r="O1005" s="225"/>
      <c r="P1005" s="225"/>
      <c r="Q1005" s="225"/>
      <c r="R1005" s="225"/>
      <c r="S1005" s="225"/>
      <c r="T1005" s="226"/>
      <c r="AT1005" s="227" t="s">
        <v>184</v>
      </c>
      <c r="AU1005" s="227" t="s">
        <v>82</v>
      </c>
      <c r="AV1005" s="12" t="s">
        <v>80</v>
      </c>
      <c r="AW1005" s="12" t="s">
        <v>35</v>
      </c>
      <c r="AX1005" s="12" t="s">
        <v>72</v>
      </c>
      <c r="AY1005" s="227" t="s">
        <v>172</v>
      </c>
    </row>
    <row r="1006" spans="2:51" s="13" customFormat="1" ht="13.5">
      <c r="B1006" s="228"/>
      <c r="C1006" s="229"/>
      <c r="D1006" s="241" t="s">
        <v>184</v>
      </c>
      <c r="E1006" s="251" t="s">
        <v>21</v>
      </c>
      <c r="F1006" s="252" t="s">
        <v>242</v>
      </c>
      <c r="G1006" s="229"/>
      <c r="H1006" s="253">
        <v>1</v>
      </c>
      <c r="I1006" s="233"/>
      <c r="J1006" s="229"/>
      <c r="K1006" s="229"/>
      <c r="L1006" s="234"/>
      <c r="M1006" s="235"/>
      <c r="N1006" s="236"/>
      <c r="O1006" s="236"/>
      <c r="P1006" s="236"/>
      <c r="Q1006" s="236"/>
      <c r="R1006" s="236"/>
      <c r="S1006" s="236"/>
      <c r="T1006" s="237"/>
      <c r="AT1006" s="238" t="s">
        <v>184</v>
      </c>
      <c r="AU1006" s="238" t="s">
        <v>82</v>
      </c>
      <c r="AV1006" s="13" t="s">
        <v>82</v>
      </c>
      <c r="AW1006" s="13" t="s">
        <v>35</v>
      </c>
      <c r="AX1006" s="13" t="s">
        <v>80</v>
      </c>
      <c r="AY1006" s="238" t="s">
        <v>172</v>
      </c>
    </row>
    <row r="1007" spans="2:65" s="1" customFormat="1" ht="22.5" customHeight="1">
      <c r="B1007" s="41"/>
      <c r="C1007" s="202" t="s">
        <v>1253</v>
      </c>
      <c r="D1007" s="202" t="s">
        <v>175</v>
      </c>
      <c r="E1007" s="203" t="s">
        <v>1254</v>
      </c>
      <c r="F1007" s="204" t="s">
        <v>1255</v>
      </c>
      <c r="G1007" s="205" t="s">
        <v>21</v>
      </c>
      <c r="H1007" s="206">
        <v>1</v>
      </c>
      <c r="I1007" s="207"/>
      <c r="J1007" s="208">
        <f>ROUND(I1007*H1007,2)</f>
        <v>0</v>
      </c>
      <c r="K1007" s="204" t="s">
        <v>21</v>
      </c>
      <c r="L1007" s="61"/>
      <c r="M1007" s="209" t="s">
        <v>21</v>
      </c>
      <c r="N1007" s="210" t="s">
        <v>43</v>
      </c>
      <c r="O1007" s="42"/>
      <c r="P1007" s="211">
        <f>O1007*H1007</f>
        <v>0</v>
      </c>
      <c r="Q1007" s="211">
        <v>0.11</v>
      </c>
      <c r="R1007" s="211">
        <f>Q1007*H1007</f>
        <v>0.11</v>
      </c>
      <c r="S1007" s="211">
        <v>0</v>
      </c>
      <c r="T1007" s="212">
        <f>S1007*H1007</f>
        <v>0</v>
      </c>
      <c r="AR1007" s="24" t="s">
        <v>1216</v>
      </c>
      <c r="AT1007" s="24" t="s">
        <v>175</v>
      </c>
      <c r="AU1007" s="24" t="s">
        <v>82</v>
      </c>
      <c r="AY1007" s="24" t="s">
        <v>172</v>
      </c>
      <c r="BE1007" s="213">
        <f>IF(N1007="základní",J1007,0)</f>
        <v>0</v>
      </c>
      <c r="BF1007" s="213">
        <f>IF(N1007="snížená",J1007,0)</f>
        <v>0</v>
      </c>
      <c r="BG1007" s="213">
        <f>IF(N1007="zákl. přenesená",J1007,0)</f>
        <v>0</v>
      </c>
      <c r="BH1007" s="213">
        <f>IF(N1007="sníž. přenesená",J1007,0)</f>
        <v>0</v>
      </c>
      <c r="BI1007" s="213">
        <f>IF(N1007="nulová",J1007,0)</f>
        <v>0</v>
      </c>
      <c r="BJ1007" s="24" t="s">
        <v>80</v>
      </c>
      <c r="BK1007" s="213">
        <f>ROUND(I1007*H1007,2)</f>
        <v>0</v>
      </c>
      <c r="BL1007" s="24" t="s">
        <v>1216</v>
      </c>
      <c r="BM1007" s="24" t="s">
        <v>1256</v>
      </c>
    </row>
    <row r="1008" spans="2:51" s="12" customFormat="1" ht="13.5">
      <c r="B1008" s="217"/>
      <c r="C1008" s="218"/>
      <c r="D1008" s="214" t="s">
        <v>184</v>
      </c>
      <c r="E1008" s="219" t="s">
        <v>21</v>
      </c>
      <c r="F1008" s="220" t="s">
        <v>1257</v>
      </c>
      <c r="G1008" s="218"/>
      <c r="H1008" s="221" t="s">
        <v>21</v>
      </c>
      <c r="I1008" s="222"/>
      <c r="J1008" s="218"/>
      <c r="K1008" s="218"/>
      <c r="L1008" s="223"/>
      <c r="M1008" s="224"/>
      <c r="N1008" s="225"/>
      <c r="O1008" s="225"/>
      <c r="P1008" s="225"/>
      <c r="Q1008" s="225"/>
      <c r="R1008" s="225"/>
      <c r="S1008" s="225"/>
      <c r="T1008" s="226"/>
      <c r="AT1008" s="227" t="s">
        <v>184</v>
      </c>
      <c r="AU1008" s="227" t="s">
        <v>82</v>
      </c>
      <c r="AV1008" s="12" t="s">
        <v>80</v>
      </c>
      <c r="AW1008" s="12" t="s">
        <v>35</v>
      </c>
      <c r="AX1008" s="12" t="s">
        <v>72</v>
      </c>
      <c r="AY1008" s="227" t="s">
        <v>172</v>
      </c>
    </row>
    <row r="1009" spans="2:51" s="13" customFormat="1" ht="13.5">
      <c r="B1009" s="228"/>
      <c r="C1009" s="229"/>
      <c r="D1009" s="214" t="s">
        <v>184</v>
      </c>
      <c r="E1009" s="230" t="s">
        <v>21</v>
      </c>
      <c r="F1009" s="231" t="s">
        <v>242</v>
      </c>
      <c r="G1009" s="229"/>
      <c r="H1009" s="232">
        <v>1</v>
      </c>
      <c r="I1009" s="233"/>
      <c r="J1009" s="229"/>
      <c r="K1009" s="229"/>
      <c r="L1009" s="234"/>
      <c r="M1009" s="235"/>
      <c r="N1009" s="236"/>
      <c r="O1009" s="236"/>
      <c r="P1009" s="236"/>
      <c r="Q1009" s="236"/>
      <c r="R1009" s="236"/>
      <c r="S1009" s="236"/>
      <c r="T1009" s="237"/>
      <c r="AT1009" s="238" t="s">
        <v>184</v>
      </c>
      <c r="AU1009" s="238" t="s">
        <v>82</v>
      </c>
      <c r="AV1009" s="13" t="s">
        <v>82</v>
      </c>
      <c r="AW1009" s="13" t="s">
        <v>35</v>
      </c>
      <c r="AX1009" s="13" t="s">
        <v>80</v>
      </c>
      <c r="AY1009" s="238" t="s">
        <v>172</v>
      </c>
    </row>
    <row r="1010" spans="2:63" s="11" customFormat="1" ht="37.35" customHeight="1">
      <c r="B1010" s="185"/>
      <c r="C1010" s="186"/>
      <c r="D1010" s="199" t="s">
        <v>71</v>
      </c>
      <c r="E1010" s="268" t="s">
        <v>1258</v>
      </c>
      <c r="F1010" s="268" t="s">
        <v>1259</v>
      </c>
      <c r="G1010" s="186"/>
      <c r="H1010" s="186"/>
      <c r="I1010" s="189"/>
      <c r="J1010" s="269">
        <f>BK1010</f>
        <v>0</v>
      </c>
      <c r="K1010" s="186"/>
      <c r="L1010" s="191"/>
      <c r="M1010" s="192"/>
      <c r="N1010" s="193"/>
      <c r="O1010" s="193"/>
      <c r="P1010" s="194">
        <f>SUM(P1011:P1018)</f>
        <v>0</v>
      </c>
      <c r="Q1010" s="193"/>
      <c r="R1010" s="194">
        <f>SUM(R1011:R1018)</f>
        <v>0</v>
      </c>
      <c r="S1010" s="193"/>
      <c r="T1010" s="195">
        <f>SUM(T1011:T1018)</f>
        <v>0</v>
      </c>
      <c r="AR1010" s="196" t="s">
        <v>180</v>
      </c>
      <c r="AT1010" s="197" t="s">
        <v>71</v>
      </c>
      <c r="AU1010" s="197" t="s">
        <v>72</v>
      </c>
      <c r="AY1010" s="196" t="s">
        <v>172</v>
      </c>
      <c r="BK1010" s="198">
        <f>SUM(BK1011:BK1018)</f>
        <v>0</v>
      </c>
    </row>
    <row r="1011" spans="2:65" s="1" customFormat="1" ht="22.5" customHeight="1">
      <c r="B1011" s="41"/>
      <c r="C1011" s="202" t="s">
        <v>1260</v>
      </c>
      <c r="D1011" s="202" t="s">
        <v>175</v>
      </c>
      <c r="E1011" s="203" t="s">
        <v>1261</v>
      </c>
      <c r="F1011" s="204" t="s">
        <v>1262</v>
      </c>
      <c r="G1011" s="205" t="s">
        <v>1263</v>
      </c>
      <c r="H1011" s="206">
        <v>64</v>
      </c>
      <c r="I1011" s="207"/>
      <c r="J1011" s="208">
        <f>ROUND(I1011*H1011,2)</f>
        <v>0</v>
      </c>
      <c r="K1011" s="204" t="s">
        <v>179</v>
      </c>
      <c r="L1011" s="61"/>
      <c r="M1011" s="209" t="s">
        <v>21</v>
      </c>
      <c r="N1011" s="210" t="s">
        <v>43</v>
      </c>
      <c r="O1011" s="42"/>
      <c r="P1011" s="211">
        <f>O1011*H1011</f>
        <v>0</v>
      </c>
      <c r="Q1011" s="211">
        <v>0</v>
      </c>
      <c r="R1011" s="211">
        <f>Q1011*H1011</f>
        <v>0</v>
      </c>
      <c r="S1011" s="211">
        <v>0</v>
      </c>
      <c r="T1011" s="212">
        <f>S1011*H1011</f>
        <v>0</v>
      </c>
      <c r="AR1011" s="24" t="s">
        <v>1216</v>
      </c>
      <c r="AT1011" s="24" t="s">
        <v>175</v>
      </c>
      <c r="AU1011" s="24" t="s">
        <v>80</v>
      </c>
      <c r="AY1011" s="24" t="s">
        <v>172</v>
      </c>
      <c r="BE1011" s="213">
        <f>IF(N1011="základní",J1011,0)</f>
        <v>0</v>
      </c>
      <c r="BF1011" s="213">
        <f>IF(N1011="snížená",J1011,0)</f>
        <v>0</v>
      </c>
      <c r="BG1011" s="213">
        <f>IF(N1011="zákl. přenesená",J1011,0)</f>
        <v>0</v>
      </c>
      <c r="BH1011" s="213">
        <f>IF(N1011="sníž. přenesená",J1011,0)</f>
        <v>0</v>
      </c>
      <c r="BI1011" s="213">
        <f>IF(N1011="nulová",J1011,0)</f>
        <v>0</v>
      </c>
      <c r="BJ1011" s="24" t="s">
        <v>80</v>
      </c>
      <c r="BK1011" s="213">
        <f>ROUND(I1011*H1011,2)</f>
        <v>0</v>
      </c>
      <c r="BL1011" s="24" t="s">
        <v>1216</v>
      </c>
      <c r="BM1011" s="24" t="s">
        <v>1264</v>
      </c>
    </row>
    <row r="1012" spans="2:51" s="12" customFormat="1" ht="13.5">
      <c r="B1012" s="217"/>
      <c r="C1012" s="218"/>
      <c r="D1012" s="214" t="s">
        <v>184</v>
      </c>
      <c r="E1012" s="219" t="s">
        <v>21</v>
      </c>
      <c r="F1012" s="220" t="s">
        <v>1265</v>
      </c>
      <c r="G1012" s="218"/>
      <c r="H1012" s="221" t="s">
        <v>21</v>
      </c>
      <c r="I1012" s="222"/>
      <c r="J1012" s="218"/>
      <c r="K1012" s="218"/>
      <c r="L1012" s="223"/>
      <c r="M1012" s="224"/>
      <c r="N1012" s="225"/>
      <c r="O1012" s="225"/>
      <c r="P1012" s="225"/>
      <c r="Q1012" s="225"/>
      <c r="R1012" s="225"/>
      <c r="S1012" s="225"/>
      <c r="T1012" s="226"/>
      <c r="AT1012" s="227" t="s">
        <v>184</v>
      </c>
      <c r="AU1012" s="227" t="s">
        <v>80</v>
      </c>
      <c r="AV1012" s="12" t="s">
        <v>80</v>
      </c>
      <c r="AW1012" s="12" t="s">
        <v>35</v>
      </c>
      <c r="AX1012" s="12" t="s">
        <v>72</v>
      </c>
      <c r="AY1012" s="227" t="s">
        <v>172</v>
      </c>
    </row>
    <row r="1013" spans="2:51" s="13" customFormat="1" ht="13.5">
      <c r="B1013" s="228"/>
      <c r="C1013" s="229"/>
      <c r="D1013" s="241" t="s">
        <v>184</v>
      </c>
      <c r="E1013" s="251" t="s">
        <v>21</v>
      </c>
      <c r="F1013" s="252" t="s">
        <v>1266</v>
      </c>
      <c r="G1013" s="229"/>
      <c r="H1013" s="253">
        <v>64</v>
      </c>
      <c r="I1013" s="233"/>
      <c r="J1013" s="229"/>
      <c r="K1013" s="229"/>
      <c r="L1013" s="234"/>
      <c r="M1013" s="235"/>
      <c r="N1013" s="236"/>
      <c r="O1013" s="236"/>
      <c r="P1013" s="236"/>
      <c r="Q1013" s="236"/>
      <c r="R1013" s="236"/>
      <c r="S1013" s="236"/>
      <c r="T1013" s="237"/>
      <c r="AT1013" s="238" t="s">
        <v>184</v>
      </c>
      <c r="AU1013" s="238" t="s">
        <v>80</v>
      </c>
      <c r="AV1013" s="13" t="s">
        <v>82</v>
      </c>
      <c r="AW1013" s="13" t="s">
        <v>35</v>
      </c>
      <c r="AX1013" s="13" t="s">
        <v>80</v>
      </c>
      <c r="AY1013" s="238" t="s">
        <v>172</v>
      </c>
    </row>
    <row r="1014" spans="2:65" s="1" customFormat="1" ht="22.5" customHeight="1">
      <c r="B1014" s="41"/>
      <c r="C1014" s="202" t="s">
        <v>1267</v>
      </c>
      <c r="D1014" s="202" t="s">
        <v>175</v>
      </c>
      <c r="E1014" s="203" t="s">
        <v>1268</v>
      </c>
      <c r="F1014" s="204" t="s">
        <v>1269</v>
      </c>
      <c r="G1014" s="205" t="s">
        <v>1263</v>
      </c>
      <c r="H1014" s="206">
        <v>145</v>
      </c>
      <c r="I1014" s="207"/>
      <c r="J1014" s="208">
        <f>ROUND(I1014*H1014,2)</f>
        <v>0</v>
      </c>
      <c r="K1014" s="204" t="s">
        <v>179</v>
      </c>
      <c r="L1014" s="61"/>
      <c r="M1014" s="209" t="s">
        <v>21</v>
      </c>
      <c r="N1014" s="210" t="s">
        <v>43</v>
      </c>
      <c r="O1014" s="42"/>
      <c r="P1014" s="211">
        <f>O1014*H1014</f>
        <v>0</v>
      </c>
      <c r="Q1014" s="211">
        <v>0</v>
      </c>
      <c r="R1014" s="211">
        <f>Q1014*H1014</f>
        <v>0</v>
      </c>
      <c r="S1014" s="211">
        <v>0</v>
      </c>
      <c r="T1014" s="212">
        <f>S1014*H1014</f>
        <v>0</v>
      </c>
      <c r="AR1014" s="24" t="s">
        <v>180</v>
      </c>
      <c r="AT1014" s="24" t="s">
        <v>175</v>
      </c>
      <c r="AU1014" s="24" t="s">
        <v>80</v>
      </c>
      <c r="AY1014" s="24" t="s">
        <v>172</v>
      </c>
      <c r="BE1014" s="213">
        <f>IF(N1014="základní",J1014,0)</f>
        <v>0</v>
      </c>
      <c r="BF1014" s="213">
        <f>IF(N1014="snížená",J1014,0)</f>
        <v>0</v>
      </c>
      <c r="BG1014" s="213">
        <f>IF(N1014="zákl. přenesená",J1014,0)</f>
        <v>0</v>
      </c>
      <c r="BH1014" s="213">
        <f>IF(N1014="sníž. přenesená",J1014,0)</f>
        <v>0</v>
      </c>
      <c r="BI1014" s="213">
        <f>IF(N1014="nulová",J1014,0)</f>
        <v>0</v>
      </c>
      <c r="BJ1014" s="24" t="s">
        <v>80</v>
      </c>
      <c r="BK1014" s="213">
        <f>ROUND(I1014*H1014,2)</f>
        <v>0</v>
      </c>
      <c r="BL1014" s="24" t="s">
        <v>180</v>
      </c>
      <c r="BM1014" s="24" t="s">
        <v>1270</v>
      </c>
    </row>
    <row r="1015" spans="2:51" s="12" customFormat="1" ht="13.5">
      <c r="B1015" s="217"/>
      <c r="C1015" s="218"/>
      <c r="D1015" s="214" t="s">
        <v>184</v>
      </c>
      <c r="E1015" s="219" t="s">
        <v>21</v>
      </c>
      <c r="F1015" s="220" t="s">
        <v>1271</v>
      </c>
      <c r="G1015" s="218"/>
      <c r="H1015" s="221" t="s">
        <v>21</v>
      </c>
      <c r="I1015" s="222"/>
      <c r="J1015" s="218"/>
      <c r="K1015" s="218"/>
      <c r="L1015" s="223"/>
      <c r="M1015" s="224"/>
      <c r="N1015" s="225"/>
      <c r="O1015" s="225"/>
      <c r="P1015" s="225"/>
      <c r="Q1015" s="225"/>
      <c r="R1015" s="225"/>
      <c r="S1015" s="225"/>
      <c r="T1015" s="226"/>
      <c r="AT1015" s="227" t="s">
        <v>184</v>
      </c>
      <c r="AU1015" s="227" t="s">
        <v>80</v>
      </c>
      <c r="AV1015" s="12" t="s">
        <v>80</v>
      </c>
      <c r="AW1015" s="12" t="s">
        <v>35</v>
      </c>
      <c r="AX1015" s="12" t="s">
        <v>72</v>
      </c>
      <c r="AY1015" s="227" t="s">
        <v>172</v>
      </c>
    </row>
    <row r="1016" spans="2:51" s="12" customFormat="1" ht="13.5">
      <c r="B1016" s="217"/>
      <c r="C1016" s="218"/>
      <c r="D1016" s="214" t="s">
        <v>184</v>
      </c>
      <c r="E1016" s="219" t="s">
        <v>21</v>
      </c>
      <c r="F1016" s="220" t="s">
        <v>1272</v>
      </c>
      <c r="G1016" s="218"/>
      <c r="H1016" s="221" t="s">
        <v>21</v>
      </c>
      <c r="I1016" s="222"/>
      <c r="J1016" s="218"/>
      <c r="K1016" s="218"/>
      <c r="L1016" s="223"/>
      <c r="M1016" s="224"/>
      <c r="N1016" s="225"/>
      <c r="O1016" s="225"/>
      <c r="P1016" s="225"/>
      <c r="Q1016" s="225"/>
      <c r="R1016" s="225"/>
      <c r="S1016" s="225"/>
      <c r="T1016" s="226"/>
      <c r="AT1016" s="227" t="s">
        <v>184</v>
      </c>
      <c r="AU1016" s="227" t="s">
        <v>80</v>
      </c>
      <c r="AV1016" s="12" t="s">
        <v>80</v>
      </c>
      <c r="AW1016" s="12" t="s">
        <v>35</v>
      </c>
      <c r="AX1016" s="12" t="s">
        <v>72</v>
      </c>
      <c r="AY1016" s="227" t="s">
        <v>172</v>
      </c>
    </row>
    <row r="1017" spans="2:51" s="12" customFormat="1" ht="13.5">
      <c r="B1017" s="217"/>
      <c r="C1017" s="218"/>
      <c r="D1017" s="214" t="s">
        <v>184</v>
      </c>
      <c r="E1017" s="219" t="s">
        <v>21</v>
      </c>
      <c r="F1017" s="220" t="s">
        <v>1273</v>
      </c>
      <c r="G1017" s="218"/>
      <c r="H1017" s="221" t="s">
        <v>21</v>
      </c>
      <c r="I1017" s="222"/>
      <c r="J1017" s="218"/>
      <c r="K1017" s="218"/>
      <c r="L1017" s="223"/>
      <c r="M1017" s="224"/>
      <c r="N1017" s="225"/>
      <c r="O1017" s="225"/>
      <c r="P1017" s="225"/>
      <c r="Q1017" s="225"/>
      <c r="R1017" s="225"/>
      <c r="S1017" s="225"/>
      <c r="T1017" s="226"/>
      <c r="AT1017" s="227" t="s">
        <v>184</v>
      </c>
      <c r="AU1017" s="227" t="s">
        <v>80</v>
      </c>
      <c r="AV1017" s="12" t="s">
        <v>80</v>
      </c>
      <c r="AW1017" s="12" t="s">
        <v>35</v>
      </c>
      <c r="AX1017" s="12" t="s">
        <v>72</v>
      </c>
      <c r="AY1017" s="227" t="s">
        <v>172</v>
      </c>
    </row>
    <row r="1018" spans="2:51" s="13" customFormat="1" ht="13.5">
      <c r="B1018" s="228"/>
      <c r="C1018" s="229"/>
      <c r="D1018" s="214" t="s">
        <v>184</v>
      </c>
      <c r="E1018" s="230" t="s">
        <v>21</v>
      </c>
      <c r="F1018" s="231" t="s">
        <v>1274</v>
      </c>
      <c r="G1018" s="229"/>
      <c r="H1018" s="232">
        <v>145</v>
      </c>
      <c r="I1018" s="233"/>
      <c r="J1018" s="229"/>
      <c r="K1018" s="229"/>
      <c r="L1018" s="234"/>
      <c r="M1018" s="270"/>
      <c r="N1018" s="271"/>
      <c r="O1018" s="271"/>
      <c r="P1018" s="271"/>
      <c r="Q1018" s="271"/>
      <c r="R1018" s="271"/>
      <c r="S1018" s="271"/>
      <c r="T1018" s="272"/>
      <c r="AT1018" s="238" t="s">
        <v>184</v>
      </c>
      <c r="AU1018" s="238" t="s">
        <v>80</v>
      </c>
      <c r="AV1018" s="13" t="s">
        <v>82</v>
      </c>
      <c r="AW1018" s="13" t="s">
        <v>35</v>
      </c>
      <c r="AX1018" s="13" t="s">
        <v>80</v>
      </c>
      <c r="AY1018" s="238" t="s">
        <v>172</v>
      </c>
    </row>
    <row r="1019" spans="2:12" s="1" customFormat="1" ht="6.95" customHeight="1">
      <c r="B1019" s="56"/>
      <c r="C1019" s="57"/>
      <c r="D1019" s="57"/>
      <c r="E1019" s="57"/>
      <c r="F1019" s="57"/>
      <c r="G1019" s="57"/>
      <c r="H1019" s="57"/>
      <c r="I1019" s="148"/>
      <c r="J1019" s="57"/>
      <c r="K1019" s="57"/>
      <c r="L1019" s="61"/>
    </row>
  </sheetData>
  <sheetProtection password="CC35" sheet="1" objects="1" scenarios="1" formatCells="0" formatColumns="0" formatRows="0" sort="0" autoFilter="0"/>
  <autoFilter ref="C97:K1018"/>
  <mergeCells count="9">
    <mergeCell ref="E88:H88"/>
    <mergeCell ref="E90:H9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6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85</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s="1" customFormat="1" ht="13.5">
      <c r="B8" s="41"/>
      <c r="C8" s="42"/>
      <c r="D8" s="37" t="s">
        <v>126</v>
      </c>
      <c r="E8" s="42"/>
      <c r="F8" s="42"/>
      <c r="G8" s="42"/>
      <c r="H8" s="42"/>
      <c r="I8" s="127"/>
      <c r="J8" s="42"/>
      <c r="K8" s="45"/>
    </row>
    <row r="9" spans="2:11" s="1" customFormat="1" ht="36.95" customHeight="1">
      <c r="B9" s="41"/>
      <c r="C9" s="42"/>
      <c r="D9" s="42"/>
      <c r="E9" s="407" t="s">
        <v>1275</v>
      </c>
      <c r="F9" s="408"/>
      <c r="G9" s="408"/>
      <c r="H9" s="408"/>
      <c r="I9" s="127"/>
      <c r="J9" s="42"/>
      <c r="K9" s="45"/>
    </row>
    <row r="10" spans="2:11" s="1" customFormat="1" ht="13.5">
      <c r="B10" s="41"/>
      <c r="C10" s="42"/>
      <c r="D10" s="42"/>
      <c r="E10" s="42"/>
      <c r="F10" s="42"/>
      <c r="G10" s="42"/>
      <c r="H10" s="42"/>
      <c r="I10" s="127"/>
      <c r="J10" s="42"/>
      <c r="K10" s="45"/>
    </row>
    <row r="11" spans="2:11" s="1" customFormat="1" ht="14.45" customHeight="1">
      <c r="B11" s="41"/>
      <c r="C11" s="42"/>
      <c r="D11" s="37" t="s">
        <v>20</v>
      </c>
      <c r="E11" s="42"/>
      <c r="F11" s="35" t="s">
        <v>21</v>
      </c>
      <c r="G11" s="42"/>
      <c r="H11" s="42"/>
      <c r="I11" s="128" t="s">
        <v>22</v>
      </c>
      <c r="J11" s="35" t="s">
        <v>21</v>
      </c>
      <c r="K11" s="45"/>
    </row>
    <row r="12" spans="2:11" s="1" customFormat="1" ht="14.45" customHeight="1">
      <c r="B12" s="41"/>
      <c r="C12" s="42"/>
      <c r="D12" s="37" t="s">
        <v>23</v>
      </c>
      <c r="E12" s="42"/>
      <c r="F12" s="35" t="s">
        <v>24</v>
      </c>
      <c r="G12" s="42"/>
      <c r="H12" s="42"/>
      <c r="I12" s="128" t="s">
        <v>25</v>
      </c>
      <c r="J12" s="129" t="str">
        <f>'Rekapitulace stavby'!AN8</f>
        <v>7.11.2017</v>
      </c>
      <c r="K12" s="45"/>
    </row>
    <row r="13" spans="2:11" s="1" customFormat="1" ht="10.9" customHeight="1">
      <c r="B13" s="41"/>
      <c r="C13" s="42"/>
      <c r="D13" s="42"/>
      <c r="E13" s="42"/>
      <c r="F13" s="42"/>
      <c r="G13" s="42"/>
      <c r="H13" s="42"/>
      <c r="I13" s="127"/>
      <c r="J13" s="42"/>
      <c r="K13" s="45"/>
    </row>
    <row r="14" spans="2:11" s="1" customFormat="1" ht="14.45" customHeight="1">
      <c r="B14" s="41"/>
      <c r="C14" s="42"/>
      <c r="D14" s="37" t="s">
        <v>27</v>
      </c>
      <c r="E14" s="42"/>
      <c r="F14" s="42"/>
      <c r="G14" s="42"/>
      <c r="H14" s="42"/>
      <c r="I14" s="128" t="s">
        <v>28</v>
      </c>
      <c r="J14" s="35" t="s">
        <v>21</v>
      </c>
      <c r="K14" s="45"/>
    </row>
    <row r="15" spans="2:11" s="1" customFormat="1" ht="18" customHeight="1">
      <c r="B15" s="41"/>
      <c r="C15" s="42"/>
      <c r="D15" s="42"/>
      <c r="E15" s="35" t="s">
        <v>29</v>
      </c>
      <c r="F15" s="42"/>
      <c r="G15" s="42"/>
      <c r="H15" s="42"/>
      <c r="I15" s="128" t="s">
        <v>30</v>
      </c>
      <c r="J15" s="35" t="s">
        <v>21</v>
      </c>
      <c r="K15" s="45"/>
    </row>
    <row r="16" spans="2:11" s="1" customFormat="1" ht="6.95" customHeight="1">
      <c r="B16" s="41"/>
      <c r="C16" s="42"/>
      <c r="D16" s="42"/>
      <c r="E16" s="42"/>
      <c r="F16" s="42"/>
      <c r="G16" s="42"/>
      <c r="H16" s="42"/>
      <c r="I16" s="127"/>
      <c r="J16" s="42"/>
      <c r="K16" s="45"/>
    </row>
    <row r="17" spans="2:11" s="1" customFormat="1" ht="14.45" customHeight="1">
      <c r="B17" s="41"/>
      <c r="C17" s="42"/>
      <c r="D17" s="37" t="s">
        <v>31</v>
      </c>
      <c r="E17" s="42"/>
      <c r="F17" s="42"/>
      <c r="G17" s="42"/>
      <c r="H17" s="42"/>
      <c r="I17" s="12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8" t="s">
        <v>30</v>
      </c>
      <c r="J18" s="35" t="str">
        <f>IF('Rekapitulace stavby'!AN14="Vyplň údaj","",IF('Rekapitulace stavby'!AN14="","",'Rekapitulace stavby'!AN14))</f>
        <v/>
      </c>
      <c r="K18" s="45"/>
    </row>
    <row r="19" spans="2:11" s="1" customFormat="1" ht="6.95" customHeight="1">
      <c r="B19" s="41"/>
      <c r="C19" s="42"/>
      <c r="D19" s="42"/>
      <c r="E19" s="42"/>
      <c r="F19" s="42"/>
      <c r="G19" s="42"/>
      <c r="H19" s="42"/>
      <c r="I19" s="127"/>
      <c r="J19" s="42"/>
      <c r="K19" s="45"/>
    </row>
    <row r="20" spans="2:11" s="1" customFormat="1" ht="14.45" customHeight="1">
      <c r="B20" s="41"/>
      <c r="C20" s="42"/>
      <c r="D20" s="37" t="s">
        <v>33</v>
      </c>
      <c r="E20" s="42"/>
      <c r="F20" s="42"/>
      <c r="G20" s="42"/>
      <c r="H20" s="42"/>
      <c r="I20" s="128" t="s">
        <v>28</v>
      </c>
      <c r="J20" s="35" t="s">
        <v>21</v>
      </c>
      <c r="K20" s="45"/>
    </row>
    <row r="21" spans="2:11" s="1" customFormat="1" ht="18" customHeight="1">
      <c r="B21" s="41"/>
      <c r="C21" s="42"/>
      <c r="D21" s="42"/>
      <c r="E21" s="35" t="s">
        <v>1276</v>
      </c>
      <c r="F21" s="42"/>
      <c r="G21" s="42"/>
      <c r="H21" s="42"/>
      <c r="I21" s="128" t="s">
        <v>30</v>
      </c>
      <c r="J21" s="35" t="s">
        <v>21</v>
      </c>
      <c r="K21" s="45"/>
    </row>
    <row r="22" spans="2:11" s="1" customFormat="1" ht="6.95" customHeight="1">
      <c r="B22" s="41"/>
      <c r="C22" s="42"/>
      <c r="D22" s="42"/>
      <c r="E22" s="42"/>
      <c r="F22" s="42"/>
      <c r="G22" s="42"/>
      <c r="H22" s="42"/>
      <c r="I22" s="127"/>
      <c r="J22" s="42"/>
      <c r="K22" s="45"/>
    </row>
    <row r="23" spans="2:11" s="1" customFormat="1" ht="14.45" customHeight="1">
      <c r="B23" s="41"/>
      <c r="C23" s="42"/>
      <c r="D23" s="37" t="s">
        <v>36</v>
      </c>
      <c r="E23" s="42"/>
      <c r="F23" s="42"/>
      <c r="G23" s="42"/>
      <c r="H23" s="42"/>
      <c r="I23" s="127"/>
      <c r="J23" s="42"/>
      <c r="K23" s="45"/>
    </row>
    <row r="24" spans="2:11" s="7" customFormat="1" ht="22.5" customHeight="1">
      <c r="B24" s="130"/>
      <c r="C24" s="131"/>
      <c r="D24" s="131"/>
      <c r="E24" s="370" t="s">
        <v>21</v>
      </c>
      <c r="F24" s="370"/>
      <c r="G24" s="370"/>
      <c r="H24" s="370"/>
      <c r="I24" s="132"/>
      <c r="J24" s="131"/>
      <c r="K24" s="133"/>
    </row>
    <row r="25" spans="2:11" s="1" customFormat="1" ht="6.95" customHeight="1">
      <c r="B25" s="41"/>
      <c r="C25" s="42"/>
      <c r="D25" s="42"/>
      <c r="E25" s="42"/>
      <c r="F25" s="42"/>
      <c r="G25" s="42"/>
      <c r="H25" s="42"/>
      <c r="I25" s="127"/>
      <c r="J25" s="42"/>
      <c r="K25" s="45"/>
    </row>
    <row r="26" spans="2:11" s="1" customFormat="1" ht="6.95" customHeight="1">
      <c r="B26" s="41"/>
      <c r="C26" s="42"/>
      <c r="D26" s="85"/>
      <c r="E26" s="85"/>
      <c r="F26" s="85"/>
      <c r="G26" s="85"/>
      <c r="H26" s="85"/>
      <c r="I26" s="134"/>
      <c r="J26" s="85"/>
      <c r="K26" s="135"/>
    </row>
    <row r="27" spans="2:11" s="1" customFormat="1" ht="25.35" customHeight="1">
      <c r="B27" s="41"/>
      <c r="C27" s="42"/>
      <c r="D27" s="136" t="s">
        <v>38</v>
      </c>
      <c r="E27" s="42"/>
      <c r="F27" s="42"/>
      <c r="G27" s="42"/>
      <c r="H27" s="42"/>
      <c r="I27" s="127"/>
      <c r="J27" s="137">
        <f>ROUND(J81,2)</f>
        <v>0</v>
      </c>
      <c r="K27" s="45"/>
    </row>
    <row r="28" spans="2:11" s="1" customFormat="1" ht="6.95" customHeight="1">
      <c r="B28" s="41"/>
      <c r="C28" s="42"/>
      <c r="D28" s="85"/>
      <c r="E28" s="85"/>
      <c r="F28" s="85"/>
      <c r="G28" s="85"/>
      <c r="H28" s="85"/>
      <c r="I28" s="134"/>
      <c r="J28" s="85"/>
      <c r="K28" s="135"/>
    </row>
    <row r="29" spans="2:11" s="1" customFormat="1" ht="14.45" customHeight="1">
      <c r="B29" s="41"/>
      <c r="C29" s="42"/>
      <c r="D29" s="42"/>
      <c r="E29" s="42"/>
      <c r="F29" s="46" t="s">
        <v>40</v>
      </c>
      <c r="G29" s="42"/>
      <c r="H29" s="42"/>
      <c r="I29" s="138" t="s">
        <v>39</v>
      </c>
      <c r="J29" s="46" t="s">
        <v>41</v>
      </c>
      <c r="K29" s="45"/>
    </row>
    <row r="30" spans="2:11" s="1" customFormat="1" ht="14.45" customHeight="1">
      <c r="B30" s="41"/>
      <c r="C30" s="42"/>
      <c r="D30" s="49" t="s">
        <v>42</v>
      </c>
      <c r="E30" s="49" t="s">
        <v>43</v>
      </c>
      <c r="F30" s="139">
        <f>ROUND(SUM(BE81:BE166),2)</f>
        <v>0</v>
      </c>
      <c r="G30" s="42"/>
      <c r="H30" s="42"/>
      <c r="I30" s="140">
        <v>0.21</v>
      </c>
      <c r="J30" s="139">
        <f>ROUND(ROUND((SUM(BE81:BE166)),2)*I30,2)</f>
        <v>0</v>
      </c>
      <c r="K30" s="45"/>
    </row>
    <row r="31" spans="2:11" s="1" customFormat="1" ht="14.45" customHeight="1">
      <c r="B31" s="41"/>
      <c r="C31" s="42"/>
      <c r="D31" s="42"/>
      <c r="E31" s="49" t="s">
        <v>44</v>
      </c>
      <c r="F31" s="139">
        <f>ROUND(SUM(BF81:BF166),2)</f>
        <v>0</v>
      </c>
      <c r="G31" s="42"/>
      <c r="H31" s="42"/>
      <c r="I31" s="140">
        <v>0.15</v>
      </c>
      <c r="J31" s="139">
        <f>ROUND(ROUND((SUM(BF81:BF166)),2)*I31,2)</f>
        <v>0</v>
      </c>
      <c r="K31" s="45"/>
    </row>
    <row r="32" spans="2:11" s="1" customFormat="1" ht="14.45" customHeight="1" hidden="1">
      <c r="B32" s="41"/>
      <c r="C32" s="42"/>
      <c r="D32" s="42"/>
      <c r="E32" s="49" t="s">
        <v>45</v>
      </c>
      <c r="F32" s="139">
        <f>ROUND(SUM(BG81:BG166),2)</f>
        <v>0</v>
      </c>
      <c r="G32" s="42"/>
      <c r="H32" s="42"/>
      <c r="I32" s="140">
        <v>0.21</v>
      </c>
      <c r="J32" s="139">
        <v>0</v>
      </c>
      <c r="K32" s="45"/>
    </row>
    <row r="33" spans="2:11" s="1" customFormat="1" ht="14.45" customHeight="1" hidden="1">
      <c r="B33" s="41"/>
      <c r="C33" s="42"/>
      <c r="D33" s="42"/>
      <c r="E33" s="49" t="s">
        <v>46</v>
      </c>
      <c r="F33" s="139">
        <f>ROUND(SUM(BH81:BH166),2)</f>
        <v>0</v>
      </c>
      <c r="G33" s="42"/>
      <c r="H33" s="42"/>
      <c r="I33" s="140">
        <v>0.15</v>
      </c>
      <c r="J33" s="139">
        <v>0</v>
      </c>
      <c r="K33" s="45"/>
    </row>
    <row r="34" spans="2:11" s="1" customFormat="1" ht="14.45" customHeight="1" hidden="1">
      <c r="B34" s="41"/>
      <c r="C34" s="42"/>
      <c r="D34" s="42"/>
      <c r="E34" s="49" t="s">
        <v>47</v>
      </c>
      <c r="F34" s="139">
        <f>ROUND(SUM(BI81:BI166),2)</f>
        <v>0</v>
      </c>
      <c r="G34" s="42"/>
      <c r="H34" s="42"/>
      <c r="I34" s="140">
        <v>0</v>
      </c>
      <c r="J34" s="139">
        <v>0</v>
      </c>
      <c r="K34" s="45"/>
    </row>
    <row r="35" spans="2:11" s="1" customFormat="1" ht="6.95" customHeight="1">
      <c r="B35" s="41"/>
      <c r="C35" s="42"/>
      <c r="D35" s="42"/>
      <c r="E35" s="42"/>
      <c r="F35" s="42"/>
      <c r="G35" s="42"/>
      <c r="H35" s="42"/>
      <c r="I35" s="127"/>
      <c r="J35" s="42"/>
      <c r="K35" s="45"/>
    </row>
    <row r="36" spans="2:11" s="1" customFormat="1" ht="25.35" customHeight="1">
      <c r="B36" s="41"/>
      <c r="C36" s="141"/>
      <c r="D36" s="142" t="s">
        <v>48</v>
      </c>
      <c r="E36" s="79"/>
      <c r="F36" s="79"/>
      <c r="G36" s="143" t="s">
        <v>49</v>
      </c>
      <c r="H36" s="144" t="s">
        <v>50</v>
      </c>
      <c r="I36" s="145"/>
      <c r="J36" s="146">
        <f>SUM(J27:J34)</f>
        <v>0</v>
      </c>
      <c r="K36" s="147"/>
    </row>
    <row r="37" spans="2:11" s="1" customFormat="1" ht="14.45" customHeight="1">
      <c r="B37" s="56"/>
      <c r="C37" s="57"/>
      <c r="D37" s="57"/>
      <c r="E37" s="57"/>
      <c r="F37" s="57"/>
      <c r="G37" s="57"/>
      <c r="H37" s="57"/>
      <c r="I37" s="148"/>
      <c r="J37" s="57"/>
      <c r="K37" s="58"/>
    </row>
    <row r="41" spans="2:11" s="1" customFormat="1" ht="6.95" customHeight="1">
      <c r="B41" s="149"/>
      <c r="C41" s="150"/>
      <c r="D41" s="150"/>
      <c r="E41" s="150"/>
      <c r="F41" s="150"/>
      <c r="G41" s="150"/>
      <c r="H41" s="150"/>
      <c r="I41" s="151"/>
      <c r="J41" s="150"/>
      <c r="K41" s="152"/>
    </row>
    <row r="42" spans="2:11" s="1" customFormat="1" ht="36.95" customHeight="1">
      <c r="B42" s="41"/>
      <c r="C42" s="30" t="s">
        <v>129</v>
      </c>
      <c r="D42" s="42"/>
      <c r="E42" s="42"/>
      <c r="F42" s="42"/>
      <c r="G42" s="42"/>
      <c r="H42" s="42"/>
      <c r="I42" s="127"/>
      <c r="J42" s="42"/>
      <c r="K42" s="45"/>
    </row>
    <row r="43" spans="2:11" s="1" customFormat="1" ht="6.95" customHeight="1">
      <c r="B43" s="41"/>
      <c r="C43" s="42"/>
      <c r="D43" s="42"/>
      <c r="E43" s="42"/>
      <c r="F43" s="42"/>
      <c r="G43" s="42"/>
      <c r="H43" s="42"/>
      <c r="I43" s="127"/>
      <c r="J43" s="42"/>
      <c r="K43" s="45"/>
    </row>
    <row r="44" spans="2:11" s="1" customFormat="1" ht="14.45" customHeight="1">
      <c r="B44" s="41"/>
      <c r="C44" s="37" t="s">
        <v>18</v>
      </c>
      <c r="D44" s="42"/>
      <c r="E44" s="42"/>
      <c r="F44" s="42"/>
      <c r="G44" s="42"/>
      <c r="H44" s="42"/>
      <c r="I44" s="127"/>
      <c r="J44" s="42"/>
      <c r="K44" s="45"/>
    </row>
    <row r="45" spans="2:11" s="1" customFormat="1" ht="22.5" customHeight="1">
      <c r="B45" s="41"/>
      <c r="C45" s="42"/>
      <c r="D45" s="42"/>
      <c r="E45" s="405" t="str">
        <f>E7</f>
        <v>VÝDEJNA JÍDEL V BUDOVĚ TEORETICKÝCH ÚSTAVŮ LF OLOMOUC</v>
      </c>
      <c r="F45" s="406"/>
      <c r="G45" s="406"/>
      <c r="H45" s="406"/>
      <c r="I45" s="127"/>
      <c r="J45" s="42"/>
      <c r="K45" s="45"/>
    </row>
    <row r="46" spans="2:11" s="1" customFormat="1" ht="14.45" customHeight="1">
      <c r="B46" s="41"/>
      <c r="C46" s="37" t="s">
        <v>126</v>
      </c>
      <c r="D46" s="42"/>
      <c r="E46" s="42"/>
      <c r="F46" s="42"/>
      <c r="G46" s="42"/>
      <c r="H46" s="42"/>
      <c r="I46" s="127"/>
      <c r="J46" s="42"/>
      <c r="K46" s="45"/>
    </row>
    <row r="47" spans="2:11" s="1" customFormat="1" ht="23.25" customHeight="1">
      <c r="B47" s="41"/>
      <c r="C47" s="42"/>
      <c r="D47" s="42"/>
      <c r="E47" s="407" t="str">
        <f>E9</f>
        <v>D.1.4.1a - Zdravotně technické instalace - vnitřky</v>
      </c>
      <c r="F47" s="408"/>
      <c r="G47" s="408"/>
      <c r="H47" s="408"/>
      <c r="I47" s="127"/>
      <c r="J47" s="42"/>
      <c r="K47" s="45"/>
    </row>
    <row r="48" spans="2:11" s="1" customFormat="1" ht="6.95" customHeight="1">
      <c r="B48" s="41"/>
      <c r="C48" s="42"/>
      <c r="D48" s="42"/>
      <c r="E48" s="42"/>
      <c r="F48" s="42"/>
      <c r="G48" s="42"/>
      <c r="H48" s="42"/>
      <c r="I48" s="127"/>
      <c r="J48" s="42"/>
      <c r="K48" s="45"/>
    </row>
    <row r="49" spans="2:11" s="1" customFormat="1" ht="18" customHeight="1">
      <c r="B49" s="41"/>
      <c r="C49" s="37" t="s">
        <v>23</v>
      </c>
      <c r="D49" s="42"/>
      <c r="E49" s="42"/>
      <c r="F49" s="35" t="str">
        <f>F12</f>
        <v>Olomouc k.ú.Nová Ulice, č.p.976</v>
      </c>
      <c r="G49" s="42"/>
      <c r="H49" s="42"/>
      <c r="I49" s="128" t="s">
        <v>25</v>
      </c>
      <c r="J49" s="129" t="str">
        <f>IF(J12="","",J12)</f>
        <v>7.11.2017</v>
      </c>
      <c r="K49" s="45"/>
    </row>
    <row r="50" spans="2:11" s="1" customFormat="1" ht="6.95" customHeight="1">
      <c r="B50" s="41"/>
      <c r="C50" s="42"/>
      <c r="D50" s="42"/>
      <c r="E50" s="42"/>
      <c r="F50" s="42"/>
      <c r="G50" s="42"/>
      <c r="H50" s="42"/>
      <c r="I50" s="127"/>
      <c r="J50" s="42"/>
      <c r="K50" s="45"/>
    </row>
    <row r="51" spans="2:11" s="1" customFormat="1" ht="13.5">
      <c r="B51" s="41"/>
      <c r="C51" s="37" t="s">
        <v>27</v>
      </c>
      <c r="D51" s="42"/>
      <c r="E51" s="42"/>
      <c r="F51" s="35" t="str">
        <f>E15</f>
        <v>UP v Olomouci, Křižkovského 511/8</v>
      </c>
      <c r="G51" s="42"/>
      <c r="H51" s="42"/>
      <c r="I51" s="128" t="s">
        <v>33</v>
      </c>
      <c r="J51" s="35" t="str">
        <f>E21</f>
        <v>Alfaprojekt Olomouc a.s., Tylova 4, 779 00 Olomouc</v>
      </c>
      <c r="K51" s="45"/>
    </row>
    <row r="52" spans="2:11" s="1" customFormat="1" ht="14.45" customHeight="1">
      <c r="B52" s="41"/>
      <c r="C52" s="37" t="s">
        <v>31</v>
      </c>
      <c r="D52" s="42"/>
      <c r="E52" s="42"/>
      <c r="F52" s="35" t="str">
        <f>IF(E18="","",E18)</f>
        <v/>
      </c>
      <c r="G52" s="42"/>
      <c r="H52" s="42"/>
      <c r="I52" s="127"/>
      <c r="J52" s="42"/>
      <c r="K52" s="45"/>
    </row>
    <row r="53" spans="2:11" s="1" customFormat="1" ht="10.35" customHeight="1">
      <c r="B53" s="41"/>
      <c r="C53" s="42"/>
      <c r="D53" s="42"/>
      <c r="E53" s="42"/>
      <c r="F53" s="42"/>
      <c r="G53" s="42"/>
      <c r="H53" s="42"/>
      <c r="I53" s="127"/>
      <c r="J53" s="42"/>
      <c r="K53" s="45"/>
    </row>
    <row r="54" spans="2:11" s="1" customFormat="1" ht="29.25" customHeight="1">
      <c r="B54" s="41"/>
      <c r="C54" s="153" t="s">
        <v>130</v>
      </c>
      <c r="D54" s="141"/>
      <c r="E54" s="141"/>
      <c r="F54" s="141"/>
      <c r="G54" s="141"/>
      <c r="H54" s="141"/>
      <c r="I54" s="154"/>
      <c r="J54" s="155" t="s">
        <v>131</v>
      </c>
      <c r="K54" s="156"/>
    </row>
    <row r="55" spans="2:11" s="1" customFormat="1" ht="10.35" customHeight="1">
      <c r="B55" s="41"/>
      <c r="C55" s="42"/>
      <c r="D55" s="42"/>
      <c r="E55" s="42"/>
      <c r="F55" s="42"/>
      <c r="G55" s="42"/>
      <c r="H55" s="42"/>
      <c r="I55" s="127"/>
      <c r="J55" s="42"/>
      <c r="K55" s="45"/>
    </row>
    <row r="56" spans="2:47" s="1" customFormat="1" ht="29.25" customHeight="1">
      <c r="B56" s="41"/>
      <c r="C56" s="157" t="s">
        <v>132</v>
      </c>
      <c r="D56" s="42"/>
      <c r="E56" s="42"/>
      <c r="F56" s="42"/>
      <c r="G56" s="42"/>
      <c r="H56" s="42"/>
      <c r="I56" s="127"/>
      <c r="J56" s="137">
        <f>J81</f>
        <v>0</v>
      </c>
      <c r="K56" s="45"/>
      <c r="AU56" s="24" t="s">
        <v>133</v>
      </c>
    </row>
    <row r="57" spans="2:11" s="8" customFormat="1" ht="24.95" customHeight="1">
      <c r="B57" s="158"/>
      <c r="C57" s="159"/>
      <c r="D57" s="160" t="s">
        <v>142</v>
      </c>
      <c r="E57" s="161"/>
      <c r="F57" s="161"/>
      <c r="G57" s="161"/>
      <c r="H57" s="161"/>
      <c r="I57" s="162"/>
      <c r="J57" s="163">
        <f>J82</f>
        <v>0</v>
      </c>
      <c r="K57" s="164"/>
    </row>
    <row r="58" spans="2:11" s="9" customFormat="1" ht="19.9" customHeight="1">
      <c r="B58" s="165"/>
      <c r="C58" s="166"/>
      <c r="D58" s="167" t="s">
        <v>1277</v>
      </c>
      <c r="E58" s="168"/>
      <c r="F58" s="168"/>
      <c r="G58" s="168"/>
      <c r="H58" s="168"/>
      <c r="I58" s="169"/>
      <c r="J58" s="170">
        <f>J83</f>
        <v>0</v>
      </c>
      <c r="K58" s="171"/>
    </row>
    <row r="59" spans="2:11" s="9" customFormat="1" ht="19.9" customHeight="1">
      <c r="B59" s="165"/>
      <c r="C59" s="166"/>
      <c r="D59" s="167" t="s">
        <v>1278</v>
      </c>
      <c r="E59" s="168"/>
      <c r="F59" s="168"/>
      <c r="G59" s="168"/>
      <c r="H59" s="168"/>
      <c r="I59" s="169"/>
      <c r="J59" s="170">
        <f>J94</f>
        <v>0</v>
      </c>
      <c r="K59" s="171"/>
    </row>
    <row r="60" spans="2:11" s="9" customFormat="1" ht="19.9" customHeight="1">
      <c r="B60" s="165"/>
      <c r="C60" s="166"/>
      <c r="D60" s="167" t="s">
        <v>1279</v>
      </c>
      <c r="E60" s="168"/>
      <c r="F60" s="168"/>
      <c r="G60" s="168"/>
      <c r="H60" s="168"/>
      <c r="I60" s="169"/>
      <c r="J60" s="170">
        <f>J120</f>
        <v>0</v>
      </c>
      <c r="K60" s="171"/>
    </row>
    <row r="61" spans="2:11" s="9" customFormat="1" ht="19.9" customHeight="1">
      <c r="B61" s="165"/>
      <c r="C61" s="166"/>
      <c r="D61" s="167" t="s">
        <v>1280</v>
      </c>
      <c r="E61" s="168"/>
      <c r="F61" s="168"/>
      <c r="G61" s="168"/>
      <c r="H61" s="168"/>
      <c r="I61" s="169"/>
      <c r="J61" s="170">
        <f>J155</f>
        <v>0</v>
      </c>
      <c r="K61" s="171"/>
    </row>
    <row r="62" spans="2:11" s="1" customFormat="1" ht="21.75" customHeight="1">
      <c r="B62" s="41"/>
      <c r="C62" s="42"/>
      <c r="D62" s="42"/>
      <c r="E62" s="42"/>
      <c r="F62" s="42"/>
      <c r="G62" s="42"/>
      <c r="H62" s="42"/>
      <c r="I62" s="127"/>
      <c r="J62" s="42"/>
      <c r="K62" s="45"/>
    </row>
    <row r="63" spans="2:11" s="1" customFormat="1" ht="6.95" customHeight="1">
      <c r="B63" s="56"/>
      <c r="C63" s="57"/>
      <c r="D63" s="57"/>
      <c r="E63" s="57"/>
      <c r="F63" s="57"/>
      <c r="G63" s="57"/>
      <c r="H63" s="57"/>
      <c r="I63" s="148"/>
      <c r="J63" s="57"/>
      <c r="K63" s="58"/>
    </row>
    <row r="67" spans="2:12" s="1" customFormat="1" ht="6.95" customHeight="1">
      <c r="B67" s="59"/>
      <c r="C67" s="60"/>
      <c r="D67" s="60"/>
      <c r="E67" s="60"/>
      <c r="F67" s="60"/>
      <c r="G67" s="60"/>
      <c r="H67" s="60"/>
      <c r="I67" s="151"/>
      <c r="J67" s="60"/>
      <c r="K67" s="60"/>
      <c r="L67" s="61"/>
    </row>
    <row r="68" spans="2:12" s="1" customFormat="1" ht="36.95" customHeight="1">
      <c r="B68" s="41"/>
      <c r="C68" s="62" t="s">
        <v>156</v>
      </c>
      <c r="D68" s="63"/>
      <c r="E68" s="63"/>
      <c r="F68" s="63"/>
      <c r="G68" s="63"/>
      <c r="H68" s="63"/>
      <c r="I68" s="172"/>
      <c r="J68" s="63"/>
      <c r="K68" s="63"/>
      <c r="L68" s="61"/>
    </row>
    <row r="69" spans="2:12" s="1" customFormat="1" ht="6.95" customHeight="1">
      <c r="B69" s="41"/>
      <c r="C69" s="63"/>
      <c r="D69" s="63"/>
      <c r="E69" s="63"/>
      <c r="F69" s="63"/>
      <c r="G69" s="63"/>
      <c r="H69" s="63"/>
      <c r="I69" s="172"/>
      <c r="J69" s="63"/>
      <c r="K69" s="63"/>
      <c r="L69" s="61"/>
    </row>
    <row r="70" spans="2:12" s="1" customFormat="1" ht="14.45" customHeight="1">
      <c r="B70" s="41"/>
      <c r="C70" s="65" t="s">
        <v>18</v>
      </c>
      <c r="D70" s="63"/>
      <c r="E70" s="63"/>
      <c r="F70" s="63"/>
      <c r="G70" s="63"/>
      <c r="H70" s="63"/>
      <c r="I70" s="172"/>
      <c r="J70" s="63"/>
      <c r="K70" s="63"/>
      <c r="L70" s="61"/>
    </row>
    <row r="71" spans="2:12" s="1" customFormat="1" ht="22.5" customHeight="1">
      <c r="B71" s="41"/>
      <c r="C71" s="63"/>
      <c r="D71" s="63"/>
      <c r="E71" s="409" t="str">
        <f>E7</f>
        <v>VÝDEJNA JÍDEL V BUDOVĚ TEORETICKÝCH ÚSTAVŮ LF OLOMOUC</v>
      </c>
      <c r="F71" s="410"/>
      <c r="G71" s="410"/>
      <c r="H71" s="410"/>
      <c r="I71" s="172"/>
      <c r="J71" s="63"/>
      <c r="K71" s="63"/>
      <c r="L71" s="61"/>
    </row>
    <row r="72" spans="2:12" s="1" customFormat="1" ht="14.45" customHeight="1">
      <c r="B72" s="41"/>
      <c r="C72" s="65" t="s">
        <v>126</v>
      </c>
      <c r="D72" s="63"/>
      <c r="E72" s="63"/>
      <c r="F72" s="63"/>
      <c r="G72" s="63"/>
      <c r="H72" s="63"/>
      <c r="I72" s="172"/>
      <c r="J72" s="63"/>
      <c r="K72" s="63"/>
      <c r="L72" s="61"/>
    </row>
    <row r="73" spans="2:12" s="1" customFormat="1" ht="23.25" customHeight="1">
      <c r="B73" s="41"/>
      <c r="C73" s="63"/>
      <c r="D73" s="63"/>
      <c r="E73" s="381" t="str">
        <f>E9</f>
        <v>D.1.4.1a - Zdravotně technické instalace - vnitřky</v>
      </c>
      <c r="F73" s="411"/>
      <c r="G73" s="411"/>
      <c r="H73" s="411"/>
      <c r="I73" s="172"/>
      <c r="J73" s="63"/>
      <c r="K73" s="63"/>
      <c r="L73" s="61"/>
    </row>
    <row r="74" spans="2:12" s="1" customFormat="1" ht="6.95" customHeight="1">
      <c r="B74" s="41"/>
      <c r="C74" s="63"/>
      <c r="D74" s="63"/>
      <c r="E74" s="63"/>
      <c r="F74" s="63"/>
      <c r="G74" s="63"/>
      <c r="H74" s="63"/>
      <c r="I74" s="172"/>
      <c r="J74" s="63"/>
      <c r="K74" s="63"/>
      <c r="L74" s="61"/>
    </row>
    <row r="75" spans="2:12" s="1" customFormat="1" ht="18" customHeight="1">
      <c r="B75" s="41"/>
      <c r="C75" s="65" t="s">
        <v>23</v>
      </c>
      <c r="D75" s="63"/>
      <c r="E75" s="63"/>
      <c r="F75" s="173" t="str">
        <f>F12</f>
        <v>Olomouc k.ú.Nová Ulice, č.p.976</v>
      </c>
      <c r="G75" s="63"/>
      <c r="H75" s="63"/>
      <c r="I75" s="174" t="s">
        <v>25</v>
      </c>
      <c r="J75" s="73" t="str">
        <f>IF(J12="","",J12)</f>
        <v>7.11.2017</v>
      </c>
      <c r="K75" s="63"/>
      <c r="L75" s="61"/>
    </row>
    <row r="76" spans="2:12" s="1" customFormat="1" ht="6.95" customHeight="1">
      <c r="B76" s="41"/>
      <c r="C76" s="63"/>
      <c r="D76" s="63"/>
      <c r="E76" s="63"/>
      <c r="F76" s="63"/>
      <c r="G76" s="63"/>
      <c r="H76" s="63"/>
      <c r="I76" s="172"/>
      <c r="J76" s="63"/>
      <c r="K76" s="63"/>
      <c r="L76" s="61"/>
    </row>
    <row r="77" spans="2:12" s="1" customFormat="1" ht="13.5">
      <c r="B77" s="41"/>
      <c r="C77" s="65" t="s">
        <v>27</v>
      </c>
      <c r="D77" s="63"/>
      <c r="E77" s="63"/>
      <c r="F77" s="173" t="str">
        <f>E15</f>
        <v>UP v Olomouci, Křižkovského 511/8</v>
      </c>
      <c r="G77" s="63"/>
      <c r="H77" s="63"/>
      <c r="I77" s="174" t="s">
        <v>33</v>
      </c>
      <c r="J77" s="173" t="str">
        <f>E21</f>
        <v>Alfaprojekt Olomouc a.s., Tylova 4, 779 00 Olomouc</v>
      </c>
      <c r="K77" s="63"/>
      <c r="L77" s="61"/>
    </row>
    <row r="78" spans="2:12" s="1" customFormat="1" ht="14.45" customHeight="1">
      <c r="B78" s="41"/>
      <c r="C78" s="65" t="s">
        <v>31</v>
      </c>
      <c r="D78" s="63"/>
      <c r="E78" s="63"/>
      <c r="F78" s="173" t="str">
        <f>IF(E18="","",E18)</f>
        <v/>
      </c>
      <c r="G78" s="63"/>
      <c r="H78" s="63"/>
      <c r="I78" s="172"/>
      <c r="J78" s="63"/>
      <c r="K78" s="63"/>
      <c r="L78" s="61"/>
    </row>
    <row r="79" spans="2:12" s="1" customFormat="1" ht="10.35" customHeight="1">
      <c r="B79" s="41"/>
      <c r="C79" s="63"/>
      <c r="D79" s="63"/>
      <c r="E79" s="63"/>
      <c r="F79" s="63"/>
      <c r="G79" s="63"/>
      <c r="H79" s="63"/>
      <c r="I79" s="172"/>
      <c r="J79" s="63"/>
      <c r="K79" s="63"/>
      <c r="L79" s="61"/>
    </row>
    <row r="80" spans="2:20" s="10" customFormat="1" ht="29.25" customHeight="1">
      <c r="B80" s="175"/>
      <c r="C80" s="176" t="s">
        <v>157</v>
      </c>
      <c r="D80" s="177" t="s">
        <v>57</v>
      </c>
      <c r="E80" s="177" t="s">
        <v>53</v>
      </c>
      <c r="F80" s="177" t="s">
        <v>158</v>
      </c>
      <c r="G80" s="177" t="s">
        <v>159</v>
      </c>
      <c r="H80" s="177" t="s">
        <v>160</v>
      </c>
      <c r="I80" s="178" t="s">
        <v>161</v>
      </c>
      <c r="J80" s="177" t="s">
        <v>131</v>
      </c>
      <c r="K80" s="179" t="s">
        <v>162</v>
      </c>
      <c r="L80" s="180"/>
      <c r="M80" s="81" t="s">
        <v>163</v>
      </c>
      <c r="N80" s="82" t="s">
        <v>42</v>
      </c>
      <c r="O80" s="82" t="s">
        <v>164</v>
      </c>
      <c r="P80" s="82" t="s">
        <v>165</v>
      </c>
      <c r="Q80" s="82" t="s">
        <v>166</v>
      </c>
      <c r="R80" s="82" t="s">
        <v>167</v>
      </c>
      <c r="S80" s="82" t="s">
        <v>168</v>
      </c>
      <c r="T80" s="83" t="s">
        <v>169</v>
      </c>
    </row>
    <row r="81" spans="2:63" s="1" customFormat="1" ht="29.25" customHeight="1">
      <c r="B81" s="41"/>
      <c r="C81" s="87" t="s">
        <v>132</v>
      </c>
      <c r="D81" s="63"/>
      <c r="E81" s="63"/>
      <c r="F81" s="63"/>
      <c r="G81" s="63"/>
      <c r="H81" s="63"/>
      <c r="I81" s="172"/>
      <c r="J81" s="181">
        <f>BK81</f>
        <v>0</v>
      </c>
      <c r="K81" s="63"/>
      <c r="L81" s="61"/>
      <c r="M81" s="84"/>
      <c r="N81" s="85"/>
      <c r="O81" s="85"/>
      <c r="P81" s="182">
        <f>P82</f>
        <v>0</v>
      </c>
      <c r="Q81" s="85"/>
      <c r="R81" s="182">
        <f>R82</f>
        <v>0.38529</v>
      </c>
      <c r="S81" s="85"/>
      <c r="T81" s="183">
        <f>T82</f>
        <v>0</v>
      </c>
      <c r="AT81" s="24" t="s">
        <v>71</v>
      </c>
      <c r="AU81" s="24" t="s">
        <v>133</v>
      </c>
      <c r="BK81" s="184">
        <f>BK82</f>
        <v>0</v>
      </c>
    </row>
    <row r="82" spans="2:63" s="11" customFormat="1" ht="37.35" customHeight="1">
      <c r="B82" s="185"/>
      <c r="C82" s="186"/>
      <c r="D82" s="187" t="s">
        <v>71</v>
      </c>
      <c r="E82" s="188" t="s">
        <v>617</v>
      </c>
      <c r="F82" s="188" t="s">
        <v>618</v>
      </c>
      <c r="G82" s="186"/>
      <c r="H82" s="186"/>
      <c r="I82" s="189"/>
      <c r="J82" s="190">
        <f>BK82</f>
        <v>0</v>
      </c>
      <c r="K82" s="186"/>
      <c r="L82" s="191"/>
      <c r="M82" s="192"/>
      <c r="N82" s="193"/>
      <c r="O82" s="193"/>
      <c r="P82" s="194">
        <f>P83+P94+P120+P155</f>
        <v>0</v>
      </c>
      <c r="Q82" s="193"/>
      <c r="R82" s="194">
        <f>R83+R94+R120+R155</f>
        <v>0.38529</v>
      </c>
      <c r="S82" s="193"/>
      <c r="T82" s="195">
        <f>T83+T94+T120+T155</f>
        <v>0</v>
      </c>
      <c r="AR82" s="196" t="s">
        <v>82</v>
      </c>
      <c r="AT82" s="197" t="s">
        <v>71</v>
      </c>
      <c r="AU82" s="197" t="s">
        <v>72</v>
      </c>
      <c r="AY82" s="196" t="s">
        <v>172</v>
      </c>
      <c r="BK82" s="198">
        <f>BK83+BK94+BK120+BK155</f>
        <v>0</v>
      </c>
    </row>
    <row r="83" spans="2:63" s="11" customFormat="1" ht="19.9" customHeight="1">
      <c r="B83" s="185"/>
      <c r="C83" s="186"/>
      <c r="D83" s="199" t="s">
        <v>71</v>
      </c>
      <c r="E83" s="200" t="s">
        <v>1281</v>
      </c>
      <c r="F83" s="200" t="s">
        <v>1282</v>
      </c>
      <c r="G83" s="186"/>
      <c r="H83" s="186"/>
      <c r="I83" s="189"/>
      <c r="J83" s="201">
        <f>BK83</f>
        <v>0</v>
      </c>
      <c r="K83" s="186"/>
      <c r="L83" s="191"/>
      <c r="M83" s="192"/>
      <c r="N83" s="193"/>
      <c r="O83" s="193"/>
      <c r="P83" s="194">
        <f>SUM(P84:P93)</f>
        <v>0</v>
      </c>
      <c r="Q83" s="193"/>
      <c r="R83" s="194">
        <f>SUM(R84:R93)</f>
        <v>0.01446</v>
      </c>
      <c r="S83" s="193"/>
      <c r="T83" s="195">
        <f>SUM(T84:T93)</f>
        <v>0</v>
      </c>
      <c r="AR83" s="196" t="s">
        <v>82</v>
      </c>
      <c r="AT83" s="197" t="s">
        <v>71</v>
      </c>
      <c r="AU83" s="197" t="s">
        <v>80</v>
      </c>
      <c r="AY83" s="196" t="s">
        <v>172</v>
      </c>
      <c r="BK83" s="198">
        <f>SUM(BK84:BK93)</f>
        <v>0</v>
      </c>
    </row>
    <row r="84" spans="2:65" s="1" customFormat="1" ht="31.5" customHeight="1">
      <c r="B84" s="41"/>
      <c r="C84" s="202" t="s">
        <v>80</v>
      </c>
      <c r="D84" s="202" t="s">
        <v>175</v>
      </c>
      <c r="E84" s="203" t="s">
        <v>1283</v>
      </c>
      <c r="F84" s="204" t="s">
        <v>1284</v>
      </c>
      <c r="G84" s="205" t="s">
        <v>528</v>
      </c>
      <c r="H84" s="206">
        <v>30</v>
      </c>
      <c r="I84" s="207"/>
      <c r="J84" s="208">
        <f>ROUND(I84*H84,2)</f>
        <v>0</v>
      </c>
      <c r="K84" s="204" t="s">
        <v>432</v>
      </c>
      <c r="L84" s="61"/>
      <c r="M84" s="209" t="s">
        <v>21</v>
      </c>
      <c r="N84" s="210" t="s">
        <v>43</v>
      </c>
      <c r="O84" s="42"/>
      <c r="P84" s="211">
        <f>O84*H84</f>
        <v>0</v>
      </c>
      <c r="Q84" s="211">
        <v>0.0002</v>
      </c>
      <c r="R84" s="211">
        <f>Q84*H84</f>
        <v>0.006</v>
      </c>
      <c r="S84" s="211">
        <v>0</v>
      </c>
      <c r="T84" s="212">
        <f>S84*H84</f>
        <v>0</v>
      </c>
      <c r="AR84" s="24" t="s">
        <v>320</v>
      </c>
      <c r="AT84" s="24" t="s">
        <v>175</v>
      </c>
      <c r="AU84" s="24" t="s">
        <v>82</v>
      </c>
      <c r="AY84" s="24" t="s">
        <v>172</v>
      </c>
      <c r="BE84" s="213">
        <f>IF(N84="základní",J84,0)</f>
        <v>0</v>
      </c>
      <c r="BF84" s="213">
        <f>IF(N84="snížená",J84,0)</f>
        <v>0</v>
      </c>
      <c r="BG84" s="213">
        <f>IF(N84="zákl. přenesená",J84,0)</f>
        <v>0</v>
      </c>
      <c r="BH84" s="213">
        <f>IF(N84="sníž. přenesená",J84,0)</f>
        <v>0</v>
      </c>
      <c r="BI84" s="213">
        <f>IF(N84="nulová",J84,0)</f>
        <v>0</v>
      </c>
      <c r="BJ84" s="24" t="s">
        <v>80</v>
      </c>
      <c r="BK84" s="213">
        <f>ROUND(I84*H84,2)</f>
        <v>0</v>
      </c>
      <c r="BL84" s="24" t="s">
        <v>320</v>
      </c>
      <c r="BM84" s="24" t="s">
        <v>1285</v>
      </c>
    </row>
    <row r="85" spans="2:51" s="12" customFormat="1" ht="13.5">
      <c r="B85" s="217"/>
      <c r="C85" s="218"/>
      <c r="D85" s="214" t="s">
        <v>184</v>
      </c>
      <c r="E85" s="219" t="s">
        <v>21</v>
      </c>
      <c r="F85" s="220" t="s">
        <v>1286</v>
      </c>
      <c r="G85" s="218"/>
      <c r="H85" s="221" t="s">
        <v>21</v>
      </c>
      <c r="I85" s="222"/>
      <c r="J85" s="218"/>
      <c r="K85" s="218"/>
      <c r="L85" s="223"/>
      <c r="M85" s="224"/>
      <c r="N85" s="225"/>
      <c r="O85" s="225"/>
      <c r="P85" s="225"/>
      <c r="Q85" s="225"/>
      <c r="R85" s="225"/>
      <c r="S85" s="225"/>
      <c r="T85" s="226"/>
      <c r="AT85" s="227" t="s">
        <v>184</v>
      </c>
      <c r="AU85" s="227" t="s">
        <v>82</v>
      </c>
      <c r="AV85" s="12" t="s">
        <v>80</v>
      </c>
      <c r="AW85" s="12" t="s">
        <v>35</v>
      </c>
      <c r="AX85" s="12" t="s">
        <v>72</v>
      </c>
      <c r="AY85" s="227" t="s">
        <v>172</v>
      </c>
    </row>
    <row r="86" spans="2:51" s="13" customFormat="1" ht="13.5">
      <c r="B86" s="228"/>
      <c r="C86" s="229"/>
      <c r="D86" s="241" t="s">
        <v>184</v>
      </c>
      <c r="E86" s="251" t="s">
        <v>21</v>
      </c>
      <c r="F86" s="252" t="s">
        <v>1287</v>
      </c>
      <c r="G86" s="229"/>
      <c r="H86" s="253">
        <v>30</v>
      </c>
      <c r="I86" s="233"/>
      <c r="J86" s="229"/>
      <c r="K86" s="229"/>
      <c r="L86" s="234"/>
      <c r="M86" s="235"/>
      <c r="N86" s="236"/>
      <c r="O86" s="236"/>
      <c r="P86" s="236"/>
      <c r="Q86" s="236"/>
      <c r="R86" s="236"/>
      <c r="S86" s="236"/>
      <c r="T86" s="237"/>
      <c r="AT86" s="238" t="s">
        <v>184</v>
      </c>
      <c r="AU86" s="238" t="s">
        <v>82</v>
      </c>
      <c r="AV86" s="13" t="s">
        <v>82</v>
      </c>
      <c r="AW86" s="13" t="s">
        <v>35</v>
      </c>
      <c r="AX86" s="13" t="s">
        <v>80</v>
      </c>
      <c r="AY86" s="238" t="s">
        <v>172</v>
      </c>
    </row>
    <row r="87" spans="2:65" s="1" customFormat="1" ht="69.75" customHeight="1">
      <c r="B87" s="41"/>
      <c r="C87" s="254" t="s">
        <v>82</v>
      </c>
      <c r="D87" s="254" t="s">
        <v>399</v>
      </c>
      <c r="E87" s="255" t="s">
        <v>1288</v>
      </c>
      <c r="F87" s="256" t="s">
        <v>1289</v>
      </c>
      <c r="G87" s="257" t="s">
        <v>528</v>
      </c>
      <c r="H87" s="258">
        <v>12</v>
      </c>
      <c r="I87" s="259"/>
      <c r="J87" s="260">
        <f>ROUND(I87*H87,2)</f>
        <v>0</v>
      </c>
      <c r="K87" s="256" t="s">
        <v>1290</v>
      </c>
      <c r="L87" s="261"/>
      <c r="M87" s="262" t="s">
        <v>21</v>
      </c>
      <c r="N87" s="263" t="s">
        <v>43</v>
      </c>
      <c r="O87" s="42"/>
      <c r="P87" s="211">
        <f>O87*H87</f>
        <v>0</v>
      </c>
      <c r="Q87" s="211">
        <v>0.00027</v>
      </c>
      <c r="R87" s="211">
        <f>Q87*H87</f>
        <v>0.00324</v>
      </c>
      <c r="S87" s="211">
        <v>0</v>
      </c>
      <c r="T87" s="212">
        <f>S87*H87</f>
        <v>0</v>
      </c>
      <c r="AR87" s="24" t="s">
        <v>402</v>
      </c>
      <c r="AT87" s="24" t="s">
        <v>399</v>
      </c>
      <c r="AU87" s="24" t="s">
        <v>82</v>
      </c>
      <c r="AY87" s="24" t="s">
        <v>172</v>
      </c>
      <c r="BE87" s="213">
        <f>IF(N87="základní",J87,0)</f>
        <v>0</v>
      </c>
      <c r="BF87" s="213">
        <f>IF(N87="snížená",J87,0)</f>
        <v>0</v>
      </c>
      <c r="BG87" s="213">
        <f>IF(N87="zákl. přenesená",J87,0)</f>
        <v>0</v>
      </c>
      <c r="BH87" s="213">
        <f>IF(N87="sníž. přenesená",J87,0)</f>
        <v>0</v>
      </c>
      <c r="BI87" s="213">
        <f>IF(N87="nulová",J87,0)</f>
        <v>0</v>
      </c>
      <c r="BJ87" s="24" t="s">
        <v>80</v>
      </c>
      <c r="BK87" s="213">
        <f>ROUND(I87*H87,2)</f>
        <v>0</v>
      </c>
      <c r="BL87" s="24" t="s">
        <v>320</v>
      </c>
      <c r="BM87" s="24" t="s">
        <v>1291</v>
      </c>
    </row>
    <row r="88" spans="2:51" s="12" customFormat="1" ht="13.5">
      <c r="B88" s="217"/>
      <c r="C88" s="218"/>
      <c r="D88" s="214" t="s">
        <v>184</v>
      </c>
      <c r="E88" s="219" t="s">
        <v>21</v>
      </c>
      <c r="F88" s="220" t="s">
        <v>1292</v>
      </c>
      <c r="G88" s="218"/>
      <c r="H88" s="221" t="s">
        <v>21</v>
      </c>
      <c r="I88" s="222"/>
      <c r="J88" s="218"/>
      <c r="K88" s="218"/>
      <c r="L88" s="223"/>
      <c r="M88" s="224"/>
      <c r="N88" s="225"/>
      <c r="O88" s="225"/>
      <c r="P88" s="225"/>
      <c r="Q88" s="225"/>
      <c r="R88" s="225"/>
      <c r="S88" s="225"/>
      <c r="T88" s="226"/>
      <c r="AT88" s="227" t="s">
        <v>184</v>
      </c>
      <c r="AU88" s="227" t="s">
        <v>82</v>
      </c>
      <c r="AV88" s="12" t="s">
        <v>80</v>
      </c>
      <c r="AW88" s="12" t="s">
        <v>35</v>
      </c>
      <c r="AX88" s="12" t="s">
        <v>72</v>
      </c>
      <c r="AY88" s="227" t="s">
        <v>172</v>
      </c>
    </row>
    <row r="89" spans="2:51" s="13" customFormat="1" ht="13.5">
      <c r="B89" s="228"/>
      <c r="C89" s="229"/>
      <c r="D89" s="241" t="s">
        <v>184</v>
      </c>
      <c r="E89" s="251" t="s">
        <v>21</v>
      </c>
      <c r="F89" s="252" t="s">
        <v>271</v>
      </c>
      <c r="G89" s="229"/>
      <c r="H89" s="253">
        <v>12</v>
      </c>
      <c r="I89" s="233"/>
      <c r="J89" s="229"/>
      <c r="K89" s="229"/>
      <c r="L89" s="234"/>
      <c r="M89" s="235"/>
      <c r="N89" s="236"/>
      <c r="O89" s="236"/>
      <c r="P89" s="236"/>
      <c r="Q89" s="236"/>
      <c r="R89" s="236"/>
      <c r="S89" s="236"/>
      <c r="T89" s="237"/>
      <c r="AT89" s="238" t="s">
        <v>184</v>
      </c>
      <c r="AU89" s="238" t="s">
        <v>82</v>
      </c>
      <c r="AV89" s="13" t="s">
        <v>82</v>
      </c>
      <c r="AW89" s="13" t="s">
        <v>35</v>
      </c>
      <c r="AX89" s="13" t="s">
        <v>80</v>
      </c>
      <c r="AY89" s="238" t="s">
        <v>172</v>
      </c>
    </row>
    <row r="90" spans="2:65" s="1" customFormat="1" ht="69.75" customHeight="1">
      <c r="B90" s="41"/>
      <c r="C90" s="254" t="s">
        <v>173</v>
      </c>
      <c r="D90" s="254" t="s">
        <v>399</v>
      </c>
      <c r="E90" s="255" t="s">
        <v>1293</v>
      </c>
      <c r="F90" s="256" t="s">
        <v>1294</v>
      </c>
      <c r="G90" s="257" t="s">
        <v>528</v>
      </c>
      <c r="H90" s="258">
        <v>18</v>
      </c>
      <c r="I90" s="259"/>
      <c r="J90" s="260">
        <f>ROUND(I90*H90,2)</f>
        <v>0</v>
      </c>
      <c r="K90" s="256" t="s">
        <v>1290</v>
      </c>
      <c r="L90" s="261"/>
      <c r="M90" s="262" t="s">
        <v>21</v>
      </c>
      <c r="N90" s="263" t="s">
        <v>43</v>
      </c>
      <c r="O90" s="42"/>
      <c r="P90" s="211">
        <f>O90*H90</f>
        <v>0</v>
      </c>
      <c r="Q90" s="211">
        <v>0.00029</v>
      </c>
      <c r="R90" s="211">
        <f>Q90*H90</f>
        <v>0.00522</v>
      </c>
      <c r="S90" s="211">
        <v>0</v>
      </c>
      <c r="T90" s="212">
        <f>S90*H90</f>
        <v>0</v>
      </c>
      <c r="AR90" s="24" t="s">
        <v>402</v>
      </c>
      <c r="AT90" s="24" t="s">
        <v>399</v>
      </c>
      <c r="AU90" s="24" t="s">
        <v>82</v>
      </c>
      <c r="AY90" s="24" t="s">
        <v>172</v>
      </c>
      <c r="BE90" s="213">
        <f>IF(N90="základní",J90,0)</f>
        <v>0</v>
      </c>
      <c r="BF90" s="213">
        <f>IF(N90="snížená",J90,0)</f>
        <v>0</v>
      </c>
      <c r="BG90" s="213">
        <f>IF(N90="zákl. přenesená",J90,0)</f>
        <v>0</v>
      </c>
      <c r="BH90" s="213">
        <f>IF(N90="sníž. přenesená",J90,0)</f>
        <v>0</v>
      </c>
      <c r="BI90" s="213">
        <f>IF(N90="nulová",J90,0)</f>
        <v>0</v>
      </c>
      <c r="BJ90" s="24" t="s">
        <v>80</v>
      </c>
      <c r="BK90" s="213">
        <f>ROUND(I90*H90,2)</f>
        <v>0</v>
      </c>
      <c r="BL90" s="24" t="s">
        <v>320</v>
      </c>
      <c r="BM90" s="24" t="s">
        <v>1295</v>
      </c>
    </row>
    <row r="91" spans="2:51" s="12" customFormat="1" ht="13.5">
      <c r="B91" s="217"/>
      <c r="C91" s="218"/>
      <c r="D91" s="214" t="s">
        <v>184</v>
      </c>
      <c r="E91" s="219" t="s">
        <v>21</v>
      </c>
      <c r="F91" s="220" t="s">
        <v>1292</v>
      </c>
      <c r="G91" s="218"/>
      <c r="H91" s="221" t="s">
        <v>21</v>
      </c>
      <c r="I91" s="222"/>
      <c r="J91" s="218"/>
      <c r="K91" s="218"/>
      <c r="L91" s="223"/>
      <c r="M91" s="224"/>
      <c r="N91" s="225"/>
      <c r="O91" s="225"/>
      <c r="P91" s="225"/>
      <c r="Q91" s="225"/>
      <c r="R91" s="225"/>
      <c r="S91" s="225"/>
      <c r="T91" s="226"/>
      <c r="AT91" s="227" t="s">
        <v>184</v>
      </c>
      <c r="AU91" s="227" t="s">
        <v>82</v>
      </c>
      <c r="AV91" s="12" t="s">
        <v>80</v>
      </c>
      <c r="AW91" s="12" t="s">
        <v>35</v>
      </c>
      <c r="AX91" s="12" t="s">
        <v>72</v>
      </c>
      <c r="AY91" s="227" t="s">
        <v>172</v>
      </c>
    </row>
    <row r="92" spans="2:51" s="13" customFormat="1" ht="13.5">
      <c r="B92" s="228"/>
      <c r="C92" s="229"/>
      <c r="D92" s="241" t="s">
        <v>184</v>
      </c>
      <c r="E92" s="251" t="s">
        <v>21</v>
      </c>
      <c r="F92" s="252" t="s">
        <v>342</v>
      </c>
      <c r="G92" s="229"/>
      <c r="H92" s="253">
        <v>18</v>
      </c>
      <c r="I92" s="233"/>
      <c r="J92" s="229"/>
      <c r="K92" s="229"/>
      <c r="L92" s="234"/>
      <c r="M92" s="235"/>
      <c r="N92" s="236"/>
      <c r="O92" s="236"/>
      <c r="P92" s="236"/>
      <c r="Q92" s="236"/>
      <c r="R92" s="236"/>
      <c r="S92" s="236"/>
      <c r="T92" s="237"/>
      <c r="AT92" s="238" t="s">
        <v>184</v>
      </c>
      <c r="AU92" s="238" t="s">
        <v>82</v>
      </c>
      <c r="AV92" s="13" t="s">
        <v>82</v>
      </c>
      <c r="AW92" s="13" t="s">
        <v>35</v>
      </c>
      <c r="AX92" s="13" t="s">
        <v>80</v>
      </c>
      <c r="AY92" s="238" t="s">
        <v>172</v>
      </c>
    </row>
    <row r="93" spans="2:65" s="1" customFormat="1" ht="22.5" customHeight="1">
      <c r="B93" s="41"/>
      <c r="C93" s="202" t="s">
        <v>180</v>
      </c>
      <c r="D93" s="202" t="s">
        <v>175</v>
      </c>
      <c r="E93" s="203" t="s">
        <v>1296</v>
      </c>
      <c r="F93" s="204" t="s">
        <v>1297</v>
      </c>
      <c r="G93" s="205" t="s">
        <v>178</v>
      </c>
      <c r="H93" s="206">
        <v>0.014</v>
      </c>
      <c r="I93" s="207"/>
      <c r="J93" s="208">
        <f>ROUND(I93*H93,2)</f>
        <v>0</v>
      </c>
      <c r="K93" s="204" t="s">
        <v>432</v>
      </c>
      <c r="L93" s="61"/>
      <c r="M93" s="209" t="s">
        <v>21</v>
      </c>
      <c r="N93" s="210" t="s">
        <v>43</v>
      </c>
      <c r="O93" s="42"/>
      <c r="P93" s="211">
        <f>O93*H93</f>
        <v>0</v>
      </c>
      <c r="Q93" s="211">
        <v>0</v>
      </c>
      <c r="R93" s="211">
        <f>Q93*H93</f>
        <v>0</v>
      </c>
      <c r="S93" s="211">
        <v>0</v>
      </c>
      <c r="T93" s="212">
        <f>S93*H93</f>
        <v>0</v>
      </c>
      <c r="AR93" s="24" t="s">
        <v>320</v>
      </c>
      <c r="AT93" s="24" t="s">
        <v>175</v>
      </c>
      <c r="AU93" s="24" t="s">
        <v>82</v>
      </c>
      <c r="AY93" s="24" t="s">
        <v>172</v>
      </c>
      <c r="BE93" s="213">
        <f>IF(N93="základní",J93,0)</f>
        <v>0</v>
      </c>
      <c r="BF93" s="213">
        <f>IF(N93="snížená",J93,0)</f>
        <v>0</v>
      </c>
      <c r="BG93" s="213">
        <f>IF(N93="zákl. přenesená",J93,0)</f>
        <v>0</v>
      </c>
      <c r="BH93" s="213">
        <f>IF(N93="sníž. přenesená",J93,0)</f>
        <v>0</v>
      </c>
      <c r="BI93" s="213">
        <f>IF(N93="nulová",J93,0)</f>
        <v>0</v>
      </c>
      <c r="BJ93" s="24" t="s">
        <v>80</v>
      </c>
      <c r="BK93" s="213">
        <f>ROUND(I93*H93,2)</f>
        <v>0</v>
      </c>
      <c r="BL93" s="24" t="s">
        <v>320</v>
      </c>
      <c r="BM93" s="24" t="s">
        <v>1298</v>
      </c>
    </row>
    <row r="94" spans="2:63" s="11" customFormat="1" ht="29.85" customHeight="1">
      <c r="B94" s="185"/>
      <c r="C94" s="186"/>
      <c r="D94" s="199" t="s">
        <v>71</v>
      </c>
      <c r="E94" s="200" t="s">
        <v>1299</v>
      </c>
      <c r="F94" s="200" t="s">
        <v>1300</v>
      </c>
      <c r="G94" s="186"/>
      <c r="H94" s="186"/>
      <c r="I94" s="189"/>
      <c r="J94" s="201">
        <f>BK94</f>
        <v>0</v>
      </c>
      <c r="K94" s="186"/>
      <c r="L94" s="191"/>
      <c r="M94" s="192"/>
      <c r="N94" s="193"/>
      <c r="O94" s="193"/>
      <c r="P94" s="194">
        <f>SUM(P95:P119)</f>
        <v>0</v>
      </c>
      <c r="Q94" s="193"/>
      <c r="R94" s="194">
        <f>SUM(R95:R119)</f>
        <v>0.051949999999999996</v>
      </c>
      <c r="S94" s="193"/>
      <c r="T94" s="195">
        <f>SUM(T95:T119)</f>
        <v>0</v>
      </c>
      <c r="AR94" s="196" t="s">
        <v>82</v>
      </c>
      <c r="AT94" s="197" t="s">
        <v>71</v>
      </c>
      <c r="AU94" s="197" t="s">
        <v>80</v>
      </c>
      <c r="AY94" s="196" t="s">
        <v>172</v>
      </c>
      <c r="BK94" s="198">
        <f>SUM(BK95:BK119)</f>
        <v>0</v>
      </c>
    </row>
    <row r="95" spans="2:65" s="1" customFormat="1" ht="22.5" customHeight="1">
      <c r="B95" s="41"/>
      <c r="C95" s="202" t="s">
        <v>215</v>
      </c>
      <c r="D95" s="202" t="s">
        <v>175</v>
      </c>
      <c r="E95" s="203" t="s">
        <v>1301</v>
      </c>
      <c r="F95" s="204" t="s">
        <v>1302</v>
      </c>
      <c r="G95" s="205" t="s">
        <v>528</v>
      </c>
      <c r="H95" s="206">
        <v>15</v>
      </c>
      <c r="I95" s="207"/>
      <c r="J95" s="208">
        <f>ROUND(I95*H95,2)</f>
        <v>0</v>
      </c>
      <c r="K95" s="204" t="s">
        <v>1290</v>
      </c>
      <c r="L95" s="61"/>
      <c r="M95" s="209" t="s">
        <v>21</v>
      </c>
      <c r="N95" s="210" t="s">
        <v>43</v>
      </c>
      <c r="O95" s="42"/>
      <c r="P95" s="211">
        <f>O95*H95</f>
        <v>0</v>
      </c>
      <c r="Q95" s="211">
        <v>0.00056</v>
      </c>
      <c r="R95" s="211">
        <f>Q95*H95</f>
        <v>0.0084</v>
      </c>
      <c r="S95" s="211">
        <v>0</v>
      </c>
      <c r="T95" s="212">
        <f>S95*H95</f>
        <v>0</v>
      </c>
      <c r="AR95" s="24" t="s">
        <v>320</v>
      </c>
      <c r="AT95" s="24" t="s">
        <v>175</v>
      </c>
      <c r="AU95" s="24" t="s">
        <v>82</v>
      </c>
      <c r="AY95" s="24" t="s">
        <v>172</v>
      </c>
      <c r="BE95" s="213">
        <f>IF(N95="základní",J95,0)</f>
        <v>0</v>
      </c>
      <c r="BF95" s="213">
        <f>IF(N95="snížená",J95,0)</f>
        <v>0</v>
      </c>
      <c r="BG95" s="213">
        <f>IF(N95="zákl. přenesená",J95,0)</f>
        <v>0</v>
      </c>
      <c r="BH95" s="213">
        <f>IF(N95="sníž. přenesená",J95,0)</f>
        <v>0</v>
      </c>
      <c r="BI95" s="213">
        <f>IF(N95="nulová",J95,0)</f>
        <v>0</v>
      </c>
      <c r="BJ95" s="24" t="s">
        <v>80</v>
      </c>
      <c r="BK95" s="213">
        <f>ROUND(I95*H95,2)</f>
        <v>0</v>
      </c>
      <c r="BL95" s="24" t="s">
        <v>320</v>
      </c>
      <c r="BM95" s="24" t="s">
        <v>1303</v>
      </c>
    </row>
    <row r="96" spans="2:51" s="13" customFormat="1" ht="13.5">
      <c r="B96" s="228"/>
      <c r="C96" s="229"/>
      <c r="D96" s="241" t="s">
        <v>184</v>
      </c>
      <c r="E96" s="251" t="s">
        <v>21</v>
      </c>
      <c r="F96" s="252" t="s">
        <v>10</v>
      </c>
      <c r="G96" s="229"/>
      <c r="H96" s="253">
        <v>15</v>
      </c>
      <c r="I96" s="233"/>
      <c r="J96" s="229"/>
      <c r="K96" s="229"/>
      <c r="L96" s="234"/>
      <c r="M96" s="235"/>
      <c r="N96" s="236"/>
      <c r="O96" s="236"/>
      <c r="P96" s="236"/>
      <c r="Q96" s="236"/>
      <c r="R96" s="236"/>
      <c r="S96" s="236"/>
      <c r="T96" s="237"/>
      <c r="AT96" s="238" t="s">
        <v>184</v>
      </c>
      <c r="AU96" s="238" t="s">
        <v>82</v>
      </c>
      <c r="AV96" s="13" t="s">
        <v>82</v>
      </c>
      <c r="AW96" s="13" t="s">
        <v>35</v>
      </c>
      <c r="AX96" s="13" t="s">
        <v>80</v>
      </c>
      <c r="AY96" s="238" t="s">
        <v>172</v>
      </c>
    </row>
    <row r="97" spans="2:65" s="1" customFormat="1" ht="22.5" customHeight="1">
      <c r="B97" s="41"/>
      <c r="C97" s="202" t="s">
        <v>224</v>
      </c>
      <c r="D97" s="202" t="s">
        <v>175</v>
      </c>
      <c r="E97" s="203" t="s">
        <v>1304</v>
      </c>
      <c r="F97" s="204" t="s">
        <v>1305</v>
      </c>
      <c r="G97" s="205" t="s">
        <v>528</v>
      </c>
      <c r="H97" s="206">
        <v>12</v>
      </c>
      <c r="I97" s="207"/>
      <c r="J97" s="208">
        <f>ROUND(I97*H97,2)</f>
        <v>0</v>
      </c>
      <c r="K97" s="204" t="s">
        <v>1290</v>
      </c>
      <c r="L97" s="61"/>
      <c r="M97" s="209" t="s">
        <v>21</v>
      </c>
      <c r="N97" s="210" t="s">
        <v>43</v>
      </c>
      <c r="O97" s="42"/>
      <c r="P97" s="211">
        <f>O97*H97</f>
        <v>0</v>
      </c>
      <c r="Q97" s="211">
        <v>0.00109</v>
      </c>
      <c r="R97" s="211">
        <f>Q97*H97</f>
        <v>0.013080000000000001</v>
      </c>
      <c r="S97" s="211">
        <v>0</v>
      </c>
      <c r="T97" s="212">
        <f>S97*H97</f>
        <v>0</v>
      </c>
      <c r="AR97" s="24" t="s">
        <v>320</v>
      </c>
      <c r="AT97" s="24" t="s">
        <v>175</v>
      </c>
      <c r="AU97" s="24" t="s">
        <v>82</v>
      </c>
      <c r="AY97" s="24" t="s">
        <v>172</v>
      </c>
      <c r="BE97" s="213">
        <f>IF(N97="základní",J97,0)</f>
        <v>0</v>
      </c>
      <c r="BF97" s="213">
        <f>IF(N97="snížená",J97,0)</f>
        <v>0</v>
      </c>
      <c r="BG97" s="213">
        <f>IF(N97="zákl. přenesená",J97,0)</f>
        <v>0</v>
      </c>
      <c r="BH97" s="213">
        <f>IF(N97="sníž. přenesená",J97,0)</f>
        <v>0</v>
      </c>
      <c r="BI97" s="213">
        <f>IF(N97="nulová",J97,0)</f>
        <v>0</v>
      </c>
      <c r="BJ97" s="24" t="s">
        <v>80</v>
      </c>
      <c r="BK97" s="213">
        <f>ROUND(I97*H97,2)</f>
        <v>0</v>
      </c>
      <c r="BL97" s="24" t="s">
        <v>320</v>
      </c>
      <c r="BM97" s="24" t="s">
        <v>1306</v>
      </c>
    </row>
    <row r="98" spans="2:51" s="13" customFormat="1" ht="13.5">
      <c r="B98" s="228"/>
      <c r="C98" s="229"/>
      <c r="D98" s="241" t="s">
        <v>184</v>
      </c>
      <c r="E98" s="251" t="s">
        <v>21</v>
      </c>
      <c r="F98" s="252" t="s">
        <v>271</v>
      </c>
      <c r="G98" s="229"/>
      <c r="H98" s="253">
        <v>12</v>
      </c>
      <c r="I98" s="233"/>
      <c r="J98" s="229"/>
      <c r="K98" s="229"/>
      <c r="L98" s="234"/>
      <c r="M98" s="235"/>
      <c r="N98" s="236"/>
      <c r="O98" s="236"/>
      <c r="P98" s="236"/>
      <c r="Q98" s="236"/>
      <c r="R98" s="236"/>
      <c r="S98" s="236"/>
      <c r="T98" s="237"/>
      <c r="AT98" s="238" t="s">
        <v>184</v>
      </c>
      <c r="AU98" s="238" t="s">
        <v>82</v>
      </c>
      <c r="AV98" s="13" t="s">
        <v>82</v>
      </c>
      <c r="AW98" s="13" t="s">
        <v>35</v>
      </c>
      <c r="AX98" s="13" t="s">
        <v>80</v>
      </c>
      <c r="AY98" s="238" t="s">
        <v>172</v>
      </c>
    </row>
    <row r="99" spans="2:65" s="1" customFormat="1" ht="22.5" customHeight="1">
      <c r="B99" s="41"/>
      <c r="C99" s="202" t="s">
        <v>235</v>
      </c>
      <c r="D99" s="202" t="s">
        <v>175</v>
      </c>
      <c r="E99" s="203" t="s">
        <v>1307</v>
      </c>
      <c r="F99" s="204" t="s">
        <v>1308</v>
      </c>
      <c r="G99" s="205" t="s">
        <v>528</v>
      </c>
      <c r="H99" s="206">
        <v>5</v>
      </c>
      <c r="I99" s="207"/>
      <c r="J99" s="208">
        <f>ROUND(I99*H99,2)</f>
        <v>0</v>
      </c>
      <c r="K99" s="204" t="s">
        <v>1290</v>
      </c>
      <c r="L99" s="61"/>
      <c r="M99" s="209" t="s">
        <v>21</v>
      </c>
      <c r="N99" s="210" t="s">
        <v>43</v>
      </c>
      <c r="O99" s="42"/>
      <c r="P99" s="211">
        <f>O99*H99</f>
        <v>0</v>
      </c>
      <c r="Q99" s="211">
        <v>0.00059</v>
      </c>
      <c r="R99" s="211">
        <f>Q99*H99</f>
        <v>0.0029500000000000004</v>
      </c>
      <c r="S99" s="211">
        <v>0</v>
      </c>
      <c r="T99" s="212">
        <f>S99*H99</f>
        <v>0</v>
      </c>
      <c r="AR99" s="24" t="s">
        <v>320</v>
      </c>
      <c r="AT99" s="24" t="s">
        <v>175</v>
      </c>
      <c r="AU99" s="24" t="s">
        <v>82</v>
      </c>
      <c r="AY99" s="24" t="s">
        <v>172</v>
      </c>
      <c r="BE99" s="213">
        <f>IF(N99="základní",J99,0)</f>
        <v>0</v>
      </c>
      <c r="BF99" s="213">
        <f>IF(N99="snížená",J99,0)</f>
        <v>0</v>
      </c>
      <c r="BG99" s="213">
        <f>IF(N99="zákl. přenesená",J99,0)</f>
        <v>0</v>
      </c>
      <c r="BH99" s="213">
        <f>IF(N99="sníž. přenesená",J99,0)</f>
        <v>0</v>
      </c>
      <c r="BI99" s="213">
        <f>IF(N99="nulová",J99,0)</f>
        <v>0</v>
      </c>
      <c r="BJ99" s="24" t="s">
        <v>80</v>
      </c>
      <c r="BK99" s="213">
        <f>ROUND(I99*H99,2)</f>
        <v>0</v>
      </c>
      <c r="BL99" s="24" t="s">
        <v>320</v>
      </c>
      <c r="BM99" s="24" t="s">
        <v>1309</v>
      </c>
    </row>
    <row r="100" spans="2:51" s="13" customFormat="1" ht="13.5">
      <c r="B100" s="228"/>
      <c r="C100" s="229"/>
      <c r="D100" s="241" t="s">
        <v>184</v>
      </c>
      <c r="E100" s="251" t="s">
        <v>21</v>
      </c>
      <c r="F100" s="252" t="s">
        <v>215</v>
      </c>
      <c r="G100" s="229"/>
      <c r="H100" s="253">
        <v>5</v>
      </c>
      <c r="I100" s="233"/>
      <c r="J100" s="229"/>
      <c r="K100" s="229"/>
      <c r="L100" s="234"/>
      <c r="M100" s="235"/>
      <c r="N100" s="236"/>
      <c r="O100" s="236"/>
      <c r="P100" s="236"/>
      <c r="Q100" s="236"/>
      <c r="R100" s="236"/>
      <c r="S100" s="236"/>
      <c r="T100" s="237"/>
      <c r="AT100" s="238" t="s">
        <v>184</v>
      </c>
      <c r="AU100" s="238" t="s">
        <v>82</v>
      </c>
      <c r="AV100" s="13" t="s">
        <v>82</v>
      </c>
      <c r="AW100" s="13" t="s">
        <v>35</v>
      </c>
      <c r="AX100" s="13" t="s">
        <v>80</v>
      </c>
      <c r="AY100" s="238" t="s">
        <v>172</v>
      </c>
    </row>
    <row r="101" spans="2:65" s="1" customFormat="1" ht="22.5" customHeight="1">
      <c r="B101" s="41"/>
      <c r="C101" s="202" t="s">
        <v>243</v>
      </c>
      <c r="D101" s="202" t="s">
        <v>175</v>
      </c>
      <c r="E101" s="203" t="s">
        <v>1310</v>
      </c>
      <c r="F101" s="204" t="s">
        <v>1311</v>
      </c>
      <c r="G101" s="205" t="s">
        <v>528</v>
      </c>
      <c r="H101" s="206">
        <v>6</v>
      </c>
      <c r="I101" s="207"/>
      <c r="J101" s="208">
        <f>ROUND(I101*H101,2)</f>
        <v>0</v>
      </c>
      <c r="K101" s="204" t="s">
        <v>1290</v>
      </c>
      <c r="L101" s="61"/>
      <c r="M101" s="209" t="s">
        <v>21</v>
      </c>
      <c r="N101" s="210" t="s">
        <v>43</v>
      </c>
      <c r="O101" s="42"/>
      <c r="P101" s="211">
        <f>O101*H101</f>
        <v>0</v>
      </c>
      <c r="Q101" s="211">
        <v>0.0012</v>
      </c>
      <c r="R101" s="211">
        <f>Q101*H101</f>
        <v>0.0072</v>
      </c>
      <c r="S101" s="211">
        <v>0</v>
      </c>
      <c r="T101" s="212">
        <f>S101*H101</f>
        <v>0</v>
      </c>
      <c r="AR101" s="24" t="s">
        <v>320</v>
      </c>
      <c r="AT101" s="24" t="s">
        <v>175</v>
      </c>
      <c r="AU101" s="24" t="s">
        <v>82</v>
      </c>
      <c r="AY101" s="24" t="s">
        <v>172</v>
      </c>
      <c r="BE101" s="213">
        <f>IF(N101="základní",J101,0)</f>
        <v>0</v>
      </c>
      <c r="BF101" s="213">
        <f>IF(N101="snížená",J101,0)</f>
        <v>0</v>
      </c>
      <c r="BG101" s="213">
        <f>IF(N101="zákl. přenesená",J101,0)</f>
        <v>0</v>
      </c>
      <c r="BH101" s="213">
        <f>IF(N101="sníž. přenesená",J101,0)</f>
        <v>0</v>
      </c>
      <c r="BI101" s="213">
        <f>IF(N101="nulová",J101,0)</f>
        <v>0</v>
      </c>
      <c r="BJ101" s="24" t="s">
        <v>80</v>
      </c>
      <c r="BK101" s="213">
        <f>ROUND(I101*H101,2)</f>
        <v>0</v>
      </c>
      <c r="BL101" s="24" t="s">
        <v>320</v>
      </c>
      <c r="BM101" s="24" t="s">
        <v>1312</v>
      </c>
    </row>
    <row r="102" spans="2:51" s="13" customFormat="1" ht="13.5">
      <c r="B102" s="228"/>
      <c r="C102" s="229"/>
      <c r="D102" s="241" t="s">
        <v>184</v>
      </c>
      <c r="E102" s="251" t="s">
        <v>21</v>
      </c>
      <c r="F102" s="252" t="s">
        <v>1313</v>
      </c>
      <c r="G102" s="229"/>
      <c r="H102" s="253">
        <v>6</v>
      </c>
      <c r="I102" s="233"/>
      <c r="J102" s="229"/>
      <c r="K102" s="229"/>
      <c r="L102" s="234"/>
      <c r="M102" s="235"/>
      <c r="N102" s="236"/>
      <c r="O102" s="236"/>
      <c r="P102" s="236"/>
      <c r="Q102" s="236"/>
      <c r="R102" s="236"/>
      <c r="S102" s="236"/>
      <c r="T102" s="237"/>
      <c r="AT102" s="238" t="s">
        <v>184</v>
      </c>
      <c r="AU102" s="238" t="s">
        <v>82</v>
      </c>
      <c r="AV102" s="13" t="s">
        <v>82</v>
      </c>
      <c r="AW102" s="13" t="s">
        <v>35</v>
      </c>
      <c r="AX102" s="13" t="s">
        <v>80</v>
      </c>
      <c r="AY102" s="238" t="s">
        <v>172</v>
      </c>
    </row>
    <row r="103" spans="2:65" s="1" customFormat="1" ht="22.5" customHeight="1">
      <c r="B103" s="41"/>
      <c r="C103" s="202" t="s">
        <v>252</v>
      </c>
      <c r="D103" s="202" t="s">
        <v>175</v>
      </c>
      <c r="E103" s="203" t="s">
        <v>1314</v>
      </c>
      <c r="F103" s="204" t="s">
        <v>1315</v>
      </c>
      <c r="G103" s="205" t="s">
        <v>528</v>
      </c>
      <c r="H103" s="206">
        <v>45</v>
      </c>
      <c r="I103" s="207"/>
      <c r="J103" s="208">
        <f>ROUND(I103*H103,2)</f>
        <v>0</v>
      </c>
      <c r="K103" s="204" t="s">
        <v>1290</v>
      </c>
      <c r="L103" s="61"/>
      <c r="M103" s="209" t="s">
        <v>21</v>
      </c>
      <c r="N103" s="210" t="s">
        <v>43</v>
      </c>
      <c r="O103" s="42"/>
      <c r="P103" s="211">
        <f>O103*H103</f>
        <v>0</v>
      </c>
      <c r="Q103" s="211">
        <v>0.00035</v>
      </c>
      <c r="R103" s="211">
        <f>Q103*H103</f>
        <v>0.01575</v>
      </c>
      <c r="S103" s="211">
        <v>0</v>
      </c>
      <c r="T103" s="212">
        <f>S103*H103</f>
        <v>0</v>
      </c>
      <c r="AR103" s="24" t="s">
        <v>320</v>
      </c>
      <c r="AT103" s="24" t="s">
        <v>175</v>
      </c>
      <c r="AU103" s="24" t="s">
        <v>82</v>
      </c>
      <c r="AY103" s="24" t="s">
        <v>172</v>
      </c>
      <c r="BE103" s="213">
        <f>IF(N103="základní",J103,0)</f>
        <v>0</v>
      </c>
      <c r="BF103" s="213">
        <f>IF(N103="snížená",J103,0)</f>
        <v>0</v>
      </c>
      <c r="BG103" s="213">
        <f>IF(N103="zákl. přenesená",J103,0)</f>
        <v>0</v>
      </c>
      <c r="BH103" s="213">
        <f>IF(N103="sníž. přenesená",J103,0)</f>
        <v>0</v>
      </c>
      <c r="BI103" s="213">
        <f>IF(N103="nulová",J103,0)</f>
        <v>0</v>
      </c>
      <c r="BJ103" s="24" t="s">
        <v>80</v>
      </c>
      <c r="BK103" s="213">
        <f>ROUND(I103*H103,2)</f>
        <v>0</v>
      </c>
      <c r="BL103" s="24" t="s">
        <v>320</v>
      </c>
      <c r="BM103" s="24" t="s">
        <v>1316</v>
      </c>
    </row>
    <row r="104" spans="2:51" s="13" customFormat="1" ht="13.5">
      <c r="B104" s="228"/>
      <c r="C104" s="229"/>
      <c r="D104" s="241" t="s">
        <v>184</v>
      </c>
      <c r="E104" s="251" t="s">
        <v>21</v>
      </c>
      <c r="F104" s="252" t="s">
        <v>538</v>
      </c>
      <c r="G104" s="229"/>
      <c r="H104" s="253">
        <v>45</v>
      </c>
      <c r="I104" s="233"/>
      <c r="J104" s="229"/>
      <c r="K104" s="229"/>
      <c r="L104" s="234"/>
      <c r="M104" s="235"/>
      <c r="N104" s="236"/>
      <c r="O104" s="236"/>
      <c r="P104" s="236"/>
      <c r="Q104" s="236"/>
      <c r="R104" s="236"/>
      <c r="S104" s="236"/>
      <c r="T104" s="237"/>
      <c r="AT104" s="238" t="s">
        <v>184</v>
      </c>
      <c r="AU104" s="238" t="s">
        <v>82</v>
      </c>
      <c r="AV104" s="13" t="s">
        <v>82</v>
      </c>
      <c r="AW104" s="13" t="s">
        <v>35</v>
      </c>
      <c r="AX104" s="13" t="s">
        <v>80</v>
      </c>
      <c r="AY104" s="238" t="s">
        <v>172</v>
      </c>
    </row>
    <row r="105" spans="2:65" s="1" customFormat="1" ht="22.5" customHeight="1">
      <c r="B105" s="41"/>
      <c r="C105" s="202" t="s">
        <v>257</v>
      </c>
      <c r="D105" s="202" t="s">
        <v>175</v>
      </c>
      <c r="E105" s="203" t="s">
        <v>1317</v>
      </c>
      <c r="F105" s="204" t="s">
        <v>1318</v>
      </c>
      <c r="G105" s="205" t="s">
        <v>238</v>
      </c>
      <c r="H105" s="206">
        <v>8</v>
      </c>
      <c r="I105" s="207"/>
      <c r="J105" s="208">
        <f>ROUND(I105*H105,2)</f>
        <v>0</v>
      </c>
      <c r="K105" s="204" t="s">
        <v>1290</v>
      </c>
      <c r="L105" s="61"/>
      <c r="M105" s="209" t="s">
        <v>21</v>
      </c>
      <c r="N105" s="210" t="s">
        <v>43</v>
      </c>
      <c r="O105" s="42"/>
      <c r="P105" s="211">
        <f>O105*H105</f>
        <v>0</v>
      </c>
      <c r="Q105" s="211">
        <v>0</v>
      </c>
      <c r="R105" s="211">
        <f>Q105*H105</f>
        <v>0</v>
      </c>
      <c r="S105" s="211">
        <v>0</v>
      </c>
      <c r="T105" s="212">
        <f>S105*H105</f>
        <v>0</v>
      </c>
      <c r="AR105" s="24" t="s">
        <v>320</v>
      </c>
      <c r="AT105" s="24" t="s">
        <v>175</v>
      </c>
      <c r="AU105" s="24" t="s">
        <v>82</v>
      </c>
      <c r="AY105" s="24" t="s">
        <v>172</v>
      </c>
      <c r="BE105" s="213">
        <f>IF(N105="základní",J105,0)</f>
        <v>0</v>
      </c>
      <c r="BF105" s="213">
        <f>IF(N105="snížená",J105,0)</f>
        <v>0</v>
      </c>
      <c r="BG105" s="213">
        <f>IF(N105="zákl. přenesená",J105,0)</f>
        <v>0</v>
      </c>
      <c r="BH105" s="213">
        <f>IF(N105="sníž. přenesená",J105,0)</f>
        <v>0</v>
      </c>
      <c r="BI105" s="213">
        <f>IF(N105="nulová",J105,0)</f>
        <v>0</v>
      </c>
      <c r="BJ105" s="24" t="s">
        <v>80</v>
      </c>
      <c r="BK105" s="213">
        <f>ROUND(I105*H105,2)</f>
        <v>0</v>
      </c>
      <c r="BL105" s="24" t="s">
        <v>320</v>
      </c>
      <c r="BM105" s="24" t="s">
        <v>1319</v>
      </c>
    </row>
    <row r="106" spans="2:51" s="13" customFormat="1" ht="13.5">
      <c r="B106" s="228"/>
      <c r="C106" s="229"/>
      <c r="D106" s="241" t="s">
        <v>184</v>
      </c>
      <c r="E106" s="251" t="s">
        <v>21</v>
      </c>
      <c r="F106" s="252" t="s">
        <v>1320</v>
      </c>
      <c r="G106" s="229"/>
      <c r="H106" s="253">
        <v>8</v>
      </c>
      <c r="I106" s="233"/>
      <c r="J106" s="229"/>
      <c r="K106" s="229"/>
      <c r="L106" s="234"/>
      <c r="M106" s="235"/>
      <c r="N106" s="236"/>
      <c r="O106" s="236"/>
      <c r="P106" s="236"/>
      <c r="Q106" s="236"/>
      <c r="R106" s="236"/>
      <c r="S106" s="236"/>
      <c r="T106" s="237"/>
      <c r="AT106" s="238" t="s">
        <v>184</v>
      </c>
      <c r="AU106" s="238" t="s">
        <v>82</v>
      </c>
      <c r="AV106" s="13" t="s">
        <v>82</v>
      </c>
      <c r="AW106" s="13" t="s">
        <v>35</v>
      </c>
      <c r="AX106" s="13" t="s">
        <v>80</v>
      </c>
      <c r="AY106" s="238" t="s">
        <v>172</v>
      </c>
    </row>
    <row r="107" spans="2:65" s="1" customFormat="1" ht="22.5" customHeight="1">
      <c r="B107" s="41"/>
      <c r="C107" s="202" t="s">
        <v>264</v>
      </c>
      <c r="D107" s="202" t="s">
        <v>175</v>
      </c>
      <c r="E107" s="203" t="s">
        <v>1321</v>
      </c>
      <c r="F107" s="204" t="s">
        <v>1322</v>
      </c>
      <c r="G107" s="205" t="s">
        <v>238</v>
      </c>
      <c r="H107" s="206">
        <v>14</v>
      </c>
      <c r="I107" s="207"/>
      <c r="J107" s="208">
        <f>ROUND(I107*H107,2)</f>
        <v>0</v>
      </c>
      <c r="K107" s="204" t="s">
        <v>1290</v>
      </c>
      <c r="L107" s="61"/>
      <c r="M107" s="209" t="s">
        <v>21</v>
      </c>
      <c r="N107" s="210" t="s">
        <v>43</v>
      </c>
      <c r="O107" s="42"/>
      <c r="P107" s="211">
        <f>O107*H107</f>
        <v>0</v>
      </c>
      <c r="Q107" s="211">
        <v>0</v>
      </c>
      <c r="R107" s="211">
        <f>Q107*H107</f>
        <v>0</v>
      </c>
      <c r="S107" s="211">
        <v>0</v>
      </c>
      <c r="T107" s="212">
        <f>S107*H107</f>
        <v>0</v>
      </c>
      <c r="AR107" s="24" t="s">
        <v>320</v>
      </c>
      <c r="AT107" s="24" t="s">
        <v>175</v>
      </c>
      <c r="AU107" s="24" t="s">
        <v>82</v>
      </c>
      <c r="AY107" s="24" t="s">
        <v>172</v>
      </c>
      <c r="BE107" s="213">
        <f>IF(N107="základní",J107,0)</f>
        <v>0</v>
      </c>
      <c r="BF107" s="213">
        <f>IF(N107="snížená",J107,0)</f>
        <v>0</v>
      </c>
      <c r="BG107" s="213">
        <f>IF(N107="zákl. přenesená",J107,0)</f>
        <v>0</v>
      </c>
      <c r="BH107" s="213">
        <f>IF(N107="sníž. přenesená",J107,0)</f>
        <v>0</v>
      </c>
      <c r="BI107" s="213">
        <f>IF(N107="nulová",J107,0)</f>
        <v>0</v>
      </c>
      <c r="BJ107" s="24" t="s">
        <v>80</v>
      </c>
      <c r="BK107" s="213">
        <f>ROUND(I107*H107,2)</f>
        <v>0</v>
      </c>
      <c r="BL107" s="24" t="s">
        <v>320</v>
      </c>
      <c r="BM107" s="24" t="s">
        <v>1323</v>
      </c>
    </row>
    <row r="108" spans="2:51" s="13" customFormat="1" ht="13.5">
      <c r="B108" s="228"/>
      <c r="C108" s="229"/>
      <c r="D108" s="241" t="s">
        <v>184</v>
      </c>
      <c r="E108" s="251" t="s">
        <v>21</v>
      </c>
      <c r="F108" s="252" t="s">
        <v>284</v>
      </c>
      <c r="G108" s="229"/>
      <c r="H108" s="253">
        <v>14</v>
      </c>
      <c r="I108" s="233"/>
      <c r="J108" s="229"/>
      <c r="K108" s="229"/>
      <c r="L108" s="234"/>
      <c r="M108" s="235"/>
      <c r="N108" s="236"/>
      <c r="O108" s="236"/>
      <c r="P108" s="236"/>
      <c r="Q108" s="236"/>
      <c r="R108" s="236"/>
      <c r="S108" s="236"/>
      <c r="T108" s="237"/>
      <c r="AT108" s="238" t="s">
        <v>184</v>
      </c>
      <c r="AU108" s="238" t="s">
        <v>82</v>
      </c>
      <c r="AV108" s="13" t="s">
        <v>82</v>
      </c>
      <c r="AW108" s="13" t="s">
        <v>35</v>
      </c>
      <c r="AX108" s="13" t="s">
        <v>80</v>
      </c>
      <c r="AY108" s="238" t="s">
        <v>172</v>
      </c>
    </row>
    <row r="109" spans="2:65" s="1" customFormat="1" ht="22.5" customHeight="1">
      <c r="B109" s="41"/>
      <c r="C109" s="202" t="s">
        <v>271</v>
      </c>
      <c r="D109" s="202" t="s">
        <v>175</v>
      </c>
      <c r="E109" s="203" t="s">
        <v>1324</v>
      </c>
      <c r="F109" s="204" t="s">
        <v>1325</v>
      </c>
      <c r="G109" s="205" t="s">
        <v>238</v>
      </c>
      <c r="H109" s="206">
        <v>4</v>
      </c>
      <c r="I109" s="207"/>
      <c r="J109" s="208">
        <f>ROUND(I109*H109,2)</f>
        <v>0</v>
      </c>
      <c r="K109" s="204" t="s">
        <v>1290</v>
      </c>
      <c r="L109" s="61"/>
      <c r="M109" s="209" t="s">
        <v>21</v>
      </c>
      <c r="N109" s="210" t="s">
        <v>43</v>
      </c>
      <c r="O109" s="42"/>
      <c r="P109" s="211">
        <f>O109*H109</f>
        <v>0</v>
      </c>
      <c r="Q109" s="211">
        <v>0</v>
      </c>
      <c r="R109" s="211">
        <f>Q109*H109</f>
        <v>0</v>
      </c>
      <c r="S109" s="211">
        <v>0</v>
      </c>
      <c r="T109" s="212">
        <f>S109*H109</f>
        <v>0</v>
      </c>
      <c r="AR109" s="24" t="s">
        <v>320</v>
      </c>
      <c r="AT109" s="24" t="s">
        <v>175</v>
      </c>
      <c r="AU109" s="24" t="s">
        <v>82</v>
      </c>
      <c r="AY109" s="24" t="s">
        <v>172</v>
      </c>
      <c r="BE109" s="213">
        <f>IF(N109="základní",J109,0)</f>
        <v>0</v>
      </c>
      <c r="BF109" s="213">
        <f>IF(N109="snížená",J109,0)</f>
        <v>0</v>
      </c>
      <c r="BG109" s="213">
        <f>IF(N109="zákl. přenesená",J109,0)</f>
        <v>0</v>
      </c>
      <c r="BH109" s="213">
        <f>IF(N109="sníž. přenesená",J109,0)</f>
        <v>0</v>
      </c>
      <c r="BI109" s="213">
        <f>IF(N109="nulová",J109,0)</f>
        <v>0</v>
      </c>
      <c r="BJ109" s="24" t="s">
        <v>80</v>
      </c>
      <c r="BK109" s="213">
        <f>ROUND(I109*H109,2)</f>
        <v>0</v>
      </c>
      <c r="BL109" s="24" t="s">
        <v>320</v>
      </c>
      <c r="BM109" s="24" t="s">
        <v>1326</v>
      </c>
    </row>
    <row r="110" spans="2:51" s="13" customFormat="1" ht="13.5">
      <c r="B110" s="228"/>
      <c r="C110" s="229"/>
      <c r="D110" s="241" t="s">
        <v>184</v>
      </c>
      <c r="E110" s="251" t="s">
        <v>21</v>
      </c>
      <c r="F110" s="252" t="s">
        <v>1327</v>
      </c>
      <c r="G110" s="229"/>
      <c r="H110" s="253">
        <v>4</v>
      </c>
      <c r="I110" s="233"/>
      <c r="J110" s="229"/>
      <c r="K110" s="229"/>
      <c r="L110" s="234"/>
      <c r="M110" s="235"/>
      <c r="N110" s="236"/>
      <c r="O110" s="236"/>
      <c r="P110" s="236"/>
      <c r="Q110" s="236"/>
      <c r="R110" s="236"/>
      <c r="S110" s="236"/>
      <c r="T110" s="237"/>
      <c r="AT110" s="238" t="s">
        <v>184</v>
      </c>
      <c r="AU110" s="238" t="s">
        <v>82</v>
      </c>
      <c r="AV110" s="13" t="s">
        <v>82</v>
      </c>
      <c r="AW110" s="13" t="s">
        <v>35</v>
      </c>
      <c r="AX110" s="13" t="s">
        <v>80</v>
      </c>
      <c r="AY110" s="238" t="s">
        <v>172</v>
      </c>
    </row>
    <row r="111" spans="2:65" s="1" customFormat="1" ht="22.5" customHeight="1">
      <c r="B111" s="41"/>
      <c r="C111" s="202" t="s">
        <v>278</v>
      </c>
      <c r="D111" s="202" t="s">
        <v>175</v>
      </c>
      <c r="E111" s="203" t="s">
        <v>1328</v>
      </c>
      <c r="F111" s="204" t="s">
        <v>1329</v>
      </c>
      <c r="G111" s="205" t="s">
        <v>238</v>
      </c>
      <c r="H111" s="206">
        <v>2</v>
      </c>
      <c r="I111" s="207"/>
      <c r="J111" s="208">
        <f>ROUND(I111*H111,2)</f>
        <v>0</v>
      </c>
      <c r="K111" s="204" t="s">
        <v>1290</v>
      </c>
      <c r="L111" s="61"/>
      <c r="M111" s="209" t="s">
        <v>21</v>
      </c>
      <c r="N111" s="210" t="s">
        <v>43</v>
      </c>
      <c r="O111" s="42"/>
      <c r="P111" s="211">
        <f>O111*H111</f>
        <v>0</v>
      </c>
      <c r="Q111" s="211">
        <v>0.00101</v>
      </c>
      <c r="R111" s="211">
        <f>Q111*H111</f>
        <v>0.00202</v>
      </c>
      <c r="S111" s="211">
        <v>0</v>
      </c>
      <c r="T111" s="212">
        <f>S111*H111</f>
        <v>0</v>
      </c>
      <c r="AR111" s="24" t="s">
        <v>320</v>
      </c>
      <c r="AT111" s="24" t="s">
        <v>175</v>
      </c>
      <c r="AU111" s="24" t="s">
        <v>82</v>
      </c>
      <c r="AY111" s="24" t="s">
        <v>172</v>
      </c>
      <c r="BE111" s="213">
        <f>IF(N111="základní",J111,0)</f>
        <v>0</v>
      </c>
      <c r="BF111" s="213">
        <f>IF(N111="snížená",J111,0)</f>
        <v>0</v>
      </c>
      <c r="BG111" s="213">
        <f>IF(N111="zákl. přenesená",J111,0)</f>
        <v>0</v>
      </c>
      <c r="BH111" s="213">
        <f>IF(N111="sníž. přenesená",J111,0)</f>
        <v>0</v>
      </c>
      <c r="BI111" s="213">
        <f>IF(N111="nulová",J111,0)</f>
        <v>0</v>
      </c>
      <c r="BJ111" s="24" t="s">
        <v>80</v>
      </c>
      <c r="BK111" s="213">
        <f>ROUND(I111*H111,2)</f>
        <v>0</v>
      </c>
      <c r="BL111" s="24" t="s">
        <v>320</v>
      </c>
      <c r="BM111" s="24" t="s">
        <v>1330</v>
      </c>
    </row>
    <row r="112" spans="2:51" s="13" customFormat="1" ht="13.5">
      <c r="B112" s="228"/>
      <c r="C112" s="229"/>
      <c r="D112" s="241" t="s">
        <v>184</v>
      </c>
      <c r="E112" s="251" t="s">
        <v>21</v>
      </c>
      <c r="F112" s="252" t="s">
        <v>82</v>
      </c>
      <c r="G112" s="229"/>
      <c r="H112" s="253">
        <v>2</v>
      </c>
      <c r="I112" s="233"/>
      <c r="J112" s="229"/>
      <c r="K112" s="229"/>
      <c r="L112" s="234"/>
      <c r="M112" s="235"/>
      <c r="N112" s="236"/>
      <c r="O112" s="236"/>
      <c r="P112" s="236"/>
      <c r="Q112" s="236"/>
      <c r="R112" s="236"/>
      <c r="S112" s="236"/>
      <c r="T112" s="237"/>
      <c r="AT112" s="238" t="s">
        <v>184</v>
      </c>
      <c r="AU112" s="238" t="s">
        <v>82</v>
      </c>
      <c r="AV112" s="13" t="s">
        <v>82</v>
      </c>
      <c r="AW112" s="13" t="s">
        <v>35</v>
      </c>
      <c r="AX112" s="13" t="s">
        <v>80</v>
      </c>
      <c r="AY112" s="238" t="s">
        <v>172</v>
      </c>
    </row>
    <row r="113" spans="2:65" s="1" customFormat="1" ht="31.5" customHeight="1">
      <c r="B113" s="41"/>
      <c r="C113" s="202" t="s">
        <v>284</v>
      </c>
      <c r="D113" s="202" t="s">
        <v>175</v>
      </c>
      <c r="E113" s="203" t="s">
        <v>1331</v>
      </c>
      <c r="F113" s="204" t="s">
        <v>1332</v>
      </c>
      <c r="G113" s="205" t="s">
        <v>238</v>
      </c>
      <c r="H113" s="206">
        <v>7</v>
      </c>
      <c r="I113" s="207"/>
      <c r="J113" s="208">
        <f>ROUND(I113*H113,2)</f>
        <v>0</v>
      </c>
      <c r="K113" s="204" t="s">
        <v>1290</v>
      </c>
      <c r="L113" s="61"/>
      <c r="M113" s="209" t="s">
        <v>21</v>
      </c>
      <c r="N113" s="210" t="s">
        <v>43</v>
      </c>
      <c r="O113" s="42"/>
      <c r="P113" s="211">
        <f>O113*H113</f>
        <v>0</v>
      </c>
      <c r="Q113" s="211">
        <v>0.00034</v>
      </c>
      <c r="R113" s="211">
        <f>Q113*H113</f>
        <v>0.00238</v>
      </c>
      <c r="S113" s="211">
        <v>0</v>
      </c>
      <c r="T113" s="212">
        <f>S113*H113</f>
        <v>0</v>
      </c>
      <c r="AR113" s="24" t="s">
        <v>320</v>
      </c>
      <c r="AT113" s="24" t="s">
        <v>175</v>
      </c>
      <c r="AU113" s="24" t="s">
        <v>82</v>
      </c>
      <c r="AY113" s="24" t="s">
        <v>172</v>
      </c>
      <c r="BE113" s="213">
        <f>IF(N113="základní",J113,0)</f>
        <v>0</v>
      </c>
      <c r="BF113" s="213">
        <f>IF(N113="snížená",J113,0)</f>
        <v>0</v>
      </c>
      <c r="BG113" s="213">
        <f>IF(N113="zákl. přenesená",J113,0)</f>
        <v>0</v>
      </c>
      <c r="BH113" s="213">
        <f>IF(N113="sníž. přenesená",J113,0)</f>
        <v>0</v>
      </c>
      <c r="BI113" s="213">
        <f>IF(N113="nulová",J113,0)</f>
        <v>0</v>
      </c>
      <c r="BJ113" s="24" t="s">
        <v>80</v>
      </c>
      <c r="BK113" s="213">
        <f>ROUND(I113*H113,2)</f>
        <v>0</v>
      </c>
      <c r="BL113" s="24" t="s">
        <v>320</v>
      </c>
      <c r="BM113" s="24" t="s">
        <v>1333</v>
      </c>
    </row>
    <row r="114" spans="2:51" s="13" customFormat="1" ht="13.5">
      <c r="B114" s="228"/>
      <c r="C114" s="229"/>
      <c r="D114" s="241" t="s">
        <v>184</v>
      </c>
      <c r="E114" s="251" t="s">
        <v>21</v>
      </c>
      <c r="F114" s="252" t="s">
        <v>235</v>
      </c>
      <c r="G114" s="229"/>
      <c r="H114" s="253">
        <v>7</v>
      </c>
      <c r="I114" s="233"/>
      <c r="J114" s="229"/>
      <c r="K114" s="229"/>
      <c r="L114" s="234"/>
      <c r="M114" s="235"/>
      <c r="N114" s="236"/>
      <c r="O114" s="236"/>
      <c r="P114" s="236"/>
      <c r="Q114" s="236"/>
      <c r="R114" s="236"/>
      <c r="S114" s="236"/>
      <c r="T114" s="237"/>
      <c r="AT114" s="238" t="s">
        <v>184</v>
      </c>
      <c r="AU114" s="238" t="s">
        <v>82</v>
      </c>
      <c r="AV114" s="13" t="s">
        <v>82</v>
      </c>
      <c r="AW114" s="13" t="s">
        <v>35</v>
      </c>
      <c r="AX114" s="13" t="s">
        <v>80</v>
      </c>
      <c r="AY114" s="238" t="s">
        <v>172</v>
      </c>
    </row>
    <row r="115" spans="2:65" s="1" customFormat="1" ht="22.5" customHeight="1">
      <c r="B115" s="41"/>
      <c r="C115" s="202" t="s">
        <v>10</v>
      </c>
      <c r="D115" s="202" t="s">
        <v>175</v>
      </c>
      <c r="E115" s="203" t="s">
        <v>1334</v>
      </c>
      <c r="F115" s="204" t="s">
        <v>1335</v>
      </c>
      <c r="G115" s="205" t="s">
        <v>238</v>
      </c>
      <c r="H115" s="206">
        <v>1</v>
      </c>
      <c r="I115" s="207"/>
      <c r="J115" s="208">
        <f>ROUND(I115*H115,2)</f>
        <v>0</v>
      </c>
      <c r="K115" s="204" t="s">
        <v>1290</v>
      </c>
      <c r="L115" s="61"/>
      <c r="M115" s="209" t="s">
        <v>21</v>
      </c>
      <c r="N115" s="210" t="s">
        <v>43</v>
      </c>
      <c r="O115" s="42"/>
      <c r="P115" s="211">
        <f>O115*H115</f>
        <v>0</v>
      </c>
      <c r="Q115" s="211">
        <v>0.00017</v>
      </c>
      <c r="R115" s="211">
        <f>Q115*H115</f>
        <v>0.00017</v>
      </c>
      <c r="S115" s="211">
        <v>0</v>
      </c>
      <c r="T115" s="212">
        <f>S115*H115</f>
        <v>0</v>
      </c>
      <c r="AR115" s="24" t="s">
        <v>320</v>
      </c>
      <c r="AT115" s="24" t="s">
        <v>175</v>
      </c>
      <c r="AU115" s="24" t="s">
        <v>82</v>
      </c>
      <c r="AY115" s="24" t="s">
        <v>172</v>
      </c>
      <c r="BE115" s="213">
        <f>IF(N115="základní",J115,0)</f>
        <v>0</v>
      </c>
      <c r="BF115" s="213">
        <f>IF(N115="snížená",J115,0)</f>
        <v>0</v>
      </c>
      <c r="BG115" s="213">
        <f>IF(N115="zákl. přenesená",J115,0)</f>
        <v>0</v>
      </c>
      <c r="BH115" s="213">
        <f>IF(N115="sníž. přenesená",J115,0)</f>
        <v>0</v>
      </c>
      <c r="BI115" s="213">
        <f>IF(N115="nulová",J115,0)</f>
        <v>0</v>
      </c>
      <c r="BJ115" s="24" t="s">
        <v>80</v>
      </c>
      <c r="BK115" s="213">
        <f>ROUND(I115*H115,2)</f>
        <v>0</v>
      </c>
      <c r="BL115" s="24" t="s">
        <v>320</v>
      </c>
      <c r="BM115" s="24" t="s">
        <v>1336</v>
      </c>
    </row>
    <row r="116" spans="2:51" s="13" customFormat="1" ht="13.5">
      <c r="B116" s="228"/>
      <c r="C116" s="229"/>
      <c r="D116" s="241" t="s">
        <v>184</v>
      </c>
      <c r="E116" s="251" t="s">
        <v>21</v>
      </c>
      <c r="F116" s="252" t="s">
        <v>80</v>
      </c>
      <c r="G116" s="229"/>
      <c r="H116" s="253">
        <v>1</v>
      </c>
      <c r="I116" s="233"/>
      <c r="J116" s="229"/>
      <c r="K116" s="229"/>
      <c r="L116" s="234"/>
      <c r="M116" s="235"/>
      <c r="N116" s="236"/>
      <c r="O116" s="236"/>
      <c r="P116" s="236"/>
      <c r="Q116" s="236"/>
      <c r="R116" s="236"/>
      <c r="S116" s="236"/>
      <c r="T116" s="237"/>
      <c r="AT116" s="238" t="s">
        <v>184</v>
      </c>
      <c r="AU116" s="238" t="s">
        <v>82</v>
      </c>
      <c r="AV116" s="13" t="s">
        <v>82</v>
      </c>
      <c r="AW116" s="13" t="s">
        <v>35</v>
      </c>
      <c r="AX116" s="13" t="s">
        <v>80</v>
      </c>
      <c r="AY116" s="238" t="s">
        <v>172</v>
      </c>
    </row>
    <row r="117" spans="2:65" s="1" customFormat="1" ht="22.5" customHeight="1">
      <c r="B117" s="41"/>
      <c r="C117" s="202" t="s">
        <v>320</v>
      </c>
      <c r="D117" s="202" t="s">
        <v>175</v>
      </c>
      <c r="E117" s="203" t="s">
        <v>1337</v>
      </c>
      <c r="F117" s="204" t="s">
        <v>1338</v>
      </c>
      <c r="G117" s="205" t="s">
        <v>528</v>
      </c>
      <c r="H117" s="206">
        <v>1</v>
      </c>
      <c r="I117" s="207"/>
      <c r="J117" s="208">
        <f>ROUND(I117*H117,2)</f>
        <v>0</v>
      </c>
      <c r="K117" s="204" t="s">
        <v>1290</v>
      </c>
      <c r="L117" s="61"/>
      <c r="M117" s="209" t="s">
        <v>21</v>
      </c>
      <c r="N117" s="210" t="s">
        <v>43</v>
      </c>
      <c r="O117" s="42"/>
      <c r="P117" s="211">
        <f>O117*H117</f>
        <v>0</v>
      </c>
      <c r="Q117" s="211">
        <v>0</v>
      </c>
      <c r="R117" s="211">
        <f>Q117*H117</f>
        <v>0</v>
      </c>
      <c r="S117" s="211">
        <v>0</v>
      </c>
      <c r="T117" s="212">
        <f>S117*H117</f>
        <v>0</v>
      </c>
      <c r="AR117" s="24" t="s">
        <v>320</v>
      </c>
      <c r="AT117" s="24" t="s">
        <v>175</v>
      </c>
      <c r="AU117" s="24" t="s">
        <v>82</v>
      </c>
      <c r="AY117" s="24" t="s">
        <v>172</v>
      </c>
      <c r="BE117" s="213">
        <f>IF(N117="základní",J117,0)</f>
        <v>0</v>
      </c>
      <c r="BF117" s="213">
        <f>IF(N117="snížená",J117,0)</f>
        <v>0</v>
      </c>
      <c r="BG117" s="213">
        <f>IF(N117="zákl. přenesená",J117,0)</f>
        <v>0</v>
      </c>
      <c r="BH117" s="213">
        <f>IF(N117="sníž. přenesená",J117,0)</f>
        <v>0</v>
      </c>
      <c r="BI117" s="213">
        <f>IF(N117="nulová",J117,0)</f>
        <v>0</v>
      </c>
      <c r="BJ117" s="24" t="s">
        <v>80</v>
      </c>
      <c r="BK117" s="213">
        <f>ROUND(I117*H117,2)</f>
        <v>0</v>
      </c>
      <c r="BL117" s="24" t="s">
        <v>320</v>
      </c>
      <c r="BM117" s="24" t="s">
        <v>1339</v>
      </c>
    </row>
    <row r="118" spans="2:51" s="13" customFormat="1" ht="13.5">
      <c r="B118" s="228"/>
      <c r="C118" s="229"/>
      <c r="D118" s="241" t="s">
        <v>184</v>
      </c>
      <c r="E118" s="251" t="s">
        <v>21</v>
      </c>
      <c r="F118" s="252" t="s">
        <v>80</v>
      </c>
      <c r="G118" s="229"/>
      <c r="H118" s="253">
        <v>1</v>
      </c>
      <c r="I118" s="233"/>
      <c r="J118" s="229"/>
      <c r="K118" s="229"/>
      <c r="L118" s="234"/>
      <c r="M118" s="235"/>
      <c r="N118" s="236"/>
      <c r="O118" s="236"/>
      <c r="P118" s="236"/>
      <c r="Q118" s="236"/>
      <c r="R118" s="236"/>
      <c r="S118" s="236"/>
      <c r="T118" s="237"/>
      <c r="AT118" s="238" t="s">
        <v>184</v>
      </c>
      <c r="AU118" s="238" t="s">
        <v>82</v>
      </c>
      <c r="AV118" s="13" t="s">
        <v>82</v>
      </c>
      <c r="AW118" s="13" t="s">
        <v>35</v>
      </c>
      <c r="AX118" s="13" t="s">
        <v>80</v>
      </c>
      <c r="AY118" s="238" t="s">
        <v>172</v>
      </c>
    </row>
    <row r="119" spans="2:65" s="1" customFormat="1" ht="31.5" customHeight="1">
      <c r="B119" s="41"/>
      <c r="C119" s="202" t="s">
        <v>333</v>
      </c>
      <c r="D119" s="202" t="s">
        <v>175</v>
      </c>
      <c r="E119" s="203" t="s">
        <v>1340</v>
      </c>
      <c r="F119" s="204" t="s">
        <v>1341</v>
      </c>
      <c r="G119" s="205" t="s">
        <v>1342</v>
      </c>
      <c r="H119" s="273"/>
      <c r="I119" s="207"/>
      <c r="J119" s="208">
        <f>ROUND(I119*H119,2)</f>
        <v>0</v>
      </c>
      <c r="K119" s="204" t="s">
        <v>1290</v>
      </c>
      <c r="L119" s="61"/>
      <c r="M119" s="209" t="s">
        <v>21</v>
      </c>
      <c r="N119" s="210" t="s">
        <v>43</v>
      </c>
      <c r="O119" s="42"/>
      <c r="P119" s="211">
        <f>O119*H119</f>
        <v>0</v>
      </c>
      <c r="Q119" s="211">
        <v>0</v>
      </c>
      <c r="R119" s="211">
        <f>Q119*H119</f>
        <v>0</v>
      </c>
      <c r="S119" s="211">
        <v>0</v>
      </c>
      <c r="T119" s="212">
        <f>S119*H119</f>
        <v>0</v>
      </c>
      <c r="AR119" s="24" t="s">
        <v>320</v>
      </c>
      <c r="AT119" s="24" t="s">
        <v>175</v>
      </c>
      <c r="AU119" s="24" t="s">
        <v>82</v>
      </c>
      <c r="AY119" s="24" t="s">
        <v>172</v>
      </c>
      <c r="BE119" s="213">
        <f>IF(N119="základní",J119,0)</f>
        <v>0</v>
      </c>
      <c r="BF119" s="213">
        <f>IF(N119="snížená",J119,0)</f>
        <v>0</v>
      </c>
      <c r="BG119" s="213">
        <f>IF(N119="zákl. přenesená",J119,0)</f>
        <v>0</v>
      </c>
      <c r="BH119" s="213">
        <f>IF(N119="sníž. přenesená",J119,0)</f>
        <v>0</v>
      </c>
      <c r="BI119" s="213">
        <f>IF(N119="nulová",J119,0)</f>
        <v>0</v>
      </c>
      <c r="BJ119" s="24" t="s">
        <v>80</v>
      </c>
      <c r="BK119" s="213">
        <f>ROUND(I119*H119,2)</f>
        <v>0</v>
      </c>
      <c r="BL119" s="24" t="s">
        <v>320</v>
      </c>
      <c r="BM119" s="24" t="s">
        <v>1343</v>
      </c>
    </row>
    <row r="120" spans="2:63" s="11" customFormat="1" ht="29.85" customHeight="1">
      <c r="B120" s="185"/>
      <c r="C120" s="186"/>
      <c r="D120" s="199" t="s">
        <v>71</v>
      </c>
      <c r="E120" s="200" t="s">
        <v>1344</v>
      </c>
      <c r="F120" s="200" t="s">
        <v>1345</v>
      </c>
      <c r="G120" s="186"/>
      <c r="H120" s="186"/>
      <c r="I120" s="189"/>
      <c r="J120" s="201">
        <f>BK120</f>
        <v>0</v>
      </c>
      <c r="K120" s="186"/>
      <c r="L120" s="191"/>
      <c r="M120" s="192"/>
      <c r="N120" s="193"/>
      <c r="O120" s="193"/>
      <c r="P120" s="194">
        <f>SUM(P121:P154)</f>
        <v>0</v>
      </c>
      <c r="Q120" s="193"/>
      <c r="R120" s="194">
        <f>SUM(R121:R154)</f>
        <v>0.24627000000000002</v>
      </c>
      <c r="S120" s="193"/>
      <c r="T120" s="195">
        <f>SUM(T121:T154)</f>
        <v>0</v>
      </c>
      <c r="AR120" s="196" t="s">
        <v>82</v>
      </c>
      <c r="AT120" s="197" t="s">
        <v>71</v>
      </c>
      <c r="AU120" s="197" t="s">
        <v>80</v>
      </c>
      <c r="AY120" s="196" t="s">
        <v>172</v>
      </c>
      <c r="BK120" s="198">
        <f>SUM(BK121:BK154)</f>
        <v>0</v>
      </c>
    </row>
    <row r="121" spans="2:65" s="1" customFormat="1" ht="31.5" customHeight="1">
      <c r="B121" s="41"/>
      <c r="C121" s="202" t="s">
        <v>342</v>
      </c>
      <c r="D121" s="202" t="s">
        <v>175</v>
      </c>
      <c r="E121" s="203" t="s">
        <v>1346</v>
      </c>
      <c r="F121" s="204" t="s">
        <v>1347</v>
      </c>
      <c r="G121" s="205" t="s">
        <v>528</v>
      </c>
      <c r="H121" s="206">
        <v>27</v>
      </c>
      <c r="I121" s="207"/>
      <c r="J121" s="208">
        <f>ROUND(I121*H121,2)</f>
        <v>0</v>
      </c>
      <c r="K121" s="204" t="s">
        <v>1290</v>
      </c>
      <c r="L121" s="61"/>
      <c r="M121" s="209" t="s">
        <v>21</v>
      </c>
      <c r="N121" s="210" t="s">
        <v>43</v>
      </c>
      <c r="O121" s="42"/>
      <c r="P121" s="211">
        <f>O121*H121</f>
        <v>0</v>
      </c>
      <c r="Q121" s="211">
        <v>0.00252</v>
      </c>
      <c r="R121" s="211">
        <f>Q121*H121</f>
        <v>0.06804</v>
      </c>
      <c r="S121" s="211">
        <v>0</v>
      </c>
      <c r="T121" s="212">
        <f>S121*H121</f>
        <v>0</v>
      </c>
      <c r="AR121" s="24" t="s">
        <v>320</v>
      </c>
      <c r="AT121" s="24" t="s">
        <v>175</v>
      </c>
      <c r="AU121" s="24" t="s">
        <v>82</v>
      </c>
      <c r="AY121" s="24" t="s">
        <v>172</v>
      </c>
      <c r="BE121" s="213">
        <f>IF(N121="základní",J121,0)</f>
        <v>0</v>
      </c>
      <c r="BF121" s="213">
        <f>IF(N121="snížená",J121,0)</f>
        <v>0</v>
      </c>
      <c r="BG121" s="213">
        <f>IF(N121="zákl. přenesená",J121,0)</f>
        <v>0</v>
      </c>
      <c r="BH121" s="213">
        <f>IF(N121="sníž. přenesená",J121,0)</f>
        <v>0</v>
      </c>
      <c r="BI121" s="213">
        <f>IF(N121="nulová",J121,0)</f>
        <v>0</v>
      </c>
      <c r="BJ121" s="24" t="s">
        <v>80</v>
      </c>
      <c r="BK121" s="213">
        <f>ROUND(I121*H121,2)</f>
        <v>0</v>
      </c>
      <c r="BL121" s="24" t="s">
        <v>320</v>
      </c>
      <c r="BM121" s="24" t="s">
        <v>1348</v>
      </c>
    </row>
    <row r="122" spans="2:51" s="12" customFormat="1" ht="13.5">
      <c r="B122" s="217"/>
      <c r="C122" s="218"/>
      <c r="D122" s="214" t="s">
        <v>184</v>
      </c>
      <c r="E122" s="219" t="s">
        <v>21</v>
      </c>
      <c r="F122" s="220" t="s">
        <v>1349</v>
      </c>
      <c r="G122" s="218"/>
      <c r="H122" s="221" t="s">
        <v>21</v>
      </c>
      <c r="I122" s="222"/>
      <c r="J122" s="218"/>
      <c r="K122" s="218"/>
      <c r="L122" s="223"/>
      <c r="M122" s="224"/>
      <c r="N122" s="225"/>
      <c r="O122" s="225"/>
      <c r="P122" s="225"/>
      <c r="Q122" s="225"/>
      <c r="R122" s="225"/>
      <c r="S122" s="225"/>
      <c r="T122" s="226"/>
      <c r="AT122" s="227" t="s">
        <v>184</v>
      </c>
      <c r="AU122" s="227" t="s">
        <v>82</v>
      </c>
      <c r="AV122" s="12" t="s">
        <v>80</v>
      </c>
      <c r="AW122" s="12" t="s">
        <v>35</v>
      </c>
      <c r="AX122" s="12" t="s">
        <v>72</v>
      </c>
      <c r="AY122" s="227" t="s">
        <v>172</v>
      </c>
    </row>
    <row r="123" spans="2:51" s="13" customFormat="1" ht="13.5">
      <c r="B123" s="228"/>
      <c r="C123" s="229"/>
      <c r="D123" s="241" t="s">
        <v>184</v>
      </c>
      <c r="E123" s="251" t="s">
        <v>21</v>
      </c>
      <c r="F123" s="252" t="s">
        <v>1350</v>
      </c>
      <c r="G123" s="229"/>
      <c r="H123" s="253">
        <v>27</v>
      </c>
      <c r="I123" s="233"/>
      <c r="J123" s="229"/>
      <c r="K123" s="229"/>
      <c r="L123" s="234"/>
      <c r="M123" s="235"/>
      <c r="N123" s="236"/>
      <c r="O123" s="236"/>
      <c r="P123" s="236"/>
      <c r="Q123" s="236"/>
      <c r="R123" s="236"/>
      <c r="S123" s="236"/>
      <c r="T123" s="237"/>
      <c r="AT123" s="238" t="s">
        <v>184</v>
      </c>
      <c r="AU123" s="238" t="s">
        <v>82</v>
      </c>
      <c r="AV123" s="13" t="s">
        <v>82</v>
      </c>
      <c r="AW123" s="13" t="s">
        <v>35</v>
      </c>
      <c r="AX123" s="13" t="s">
        <v>80</v>
      </c>
      <c r="AY123" s="238" t="s">
        <v>172</v>
      </c>
    </row>
    <row r="124" spans="2:65" s="1" customFormat="1" ht="31.5" customHeight="1">
      <c r="B124" s="41"/>
      <c r="C124" s="202" t="s">
        <v>367</v>
      </c>
      <c r="D124" s="202" t="s">
        <v>175</v>
      </c>
      <c r="E124" s="203" t="s">
        <v>1351</v>
      </c>
      <c r="F124" s="204" t="s">
        <v>1352</v>
      </c>
      <c r="G124" s="205" t="s">
        <v>528</v>
      </c>
      <c r="H124" s="206">
        <v>64</v>
      </c>
      <c r="I124" s="207"/>
      <c r="J124" s="208">
        <f>ROUND(I124*H124,2)</f>
        <v>0</v>
      </c>
      <c r="K124" s="204" t="s">
        <v>1290</v>
      </c>
      <c r="L124" s="61"/>
      <c r="M124" s="209" t="s">
        <v>21</v>
      </c>
      <c r="N124" s="210" t="s">
        <v>43</v>
      </c>
      <c r="O124" s="42"/>
      <c r="P124" s="211">
        <f>O124*H124</f>
        <v>0</v>
      </c>
      <c r="Q124" s="211">
        <v>0.00078</v>
      </c>
      <c r="R124" s="211">
        <f>Q124*H124</f>
        <v>0.04992</v>
      </c>
      <c r="S124" s="211">
        <v>0</v>
      </c>
      <c r="T124" s="212">
        <f>S124*H124</f>
        <v>0</v>
      </c>
      <c r="AR124" s="24" t="s">
        <v>320</v>
      </c>
      <c r="AT124" s="24" t="s">
        <v>175</v>
      </c>
      <c r="AU124" s="24" t="s">
        <v>82</v>
      </c>
      <c r="AY124" s="24" t="s">
        <v>172</v>
      </c>
      <c r="BE124" s="213">
        <f>IF(N124="základní",J124,0)</f>
        <v>0</v>
      </c>
      <c r="BF124" s="213">
        <f>IF(N124="snížená",J124,0)</f>
        <v>0</v>
      </c>
      <c r="BG124" s="213">
        <f>IF(N124="zákl. přenesená",J124,0)</f>
        <v>0</v>
      </c>
      <c r="BH124" s="213">
        <f>IF(N124="sníž. přenesená",J124,0)</f>
        <v>0</v>
      </c>
      <c r="BI124" s="213">
        <f>IF(N124="nulová",J124,0)</f>
        <v>0</v>
      </c>
      <c r="BJ124" s="24" t="s">
        <v>80</v>
      </c>
      <c r="BK124" s="213">
        <f>ROUND(I124*H124,2)</f>
        <v>0</v>
      </c>
      <c r="BL124" s="24" t="s">
        <v>320</v>
      </c>
      <c r="BM124" s="24" t="s">
        <v>1353</v>
      </c>
    </row>
    <row r="125" spans="2:51" s="12" customFormat="1" ht="13.5">
      <c r="B125" s="217"/>
      <c r="C125" s="218"/>
      <c r="D125" s="214" t="s">
        <v>184</v>
      </c>
      <c r="E125" s="219" t="s">
        <v>21</v>
      </c>
      <c r="F125" s="220" t="s">
        <v>1354</v>
      </c>
      <c r="G125" s="218"/>
      <c r="H125" s="221" t="s">
        <v>21</v>
      </c>
      <c r="I125" s="222"/>
      <c r="J125" s="218"/>
      <c r="K125" s="218"/>
      <c r="L125" s="223"/>
      <c r="M125" s="224"/>
      <c r="N125" s="225"/>
      <c r="O125" s="225"/>
      <c r="P125" s="225"/>
      <c r="Q125" s="225"/>
      <c r="R125" s="225"/>
      <c r="S125" s="225"/>
      <c r="T125" s="226"/>
      <c r="AT125" s="227" t="s">
        <v>184</v>
      </c>
      <c r="AU125" s="227" t="s">
        <v>82</v>
      </c>
      <c r="AV125" s="12" t="s">
        <v>80</v>
      </c>
      <c r="AW125" s="12" t="s">
        <v>35</v>
      </c>
      <c r="AX125" s="12" t="s">
        <v>72</v>
      </c>
      <c r="AY125" s="227" t="s">
        <v>172</v>
      </c>
    </row>
    <row r="126" spans="2:51" s="13" customFormat="1" ht="13.5">
      <c r="B126" s="228"/>
      <c r="C126" s="229"/>
      <c r="D126" s="241" t="s">
        <v>184</v>
      </c>
      <c r="E126" s="251" t="s">
        <v>21</v>
      </c>
      <c r="F126" s="252" t="s">
        <v>1355</v>
      </c>
      <c r="G126" s="229"/>
      <c r="H126" s="253">
        <v>64</v>
      </c>
      <c r="I126" s="233"/>
      <c r="J126" s="229"/>
      <c r="K126" s="229"/>
      <c r="L126" s="234"/>
      <c r="M126" s="235"/>
      <c r="N126" s="236"/>
      <c r="O126" s="236"/>
      <c r="P126" s="236"/>
      <c r="Q126" s="236"/>
      <c r="R126" s="236"/>
      <c r="S126" s="236"/>
      <c r="T126" s="237"/>
      <c r="AT126" s="238" t="s">
        <v>184</v>
      </c>
      <c r="AU126" s="238" t="s">
        <v>82</v>
      </c>
      <c r="AV126" s="13" t="s">
        <v>82</v>
      </c>
      <c r="AW126" s="13" t="s">
        <v>35</v>
      </c>
      <c r="AX126" s="13" t="s">
        <v>80</v>
      </c>
      <c r="AY126" s="238" t="s">
        <v>172</v>
      </c>
    </row>
    <row r="127" spans="2:65" s="1" customFormat="1" ht="31.5" customHeight="1">
      <c r="B127" s="41"/>
      <c r="C127" s="202" t="s">
        <v>380</v>
      </c>
      <c r="D127" s="202" t="s">
        <v>175</v>
      </c>
      <c r="E127" s="203" t="s">
        <v>1356</v>
      </c>
      <c r="F127" s="204" t="s">
        <v>1357</v>
      </c>
      <c r="G127" s="205" t="s">
        <v>528</v>
      </c>
      <c r="H127" s="206">
        <v>61</v>
      </c>
      <c r="I127" s="207"/>
      <c r="J127" s="208">
        <f>ROUND(I127*H127,2)</f>
        <v>0</v>
      </c>
      <c r="K127" s="204" t="s">
        <v>1290</v>
      </c>
      <c r="L127" s="61"/>
      <c r="M127" s="209" t="s">
        <v>21</v>
      </c>
      <c r="N127" s="210" t="s">
        <v>43</v>
      </c>
      <c r="O127" s="42"/>
      <c r="P127" s="211">
        <f>O127*H127</f>
        <v>0</v>
      </c>
      <c r="Q127" s="211">
        <v>0.00096</v>
      </c>
      <c r="R127" s="211">
        <f>Q127*H127</f>
        <v>0.05856</v>
      </c>
      <c r="S127" s="211">
        <v>0</v>
      </c>
      <c r="T127" s="212">
        <f>S127*H127</f>
        <v>0</v>
      </c>
      <c r="AR127" s="24" t="s">
        <v>320</v>
      </c>
      <c r="AT127" s="24" t="s">
        <v>175</v>
      </c>
      <c r="AU127" s="24" t="s">
        <v>82</v>
      </c>
      <c r="AY127" s="24" t="s">
        <v>172</v>
      </c>
      <c r="BE127" s="213">
        <f>IF(N127="základní",J127,0)</f>
        <v>0</v>
      </c>
      <c r="BF127" s="213">
        <f>IF(N127="snížená",J127,0)</f>
        <v>0</v>
      </c>
      <c r="BG127" s="213">
        <f>IF(N127="zákl. přenesená",J127,0)</f>
        <v>0</v>
      </c>
      <c r="BH127" s="213">
        <f>IF(N127="sníž. přenesená",J127,0)</f>
        <v>0</v>
      </c>
      <c r="BI127" s="213">
        <f>IF(N127="nulová",J127,0)</f>
        <v>0</v>
      </c>
      <c r="BJ127" s="24" t="s">
        <v>80</v>
      </c>
      <c r="BK127" s="213">
        <f>ROUND(I127*H127,2)</f>
        <v>0</v>
      </c>
      <c r="BL127" s="24" t="s">
        <v>320</v>
      </c>
      <c r="BM127" s="24" t="s">
        <v>1358</v>
      </c>
    </row>
    <row r="128" spans="2:51" s="12" customFormat="1" ht="13.5">
      <c r="B128" s="217"/>
      <c r="C128" s="218"/>
      <c r="D128" s="214" t="s">
        <v>184</v>
      </c>
      <c r="E128" s="219" t="s">
        <v>21</v>
      </c>
      <c r="F128" s="220" t="s">
        <v>1354</v>
      </c>
      <c r="G128" s="218"/>
      <c r="H128" s="221" t="s">
        <v>21</v>
      </c>
      <c r="I128" s="222"/>
      <c r="J128" s="218"/>
      <c r="K128" s="218"/>
      <c r="L128" s="223"/>
      <c r="M128" s="224"/>
      <c r="N128" s="225"/>
      <c r="O128" s="225"/>
      <c r="P128" s="225"/>
      <c r="Q128" s="225"/>
      <c r="R128" s="225"/>
      <c r="S128" s="225"/>
      <c r="T128" s="226"/>
      <c r="AT128" s="227" t="s">
        <v>184</v>
      </c>
      <c r="AU128" s="227" t="s">
        <v>82</v>
      </c>
      <c r="AV128" s="12" t="s">
        <v>80</v>
      </c>
      <c r="AW128" s="12" t="s">
        <v>35</v>
      </c>
      <c r="AX128" s="12" t="s">
        <v>72</v>
      </c>
      <c r="AY128" s="227" t="s">
        <v>172</v>
      </c>
    </row>
    <row r="129" spans="2:51" s="13" customFormat="1" ht="13.5">
      <c r="B129" s="228"/>
      <c r="C129" s="229"/>
      <c r="D129" s="241" t="s">
        <v>184</v>
      </c>
      <c r="E129" s="251" t="s">
        <v>21</v>
      </c>
      <c r="F129" s="252" t="s">
        <v>1359</v>
      </c>
      <c r="G129" s="229"/>
      <c r="H129" s="253">
        <v>61</v>
      </c>
      <c r="I129" s="233"/>
      <c r="J129" s="229"/>
      <c r="K129" s="229"/>
      <c r="L129" s="234"/>
      <c r="M129" s="235"/>
      <c r="N129" s="236"/>
      <c r="O129" s="236"/>
      <c r="P129" s="236"/>
      <c r="Q129" s="236"/>
      <c r="R129" s="236"/>
      <c r="S129" s="236"/>
      <c r="T129" s="237"/>
      <c r="AT129" s="238" t="s">
        <v>184</v>
      </c>
      <c r="AU129" s="238" t="s">
        <v>82</v>
      </c>
      <c r="AV129" s="13" t="s">
        <v>82</v>
      </c>
      <c r="AW129" s="13" t="s">
        <v>35</v>
      </c>
      <c r="AX129" s="13" t="s">
        <v>80</v>
      </c>
      <c r="AY129" s="238" t="s">
        <v>172</v>
      </c>
    </row>
    <row r="130" spans="2:65" s="1" customFormat="1" ht="31.5" customHeight="1">
      <c r="B130" s="41"/>
      <c r="C130" s="202" t="s">
        <v>9</v>
      </c>
      <c r="D130" s="202" t="s">
        <v>175</v>
      </c>
      <c r="E130" s="203" t="s">
        <v>1360</v>
      </c>
      <c r="F130" s="204" t="s">
        <v>1361</v>
      </c>
      <c r="G130" s="205" t="s">
        <v>1362</v>
      </c>
      <c r="H130" s="206">
        <v>4</v>
      </c>
      <c r="I130" s="207"/>
      <c r="J130" s="208">
        <f>ROUND(I130*H130,2)</f>
        <v>0</v>
      </c>
      <c r="K130" s="204" t="s">
        <v>1290</v>
      </c>
      <c r="L130" s="61"/>
      <c r="M130" s="209" t="s">
        <v>21</v>
      </c>
      <c r="N130" s="210" t="s">
        <v>43</v>
      </c>
      <c r="O130" s="42"/>
      <c r="P130" s="211">
        <f>O130*H130</f>
        <v>0</v>
      </c>
      <c r="Q130" s="211">
        <v>0</v>
      </c>
      <c r="R130" s="211">
        <f>Q130*H130</f>
        <v>0</v>
      </c>
      <c r="S130" s="211">
        <v>0</v>
      </c>
      <c r="T130" s="212">
        <f>S130*H130</f>
        <v>0</v>
      </c>
      <c r="AR130" s="24" t="s">
        <v>320</v>
      </c>
      <c r="AT130" s="24" t="s">
        <v>175</v>
      </c>
      <c r="AU130" s="24" t="s">
        <v>82</v>
      </c>
      <c r="AY130" s="24" t="s">
        <v>172</v>
      </c>
      <c r="BE130" s="213">
        <f>IF(N130="základní",J130,0)</f>
        <v>0</v>
      </c>
      <c r="BF130" s="213">
        <f>IF(N130="snížená",J130,0)</f>
        <v>0</v>
      </c>
      <c r="BG130" s="213">
        <f>IF(N130="zákl. přenesená",J130,0)</f>
        <v>0</v>
      </c>
      <c r="BH130" s="213">
        <f>IF(N130="sníž. přenesená",J130,0)</f>
        <v>0</v>
      </c>
      <c r="BI130" s="213">
        <f>IF(N130="nulová",J130,0)</f>
        <v>0</v>
      </c>
      <c r="BJ130" s="24" t="s">
        <v>80</v>
      </c>
      <c r="BK130" s="213">
        <f>ROUND(I130*H130,2)</f>
        <v>0</v>
      </c>
      <c r="BL130" s="24" t="s">
        <v>320</v>
      </c>
      <c r="BM130" s="24" t="s">
        <v>1363</v>
      </c>
    </row>
    <row r="131" spans="2:51" s="13" customFormat="1" ht="13.5">
      <c r="B131" s="228"/>
      <c r="C131" s="229"/>
      <c r="D131" s="241" t="s">
        <v>184</v>
      </c>
      <c r="E131" s="251" t="s">
        <v>21</v>
      </c>
      <c r="F131" s="252" t="s">
        <v>180</v>
      </c>
      <c r="G131" s="229"/>
      <c r="H131" s="253">
        <v>4</v>
      </c>
      <c r="I131" s="233"/>
      <c r="J131" s="229"/>
      <c r="K131" s="229"/>
      <c r="L131" s="234"/>
      <c r="M131" s="235"/>
      <c r="N131" s="236"/>
      <c r="O131" s="236"/>
      <c r="P131" s="236"/>
      <c r="Q131" s="236"/>
      <c r="R131" s="236"/>
      <c r="S131" s="236"/>
      <c r="T131" s="237"/>
      <c r="AT131" s="238" t="s">
        <v>184</v>
      </c>
      <c r="AU131" s="238" t="s">
        <v>82</v>
      </c>
      <c r="AV131" s="13" t="s">
        <v>82</v>
      </c>
      <c r="AW131" s="13" t="s">
        <v>35</v>
      </c>
      <c r="AX131" s="13" t="s">
        <v>80</v>
      </c>
      <c r="AY131" s="238" t="s">
        <v>172</v>
      </c>
    </row>
    <row r="132" spans="2:65" s="1" customFormat="1" ht="44.25" customHeight="1">
      <c r="B132" s="41"/>
      <c r="C132" s="202" t="s">
        <v>390</v>
      </c>
      <c r="D132" s="202" t="s">
        <v>175</v>
      </c>
      <c r="E132" s="203" t="s">
        <v>1364</v>
      </c>
      <c r="F132" s="204" t="s">
        <v>1365</v>
      </c>
      <c r="G132" s="205" t="s">
        <v>528</v>
      </c>
      <c r="H132" s="206">
        <v>26</v>
      </c>
      <c r="I132" s="207"/>
      <c r="J132" s="208">
        <f>ROUND(I132*H132,2)</f>
        <v>0</v>
      </c>
      <c r="K132" s="204" t="s">
        <v>1290</v>
      </c>
      <c r="L132" s="61"/>
      <c r="M132" s="209" t="s">
        <v>21</v>
      </c>
      <c r="N132" s="210" t="s">
        <v>43</v>
      </c>
      <c r="O132" s="42"/>
      <c r="P132" s="211">
        <f>O132*H132</f>
        <v>0</v>
      </c>
      <c r="Q132" s="211">
        <v>5E-05</v>
      </c>
      <c r="R132" s="211">
        <f>Q132*H132</f>
        <v>0.0013000000000000002</v>
      </c>
      <c r="S132" s="211">
        <v>0</v>
      </c>
      <c r="T132" s="212">
        <f>S132*H132</f>
        <v>0</v>
      </c>
      <c r="AR132" s="24" t="s">
        <v>320</v>
      </c>
      <c r="AT132" s="24" t="s">
        <v>175</v>
      </c>
      <c r="AU132" s="24" t="s">
        <v>82</v>
      </c>
      <c r="AY132" s="24" t="s">
        <v>172</v>
      </c>
      <c r="BE132" s="213">
        <f>IF(N132="základní",J132,0)</f>
        <v>0</v>
      </c>
      <c r="BF132" s="213">
        <f>IF(N132="snížená",J132,0)</f>
        <v>0</v>
      </c>
      <c r="BG132" s="213">
        <f>IF(N132="zákl. přenesená",J132,0)</f>
        <v>0</v>
      </c>
      <c r="BH132" s="213">
        <f>IF(N132="sníž. přenesená",J132,0)</f>
        <v>0</v>
      </c>
      <c r="BI132" s="213">
        <f>IF(N132="nulová",J132,0)</f>
        <v>0</v>
      </c>
      <c r="BJ132" s="24" t="s">
        <v>80</v>
      </c>
      <c r="BK132" s="213">
        <f>ROUND(I132*H132,2)</f>
        <v>0</v>
      </c>
      <c r="BL132" s="24" t="s">
        <v>320</v>
      </c>
      <c r="BM132" s="24" t="s">
        <v>1366</v>
      </c>
    </row>
    <row r="133" spans="2:51" s="13" customFormat="1" ht="13.5">
      <c r="B133" s="228"/>
      <c r="C133" s="229"/>
      <c r="D133" s="241" t="s">
        <v>184</v>
      </c>
      <c r="E133" s="251" t="s">
        <v>21</v>
      </c>
      <c r="F133" s="252" t="s">
        <v>1367</v>
      </c>
      <c r="G133" s="229"/>
      <c r="H133" s="253">
        <v>26</v>
      </c>
      <c r="I133" s="233"/>
      <c r="J133" s="229"/>
      <c r="K133" s="229"/>
      <c r="L133" s="234"/>
      <c r="M133" s="235"/>
      <c r="N133" s="236"/>
      <c r="O133" s="236"/>
      <c r="P133" s="236"/>
      <c r="Q133" s="236"/>
      <c r="R133" s="236"/>
      <c r="S133" s="236"/>
      <c r="T133" s="237"/>
      <c r="AT133" s="238" t="s">
        <v>184</v>
      </c>
      <c r="AU133" s="238" t="s">
        <v>82</v>
      </c>
      <c r="AV133" s="13" t="s">
        <v>82</v>
      </c>
      <c r="AW133" s="13" t="s">
        <v>35</v>
      </c>
      <c r="AX133" s="13" t="s">
        <v>80</v>
      </c>
      <c r="AY133" s="238" t="s">
        <v>172</v>
      </c>
    </row>
    <row r="134" spans="2:65" s="1" customFormat="1" ht="44.25" customHeight="1">
      <c r="B134" s="41"/>
      <c r="C134" s="202" t="s">
        <v>398</v>
      </c>
      <c r="D134" s="202" t="s">
        <v>175</v>
      </c>
      <c r="E134" s="203" t="s">
        <v>1368</v>
      </c>
      <c r="F134" s="204" t="s">
        <v>1369</v>
      </c>
      <c r="G134" s="205" t="s">
        <v>528</v>
      </c>
      <c r="H134" s="206">
        <v>33</v>
      </c>
      <c r="I134" s="207"/>
      <c r="J134" s="208">
        <f>ROUND(I134*H134,2)</f>
        <v>0</v>
      </c>
      <c r="K134" s="204" t="s">
        <v>1290</v>
      </c>
      <c r="L134" s="61"/>
      <c r="M134" s="209" t="s">
        <v>21</v>
      </c>
      <c r="N134" s="210" t="s">
        <v>43</v>
      </c>
      <c r="O134" s="42"/>
      <c r="P134" s="211">
        <f>O134*H134</f>
        <v>0</v>
      </c>
      <c r="Q134" s="211">
        <v>7E-05</v>
      </c>
      <c r="R134" s="211">
        <f>Q134*H134</f>
        <v>0.00231</v>
      </c>
      <c r="S134" s="211">
        <v>0</v>
      </c>
      <c r="T134" s="212">
        <f>S134*H134</f>
        <v>0</v>
      </c>
      <c r="AR134" s="24" t="s">
        <v>320</v>
      </c>
      <c r="AT134" s="24" t="s">
        <v>175</v>
      </c>
      <c r="AU134" s="24" t="s">
        <v>82</v>
      </c>
      <c r="AY134" s="24" t="s">
        <v>172</v>
      </c>
      <c r="BE134" s="213">
        <f>IF(N134="základní",J134,0)</f>
        <v>0</v>
      </c>
      <c r="BF134" s="213">
        <f>IF(N134="snížená",J134,0)</f>
        <v>0</v>
      </c>
      <c r="BG134" s="213">
        <f>IF(N134="zákl. přenesená",J134,0)</f>
        <v>0</v>
      </c>
      <c r="BH134" s="213">
        <f>IF(N134="sníž. přenesená",J134,0)</f>
        <v>0</v>
      </c>
      <c r="BI134" s="213">
        <f>IF(N134="nulová",J134,0)</f>
        <v>0</v>
      </c>
      <c r="BJ134" s="24" t="s">
        <v>80</v>
      </c>
      <c r="BK134" s="213">
        <f>ROUND(I134*H134,2)</f>
        <v>0</v>
      </c>
      <c r="BL134" s="24" t="s">
        <v>320</v>
      </c>
      <c r="BM134" s="24" t="s">
        <v>1370</v>
      </c>
    </row>
    <row r="135" spans="2:51" s="13" customFormat="1" ht="13.5">
      <c r="B135" s="228"/>
      <c r="C135" s="229"/>
      <c r="D135" s="241" t="s">
        <v>184</v>
      </c>
      <c r="E135" s="251" t="s">
        <v>21</v>
      </c>
      <c r="F135" s="252" t="s">
        <v>1371</v>
      </c>
      <c r="G135" s="229"/>
      <c r="H135" s="253">
        <v>33</v>
      </c>
      <c r="I135" s="233"/>
      <c r="J135" s="229"/>
      <c r="K135" s="229"/>
      <c r="L135" s="234"/>
      <c r="M135" s="235"/>
      <c r="N135" s="236"/>
      <c r="O135" s="236"/>
      <c r="P135" s="236"/>
      <c r="Q135" s="236"/>
      <c r="R135" s="236"/>
      <c r="S135" s="236"/>
      <c r="T135" s="237"/>
      <c r="AT135" s="238" t="s">
        <v>184</v>
      </c>
      <c r="AU135" s="238" t="s">
        <v>82</v>
      </c>
      <c r="AV135" s="13" t="s">
        <v>82</v>
      </c>
      <c r="AW135" s="13" t="s">
        <v>35</v>
      </c>
      <c r="AX135" s="13" t="s">
        <v>80</v>
      </c>
      <c r="AY135" s="238" t="s">
        <v>172</v>
      </c>
    </row>
    <row r="136" spans="2:65" s="1" customFormat="1" ht="22.5" customHeight="1">
      <c r="B136" s="41"/>
      <c r="C136" s="202" t="s">
        <v>405</v>
      </c>
      <c r="D136" s="202" t="s">
        <v>175</v>
      </c>
      <c r="E136" s="203" t="s">
        <v>1372</v>
      </c>
      <c r="F136" s="204" t="s">
        <v>1373</v>
      </c>
      <c r="G136" s="205" t="s">
        <v>238</v>
      </c>
      <c r="H136" s="206">
        <v>32</v>
      </c>
      <c r="I136" s="207"/>
      <c r="J136" s="208">
        <f>ROUND(I136*H136,2)</f>
        <v>0</v>
      </c>
      <c r="K136" s="204" t="s">
        <v>1290</v>
      </c>
      <c r="L136" s="61"/>
      <c r="M136" s="209" t="s">
        <v>21</v>
      </c>
      <c r="N136" s="210" t="s">
        <v>43</v>
      </c>
      <c r="O136" s="42"/>
      <c r="P136" s="211">
        <f>O136*H136</f>
        <v>0</v>
      </c>
      <c r="Q136" s="211">
        <v>0</v>
      </c>
      <c r="R136" s="211">
        <f>Q136*H136</f>
        <v>0</v>
      </c>
      <c r="S136" s="211">
        <v>0</v>
      </c>
      <c r="T136" s="212">
        <f>S136*H136</f>
        <v>0</v>
      </c>
      <c r="AR136" s="24" t="s">
        <v>320</v>
      </c>
      <c r="AT136" s="24" t="s">
        <v>175</v>
      </c>
      <c r="AU136" s="24" t="s">
        <v>82</v>
      </c>
      <c r="AY136" s="24" t="s">
        <v>172</v>
      </c>
      <c r="BE136" s="213">
        <f>IF(N136="základní",J136,0)</f>
        <v>0</v>
      </c>
      <c r="BF136" s="213">
        <f>IF(N136="snížená",J136,0)</f>
        <v>0</v>
      </c>
      <c r="BG136" s="213">
        <f>IF(N136="zákl. přenesená",J136,0)</f>
        <v>0</v>
      </c>
      <c r="BH136" s="213">
        <f>IF(N136="sníž. přenesená",J136,0)</f>
        <v>0</v>
      </c>
      <c r="BI136" s="213">
        <f>IF(N136="nulová",J136,0)</f>
        <v>0</v>
      </c>
      <c r="BJ136" s="24" t="s">
        <v>80</v>
      </c>
      <c r="BK136" s="213">
        <f>ROUND(I136*H136,2)</f>
        <v>0</v>
      </c>
      <c r="BL136" s="24" t="s">
        <v>320</v>
      </c>
      <c r="BM136" s="24" t="s">
        <v>1374</v>
      </c>
    </row>
    <row r="137" spans="2:51" s="13" customFormat="1" ht="13.5">
      <c r="B137" s="228"/>
      <c r="C137" s="229"/>
      <c r="D137" s="241" t="s">
        <v>184</v>
      </c>
      <c r="E137" s="251" t="s">
        <v>21</v>
      </c>
      <c r="F137" s="252" t="s">
        <v>402</v>
      </c>
      <c r="G137" s="229"/>
      <c r="H137" s="253">
        <v>32</v>
      </c>
      <c r="I137" s="233"/>
      <c r="J137" s="229"/>
      <c r="K137" s="229"/>
      <c r="L137" s="234"/>
      <c r="M137" s="235"/>
      <c r="N137" s="236"/>
      <c r="O137" s="236"/>
      <c r="P137" s="236"/>
      <c r="Q137" s="236"/>
      <c r="R137" s="236"/>
      <c r="S137" s="236"/>
      <c r="T137" s="237"/>
      <c r="AT137" s="238" t="s">
        <v>184</v>
      </c>
      <c r="AU137" s="238" t="s">
        <v>82</v>
      </c>
      <c r="AV137" s="13" t="s">
        <v>82</v>
      </c>
      <c r="AW137" s="13" t="s">
        <v>35</v>
      </c>
      <c r="AX137" s="13" t="s">
        <v>80</v>
      </c>
      <c r="AY137" s="238" t="s">
        <v>172</v>
      </c>
    </row>
    <row r="138" spans="2:65" s="1" customFormat="1" ht="22.5" customHeight="1">
      <c r="B138" s="41"/>
      <c r="C138" s="202" t="s">
        <v>409</v>
      </c>
      <c r="D138" s="202" t="s">
        <v>175</v>
      </c>
      <c r="E138" s="203" t="s">
        <v>1375</v>
      </c>
      <c r="F138" s="204" t="s">
        <v>1376</v>
      </c>
      <c r="G138" s="205" t="s">
        <v>238</v>
      </c>
      <c r="H138" s="206">
        <v>14</v>
      </c>
      <c r="I138" s="207"/>
      <c r="J138" s="208">
        <f>ROUND(I138*H138,2)</f>
        <v>0</v>
      </c>
      <c r="K138" s="204" t="s">
        <v>1290</v>
      </c>
      <c r="L138" s="61"/>
      <c r="M138" s="209" t="s">
        <v>21</v>
      </c>
      <c r="N138" s="210" t="s">
        <v>43</v>
      </c>
      <c r="O138" s="42"/>
      <c r="P138" s="211">
        <f>O138*H138</f>
        <v>0</v>
      </c>
      <c r="Q138" s="211">
        <v>0.00013</v>
      </c>
      <c r="R138" s="211">
        <f>Q138*H138</f>
        <v>0.0018199999999999998</v>
      </c>
      <c r="S138" s="211">
        <v>0</v>
      </c>
      <c r="T138" s="212">
        <f>S138*H138</f>
        <v>0</v>
      </c>
      <c r="AR138" s="24" t="s">
        <v>320</v>
      </c>
      <c r="AT138" s="24" t="s">
        <v>175</v>
      </c>
      <c r="AU138" s="24" t="s">
        <v>82</v>
      </c>
      <c r="AY138" s="24" t="s">
        <v>172</v>
      </c>
      <c r="BE138" s="213">
        <f>IF(N138="základní",J138,0)</f>
        <v>0</v>
      </c>
      <c r="BF138" s="213">
        <f>IF(N138="snížená",J138,0)</f>
        <v>0</v>
      </c>
      <c r="BG138" s="213">
        <f>IF(N138="zákl. přenesená",J138,0)</f>
        <v>0</v>
      </c>
      <c r="BH138" s="213">
        <f>IF(N138="sníž. přenesená",J138,0)</f>
        <v>0</v>
      </c>
      <c r="BI138" s="213">
        <f>IF(N138="nulová",J138,0)</f>
        <v>0</v>
      </c>
      <c r="BJ138" s="24" t="s">
        <v>80</v>
      </c>
      <c r="BK138" s="213">
        <f>ROUND(I138*H138,2)</f>
        <v>0</v>
      </c>
      <c r="BL138" s="24" t="s">
        <v>320</v>
      </c>
      <c r="BM138" s="24" t="s">
        <v>1377</v>
      </c>
    </row>
    <row r="139" spans="2:51" s="13" customFormat="1" ht="13.5">
      <c r="B139" s="228"/>
      <c r="C139" s="229"/>
      <c r="D139" s="241" t="s">
        <v>184</v>
      </c>
      <c r="E139" s="251" t="s">
        <v>21</v>
      </c>
      <c r="F139" s="252" t="s">
        <v>284</v>
      </c>
      <c r="G139" s="229"/>
      <c r="H139" s="253">
        <v>14</v>
      </c>
      <c r="I139" s="233"/>
      <c r="J139" s="229"/>
      <c r="K139" s="229"/>
      <c r="L139" s="234"/>
      <c r="M139" s="235"/>
      <c r="N139" s="236"/>
      <c r="O139" s="236"/>
      <c r="P139" s="236"/>
      <c r="Q139" s="236"/>
      <c r="R139" s="236"/>
      <c r="S139" s="236"/>
      <c r="T139" s="237"/>
      <c r="AT139" s="238" t="s">
        <v>184</v>
      </c>
      <c r="AU139" s="238" t="s">
        <v>82</v>
      </c>
      <c r="AV139" s="13" t="s">
        <v>82</v>
      </c>
      <c r="AW139" s="13" t="s">
        <v>35</v>
      </c>
      <c r="AX139" s="13" t="s">
        <v>80</v>
      </c>
      <c r="AY139" s="238" t="s">
        <v>172</v>
      </c>
    </row>
    <row r="140" spans="2:65" s="1" customFormat="1" ht="22.5" customHeight="1">
      <c r="B140" s="41"/>
      <c r="C140" s="202" t="s">
        <v>413</v>
      </c>
      <c r="D140" s="202" t="s">
        <v>175</v>
      </c>
      <c r="E140" s="203" t="s">
        <v>1378</v>
      </c>
      <c r="F140" s="204" t="s">
        <v>1379</v>
      </c>
      <c r="G140" s="205" t="s">
        <v>238</v>
      </c>
      <c r="H140" s="206">
        <v>11</v>
      </c>
      <c r="I140" s="207"/>
      <c r="J140" s="208">
        <f>ROUND(I140*H140,2)</f>
        <v>0</v>
      </c>
      <c r="K140" s="204" t="s">
        <v>1290</v>
      </c>
      <c r="L140" s="61"/>
      <c r="M140" s="209" t="s">
        <v>21</v>
      </c>
      <c r="N140" s="210" t="s">
        <v>43</v>
      </c>
      <c r="O140" s="42"/>
      <c r="P140" s="211">
        <f>O140*H140</f>
        <v>0</v>
      </c>
      <c r="Q140" s="211">
        <v>0.00022</v>
      </c>
      <c r="R140" s="211">
        <f>Q140*H140</f>
        <v>0.0024200000000000003</v>
      </c>
      <c r="S140" s="211">
        <v>0</v>
      </c>
      <c r="T140" s="212">
        <f>S140*H140</f>
        <v>0</v>
      </c>
      <c r="AR140" s="24" t="s">
        <v>320</v>
      </c>
      <c r="AT140" s="24" t="s">
        <v>175</v>
      </c>
      <c r="AU140" s="24" t="s">
        <v>82</v>
      </c>
      <c r="AY140" s="24" t="s">
        <v>172</v>
      </c>
      <c r="BE140" s="213">
        <f>IF(N140="základní",J140,0)</f>
        <v>0</v>
      </c>
      <c r="BF140" s="213">
        <f>IF(N140="snížená",J140,0)</f>
        <v>0</v>
      </c>
      <c r="BG140" s="213">
        <f>IF(N140="zákl. přenesená",J140,0)</f>
        <v>0</v>
      </c>
      <c r="BH140" s="213">
        <f>IF(N140="sníž. přenesená",J140,0)</f>
        <v>0</v>
      </c>
      <c r="BI140" s="213">
        <f>IF(N140="nulová",J140,0)</f>
        <v>0</v>
      </c>
      <c r="BJ140" s="24" t="s">
        <v>80</v>
      </c>
      <c r="BK140" s="213">
        <f>ROUND(I140*H140,2)</f>
        <v>0</v>
      </c>
      <c r="BL140" s="24" t="s">
        <v>320</v>
      </c>
      <c r="BM140" s="24" t="s">
        <v>1380</v>
      </c>
    </row>
    <row r="141" spans="2:51" s="13" customFormat="1" ht="13.5">
      <c r="B141" s="228"/>
      <c r="C141" s="229"/>
      <c r="D141" s="241" t="s">
        <v>184</v>
      </c>
      <c r="E141" s="251" t="s">
        <v>21</v>
      </c>
      <c r="F141" s="252" t="s">
        <v>264</v>
      </c>
      <c r="G141" s="229"/>
      <c r="H141" s="253">
        <v>11</v>
      </c>
      <c r="I141" s="233"/>
      <c r="J141" s="229"/>
      <c r="K141" s="229"/>
      <c r="L141" s="234"/>
      <c r="M141" s="235"/>
      <c r="N141" s="236"/>
      <c r="O141" s="236"/>
      <c r="P141" s="236"/>
      <c r="Q141" s="236"/>
      <c r="R141" s="236"/>
      <c r="S141" s="236"/>
      <c r="T141" s="237"/>
      <c r="AT141" s="238" t="s">
        <v>184</v>
      </c>
      <c r="AU141" s="238" t="s">
        <v>82</v>
      </c>
      <c r="AV141" s="13" t="s">
        <v>82</v>
      </c>
      <c r="AW141" s="13" t="s">
        <v>35</v>
      </c>
      <c r="AX141" s="13" t="s">
        <v>80</v>
      </c>
      <c r="AY141" s="238" t="s">
        <v>172</v>
      </c>
    </row>
    <row r="142" spans="2:65" s="1" customFormat="1" ht="22.5" customHeight="1">
      <c r="B142" s="41"/>
      <c r="C142" s="202" t="s">
        <v>418</v>
      </c>
      <c r="D142" s="202" t="s">
        <v>175</v>
      </c>
      <c r="E142" s="203" t="s">
        <v>1381</v>
      </c>
      <c r="F142" s="204" t="s">
        <v>1382</v>
      </c>
      <c r="G142" s="205" t="s">
        <v>1383</v>
      </c>
      <c r="H142" s="206">
        <v>3</v>
      </c>
      <c r="I142" s="207"/>
      <c r="J142" s="208">
        <f>ROUND(I142*H142,2)</f>
        <v>0</v>
      </c>
      <c r="K142" s="204" t="s">
        <v>1290</v>
      </c>
      <c r="L142" s="61"/>
      <c r="M142" s="209" t="s">
        <v>21</v>
      </c>
      <c r="N142" s="210" t="s">
        <v>43</v>
      </c>
      <c r="O142" s="42"/>
      <c r="P142" s="211">
        <f>O142*H142</f>
        <v>0</v>
      </c>
      <c r="Q142" s="211">
        <v>0.00026</v>
      </c>
      <c r="R142" s="211">
        <f>Q142*H142</f>
        <v>0.0007799999999999999</v>
      </c>
      <c r="S142" s="211">
        <v>0</v>
      </c>
      <c r="T142" s="212">
        <f>S142*H142</f>
        <v>0</v>
      </c>
      <c r="AR142" s="24" t="s">
        <v>320</v>
      </c>
      <c r="AT142" s="24" t="s">
        <v>175</v>
      </c>
      <c r="AU142" s="24" t="s">
        <v>82</v>
      </c>
      <c r="AY142" s="24" t="s">
        <v>172</v>
      </c>
      <c r="BE142" s="213">
        <f>IF(N142="základní",J142,0)</f>
        <v>0</v>
      </c>
      <c r="BF142" s="213">
        <f>IF(N142="snížená",J142,0)</f>
        <v>0</v>
      </c>
      <c r="BG142" s="213">
        <f>IF(N142="zákl. přenesená",J142,0)</f>
        <v>0</v>
      </c>
      <c r="BH142" s="213">
        <f>IF(N142="sníž. přenesená",J142,0)</f>
        <v>0</v>
      </c>
      <c r="BI142" s="213">
        <f>IF(N142="nulová",J142,0)</f>
        <v>0</v>
      </c>
      <c r="BJ142" s="24" t="s">
        <v>80</v>
      </c>
      <c r="BK142" s="213">
        <f>ROUND(I142*H142,2)</f>
        <v>0</v>
      </c>
      <c r="BL142" s="24" t="s">
        <v>320</v>
      </c>
      <c r="BM142" s="24" t="s">
        <v>1384</v>
      </c>
    </row>
    <row r="143" spans="2:51" s="13" customFormat="1" ht="13.5">
      <c r="B143" s="228"/>
      <c r="C143" s="229"/>
      <c r="D143" s="241" t="s">
        <v>184</v>
      </c>
      <c r="E143" s="251" t="s">
        <v>21</v>
      </c>
      <c r="F143" s="252" t="s">
        <v>173</v>
      </c>
      <c r="G143" s="229"/>
      <c r="H143" s="253">
        <v>3</v>
      </c>
      <c r="I143" s="233"/>
      <c r="J143" s="229"/>
      <c r="K143" s="229"/>
      <c r="L143" s="234"/>
      <c r="M143" s="235"/>
      <c r="N143" s="236"/>
      <c r="O143" s="236"/>
      <c r="P143" s="236"/>
      <c r="Q143" s="236"/>
      <c r="R143" s="236"/>
      <c r="S143" s="236"/>
      <c r="T143" s="237"/>
      <c r="AT143" s="238" t="s">
        <v>184</v>
      </c>
      <c r="AU143" s="238" t="s">
        <v>82</v>
      </c>
      <c r="AV143" s="13" t="s">
        <v>82</v>
      </c>
      <c r="AW143" s="13" t="s">
        <v>35</v>
      </c>
      <c r="AX143" s="13" t="s">
        <v>80</v>
      </c>
      <c r="AY143" s="238" t="s">
        <v>172</v>
      </c>
    </row>
    <row r="144" spans="2:65" s="1" customFormat="1" ht="22.5" customHeight="1">
      <c r="B144" s="41"/>
      <c r="C144" s="202" t="s">
        <v>425</v>
      </c>
      <c r="D144" s="202" t="s">
        <v>175</v>
      </c>
      <c r="E144" s="203" t="s">
        <v>1385</v>
      </c>
      <c r="F144" s="204" t="s">
        <v>1386</v>
      </c>
      <c r="G144" s="205" t="s">
        <v>238</v>
      </c>
      <c r="H144" s="206">
        <v>2</v>
      </c>
      <c r="I144" s="207"/>
      <c r="J144" s="208">
        <f>ROUND(I144*H144,2)</f>
        <v>0</v>
      </c>
      <c r="K144" s="204" t="s">
        <v>1290</v>
      </c>
      <c r="L144" s="61"/>
      <c r="M144" s="209" t="s">
        <v>21</v>
      </c>
      <c r="N144" s="210" t="s">
        <v>43</v>
      </c>
      <c r="O144" s="42"/>
      <c r="P144" s="211">
        <f>O144*H144</f>
        <v>0</v>
      </c>
      <c r="Q144" s="211">
        <v>0.00072</v>
      </c>
      <c r="R144" s="211">
        <f>Q144*H144</f>
        <v>0.00144</v>
      </c>
      <c r="S144" s="211">
        <v>0</v>
      </c>
      <c r="T144" s="212">
        <f>S144*H144</f>
        <v>0</v>
      </c>
      <c r="AR144" s="24" t="s">
        <v>320</v>
      </c>
      <c r="AT144" s="24" t="s">
        <v>175</v>
      </c>
      <c r="AU144" s="24" t="s">
        <v>82</v>
      </c>
      <c r="AY144" s="24" t="s">
        <v>172</v>
      </c>
      <c r="BE144" s="213">
        <f>IF(N144="základní",J144,0)</f>
        <v>0</v>
      </c>
      <c r="BF144" s="213">
        <f>IF(N144="snížená",J144,0)</f>
        <v>0</v>
      </c>
      <c r="BG144" s="213">
        <f>IF(N144="zákl. přenesená",J144,0)</f>
        <v>0</v>
      </c>
      <c r="BH144" s="213">
        <f>IF(N144="sníž. přenesená",J144,0)</f>
        <v>0</v>
      </c>
      <c r="BI144" s="213">
        <f>IF(N144="nulová",J144,0)</f>
        <v>0</v>
      </c>
      <c r="BJ144" s="24" t="s">
        <v>80</v>
      </c>
      <c r="BK144" s="213">
        <f>ROUND(I144*H144,2)</f>
        <v>0</v>
      </c>
      <c r="BL144" s="24" t="s">
        <v>320</v>
      </c>
      <c r="BM144" s="24" t="s">
        <v>1387</v>
      </c>
    </row>
    <row r="145" spans="2:51" s="13" customFormat="1" ht="13.5">
      <c r="B145" s="228"/>
      <c r="C145" s="229"/>
      <c r="D145" s="241" t="s">
        <v>184</v>
      </c>
      <c r="E145" s="251" t="s">
        <v>21</v>
      </c>
      <c r="F145" s="252" t="s">
        <v>82</v>
      </c>
      <c r="G145" s="229"/>
      <c r="H145" s="253">
        <v>2</v>
      </c>
      <c r="I145" s="233"/>
      <c r="J145" s="229"/>
      <c r="K145" s="229"/>
      <c r="L145" s="234"/>
      <c r="M145" s="235"/>
      <c r="N145" s="236"/>
      <c r="O145" s="236"/>
      <c r="P145" s="236"/>
      <c r="Q145" s="236"/>
      <c r="R145" s="236"/>
      <c r="S145" s="236"/>
      <c r="T145" s="237"/>
      <c r="AT145" s="238" t="s">
        <v>184</v>
      </c>
      <c r="AU145" s="238" t="s">
        <v>82</v>
      </c>
      <c r="AV145" s="13" t="s">
        <v>82</v>
      </c>
      <c r="AW145" s="13" t="s">
        <v>35</v>
      </c>
      <c r="AX145" s="13" t="s">
        <v>80</v>
      </c>
      <c r="AY145" s="238" t="s">
        <v>172</v>
      </c>
    </row>
    <row r="146" spans="2:65" s="1" customFormat="1" ht="31.5" customHeight="1">
      <c r="B146" s="41"/>
      <c r="C146" s="202" t="s">
        <v>429</v>
      </c>
      <c r="D146" s="202" t="s">
        <v>175</v>
      </c>
      <c r="E146" s="203" t="s">
        <v>1388</v>
      </c>
      <c r="F146" s="204" t="s">
        <v>1389</v>
      </c>
      <c r="G146" s="205" t="s">
        <v>238</v>
      </c>
      <c r="H146" s="206">
        <v>14</v>
      </c>
      <c r="I146" s="207"/>
      <c r="J146" s="208">
        <f>ROUND(I146*H146,2)</f>
        <v>0</v>
      </c>
      <c r="K146" s="204" t="s">
        <v>1290</v>
      </c>
      <c r="L146" s="61"/>
      <c r="M146" s="209" t="s">
        <v>21</v>
      </c>
      <c r="N146" s="210" t="s">
        <v>43</v>
      </c>
      <c r="O146" s="42"/>
      <c r="P146" s="211">
        <f>O146*H146</f>
        <v>0</v>
      </c>
      <c r="Q146" s="211">
        <v>0.00028</v>
      </c>
      <c r="R146" s="211">
        <f>Q146*H146</f>
        <v>0.00392</v>
      </c>
      <c r="S146" s="211">
        <v>0</v>
      </c>
      <c r="T146" s="212">
        <f>S146*H146</f>
        <v>0</v>
      </c>
      <c r="AR146" s="24" t="s">
        <v>320</v>
      </c>
      <c r="AT146" s="24" t="s">
        <v>175</v>
      </c>
      <c r="AU146" s="24" t="s">
        <v>82</v>
      </c>
      <c r="AY146" s="24" t="s">
        <v>172</v>
      </c>
      <c r="BE146" s="213">
        <f>IF(N146="základní",J146,0)</f>
        <v>0</v>
      </c>
      <c r="BF146" s="213">
        <f>IF(N146="snížená",J146,0)</f>
        <v>0</v>
      </c>
      <c r="BG146" s="213">
        <f>IF(N146="zákl. přenesená",J146,0)</f>
        <v>0</v>
      </c>
      <c r="BH146" s="213">
        <f>IF(N146="sníž. přenesená",J146,0)</f>
        <v>0</v>
      </c>
      <c r="BI146" s="213">
        <f>IF(N146="nulová",J146,0)</f>
        <v>0</v>
      </c>
      <c r="BJ146" s="24" t="s">
        <v>80</v>
      </c>
      <c r="BK146" s="213">
        <f>ROUND(I146*H146,2)</f>
        <v>0</v>
      </c>
      <c r="BL146" s="24" t="s">
        <v>320</v>
      </c>
      <c r="BM146" s="24" t="s">
        <v>1390</v>
      </c>
    </row>
    <row r="147" spans="2:51" s="13" customFormat="1" ht="13.5">
      <c r="B147" s="228"/>
      <c r="C147" s="229"/>
      <c r="D147" s="241" t="s">
        <v>184</v>
      </c>
      <c r="E147" s="251" t="s">
        <v>21</v>
      </c>
      <c r="F147" s="252" t="s">
        <v>284</v>
      </c>
      <c r="G147" s="229"/>
      <c r="H147" s="253">
        <v>14</v>
      </c>
      <c r="I147" s="233"/>
      <c r="J147" s="229"/>
      <c r="K147" s="229"/>
      <c r="L147" s="234"/>
      <c r="M147" s="235"/>
      <c r="N147" s="236"/>
      <c r="O147" s="236"/>
      <c r="P147" s="236"/>
      <c r="Q147" s="236"/>
      <c r="R147" s="236"/>
      <c r="S147" s="236"/>
      <c r="T147" s="237"/>
      <c r="AT147" s="238" t="s">
        <v>184</v>
      </c>
      <c r="AU147" s="238" t="s">
        <v>82</v>
      </c>
      <c r="AV147" s="13" t="s">
        <v>82</v>
      </c>
      <c r="AW147" s="13" t="s">
        <v>35</v>
      </c>
      <c r="AX147" s="13" t="s">
        <v>80</v>
      </c>
      <c r="AY147" s="238" t="s">
        <v>172</v>
      </c>
    </row>
    <row r="148" spans="2:65" s="1" customFormat="1" ht="31.5" customHeight="1">
      <c r="B148" s="41"/>
      <c r="C148" s="202" t="s">
        <v>442</v>
      </c>
      <c r="D148" s="202" t="s">
        <v>175</v>
      </c>
      <c r="E148" s="203" t="s">
        <v>1391</v>
      </c>
      <c r="F148" s="204" t="s">
        <v>1392</v>
      </c>
      <c r="G148" s="205" t="s">
        <v>238</v>
      </c>
      <c r="H148" s="206">
        <v>11</v>
      </c>
      <c r="I148" s="207"/>
      <c r="J148" s="208">
        <f>ROUND(I148*H148,2)</f>
        <v>0</v>
      </c>
      <c r="K148" s="204" t="s">
        <v>1290</v>
      </c>
      <c r="L148" s="61"/>
      <c r="M148" s="209" t="s">
        <v>21</v>
      </c>
      <c r="N148" s="210" t="s">
        <v>43</v>
      </c>
      <c r="O148" s="42"/>
      <c r="P148" s="211">
        <f>O148*H148</f>
        <v>0</v>
      </c>
      <c r="Q148" s="211">
        <v>0.00041</v>
      </c>
      <c r="R148" s="211">
        <f>Q148*H148</f>
        <v>0.00451</v>
      </c>
      <c r="S148" s="211">
        <v>0</v>
      </c>
      <c r="T148" s="212">
        <f>S148*H148</f>
        <v>0</v>
      </c>
      <c r="AR148" s="24" t="s">
        <v>320</v>
      </c>
      <c r="AT148" s="24" t="s">
        <v>175</v>
      </c>
      <c r="AU148" s="24" t="s">
        <v>82</v>
      </c>
      <c r="AY148" s="24" t="s">
        <v>172</v>
      </c>
      <c r="BE148" s="213">
        <f>IF(N148="základní",J148,0)</f>
        <v>0</v>
      </c>
      <c r="BF148" s="213">
        <f>IF(N148="snížená",J148,0)</f>
        <v>0</v>
      </c>
      <c r="BG148" s="213">
        <f>IF(N148="zákl. přenesená",J148,0)</f>
        <v>0</v>
      </c>
      <c r="BH148" s="213">
        <f>IF(N148="sníž. přenesená",J148,0)</f>
        <v>0</v>
      </c>
      <c r="BI148" s="213">
        <f>IF(N148="nulová",J148,0)</f>
        <v>0</v>
      </c>
      <c r="BJ148" s="24" t="s">
        <v>80</v>
      </c>
      <c r="BK148" s="213">
        <f>ROUND(I148*H148,2)</f>
        <v>0</v>
      </c>
      <c r="BL148" s="24" t="s">
        <v>320</v>
      </c>
      <c r="BM148" s="24" t="s">
        <v>1393</v>
      </c>
    </row>
    <row r="149" spans="2:51" s="13" customFormat="1" ht="13.5">
      <c r="B149" s="228"/>
      <c r="C149" s="229"/>
      <c r="D149" s="241" t="s">
        <v>184</v>
      </c>
      <c r="E149" s="251" t="s">
        <v>21</v>
      </c>
      <c r="F149" s="252" t="s">
        <v>264</v>
      </c>
      <c r="G149" s="229"/>
      <c r="H149" s="253">
        <v>11</v>
      </c>
      <c r="I149" s="233"/>
      <c r="J149" s="229"/>
      <c r="K149" s="229"/>
      <c r="L149" s="234"/>
      <c r="M149" s="235"/>
      <c r="N149" s="236"/>
      <c r="O149" s="236"/>
      <c r="P149" s="236"/>
      <c r="Q149" s="236"/>
      <c r="R149" s="236"/>
      <c r="S149" s="236"/>
      <c r="T149" s="237"/>
      <c r="AT149" s="238" t="s">
        <v>184</v>
      </c>
      <c r="AU149" s="238" t="s">
        <v>82</v>
      </c>
      <c r="AV149" s="13" t="s">
        <v>82</v>
      </c>
      <c r="AW149" s="13" t="s">
        <v>35</v>
      </c>
      <c r="AX149" s="13" t="s">
        <v>80</v>
      </c>
      <c r="AY149" s="238" t="s">
        <v>172</v>
      </c>
    </row>
    <row r="150" spans="2:65" s="1" customFormat="1" ht="31.5" customHeight="1">
      <c r="B150" s="41"/>
      <c r="C150" s="202" t="s">
        <v>449</v>
      </c>
      <c r="D150" s="202" t="s">
        <v>175</v>
      </c>
      <c r="E150" s="203" t="s">
        <v>1394</v>
      </c>
      <c r="F150" s="204" t="s">
        <v>1395</v>
      </c>
      <c r="G150" s="205" t="s">
        <v>528</v>
      </c>
      <c r="H150" s="206">
        <v>125</v>
      </c>
      <c r="I150" s="207"/>
      <c r="J150" s="208">
        <f>ROUND(I150*H150,2)</f>
        <v>0</v>
      </c>
      <c r="K150" s="204" t="s">
        <v>1290</v>
      </c>
      <c r="L150" s="61"/>
      <c r="M150" s="209" t="s">
        <v>21</v>
      </c>
      <c r="N150" s="210" t="s">
        <v>43</v>
      </c>
      <c r="O150" s="42"/>
      <c r="P150" s="211">
        <f>O150*H150</f>
        <v>0</v>
      </c>
      <c r="Q150" s="211">
        <v>0.0004</v>
      </c>
      <c r="R150" s="211">
        <f>Q150*H150</f>
        <v>0.05</v>
      </c>
      <c r="S150" s="211">
        <v>0</v>
      </c>
      <c r="T150" s="212">
        <f>S150*H150</f>
        <v>0</v>
      </c>
      <c r="AR150" s="24" t="s">
        <v>320</v>
      </c>
      <c r="AT150" s="24" t="s">
        <v>175</v>
      </c>
      <c r="AU150" s="24" t="s">
        <v>82</v>
      </c>
      <c r="AY150" s="24" t="s">
        <v>172</v>
      </c>
      <c r="BE150" s="213">
        <f>IF(N150="základní",J150,0)</f>
        <v>0</v>
      </c>
      <c r="BF150" s="213">
        <f>IF(N150="snížená",J150,0)</f>
        <v>0</v>
      </c>
      <c r="BG150" s="213">
        <f>IF(N150="zákl. přenesená",J150,0)</f>
        <v>0</v>
      </c>
      <c r="BH150" s="213">
        <f>IF(N150="sníž. přenesená",J150,0)</f>
        <v>0</v>
      </c>
      <c r="BI150" s="213">
        <f>IF(N150="nulová",J150,0)</f>
        <v>0</v>
      </c>
      <c r="BJ150" s="24" t="s">
        <v>80</v>
      </c>
      <c r="BK150" s="213">
        <f>ROUND(I150*H150,2)</f>
        <v>0</v>
      </c>
      <c r="BL150" s="24" t="s">
        <v>320</v>
      </c>
      <c r="BM150" s="24" t="s">
        <v>1396</v>
      </c>
    </row>
    <row r="151" spans="2:51" s="13" customFormat="1" ht="13.5">
      <c r="B151" s="228"/>
      <c r="C151" s="229"/>
      <c r="D151" s="241" t="s">
        <v>184</v>
      </c>
      <c r="E151" s="251" t="s">
        <v>21</v>
      </c>
      <c r="F151" s="252" t="s">
        <v>1397</v>
      </c>
      <c r="G151" s="229"/>
      <c r="H151" s="253">
        <v>125</v>
      </c>
      <c r="I151" s="233"/>
      <c r="J151" s="229"/>
      <c r="K151" s="229"/>
      <c r="L151" s="234"/>
      <c r="M151" s="235"/>
      <c r="N151" s="236"/>
      <c r="O151" s="236"/>
      <c r="P151" s="236"/>
      <c r="Q151" s="236"/>
      <c r="R151" s="236"/>
      <c r="S151" s="236"/>
      <c r="T151" s="237"/>
      <c r="AT151" s="238" t="s">
        <v>184</v>
      </c>
      <c r="AU151" s="238" t="s">
        <v>82</v>
      </c>
      <c r="AV151" s="13" t="s">
        <v>82</v>
      </c>
      <c r="AW151" s="13" t="s">
        <v>35</v>
      </c>
      <c r="AX151" s="13" t="s">
        <v>80</v>
      </c>
      <c r="AY151" s="238" t="s">
        <v>172</v>
      </c>
    </row>
    <row r="152" spans="2:65" s="1" customFormat="1" ht="31.5" customHeight="1">
      <c r="B152" s="41"/>
      <c r="C152" s="202" t="s">
        <v>402</v>
      </c>
      <c r="D152" s="202" t="s">
        <v>175</v>
      </c>
      <c r="E152" s="203" t="s">
        <v>1398</v>
      </c>
      <c r="F152" s="204" t="s">
        <v>1399</v>
      </c>
      <c r="G152" s="205" t="s">
        <v>528</v>
      </c>
      <c r="H152" s="206">
        <v>125</v>
      </c>
      <c r="I152" s="207"/>
      <c r="J152" s="208">
        <f>ROUND(I152*H152,2)</f>
        <v>0</v>
      </c>
      <c r="K152" s="204" t="s">
        <v>1290</v>
      </c>
      <c r="L152" s="61"/>
      <c r="M152" s="209" t="s">
        <v>21</v>
      </c>
      <c r="N152" s="210" t="s">
        <v>43</v>
      </c>
      <c r="O152" s="42"/>
      <c r="P152" s="211">
        <f>O152*H152</f>
        <v>0</v>
      </c>
      <c r="Q152" s="211">
        <v>1E-05</v>
      </c>
      <c r="R152" s="211">
        <f>Q152*H152</f>
        <v>0.00125</v>
      </c>
      <c r="S152" s="211">
        <v>0</v>
      </c>
      <c r="T152" s="212">
        <f>S152*H152</f>
        <v>0</v>
      </c>
      <c r="AR152" s="24" t="s">
        <v>320</v>
      </c>
      <c r="AT152" s="24" t="s">
        <v>175</v>
      </c>
      <c r="AU152" s="24" t="s">
        <v>82</v>
      </c>
      <c r="AY152" s="24" t="s">
        <v>172</v>
      </c>
      <c r="BE152" s="213">
        <f>IF(N152="základní",J152,0)</f>
        <v>0</v>
      </c>
      <c r="BF152" s="213">
        <f>IF(N152="snížená",J152,0)</f>
        <v>0</v>
      </c>
      <c r="BG152" s="213">
        <f>IF(N152="zákl. přenesená",J152,0)</f>
        <v>0</v>
      </c>
      <c r="BH152" s="213">
        <f>IF(N152="sníž. přenesená",J152,0)</f>
        <v>0</v>
      </c>
      <c r="BI152" s="213">
        <f>IF(N152="nulová",J152,0)</f>
        <v>0</v>
      </c>
      <c r="BJ152" s="24" t="s">
        <v>80</v>
      </c>
      <c r="BK152" s="213">
        <f>ROUND(I152*H152,2)</f>
        <v>0</v>
      </c>
      <c r="BL152" s="24" t="s">
        <v>320</v>
      </c>
      <c r="BM152" s="24" t="s">
        <v>1400</v>
      </c>
    </row>
    <row r="153" spans="2:51" s="13" customFormat="1" ht="13.5">
      <c r="B153" s="228"/>
      <c r="C153" s="229"/>
      <c r="D153" s="241" t="s">
        <v>184</v>
      </c>
      <c r="E153" s="251" t="s">
        <v>21</v>
      </c>
      <c r="F153" s="252" t="s">
        <v>1397</v>
      </c>
      <c r="G153" s="229"/>
      <c r="H153" s="253">
        <v>125</v>
      </c>
      <c r="I153" s="233"/>
      <c r="J153" s="229"/>
      <c r="K153" s="229"/>
      <c r="L153" s="234"/>
      <c r="M153" s="235"/>
      <c r="N153" s="236"/>
      <c r="O153" s="236"/>
      <c r="P153" s="236"/>
      <c r="Q153" s="236"/>
      <c r="R153" s="236"/>
      <c r="S153" s="236"/>
      <c r="T153" s="237"/>
      <c r="AT153" s="238" t="s">
        <v>184</v>
      </c>
      <c r="AU153" s="238" t="s">
        <v>82</v>
      </c>
      <c r="AV153" s="13" t="s">
        <v>82</v>
      </c>
      <c r="AW153" s="13" t="s">
        <v>35</v>
      </c>
      <c r="AX153" s="13" t="s">
        <v>80</v>
      </c>
      <c r="AY153" s="238" t="s">
        <v>172</v>
      </c>
    </row>
    <row r="154" spans="2:65" s="1" customFormat="1" ht="31.5" customHeight="1">
      <c r="B154" s="41"/>
      <c r="C154" s="202" t="s">
        <v>459</v>
      </c>
      <c r="D154" s="202" t="s">
        <v>175</v>
      </c>
      <c r="E154" s="203" t="s">
        <v>1401</v>
      </c>
      <c r="F154" s="204" t="s">
        <v>1402</v>
      </c>
      <c r="G154" s="205" t="s">
        <v>1342</v>
      </c>
      <c r="H154" s="273"/>
      <c r="I154" s="207"/>
      <c r="J154" s="208">
        <f>ROUND(I154*H154,2)</f>
        <v>0</v>
      </c>
      <c r="K154" s="204" t="s">
        <v>1290</v>
      </c>
      <c r="L154" s="61"/>
      <c r="M154" s="209" t="s">
        <v>21</v>
      </c>
      <c r="N154" s="210" t="s">
        <v>43</v>
      </c>
      <c r="O154" s="42"/>
      <c r="P154" s="211">
        <f>O154*H154</f>
        <v>0</v>
      </c>
      <c r="Q154" s="211">
        <v>0</v>
      </c>
      <c r="R154" s="211">
        <f>Q154*H154</f>
        <v>0</v>
      </c>
      <c r="S154" s="211">
        <v>0</v>
      </c>
      <c r="T154" s="212">
        <f>S154*H154</f>
        <v>0</v>
      </c>
      <c r="AR154" s="24" t="s">
        <v>320</v>
      </c>
      <c r="AT154" s="24" t="s">
        <v>175</v>
      </c>
      <c r="AU154" s="24" t="s">
        <v>82</v>
      </c>
      <c r="AY154" s="24" t="s">
        <v>172</v>
      </c>
      <c r="BE154" s="213">
        <f>IF(N154="základní",J154,0)</f>
        <v>0</v>
      </c>
      <c r="BF154" s="213">
        <f>IF(N154="snížená",J154,0)</f>
        <v>0</v>
      </c>
      <c r="BG154" s="213">
        <f>IF(N154="zákl. přenesená",J154,0)</f>
        <v>0</v>
      </c>
      <c r="BH154" s="213">
        <f>IF(N154="sníž. přenesená",J154,0)</f>
        <v>0</v>
      </c>
      <c r="BI154" s="213">
        <f>IF(N154="nulová",J154,0)</f>
        <v>0</v>
      </c>
      <c r="BJ154" s="24" t="s">
        <v>80</v>
      </c>
      <c r="BK154" s="213">
        <f>ROUND(I154*H154,2)</f>
        <v>0</v>
      </c>
      <c r="BL154" s="24" t="s">
        <v>320</v>
      </c>
      <c r="BM154" s="24" t="s">
        <v>1403</v>
      </c>
    </row>
    <row r="155" spans="2:63" s="11" customFormat="1" ht="29.85" customHeight="1">
      <c r="B155" s="185"/>
      <c r="C155" s="186"/>
      <c r="D155" s="199" t="s">
        <v>71</v>
      </c>
      <c r="E155" s="200" t="s">
        <v>1404</v>
      </c>
      <c r="F155" s="200" t="s">
        <v>1405</v>
      </c>
      <c r="G155" s="186"/>
      <c r="H155" s="186"/>
      <c r="I155" s="189"/>
      <c r="J155" s="201">
        <f>BK155</f>
        <v>0</v>
      </c>
      <c r="K155" s="186"/>
      <c r="L155" s="191"/>
      <c r="M155" s="192"/>
      <c r="N155" s="193"/>
      <c r="O155" s="193"/>
      <c r="P155" s="194">
        <f>SUM(P156:P166)</f>
        <v>0</v>
      </c>
      <c r="Q155" s="193"/>
      <c r="R155" s="194">
        <f>SUM(R156:R166)</f>
        <v>0.07261000000000001</v>
      </c>
      <c r="S155" s="193"/>
      <c r="T155" s="195">
        <f>SUM(T156:T166)</f>
        <v>0</v>
      </c>
      <c r="AR155" s="196" t="s">
        <v>82</v>
      </c>
      <c r="AT155" s="197" t="s">
        <v>71</v>
      </c>
      <c r="AU155" s="197" t="s">
        <v>80</v>
      </c>
      <c r="AY155" s="196" t="s">
        <v>172</v>
      </c>
      <c r="BK155" s="198">
        <f>SUM(BK156:BK166)</f>
        <v>0</v>
      </c>
    </row>
    <row r="156" spans="2:65" s="1" customFormat="1" ht="31.5" customHeight="1">
      <c r="B156" s="41"/>
      <c r="C156" s="202" t="s">
        <v>467</v>
      </c>
      <c r="D156" s="202" t="s">
        <v>175</v>
      </c>
      <c r="E156" s="203" t="s">
        <v>1406</v>
      </c>
      <c r="F156" s="204" t="s">
        <v>1407</v>
      </c>
      <c r="G156" s="205" t="s">
        <v>1362</v>
      </c>
      <c r="H156" s="206">
        <v>1</v>
      </c>
      <c r="I156" s="207"/>
      <c r="J156" s="208">
        <f>ROUND(I156*H156,2)</f>
        <v>0</v>
      </c>
      <c r="K156" s="204" t="s">
        <v>1290</v>
      </c>
      <c r="L156" s="61"/>
      <c r="M156" s="209" t="s">
        <v>21</v>
      </c>
      <c r="N156" s="210" t="s">
        <v>43</v>
      </c>
      <c r="O156" s="42"/>
      <c r="P156" s="211">
        <f>O156*H156</f>
        <v>0</v>
      </c>
      <c r="Q156" s="211">
        <v>0.02275</v>
      </c>
      <c r="R156" s="211">
        <f>Q156*H156</f>
        <v>0.02275</v>
      </c>
      <c r="S156" s="211">
        <v>0</v>
      </c>
      <c r="T156" s="212">
        <f>S156*H156</f>
        <v>0</v>
      </c>
      <c r="AR156" s="24" t="s">
        <v>320</v>
      </c>
      <c r="AT156" s="24" t="s">
        <v>175</v>
      </c>
      <c r="AU156" s="24" t="s">
        <v>82</v>
      </c>
      <c r="AY156" s="24" t="s">
        <v>172</v>
      </c>
      <c r="BE156" s="213">
        <f>IF(N156="základní",J156,0)</f>
        <v>0</v>
      </c>
      <c r="BF156" s="213">
        <f>IF(N156="snížená",J156,0)</f>
        <v>0</v>
      </c>
      <c r="BG156" s="213">
        <f>IF(N156="zákl. přenesená",J156,0)</f>
        <v>0</v>
      </c>
      <c r="BH156" s="213">
        <f>IF(N156="sníž. přenesená",J156,0)</f>
        <v>0</v>
      </c>
      <c r="BI156" s="213">
        <f>IF(N156="nulová",J156,0)</f>
        <v>0</v>
      </c>
      <c r="BJ156" s="24" t="s">
        <v>80</v>
      </c>
      <c r="BK156" s="213">
        <f>ROUND(I156*H156,2)</f>
        <v>0</v>
      </c>
      <c r="BL156" s="24" t="s">
        <v>320</v>
      </c>
      <c r="BM156" s="24" t="s">
        <v>1408</v>
      </c>
    </row>
    <row r="157" spans="2:51" s="13" customFormat="1" ht="13.5">
      <c r="B157" s="228"/>
      <c r="C157" s="229"/>
      <c r="D157" s="241" t="s">
        <v>184</v>
      </c>
      <c r="E157" s="251" t="s">
        <v>21</v>
      </c>
      <c r="F157" s="252" t="s">
        <v>80</v>
      </c>
      <c r="G157" s="229"/>
      <c r="H157" s="253">
        <v>1</v>
      </c>
      <c r="I157" s="233"/>
      <c r="J157" s="229"/>
      <c r="K157" s="229"/>
      <c r="L157" s="234"/>
      <c r="M157" s="235"/>
      <c r="N157" s="236"/>
      <c r="O157" s="236"/>
      <c r="P157" s="236"/>
      <c r="Q157" s="236"/>
      <c r="R157" s="236"/>
      <c r="S157" s="236"/>
      <c r="T157" s="237"/>
      <c r="AT157" s="238" t="s">
        <v>184</v>
      </c>
      <c r="AU157" s="238" t="s">
        <v>82</v>
      </c>
      <c r="AV157" s="13" t="s">
        <v>82</v>
      </c>
      <c r="AW157" s="13" t="s">
        <v>35</v>
      </c>
      <c r="AX157" s="13" t="s">
        <v>80</v>
      </c>
      <c r="AY157" s="238" t="s">
        <v>172</v>
      </c>
    </row>
    <row r="158" spans="2:65" s="1" customFormat="1" ht="31.5" customHeight="1">
      <c r="B158" s="41"/>
      <c r="C158" s="202" t="s">
        <v>473</v>
      </c>
      <c r="D158" s="202" t="s">
        <v>175</v>
      </c>
      <c r="E158" s="203" t="s">
        <v>1409</v>
      </c>
      <c r="F158" s="204" t="s">
        <v>1410</v>
      </c>
      <c r="G158" s="205" t="s">
        <v>1362</v>
      </c>
      <c r="H158" s="206">
        <v>2</v>
      </c>
      <c r="I158" s="207"/>
      <c r="J158" s="208">
        <f>ROUND(I158*H158,2)</f>
        <v>0</v>
      </c>
      <c r="K158" s="204" t="s">
        <v>1290</v>
      </c>
      <c r="L158" s="61"/>
      <c r="M158" s="209" t="s">
        <v>21</v>
      </c>
      <c r="N158" s="210" t="s">
        <v>43</v>
      </c>
      <c r="O158" s="42"/>
      <c r="P158" s="211">
        <f>O158*H158</f>
        <v>0</v>
      </c>
      <c r="Q158" s="211">
        <v>0.01476</v>
      </c>
      <c r="R158" s="211">
        <f>Q158*H158</f>
        <v>0.02952</v>
      </c>
      <c r="S158" s="211">
        <v>0</v>
      </c>
      <c r="T158" s="212">
        <f>S158*H158</f>
        <v>0</v>
      </c>
      <c r="AR158" s="24" t="s">
        <v>320</v>
      </c>
      <c r="AT158" s="24" t="s">
        <v>175</v>
      </c>
      <c r="AU158" s="24" t="s">
        <v>82</v>
      </c>
      <c r="AY158" s="24" t="s">
        <v>172</v>
      </c>
      <c r="BE158" s="213">
        <f>IF(N158="základní",J158,0)</f>
        <v>0</v>
      </c>
      <c r="BF158" s="213">
        <f>IF(N158="snížená",J158,0)</f>
        <v>0</v>
      </c>
      <c r="BG158" s="213">
        <f>IF(N158="zákl. přenesená",J158,0)</f>
        <v>0</v>
      </c>
      <c r="BH158" s="213">
        <f>IF(N158="sníž. přenesená",J158,0)</f>
        <v>0</v>
      </c>
      <c r="BI158" s="213">
        <f>IF(N158="nulová",J158,0)</f>
        <v>0</v>
      </c>
      <c r="BJ158" s="24" t="s">
        <v>80</v>
      </c>
      <c r="BK158" s="213">
        <f>ROUND(I158*H158,2)</f>
        <v>0</v>
      </c>
      <c r="BL158" s="24" t="s">
        <v>320</v>
      </c>
      <c r="BM158" s="24" t="s">
        <v>1411</v>
      </c>
    </row>
    <row r="159" spans="2:51" s="13" customFormat="1" ht="13.5">
      <c r="B159" s="228"/>
      <c r="C159" s="229"/>
      <c r="D159" s="241" t="s">
        <v>184</v>
      </c>
      <c r="E159" s="251" t="s">
        <v>21</v>
      </c>
      <c r="F159" s="252" t="s">
        <v>82</v>
      </c>
      <c r="G159" s="229"/>
      <c r="H159" s="253">
        <v>2</v>
      </c>
      <c r="I159" s="233"/>
      <c r="J159" s="229"/>
      <c r="K159" s="229"/>
      <c r="L159" s="234"/>
      <c r="M159" s="235"/>
      <c r="N159" s="236"/>
      <c r="O159" s="236"/>
      <c r="P159" s="236"/>
      <c r="Q159" s="236"/>
      <c r="R159" s="236"/>
      <c r="S159" s="236"/>
      <c r="T159" s="237"/>
      <c r="AT159" s="238" t="s">
        <v>184</v>
      </c>
      <c r="AU159" s="238" t="s">
        <v>82</v>
      </c>
      <c r="AV159" s="13" t="s">
        <v>82</v>
      </c>
      <c r="AW159" s="13" t="s">
        <v>35</v>
      </c>
      <c r="AX159" s="13" t="s">
        <v>80</v>
      </c>
      <c r="AY159" s="238" t="s">
        <v>172</v>
      </c>
    </row>
    <row r="160" spans="2:65" s="1" customFormat="1" ht="31.5" customHeight="1">
      <c r="B160" s="41"/>
      <c r="C160" s="202" t="s">
        <v>480</v>
      </c>
      <c r="D160" s="202" t="s">
        <v>175</v>
      </c>
      <c r="E160" s="203" t="s">
        <v>1412</v>
      </c>
      <c r="F160" s="204" t="s">
        <v>1413</v>
      </c>
      <c r="G160" s="205" t="s">
        <v>1362</v>
      </c>
      <c r="H160" s="206">
        <v>1</v>
      </c>
      <c r="I160" s="207"/>
      <c r="J160" s="208">
        <f>ROUND(I160*H160,2)</f>
        <v>0</v>
      </c>
      <c r="K160" s="204" t="s">
        <v>1290</v>
      </c>
      <c r="L160" s="61"/>
      <c r="M160" s="209" t="s">
        <v>21</v>
      </c>
      <c r="N160" s="210" t="s">
        <v>43</v>
      </c>
      <c r="O160" s="42"/>
      <c r="P160" s="211">
        <f>O160*H160</f>
        <v>0</v>
      </c>
      <c r="Q160" s="211">
        <v>0.0147</v>
      </c>
      <c r="R160" s="211">
        <f>Q160*H160</f>
        <v>0.0147</v>
      </c>
      <c r="S160" s="211">
        <v>0</v>
      </c>
      <c r="T160" s="212">
        <f>S160*H160</f>
        <v>0</v>
      </c>
      <c r="AR160" s="24" t="s">
        <v>320</v>
      </c>
      <c r="AT160" s="24" t="s">
        <v>175</v>
      </c>
      <c r="AU160" s="24" t="s">
        <v>82</v>
      </c>
      <c r="AY160" s="24" t="s">
        <v>172</v>
      </c>
      <c r="BE160" s="213">
        <f>IF(N160="základní",J160,0)</f>
        <v>0</v>
      </c>
      <c r="BF160" s="213">
        <f>IF(N160="snížená",J160,0)</f>
        <v>0</v>
      </c>
      <c r="BG160" s="213">
        <f>IF(N160="zákl. přenesená",J160,0)</f>
        <v>0</v>
      </c>
      <c r="BH160" s="213">
        <f>IF(N160="sníž. přenesená",J160,0)</f>
        <v>0</v>
      </c>
      <c r="BI160" s="213">
        <f>IF(N160="nulová",J160,0)</f>
        <v>0</v>
      </c>
      <c r="BJ160" s="24" t="s">
        <v>80</v>
      </c>
      <c r="BK160" s="213">
        <f>ROUND(I160*H160,2)</f>
        <v>0</v>
      </c>
      <c r="BL160" s="24" t="s">
        <v>320</v>
      </c>
      <c r="BM160" s="24" t="s">
        <v>1414</v>
      </c>
    </row>
    <row r="161" spans="2:51" s="13" customFormat="1" ht="13.5">
      <c r="B161" s="228"/>
      <c r="C161" s="229"/>
      <c r="D161" s="241" t="s">
        <v>184</v>
      </c>
      <c r="E161" s="251" t="s">
        <v>21</v>
      </c>
      <c r="F161" s="252" t="s">
        <v>80</v>
      </c>
      <c r="G161" s="229"/>
      <c r="H161" s="253">
        <v>1</v>
      </c>
      <c r="I161" s="233"/>
      <c r="J161" s="229"/>
      <c r="K161" s="229"/>
      <c r="L161" s="234"/>
      <c r="M161" s="235"/>
      <c r="N161" s="236"/>
      <c r="O161" s="236"/>
      <c r="P161" s="236"/>
      <c r="Q161" s="236"/>
      <c r="R161" s="236"/>
      <c r="S161" s="236"/>
      <c r="T161" s="237"/>
      <c r="AT161" s="238" t="s">
        <v>184</v>
      </c>
      <c r="AU161" s="238" t="s">
        <v>82</v>
      </c>
      <c r="AV161" s="13" t="s">
        <v>82</v>
      </c>
      <c r="AW161" s="13" t="s">
        <v>35</v>
      </c>
      <c r="AX161" s="13" t="s">
        <v>80</v>
      </c>
      <c r="AY161" s="238" t="s">
        <v>172</v>
      </c>
    </row>
    <row r="162" spans="2:65" s="1" customFormat="1" ht="22.5" customHeight="1">
      <c r="B162" s="41"/>
      <c r="C162" s="202" t="s">
        <v>487</v>
      </c>
      <c r="D162" s="202" t="s">
        <v>175</v>
      </c>
      <c r="E162" s="203" t="s">
        <v>1415</v>
      </c>
      <c r="F162" s="204" t="s">
        <v>1416</v>
      </c>
      <c r="G162" s="205" t="s">
        <v>1362</v>
      </c>
      <c r="H162" s="206">
        <v>1</v>
      </c>
      <c r="I162" s="207"/>
      <c r="J162" s="208">
        <f>ROUND(I162*H162,2)</f>
        <v>0</v>
      </c>
      <c r="K162" s="204" t="s">
        <v>1290</v>
      </c>
      <c r="L162" s="61"/>
      <c r="M162" s="209" t="s">
        <v>21</v>
      </c>
      <c r="N162" s="210" t="s">
        <v>43</v>
      </c>
      <c r="O162" s="42"/>
      <c r="P162" s="211">
        <f>O162*H162</f>
        <v>0</v>
      </c>
      <c r="Q162" s="211">
        <v>0.00196</v>
      </c>
      <c r="R162" s="211">
        <f>Q162*H162</f>
        <v>0.00196</v>
      </c>
      <c r="S162" s="211">
        <v>0</v>
      </c>
      <c r="T162" s="212">
        <f>S162*H162</f>
        <v>0</v>
      </c>
      <c r="AR162" s="24" t="s">
        <v>320</v>
      </c>
      <c r="AT162" s="24" t="s">
        <v>175</v>
      </c>
      <c r="AU162" s="24" t="s">
        <v>82</v>
      </c>
      <c r="AY162" s="24" t="s">
        <v>172</v>
      </c>
      <c r="BE162" s="213">
        <f>IF(N162="základní",J162,0)</f>
        <v>0</v>
      </c>
      <c r="BF162" s="213">
        <f>IF(N162="snížená",J162,0)</f>
        <v>0</v>
      </c>
      <c r="BG162" s="213">
        <f>IF(N162="zákl. přenesená",J162,0)</f>
        <v>0</v>
      </c>
      <c r="BH162" s="213">
        <f>IF(N162="sníž. přenesená",J162,0)</f>
        <v>0</v>
      </c>
      <c r="BI162" s="213">
        <f>IF(N162="nulová",J162,0)</f>
        <v>0</v>
      </c>
      <c r="BJ162" s="24" t="s">
        <v>80</v>
      </c>
      <c r="BK162" s="213">
        <f>ROUND(I162*H162,2)</f>
        <v>0</v>
      </c>
      <c r="BL162" s="24" t="s">
        <v>320</v>
      </c>
      <c r="BM162" s="24" t="s">
        <v>1417</v>
      </c>
    </row>
    <row r="163" spans="2:51" s="13" customFormat="1" ht="13.5">
      <c r="B163" s="228"/>
      <c r="C163" s="229"/>
      <c r="D163" s="241" t="s">
        <v>184</v>
      </c>
      <c r="E163" s="251" t="s">
        <v>21</v>
      </c>
      <c r="F163" s="252" t="s">
        <v>80</v>
      </c>
      <c r="G163" s="229"/>
      <c r="H163" s="253">
        <v>1</v>
      </c>
      <c r="I163" s="233"/>
      <c r="J163" s="229"/>
      <c r="K163" s="229"/>
      <c r="L163" s="234"/>
      <c r="M163" s="235"/>
      <c r="N163" s="236"/>
      <c r="O163" s="236"/>
      <c r="P163" s="236"/>
      <c r="Q163" s="236"/>
      <c r="R163" s="236"/>
      <c r="S163" s="236"/>
      <c r="T163" s="237"/>
      <c r="AT163" s="238" t="s">
        <v>184</v>
      </c>
      <c r="AU163" s="238" t="s">
        <v>82</v>
      </c>
      <c r="AV163" s="13" t="s">
        <v>82</v>
      </c>
      <c r="AW163" s="13" t="s">
        <v>35</v>
      </c>
      <c r="AX163" s="13" t="s">
        <v>80</v>
      </c>
      <c r="AY163" s="238" t="s">
        <v>172</v>
      </c>
    </row>
    <row r="164" spans="2:65" s="1" customFormat="1" ht="22.5" customHeight="1">
      <c r="B164" s="41"/>
      <c r="C164" s="202" t="s">
        <v>496</v>
      </c>
      <c r="D164" s="202" t="s">
        <v>175</v>
      </c>
      <c r="E164" s="203" t="s">
        <v>1418</v>
      </c>
      <c r="F164" s="204" t="s">
        <v>1419</v>
      </c>
      <c r="G164" s="205" t="s">
        <v>1362</v>
      </c>
      <c r="H164" s="206">
        <v>2</v>
      </c>
      <c r="I164" s="207"/>
      <c r="J164" s="208">
        <f>ROUND(I164*H164,2)</f>
        <v>0</v>
      </c>
      <c r="K164" s="204" t="s">
        <v>1290</v>
      </c>
      <c r="L164" s="61"/>
      <c r="M164" s="209" t="s">
        <v>21</v>
      </c>
      <c r="N164" s="210" t="s">
        <v>43</v>
      </c>
      <c r="O164" s="42"/>
      <c r="P164" s="211">
        <f>O164*H164</f>
        <v>0</v>
      </c>
      <c r="Q164" s="211">
        <v>0.00184</v>
      </c>
      <c r="R164" s="211">
        <f>Q164*H164</f>
        <v>0.00368</v>
      </c>
      <c r="S164" s="211">
        <v>0</v>
      </c>
      <c r="T164" s="212">
        <f>S164*H164</f>
        <v>0</v>
      </c>
      <c r="AR164" s="24" t="s">
        <v>320</v>
      </c>
      <c r="AT164" s="24" t="s">
        <v>175</v>
      </c>
      <c r="AU164" s="24" t="s">
        <v>82</v>
      </c>
      <c r="AY164" s="24" t="s">
        <v>172</v>
      </c>
      <c r="BE164" s="213">
        <f>IF(N164="základní",J164,0)</f>
        <v>0</v>
      </c>
      <c r="BF164" s="213">
        <f>IF(N164="snížená",J164,0)</f>
        <v>0</v>
      </c>
      <c r="BG164" s="213">
        <f>IF(N164="zákl. přenesená",J164,0)</f>
        <v>0</v>
      </c>
      <c r="BH164" s="213">
        <f>IF(N164="sníž. přenesená",J164,0)</f>
        <v>0</v>
      </c>
      <c r="BI164" s="213">
        <f>IF(N164="nulová",J164,0)</f>
        <v>0</v>
      </c>
      <c r="BJ164" s="24" t="s">
        <v>80</v>
      </c>
      <c r="BK164" s="213">
        <f>ROUND(I164*H164,2)</f>
        <v>0</v>
      </c>
      <c r="BL164" s="24" t="s">
        <v>320</v>
      </c>
      <c r="BM164" s="24" t="s">
        <v>1420</v>
      </c>
    </row>
    <row r="165" spans="2:51" s="13" customFormat="1" ht="13.5">
      <c r="B165" s="228"/>
      <c r="C165" s="229"/>
      <c r="D165" s="241" t="s">
        <v>184</v>
      </c>
      <c r="E165" s="251" t="s">
        <v>21</v>
      </c>
      <c r="F165" s="252" t="s">
        <v>82</v>
      </c>
      <c r="G165" s="229"/>
      <c r="H165" s="253">
        <v>2</v>
      </c>
      <c r="I165" s="233"/>
      <c r="J165" s="229"/>
      <c r="K165" s="229"/>
      <c r="L165" s="234"/>
      <c r="M165" s="235"/>
      <c r="N165" s="236"/>
      <c r="O165" s="236"/>
      <c r="P165" s="236"/>
      <c r="Q165" s="236"/>
      <c r="R165" s="236"/>
      <c r="S165" s="236"/>
      <c r="T165" s="237"/>
      <c r="AT165" s="238" t="s">
        <v>184</v>
      </c>
      <c r="AU165" s="238" t="s">
        <v>82</v>
      </c>
      <c r="AV165" s="13" t="s">
        <v>82</v>
      </c>
      <c r="AW165" s="13" t="s">
        <v>35</v>
      </c>
      <c r="AX165" s="13" t="s">
        <v>80</v>
      </c>
      <c r="AY165" s="238" t="s">
        <v>172</v>
      </c>
    </row>
    <row r="166" spans="2:65" s="1" customFormat="1" ht="31.5" customHeight="1">
      <c r="B166" s="41"/>
      <c r="C166" s="202" t="s">
        <v>504</v>
      </c>
      <c r="D166" s="202" t="s">
        <v>175</v>
      </c>
      <c r="E166" s="203" t="s">
        <v>1421</v>
      </c>
      <c r="F166" s="204" t="s">
        <v>1422</v>
      </c>
      <c r="G166" s="205" t="s">
        <v>1342</v>
      </c>
      <c r="H166" s="273"/>
      <c r="I166" s="207"/>
      <c r="J166" s="208">
        <f>ROUND(I166*H166,2)</f>
        <v>0</v>
      </c>
      <c r="K166" s="204" t="s">
        <v>1290</v>
      </c>
      <c r="L166" s="61"/>
      <c r="M166" s="209" t="s">
        <v>21</v>
      </c>
      <c r="N166" s="274" t="s">
        <v>43</v>
      </c>
      <c r="O166" s="275"/>
      <c r="P166" s="276">
        <f>O166*H166</f>
        <v>0</v>
      </c>
      <c r="Q166" s="276">
        <v>0</v>
      </c>
      <c r="R166" s="276">
        <f>Q166*H166</f>
        <v>0</v>
      </c>
      <c r="S166" s="276">
        <v>0</v>
      </c>
      <c r="T166" s="277">
        <f>S166*H166</f>
        <v>0</v>
      </c>
      <c r="AR166" s="24" t="s">
        <v>320</v>
      </c>
      <c r="AT166" s="24" t="s">
        <v>175</v>
      </c>
      <c r="AU166" s="24" t="s">
        <v>82</v>
      </c>
      <c r="AY166" s="24" t="s">
        <v>172</v>
      </c>
      <c r="BE166" s="213">
        <f>IF(N166="základní",J166,0)</f>
        <v>0</v>
      </c>
      <c r="BF166" s="213">
        <f>IF(N166="snížená",J166,0)</f>
        <v>0</v>
      </c>
      <c r="BG166" s="213">
        <f>IF(N166="zákl. přenesená",J166,0)</f>
        <v>0</v>
      </c>
      <c r="BH166" s="213">
        <f>IF(N166="sníž. přenesená",J166,0)</f>
        <v>0</v>
      </c>
      <c r="BI166" s="213">
        <f>IF(N166="nulová",J166,0)</f>
        <v>0</v>
      </c>
      <c r="BJ166" s="24" t="s">
        <v>80</v>
      </c>
      <c r="BK166" s="213">
        <f>ROUND(I166*H166,2)</f>
        <v>0</v>
      </c>
      <c r="BL166" s="24" t="s">
        <v>320</v>
      </c>
      <c r="BM166" s="24" t="s">
        <v>1423</v>
      </c>
    </row>
    <row r="167" spans="2:12" s="1" customFormat="1" ht="6.95" customHeight="1">
      <c r="B167" s="56"/>
      <c r="C167" s="57"/>
      <c r="D167" s="57"/>
      <c r="E167" s="57"/>
      <c r="F167" s="57"/>
      <c r="G167" s="57"/>
      <c r="H167" s="57"/>
      <c r="I167" s="148"/>
      <c r="J167" s="57"/>
      <c r="K167" s="57"/>
      <c r="L167" s="61"/>
    </row>
  </sheetData>
  <sheetProtection password="CC35" sheet="1" objects="1" scenarios="1" formatCells="0" formatColumns="0" formatRows="0" sort="0" autoFilter="0"/>
  <autoFilter ref="C80:K166"/>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88</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s="1" customFormat="1" ht="13.5">
      <c r="B8" s="41"/>
      <c r="C8" s="42"/>
      <c r="D8" s="37" t="s">
        <v>126</v>
      </c>
      <c r="E8" s="42"/>
      <c r="F8" s="42"/>
      <c r="G8" s="42"/>
      <c r="H8" s="42"/>
      <c r="I8" s="127"/>
      <c r="J8" s="42"/>
      <c r="K8" s="45"/>
    </row>
    <row r="9" spans="2:11" s="1" customFormat="1" ht="36.95" customHeight="1">
      <c r="B9" s="41"/>
      <c r="C9" s="42"/>
      <c r="D9" s="42"/>
      <c r="E9" s="407" t="s">
        <v>1424</v>
      </c>
      <c r="F9" s="408"/>
      <c r="G9" s="408"/>
      <c r="H9" s="408"/>
      <c r="I9" s="127"/>
      <c r="J9" s="42"/>
      <c r="K9" s="45"/>
    </row>
    <row r="10" spans="2:11" s="1" customFormat="1" ht="13.5">
      <c r="B10" s="41"/>
      <c r="C10" s="42"/>
      <c r="D10" s="42"/>
      <c r="E10" s="42"/>
      <c r="F10" s="42"/>
      <c r="G10" s="42"/>
      <c r="H10" s="42"/>
      <c r="I10" s="127"/>
      <c r="J10" s="42"/>
      <c r="K10" s="45"/>
    </row>
    <row r="11" spans="2:11" s="1" customFormat="1" ht="14.45" customHeight="1">
      <c r="B11" s="41"/>
      <c r="C11" s="42"/>
      <c r="D11" s="37" t="s">
        <v>20</v>
      </c>
      <c r="E11" s="42"/>
      <c r="F11" s="35" t="s">
        <v>21</v>
      </c>
      <c r="G11" s="42"/>
      <c r="H11" s="42"/>
      <c r="I11" s="128" t="s">
        <v>22</v>
      </c>
      <c r="J11" s="35" t="s">
        <v>21</v>
      </c>
      <c r="K11" s="45"/>
    </row>
    <row r="12" spans="2:11" s="1" customFormat="1" ht="14.45" customHeight="1">
      <c r="B12" s="41"/>
      <c r="C12" s="42"/>
      <c r="D12" s="37" t="s">
        <v>23</v>
      </c>
      <c r="E12" s="42"/>
      <c r="F12" s="35" t="s">
        <v>24</v>
      </c>
      <c r="G12" s="42"/>
      <c r="H12" s="42"/>
      <c r="I12" s="128" t="s">
        <v>25</v>
      </c>
      <c r="J12" s="129" t="str">
        <f>'Rekapitulace stavby'!AN8</f>
        <v>7.11.2017</v>
      </c>
      <c r="K12" s="45"/>
    </row>
    <row r="13" spans="2:11" s="1" customFormat="1" ht="10.9" customHeight="1">
      <c r="B13" s="41"/>
      <c r="C13" s="42"/>
      <c r="D13" s="42"/>
      <c r="E13" s="42"/>
      <c r="F13" s="42"/>
      <c r="G13" s="42"/>
      <c r="H13" s="42"/>
      <c r="I13" s="127"/>
      <c r="J13" s="42"/>
      <c r="K13" s="45"/>
    </row>
    <row r="14" spans="2:11" s="1" customFormat="1" ht="14.45" customHeight="1">
      <c r="B14" s="41"/>
      <c r="C14" s="42"/>
      <c r="D14" s="37" t="s">
        <v>27</v>
      </c>
      <c r="E14" s="42"/>
      <c r="F14" s="42"/>
      <c r="G14" s="42"/>
      <c r="H14" s="42"/>
      <c r="I14" s="128" t="s">
        <v>28</v>
      </c>
      <c r="J14" s="35" t="s">
        <v>21</v>
      </c>
      <c r="K14" s="45"/>
    </row>
    <row r="15" spans="2:11" s="1" customFormat="1" ht="18" customHeight="1">
      <c r="B15" s="41"/>
      <c r="C15" s="42"/>
      <c r="D15" s="42"/>
      <c r="E15" s="35" t="s">
        <v>29</v>
      </c>
      <c r="F15" s="42"/>
      <c r="G15" s="42"/>
      <c r="H15" s="42"/>
      <c r="I15" s="128" t="s">
        <v>30</v>
      </c>
      <c r="J15" s="35" t="s">
        <v>21</v>
      </c>
      <c r="K15" s="45"/>
    </row>
    <row r="16" spans="2:11" s="1" customFormat="1" ht="6.95" customHeight="1">
      <c r="B16" s="41"/>
      <c r="C16" s="42"/>
      <c r="D16" s="42"/>
      <c r="E16" s="42"/>
      <c r="F16" s="42"/>
      <c r="G16" s="42"/>
      <c r="H16" s="42"/>
      <c r="I16" s="127"/>
      <c r="J16" s="42"/>
      <c r="K16" s="45"/>
    </row>
    <row r="17" spans="2:11" s="1" customFormat="1" ht="14.45" customHeight="1">
      <c r="B17" s="41"/>
      <c r="C17" s="42"/>
      <c r="D17" s="37" t="s">
        <v>31</v>
      </c>
      <c r="E17" s="42"/>
      <c r="F17" s="42"/>
      <c r="G17" s="42"/>
      <c r="H17" s="42"/>
      <c r="I17" s="12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8" t="s">
        <v>30</v>
      </c>
      <c r="J18" s="35" t="str">
        <f>IF('Rekapitulace stavby'!AN14="Vyplň údaj","",IF('Rekapitulace stavby'!AN14="","",'Rekapitulace stavby'!AN14))</f>
        <v/>
      </c>
      <c r="K18" s="45"/>
    </row>
    <row r="19" spans="2:11" s="1" customFormat="1" ht="6.95" customHeight="1">
      <c r="B19" s="41"/>
      <c r="C19" s="42"/>
      <c r="D19" s="42"/>
      <c r="E19" s="42"/>
      <c r="F19" s="42"/>
      <c r="G19" s="42"/>
      <c r="H19" s="42"/>
      <c r="I19" s="127"/>
      <c r="J19" s="42"/>
      <c r="K19" s="45"/>
    </row>
    <row r="20" spans="2:11" s="1" customFormat="1" ht="14.45" customHeight="1">
      <c r="B20" s="41"/>
      <c r="C20" s="42"/>
      <c r="D20" s="37" t="s">
        <v>33</v>
      </c>
      <c r="E20" s="42"/>
      <c r="F20" s="42"/>
      <c r="G20" s="42"/>
      <c r="H20" s="42"/>
      <c r="I20" s="128" t="s">
        <v>28</v>
      </c>
      <c r="J20" s="35" t="s">
        <v>21</v>
      </c>
      <c r="K20" s="45"/>
    </row>
    <row r="21" spans="2:11" s="1" customFormat="1" ht="18" customHeight="1">
      <c r="B21" s="41"/>
      <c r="C21" s="42"/>
      <c r="D21" s="42"/>
      <c r="E21" s="35" t="s">
        <v>1276</v>
      </c>
      <c r="F21" s="42"/>
      <c r="G21" s="42"/>
      <c r="H21" s="42"/>
      <c r="I21" s="128" t="s">
        <v>30</v>
      </c>
      <c r="J21" s="35" t="s">
        <v>21</v>
      </c>
      <c r="K21" s="45"/>
    </row>
    <row r="22" spans="2:11" s="1" customFormat="1" ht="6.95" customHeight="1">
      <c r="B22" s="41"/>
      <c r="C22" s="42"/>
      <c r="D22" s="42"/>
      <c r="E22" s="42"/>
      <c r="F22" s="42"/>
      <c r="G22" s="42"/>
      <c r="H22" s="42"/>
      <c r="I22" s="127"/>
      <c r="J22" s="42"/>
      <c r="K22" s="45"/>
    </row>
    <row r="23" spans="2:11" s="1" customFormat="1" ht="14.45" customHeight="1">
      <c r="B23" s="41"/>
      <c r="C23" s="42"/>
      <c r="D23" s="37" t="s">
        <v>36</v>
      </c>
      <c r="E23" s="42"/>
      <c r="F23" s="42"/>
      <c r="G23" s="42"/>
      <c r="H23" s="42"/>
      <c r="I23" s="127"/>
      <c r="J23" s="42"/>
      <c r="K23" s="45"/>
    </row>
    <row r="24" spans="2:11" s="7" customFormat="1" ht="22.5" customHeight="1">
      <c r="B24" s="130"/>
      <c r="C24" s="131"/>
      <c r="D24" s="131"/>
      <c r="E24" s="370" t="s">
        <v>21</v>
      </c>
      <c r="F24" s="370"/>
      <c r="G24" s="370"/>
      <c r="H24" s="370"/>
      <c r="I24" s="132"/>
      <c r="J24" s="131"/>
      <c r="K24" s="133"/>
    </row>
    <row r="25" spans="2:11" s="1" customFormat="1" ht="6.95" customHeight="1">
      <c r="B25" s="41"/>
      <c r="C25" s="42"/>
      <c r="D25" s="42"/>
      <c r="E25" s="42"/>
      <c r="F25" s="42"/>
      <c r="G25" s="42"/>
      <c r="H25" s="42"/>
      <c r="I25" s="127"/>
      <c r="J25" s="42"/>
      <c r="K25" s="45"/>
    </row>
    <row r="26" spans="2:11" s="1" customFormat="1" ht="6.95" customHeight="1">
      <c r="B26" s="41"/>
      <c r="C26" s="42"/>
      <c r="D26" s="85"/>
      <c r="E26" s="85"/>
      <c r="F26" s="85"/>
      <c r="G26" s="85"/>
      <c r="H26" s="85"/>
      <c r="I26" s="134"/>
      <c r="J26" s="85"/>
      <c r="K26" s="135"/>
    </row>
    <row r="27" spans="2:11" s="1" customFormat="1" ht="25.35" customHeight="1">
      <c r="B27" s="41"/>
      <c r="C27" s="42"/>
      <c r="D27" s="136" t="s">
        <v>38</v>
      </c>
      <c r="E27" s="42"/>
      <c r="F27" s="42"/>
      <c r="G27" s="42"/>
      <c r="H27" s="42"/>
      <c r="I27" s="127"/>
      <c r="J27" s="137">
        <f>ROUND(J81,2)</f>
        <v>0</v>
      </c>
      <c r="K27" s="45"/>
    </row>
    <row r="28" spans="2:11" s="1" customFormat="1" ht="6.95" customHeight="1">
      <c r="B28" s="41"/>
      <c r="C28" s="42"/>
      <c r="D28" s="85"/>
      <c r="E28" s="85"/>
      <c r="F28" s="85"/>
      <c r="G28" s="85"/>
      <c r="H28" s="85"/>
      <c r="I28" s="134"/>
      <c r="J28" s="85"/>
      <c r="K28" s="135"/>
    </row>
    <row r="29" spans="2:11" s="1" customFormat="1" ht="14.45" customHeight="1">
      <c r="B29" s="41"/>
      <c r="C29" s="42"/>
      <c r="D29" s="42"/>
      <c r="E29" s="42"/>
      <c r="F29" s="46" t="s">
        <v>40</v>
      </c>
      <c r="G29" s="42"/>
      <c r="H29" s="42"/>
      <c r="I29" s="138" t="s">
        <v>39</v>
      </c>
      <c r="J29" s="46" t="s">
        <v>41</v>
      </c>
      <c r="K29" s="45"/>
    </row>
    <row r="30" spans="2:11" s="1" customFormat="1" ht="14.45" customHeight="1">
      <c r="B30" s="41"/>
      <c r="C30" s="42"/>
      <c r="D30" s="49" t="s">
        <v>42</v>
      </c>
      <c r="E30" s="49" t="s">
        <v>43</v>
      </c>
      <c r="F30" s="139">
        <f>ROUND(SUM(BE81:BE149),2)</f>
        <v>0</v>
      </c>
      <c r="G30" s="42"/>
      <c r="H30" s="42"/>
      <c r="I30" s="140">
        <v>0.21</v>
      </c>
      <c r="J30" s="139">
        <f>ROUND(ROUND((SUM(BE81:BE149)),2)*I30,2)</f>
        <v>0</v>
      </c>
      <c r="K30" s="45"/>
    </row>
    <row r="31" spans="2:11" s="1" customFormat="1" ht="14.45" customHeight="1">
      <c r="B31" s="41"/>
      <c r="C31" s="42"/>
      <c r="D31" s="42"/>
      <c r="E31" s="49" t="s">
        <v>44</v>
      </c>
      <c r="F31" s="139">
        <f>ROUND(SUM(BF81:BF149),2)</f>
        <v>0</v>
      </c>
      <c r="G31" s="42"/>
      <c r="H31" s="42"/>
      <c r="I31" s="140">
        <v>0.15</v>
      </c>
      <c r="J31" s="139">
        <f>ROUND(ROUND((SUM(BF81:BF149)),2)*I31,2)</f>
        <v>0</v>
      </c>
      <c r="K31" s="45"/>
    </row>
    <row r="32" spans="2:11" s="1" customFormat="1" ht="14.45" customHeight="1" hidden="1">
      <c r="B32" s="41"/>
      <c r="C32" s="42"/>
      <c r="D32" s="42"/>
      <c r="E32" s="49" t="s">
        <v>45</v>
      </c>
      <c r="F32" s="139">
        <f>ROUND(SUM(BG81:BG149),2)</f>
        <v>0</v>
      </c>
      <c r="G32" s="42"/>
      <c r="H32" s="42"/>
      <c r="I32" s="140">
        <v>0.21</v>
      </c>
      <c r="J32" s="139">
        <v>0</v>
      </c>
      <c r="K32" s="45"/>
    </row>
    <row r="33" spans="2:11" s="1" customFormat="1" ht="14.45" customHeight="1" hidden="1">
      <c r="B33" s="41"/>
      <c r="C33" s="42"/>
      <c r="D33" s="42"/>
      <c r="E33" s="49" t="s">
        <v>46</v>
      </c>
      <c r="F33" s="139">
        <f>ROUND(SUM(BH81:BH149),2)</f>
        <v>0</v>
      </c>
      <c r="G33" s="42"/>
      <c r="H33" s="42"/>
      <c r="I33" s="140">
        <v>0.15</v>
      </c>
      <c r="J33" s="139">
        <v>0</v>
      </c>
      <c r="K33" s="45"/>
    </row>
    <row r="34" spans="2:11" s="1" customFormat="1" ht="14.45" customHeight="1" hidden="1">
      <c r="B34" s="41"/>
      <c r="C34" s="42"/>
      <c r="D34" s="42"/>
      <c r="E34" s="49" t="s">
        <v>47</v>
      </c>
      <c r="F34" s="139">
        <f>ROUND(SUM(BI81:BI149),2)</f>
        <v>0</v>
      </c>
      <c r="G34" s="42"/>
      <c r="H34" s="42"/>
      <c r="I34" s="140">
        <v>0</v>
      </c>
      <c r="J34" s="139">
        <v>0</v>
      </c>
      <c r="K34" s="45"/>
    </row>
    <row r="35" spans="2:11" s="1" customFormat="1" ht="6.95" customHeight="1">
      <c r="B35" s="41"/>
      <c r="C35" s="42"/>
      <c r="D35" s="42"/>
      <c r="E35" s="42"/>
      <c r="F35" s="42"/>
      <c r="G35" s="42"/>
      <c r="H35" s="42"/>
      <c r="I35" s="127"/>
      <c r="J35" s="42"/>
      <c r="K35" s="45"/>
    </row>
    <row r="36" spans="2:11" s="1" customFormat="1" ht="25.35" customHeight="1">
      <c r="B36" s="41"/>
      <c r="C36" s="141"/>
      <c r="D36" s="142" t="s">
        <v>48</v>
      </c>
      <c r="E36" s="79"/>
      <c r="F36" s="79"/>
      <c r="G36" s="143" t="s">
        <v>49</v>
      </c>
      <c r="H36" s="144" t="s">
        <v>50</v>
      </c>
      <c r="I36" s="145"/>
      <c r="J36" s="146">
        <f>SUM(J27:J34)</f>
        <v>0</v>
      </c>
      <c r="K36" s="147"/>
    </row>
    <row r="37" spans="2:11" s="1" customFormat="1" ht="14.45" customHeight="1">
      <c r="B37" s="56"/>
      <c r="C37" s="57"/>
      <c r="D37" s="57"/>
      <c r="E37" s="57"/>
      <c r="F37" s="57"/>
      <c r="G37" s="57"/>
      <c r="H37" s="57"/>
      <c r="I37" s="148"/>
      <c r="J37" s="57"/>
      <c r="K37" s="58"/>
    </row>
    <row r="41" spans="2:11" s="1" customFormat="1" ht="6.95" customHeight="1">
      <c r="B41" s="149"/>
      <c r="C41" s="150"/>
      <c r="D41" s="150"/>
      <c r="E41" s="150"/>
      <c r="F41" s="150"/>
      <c r="G41" s="150"/>
      <c r="H41" s="150"/>
      <c r="I41" s="151"/>
      <c r="J41" s="150"/>
      <c r="K41" s="152"/>
    </row>
    <row r="42" spans="2:11" s="1" customFormat="1" ht="36.95" customHeight="1">
      <c r="B42" s="41"/>
      <c r="C42" s="30" t="s">
        <v>129</v>
      </c>
      <c r="D42" s="42"/>
      <c r="E42" s="42"/>
      <c r="F42" s="42"/>
      <c r="G42" s="42"/>
      <c r="H42" s="42"/>
      <c r="I42" s="127"/>
      <c r="J42" s="42"/>
      <c r="K42" s="45"/>
    </row>
    <row r="43" spans="2:11" s="1" customFormat="1" ht="6.95" customHeight="1">
      <c r="B43" s="41"/>
      <c r="C43" s="42"/>
      <c r="D43" s="42"/>
      <c r="E43" s="42"/>
      <c r="F43" s="42"/>
      <c r="G43" s="42"/>
      <c r="H43" s="42"/>
      <c r="I43" s="127"/>
      <c r="J43" s="42"/>
      <c r="K43" s="45"/>
    </row>
    <row r="44" spans="2:11" s="1" customFormat="1" ht="14.45" customHeight="1">
      <c r="B44" s="41"/>
      <c r="C44" s="37" t="s">
        <v>18</v>
      </c>
      <c r="D44" s="42"/>
      <c r="E44" s="42"/>
      <c r="F44" s="42"/>
      <c r="G44" s="42"/>
      <c r="H44" s="42"/>
      <c r="I44" s="127"/>
      <c r="J44" s="42"/>
      <c r="K44" s="45"/>
    </row>
    <row r="45" spans="2:11" s="1" customFormat="1" ht="22.5" customHeight="1">
      <c r="B45" s="41"/>
      <c r="C45" s="42"/>
      <c r="D45" s="42"/>
      <c r="E45" s="405" t="str">
        <f>E7</f>
        <v>VÝDEJNA JÍDEL V BUDOVĚ TEORETICKÝCH ÚSTAVŮ LF OLOMOUC</v>
      </c>
      <c r="F45" s="406"/>
      <c r="G45" s="406"/>
      <c r="H45" s="406"/>
      <c r="I45" s="127"/>
      <c r="J45" s="42"/>
      <c r="K45" s="45"/>
    </row>
    <row r="46" spans="2:11" s="1" customFormat="1" ht="14.45" customHeight="1">
      <c r="B46" s="41"/>
      <c r="C46" s="37" t="s">
        <v>126</v>
      </c>
      <c r="D46" s="42"/>
      <c r="E46" s="42"/>
      <c r="F46" s="42"/>
      <c r="G46" s="42"/>
      <c r="H46" s="42"/>
      <c r="I46" s="127"/>
      <c r="J46" s="42"/>
      <c r="K46" s="45"/>
    </row>
    <row r="47" spans="2:11" s="1" customFormat="1" ht="23.25" customHeight="1">
      <c r="B47" s="41"/>
      <c r="C47" s="42"/>
      <c r="D47" s="42"/>
      <c r="E47" s="407" t="str">
        <f>E9</f>
        <v>D.1.4.1b - Zdravotně technické instalace - venky</v>
      </c>
      <c r="F47" s="408"/>
      <c r="G47" s="408"/>
      <c r="H47" s="408"/>
      <c r="I47" s="127"/>
      <c r="J47" s="42"/>
      <c r="K47" s="45"/>
    </row>
    <row r="48" spans="2:11" s="1" customFormat="1" ht="6.95" customHeight="1">
      <c r="B48" s="41"/>
      <c r="C48" s="42"/>
      <c r="D48" s="42"/>
      <c r="E48" s="42"/>
      <c r="F48" s="42"/>
      <c r="G48" s="42"/>
      <c r="H48" s="42"/>
      <c r="I48" s="127"/>
      <c r="J48" s="42"/>
      <c r="K48" s="45"/>
    </row>
    <row r="49" spans="2:11" s="1" customFormat="1" ht="18" customHeight="1">
      <c r="B49" s="41"/>
      <c r="C49" s="37" t="s">
        <v>23</v>
      </c>
      <c r="D49" s="42"/>
      <c r="E49" s="42"/>
      <c r="F49" s="35" t="str">
        <f>F12</f>
        <v>Olomouc k.ú.Nová Ulice, č.p.976</v>
      </c>
      <c r="G49" s="42"/>
      <c r="H49" s="42"/>
      <c r="I49" s="128" t="s">
        <v>25</v>
      </c>
      <c r="J49" s="129" t="str">
        <f>IF(J12="","",J12)</f>
        <v>7.11.2017</v>
      </c>
      <c r="K49" s="45"/>
    </row>
    <row r="50" spans="2:11" s="1" customFormat="1" ht="6.95" customHeight="1">
      <c r="B50" s="41"/>
      <c r="C50" s="42"/>
      <c r="D50" s="42"/>
      <c r="E50" s="42"/>
      <c r="F50" s="42"/>
      <c r="G50" s="42"/>
      <c r="H50" s="42"/>
      <c r="I50" s="127"/>
      <c r="J50" s="42"/>
      <c r="K50" s="45"/>
    </row>
    <row r="51" spans="2:11" s="1" customFormat="1" ht="13.5">
      <c r="B51" s="41"/>
      <c r="C51" s="37" t="s">
        <v>27</v>
      </c>
      <c r="D51" s="42"/>
      <c r="E51" s="42"/>
      <c r="F51" s="35" t="str">
        <f>E15</f>
        <v>UP v Olomouci, Křižkovského 511/8</v>
      </c>
      <c r="G51" s="42"/>
      <c r="H51" s="42"/>
      <c r="I51" s="128" t="s">
        <v>33</v>
      </c>
      <c r="J51" s="35" t="str">
        <f>E21</f>
        <v>Alfaprojekt Olomouc a.s., Tylova 4, 779 00 Olomouc</v>
      </c>
      <c r="K51" s="45"/>
    </row>
    <row r="52" spans="2:11" s="1" customFormat="1" ht="14.45" customHeight="1">
      <c r="B52" s="41"/>
      <c r="C52" s="37" t="s">
        <v>31</v>
      </c>
      <c r="D52" s="42"/>
      <c r="E52" s="42"/>
      <c r="F52" s="35" t="str">
        <f>IF(E18="","",E18)</f>
        <v/>
      </c>
      <c r="G52" s="42"/>
      <c r="H52" s="42"/>
      <c r="I52" s="127"/>
      <c r="J52" s="42"/>
      <c r="K52" s="45"/>
    </row>
    <row r="53" spans="2:11" s="1" customFormat="1" ht="10.35" customHeight="1">
      <c r="B53" s="41"/>
      <c r="C53" s="42"/>
      <c r="D53" s="42"/>
      <c r="E53" s="42"/>
      <c r="F53" s="42"/>
      <c r="G53" s="42"/>
      <c r="H53" s="42"/>
      <c r="I53" s="127"/>
      <c r="J53" s="42"/>
      <c r="K53" s="45"/>
    </row>
    <row r="54" spans="2:11" s="1" customFormat="1" ht="29.25" customHeight="1">
      <c r="B54" s="41"/>
      <c r="C54" s="153" t="s">
        <v>130</v>
      </c>
      <c r="D54" s="141"/>
      <c r="E54" s="141"/>
      <c r="F54" s="141"/>
      <c r="G54" s="141"/>
      <c r="H54" s="141"/>
      <c r="I54" s="154"/>
      <c r="J54" s="155" t="s">
        <v>131</v>
      </c>
      <c r="K54" s="156"/>
    </row>
    <row r="55" spans="2:11" s="1" customFormat="1" ht="10.35" customHeight="1">
      <c r="B55" s="41"/>
      <c r="C55" s="42"/>
      <c r="D55" s="42"/>
      <c r="E55" s="42"/>
      <c r="F55" s="42"/>
      <c r="G55" s="42"/>
      <c r="H55" s="42"/>
      <c r="I55" s="127"/>
      <c r="J55" s="42"/>
      <c r="K55" s="45"/>
    </row>
    <row r="56" spans="2:47" s="1" customFormat="1" ht="29.25" customHeight="1">
      <c r="B56" s="41"/>
      <c r="C56" s="157" t="s">
        <v>132</v>
      </c>
      <c r="D56" s="42"/>
      <c r="E56" s="42"/>
      <c r="F56" s="42"/>
      <c r="G56" s="42"/>
      <c r="H56" s="42"/>
      <c r="I56" s="127"/>
      <c r="J56" s="137">
        <f>J81</f>
        <v>0</v>
      </c>
      <c r="K56" s="45"/>
      <c r="AU56" s="24" t="s">
        <v>133</v>
      </c>
    </row>
    <row r="57" spans="2:11" s="8" customFormat="1" ht="24.95" customHeight="1">
      <c r="B57" s="158"/>
      <c r="C57" s="159"/>
      <c r="D57" s="160" t="s">
        <v>134</v>
      </c>
      <c r="E57" s="161"/>
      <c r="F57" s="161"/>
      <c r="G57" s="161"/>
      <c r="H57" s="161"/>
      <c r="I57" s="162"/>
      <c r="J57" s="163">
        <f>J82</f>
        <v>0</v>
      </c>
      <c r="K57" s="164"/>
    </row>
    <row r="58" spans="2:11" s="9" customFormat="1" ht="19.9" customHeight="1">
      <c r="B58" s="165"/>
      <c r="C58" s="166"/>
      <c r="D58" s="167" t="s">
        <v>1425</v>
      </c>
      <c r="E58" s="168"/>
      <c r="F58" s="168"/>
      <c r="G58" s="168"/>
      <c r="H58" s="168"/>
      <c r="I58" s="169"/>
      <c r="J58" s="170">
        <f>J83</f>
        <v>0</v>
      </c>
      <c r="K58" s="171"/>
    </row>
    <row r="59" spans="2:11" s="9" customFormat="1" ht="19.9" customHeight="1">
      <c r="B59" s="165"/>
      <c r="C59" s="166"/>
      <c r="D59" s="167" t="s">
        <v>135</v>
      </c>
      <c r="E59" s="168"/>
      <c r="F59" s="168"/>
      <c r="G59" s="168"/>
      <c r="H59" s="168"/>
      <c r="I59" s="169"/>
      <c r="J59" s="170">
        <f>J114</f>
        <v>0</v>
      </c>
      <c r="K59" s="171"/>
    </row>
    <row r="60" spans="2:11" s="9" customFormat="1" ht="19.9" customHeight="1">
      <c r="B60" s="165"/>
      <c r="C60" s="166"/>
      <c r="D60" s="167" t="s">
        <v>136</v>
      </c>
      <c r="E60" s="168"/>
      <c r="F60" s="168"/>
      <c r="G60" s="168"/>
      <c r="H60" s="168"/>
      <c r="I60" s="169"/>
      <c r="J60" s="170">
        <f>J127</f>
        <v>0</v>
      </c>
      <c r="K60" s="171"/>
    </row>
    <row r="61" spans="2:11" s="9" customFormat="1" ht="19.9" customHeight="1">
      <c r="B61" s="165"/>
      <c r="C61" s="166"/>
      <c r="D61" s="167" t="s">
        <v>1426</v>
      </c>
      <c r="E61" s="168"/>
      <c r="F61" s="168"/>
      <c r="G61" s="168"/>
      <c r="H61" s="168"/>
      <c r="I61" s="169"/>
      <c r="J61" s="170">
        <f>J131</f>
        <v>0</v>
      </c>
      <c r="K61" s="171"/>
    </row>
    <row r="62" spans="2:11" s="1" customFormat="1" ht="21.75" customHeight="1">
      <c r="B62" s="41"/>
      <c r="C62" s="42"/>
      <c r="D62" s="42"/>
      <c r="E62" s="42"/>
      <c r="F62" s="42"/>
      <c r="G62" s="42"/>
      <c r="H62" s="42"/>
      <c r="I62" s="127"/>
      <c r="J62" s="42"/>
      <c r="K62" s="45"/>
    </row>
    <row r="63" spans="2:11" s="1" customFormat="1" ht="6.95" customHeight="1">
      <c r="B63" s="56"/>
      <c r="C63" s="57"/>
      <c r="D63" s="57"/>
      <c r="E63" s="57"/>
      <c r="F63" s="57"/>
      <c r="G63" s="57"/>
      <c r="H63" s="57"/>
      <c r="I63" s="148"/>
      <c r="J63" s="57"/>
      <c r="K63" s="58"/>
    </row>
    <row r="67" spans="2:12" s="1" customFormat="1" ht="6.95" customHeight="1">
      <c r="B67" s="59"/>
      <c r="C67" s="60"/>
      <c r="D67" s="60"/>
      <c r="E67" s="60"/>
      <c r="F67" s="60"/>
      <c r="G67" s="60"/>
      <c r="H67" s="60"/>
      <c r="I67" s="151"/>
      <c r="J67" s="60"/>
      <c r="K67" s="60"/>
      <c r="L67" s="61"/>
    </row>
    <row r="68" spans="2:12" s="1" customFormat="1" ht="36.95" customHeight="1">
      <c r="B68" s="41"/>
      <c r="C68" s="62" t="s">
        <v>156</v>
      </c>
      <c r="D68" s="63"/>
      <c r="E68" s="63"/>
      <c r="F68" s="63"/>
      <c r="G68" s="63"/>
      <c r="H68" s="63"/>
      <c r="I68" s="172"/>
      <c r="J68" s="63"/>
      <c r="K68" s="63"/>
      <c r="L68" s="61"/>
    </row>
    <row r="69" spans="2:12" s="1" customFormat="1" ht="6.95" customHeight="1">
      <c r="B69" s="41"/>
      <c r="C69" s="63"/>
      <c r="D69" s="63"/>
      <c r="E69" s="63"/>
      <c r="F69" s="63"/>
      <c r="G69" s="63"/>
      <c r="H69" s="63"/>
      <c r="I69" s="172"/>
      <c r="J69" s="63"/>
      <c r="K69" s="63"/>
      <c r="L69" s="61"/>
    </row>
    <row r="70" spans="2:12" s="1" customFormat="1" ht="14.45" customHeight="1">
      <c r="B70" s="41"/>
      <c r="C70" s="65" t="s">
        <v>18</v>
      </c>
      <c r="D70" s="63"/>
      <c r="E70" s="63"/>
      <c r="F70" s="63"/>
      <c r="G70" s="63"/>
      <c r="H70" s="63"/>
      <c r="I70" s="172"/>
      <c r="J70" s="63"/>
      <c r="K70" s="63"/>
      <c r="L70" s="61"/>
    </row>
    <row r="71" spans="2:12" s="1" customFormat="1" ht="22.5" customHeight="1">
      <c r="B71" s="41"/>
      <c r="C71" s="63"/>
      <c r="D71" s="63"/>
      <c r="E71" s="409" t="str">
        <f>E7</f>
        <v>VÝDEJNA JÍDEL V BUDOVĚ TEORETICKÝCH ÚSTAVŮ LF OLOMOUC</v>
      </c>
      <c r="F71" s="410"/>
      <c r="G71" s="410"/>
      <c r="H71" s="410"/>
      <c r="I71" s="172"/>
      <c r="J71" s="63"/>
      <c r="K71" s="63"/>
      <c r="L71" s="61"/>
    </row>
    <row r="72" spans="2:12" s="1" customFormat="1" ht="14.45" customHeight="1">
      <c r="B72" s="41"/>
      <c r="C72" s="65" t="s">
        <v>126</v>
      </c>
      <c r="D72" s="63"/>
      <c r="E72" s="63"/>
      <c r="F72" s="63"/>
      <c r="G72" s="63"/>
      <c r="H72" s="63"/>
      <c r="I72" s="172"/>
      <c r="J72" s="63"/>
      <c r="K72" s="63"/>
      <c r="L72" s="61"/>
    </row>
    <row r="73" spans="2:12" s="1" customFormat="1" ht="23.25" customHeight="1">
      <c r="B73" s="41"/>
      <c r="C73" s="63"/>
      <c r="D73" s="63"/>
      <c r="E73" s="381" t="str">
        <f>E9</f>
        <v>D.1.4.1b - Zdravotně technické instalace - venky</v>
      </c>
      <c r="F73" s="411"/>
      <c r="G73" s="411"/>
      <c r="H73" s="411"/>
      <c r="I73" s="172"/>
      <c r="J73" s="63"/>
      <c r="K73" s="63"/>
      <c r="L73" s="61"/>
    </row>
    <row r="74" spans="2:12" s="1" customFormat="1" ht="6.95" customHeight="1">
      <c r="B74" s="41"/>
      <c r="C74" s="63"/>
      <c r="D74" s="63"/>
      <c r="E74" s="63"/>
      <c r="F74" s="63"/>
      <c r="G74" s="63"/>
      <c r="H74" s="63"/>
      <c r="I74" s="172"/>
      <c r="J74" s="63"/>
      <c r="K74" s="63"/>
      <c r="L74" s="61"/>
    </row>
    <row r="75" spans="2:12" s="1" customFormat="1" ht="18" customHeight="1">
      <c r="B75" s="41"/>
      <c r="C75" s="65" t="s">
        <v>23</v>
      </c>
      <c r="D75" s="63"/>
      <c r="E75" s="63"/>
      <c r="F75" s="173" t="str">
        <f>F12</f>
        <v>Olomouc k.ú.Nová Ulice, č.p.976</v>
      </c>
      <c r="G75" s="63"/>
      <c r="H75" s="63"/>
      <c r="I75" s="174" t="s">
        <v>25</v>
      </c>
      <c r="J75" s="73" t="str">
        <f>IF(J12="","",J12)</f>
        <v>7.11.2017</v>
      </c>
      <c r="K75" s="63"/>
      <c r="L75" s="61"/>
    </row>
    <row r="76" spans="2:12" s="1" customFormat="1" ht="6.95" customHeight="1">
      <c r="B76" s="41"/>
      <c r="C76" s="63"/>
      <c r="D76" s="63"/>
      <c r="E76" s="63"/>
      <c r="F76" s="63"/>
      <c r="G76" s="63"/>
      <c r="H76" s="63"/>
      <c r="I76" s="172"/>
      <c r="J76" s="63"/>
      <c r="K76" s="63"/>
      <c r="L76" s="61"/>
    </row>
    <row r="77" spans="2:12" s="1" customFormat="1" ht="13.5">
      <c r="B77" s="41"/>
      <c r="C77" s="65" t="s">
        <v>27</v>
      </c>
      <c r="D77" s="63"/>
      <c r="E77" s="63"/>
      <c r="F77" s="173" t="str">
        <f>E15</f>
        <v>UP v Olomouci, Křižkovského 511/8</v>
      </c>
      <c r="G77" s="63"/>
      <c r="H77" s="63"/>
      <c r="I77" s="174" t="s">
        <v>33</v>
      </c>
      <c r="J77" s="173" t="str">
        <f>E21</f>
        <v>Alfaprojekt Olomouc a.s., Tylova 4, 779 00 Olomouc</v>
      </c>
      <c r="K77" s="63"/>
      <c r="L77" s="61"/>
    </row>
    <row r="78" spans="2:12" s="1" customFormat="1" ht="14.45" customHeight="1">
      <c r="B78" s="41"/>
      <c r="C78" s="65" t="s">
        <v>31</v>
      </c>
      <c r="D78" s="63"/>
      <c r="E78" s="63"/>
      <c r="F78" s="173" t="str">
        <f>IF(E18="","",E18)</f>
        <v/>
      </c>
      <c r="G78" s="63"/>
      <c r="H78" s="63"/>
      <c r="I78" s="172"/>
      <c r="J78" s="63"/>
      <c r="K78" s="63"/>
      <c r="L78" s="61"/>
    </row>
    <row r="79" spans="2:12" s="1" customFormat="1" ht="10.35" customHeight="1">
      <c r="B79" s="41"/>
      <c r="C79" s="63"/>
      <c r="D79" s="63"/>
      <c r="E79" s="63"/>
      <c r="F79" s="63"/>
      <c r="G79" s="63"/>
      <c r="H79" s="63"/>
      <c r="I79" s="172"/>
      <c r="J79" s="63"/>
      <c r="K79" s="63"/>
      <c r="L79" s="61"/>
    </row>
    <row r="80" spans="2:20" s="10" customFormat="1" ht="29.25" customHeight="1">
      <c r="B80" s="175"/>
      <c r="C80" s="176" t="s">
        <v>157</v>
      </c>
      <c r="D80" s="177" t="s">
        <v>57</v>
      </c>
      <c r="E80" s="177" t="s">
        <v>53</v>
      </c>
      <c r="F80" s="177" t="s">
        <v>158</v>
      </c>
      <c r="G80" s="177" t="s">
        <v>159</v>
      </c>
      <c r="H80" s="177" t="s">
        <v>160</v>
      </c>
      <c r="I80" s="178" t="s">
        <v>161</v>
      </c>
      <c r="J80" s="177" t="s">
        <v>131</v>
      </c>
      <c r="K80" s="179" t="s">
        <v>162</v>
      </c>
      <c r="L80" s="180"/>
      <c r="M80" s="81" t="s">
        <v>163</v>
      </c>
      <c r="N80" s="82" t="s">
        <v>42</v>
      </c>
      <c r="O80" s="82" t="s">
        <v>164</v>
      </c>
      <c r="P80" s="82" t="s">
        <v>165</v>
      </c>
      <c r="Q80" s="82" t="s">
        <v>166</v>
      </c>
      <c r="R80" s="82" t="s">
        <v>167</v>
      </c>
      <c r="S80" s="82" t="s">
        <v>168</v>
      </c>
      <c r="T80" s="83" t="s">
        <v>169</v>
      </c>
    </row>
    <row r="81" spans="2:63" s="1" customFormat="1" ht="29.25" customHeight="1">
      <c r="B81" s="41"/>
      <c r="C81" s="87" t="s">
        <v>132</v>
      </c>
      <c r="D81" s="63"/>
      <c r="E81" s="63"/>
      <c r="F81" s="63"/>
      <c r="G81" s="63"/>
      <c r="H81" s="63"/>
      <c r="I81" s="172"/>
      <c r="J81" s="181">
        <f>BK81</f>
        <v>0</v>
      </c>
      <c r="K81" s="63"/>
      <c r="L81" s="61"/>
      <c r="M81" s="84"/>
      <c r="N81" s="85"/>
      <c r="O81" s="85"/>
      <c r="P81" s="182">
        <f>P82</f>
        <v>0</v>
      </c>
      <c r="Q81" s="85"/>
      <c r="R81" s="182">
        <f>R82</f>
        <v>8.442928</v>
      </c>
      <c r="S81" s="85"/>
      <c r="T81" s="183">
        <f>T82</f>
        <v>0</v>
      </c>
      <c r="AT81" s="24" t="s">
        <v>71</v>
      </c>
      <c r="AU81" s="24" t="s">
        <v>133</v>
      </c>
      <c r="BK81" s="184">
        <f>BK82</f>
        <v>0</v>
      </c>
    </row>
    <row r="82" spans="2:63" s="11" customFormat="1" ht="37.35" customHeight="1">
      <c r="B82" s="185"/>
      <c r="C82" s="186"/>
      <c r="D82" s="187" t="s">
        <v>71</v>
      </c>
      <c r="E82" s="188" t="s">
        <v>170</v>
      </c>
      <c r="F82" s="188" t="s">
        <v>171</v>
      </c>
      <c r="G82" s="186"/>
      <c r="H82" s="186"/>
      <c r="I82" s="189"/>
      <c r="J82" s="190">
        <f>BK82</f>
        <v>0</v>
      </c>
      <c r="K82" s="186"/>
      <c r="L82" s="191"/>
      <c r="M82" s="192"/>
      <c r="N82" s="193"/>
      <c r="O82" s="193"/>
      <c r="P82" s="194">
        <f>P83+P114+P127+P131</f>
        <v>0</v>
      </c>
      <c r="Q82" s="193"/>
      <c r="R82" s="194">
        <f>R83+R114+R127+R131</f>
        <v>8.442928</v>
      </c>
      <c r="S82" s="193"/>
      <c r="T82" s="195">
        <f>T83+T114+T127+T131</f>
        <v>0</v>
      </c>
      <c r="AR82" s="196" t="s">
        <v>80</v>
      </c>
      <c r="AT82" s="197" t="s">
        <v>71</v>
      </c>
      <c r="AU82" s="197" t="s">
        <v>72</v>
      </c>
      <c r="AY82" s="196" t="s">
        <v>172</v>
      </c>
      <c r="BK82" s="198">
        <f>BK83+BK114+BK127+BK131</f>
        <v>0</v>
      </c>
    </row>
    <row r="83" spans="2:63" s="11" customFormat="1" ht="19.9" customHeight="1">
      <c r="B83" s="185"/>
      <c r="C83" s="186"/>
      <c r="D83" s="199" t="s">
        <v>71</v>
      </c>
      <c r="E83" s="200" t="s">
        <v>80</v>
      </c>
      <c r="F83" s="200" t="s">
        <v>1427</v>
      </c>
      <c r="G83" s="186"/>
      <c r="H83" s="186"/>
      <c r="I83" s="189"/>
      <c r="J83" s="201">
        <f>BK83</f>
        <v>0</v>
      </c>
      <c r="K83" s="186"/>
      <c r="L83" s="191"/>
      <c r="M83" s="192"/>
      <c r="N83" s="193"/>
      <c r="O83" s="193"/>
      <c r="P83" s="194">
        <f>SUM(P84:P113)</f>
        <v>0</v>
      </c>
      <c r="Q83" s="193"/>
      <c r="R83" s="194">
        <f>SUM(R84:R113)</f>
        <v>0</v>
      </c>
      <c r="S83" s="193"/>
      <c r="T83" s="195">
        <f>SUM(T84:T113)</f>
        <v>0</v>
      </c>
      <c r="AR83" s="196" t="s">
        <v>80</v>
      </c>
      <c r="AT83" s="197" t="s">
        <v>71</v>
      </c>
      <c r="AU83" s="197" t="s">
        <v>80</v>
      </c>
      <c r="AY83" s="196" t="s">
        <v>172</v>
      </c>
      <c r="BK83" s="198">
        <f>SUM(BK84:BK113)</f>
        <v>0</v>
      </c>
    </row>
    <row r="84" spans="2:65" s="1" customFormat="1" ht="31.5" customHeight="1">
      <c r="B84" s="41"/>
      <c r="C84" s="202" t="s">
        <v>80</v>
      </c>
      <c r="D84" s="202" t="s">
        <v>175</v>
      </c>
      <c r="E84" s="203" t="s">
        <v>1428</v>
      </c>
      <c r="F84" s="204" t="s">
        <v>1429</v>
      </c>
      <c r="G84" s="205" t="s">
        <v>196</v>
      </c>
      <c r="H84" s="206">
        <v>20.46</v>
      </c>
      <c r="I84" s="207"/>
      <c r="J84" s="208">
        <f>ROUND(I84*H84,2)</f>
        <v>0</v>
      </c>
      <c r="K84" s="204" t="s">
        <v>1290</v>
      </c>
      <c r="L84" s="61"/>
      <c r="M84" s="209" t="s">
        <v>21</v>
      </c>
      <c r="N84" s="210" t="s">
        <v>43</v>
      </c>
      <c r="O84" s="42"/>
      <c r="P84" s="211">
        <f>O84*H84</f>
        <v>0</v>
      </c>
      <c r="Q84" s="211">
        <v>0</v>
      </c>
      <c r="R84" s="211">
        <f>Q84*H84</f>
        <v>0</v>
      </c>
      <c r="S84" s="211">
        <v>0</v>
      </c>
      <c r="T84" s="212">
        <f>S84*H84</f>
        <v>0</v>
      </c>
      <c r="AR84" s="24" t="s">
        <v>180</v>
      </c>
      <c r="AT84" s="24" t="s">
        <v>175</v>
      </c>
      <c r="AU84" s="24" t="s">
        <v>82</v>
      </c>
      <c r="AY84" s="24" t="s">
        <v>172</v>
      </c>
      <c r="BE84" s="213">
        <f>IF(N84="základní",J84,0)</f>
        <v>0</v>
      </c>
      <c r="BF84" s="213">
        <f>IF(N84="snížená",J84,0)</f>
        <v>0</v>
      </c>
      <c r="BG84" s="213">
        <f>IF(N84="zákl. přenesená",J84,0)</f>
        <v>0</v>
      </c>
      <c r="BH84" s="213">
        <f>IF(N84="sníž. přenesená",J84,0)</f>
        <v>0</v>
      </c>
      <c r="BI84" s="213">
        <f>IF(N84="nulová",J84,0)</f>
        <v>0</v>
      </c>
      <c r="BJ84" s="24" t="s">
        <v>80</v>
      </c>
      <c r="BK84" s="213">
        <f>ROUND(I84*H84,2)</f>
        <v>0</v>
      </c>
      <c r="BL84" s="24" t="s">
        <v>180</v>
      </c>
      <c r="BM84" s="24" t="s">
        <v>1430</v>
      </c>
    </row>
    <row r="85" spans="2:51" s="12" customFormat="1" ht="13.5">
      <c r="B85" s="217"/>
      <c r="C85" s="218"/>
      <c r="D85" s="214" t="s">
        <v>184</v>
      </c>
      <c r="E85" s="219" t="s">
        <v>21</v>
      </c>
      <c r="F85" s="220" t="s">
        <v>1431</v>
      </c>
      <c r="G85" s="218"/>
      <c r="H85" s="221" t="s">
        <v>21</v>
      </c>
      <c r="I85" s="222"/>
      <c r="J85" s="218"/>
      <c r="K85" s="218"/>
      <c r="L85" s="223"/>
      <c r="M85" s="224"/>
      <c r="N85" s="225"/>
      <c r="O85" s="225"/>
      <c r="P85" s="225"/>
      <c r="Q85" s="225"/>
      <c r="R85" s="225"/>
      <c r="S85" s="225"/>
      <c r="T85" s="226"/>
      <c r="AT85" s="227" t="s">
        <v>184</v>
      </c>
      <c r="AU85" s="227" t="s">
        <v>82</v>
      </c>
      <c r="AV85" s="12" t="s">
        <v>80</v>
      </c>
      <c r="AW85" s="12" t="s">
        <v>35</v>
      </c>
      <c r="AX85" s="12" t="s">
        <v>72</v>
      </c>
      <c r="AY85" s="227" t="s">
        <v>172</v>
      </c>
    </row>
    <row r="86" spans="2:51" s="13" customFormat="1" ht="13.5">
      <c r="B86" s="228"/>
      <c r="C86" s="229"/>
      <c r="D86" s="214" t="s">
        <v>184</v>
      </c>
      <c r="E86" s="230" t="s">
        <v>21</v>
      </c>
      <c r="F86" s="231" t="s">
        <v>1432</v>
      </c>
      <c r="G86" s="229"/>
      <c r="H86" s="232">
        <v>13.26</v>
      </c>
      <c r="I86" s="233"/>
      <c r="J86" s="229"/>
      <c r="K86" s="229"/>
      <c r="L86" s="234"/>
      <c r="M86" s="235"/>
      <c r="N86" s="236"/>
      <c r="O86" s="236"/>
      <c r="P86" s="236"/>
      <c r="Q86" s="236"/>
      <c r="R86" s="236"/>
      <c r="S86" s="236"/>
      <c r="T86" s="237"/>
      <c r="AT86" s="238" t="s">
        <v>184</v>
      </c>
      <c r="AU86" s="238" t="s">
        <v>82</v>
      </c>
      <c r="AV86" s="13" t="s">
        <v>82</v>
      </c>
      <c r="AW86" s="13" t="s">
        <v>35</v>
      </c>
      <c r="AX86" s="13" t="s">
        <v>72</v>
      </c>
      <c r="AY86" s="238" t="s">
        <v>172</v>
      </c>
    </row>
    <row r="87" spans="2:51" s="12" customFormat="1" ht="13.5">
      <c r="B87" s="217"/>
      <c r="C87" s="218"/>
      <c r="D87" s="214" t="s">
        <v>184</v>
      </c>
      <c r="E87" s="219" t="s">
        <v>21</v>
      </c>
      <c r="F87" s="220" t="s">
        <v>1433</v>
      </c>
      <c r="G87" s="218"/>
      <c r="H87" s="221" t="s">
        <v>21</v>
      </c>
      <c r="I87" s="222"/>
      <c r="J87" s="218"/>
      <c r="K87" s="218"/>
      <c r="L87" s="223"/>
      <c r="M87" s="224"/>
      <c r="N87" s="225"/>
      <c r="O87" s="225"/>
      <c r="P87" s="225"/>
      <c r="Q87" s="225"/>
      <c r="R87" s="225"/>
      <c r="S87" s="225"/>
      <c r="T87" s="226"/>
      <c r="AT87" s="227" t="s">
        <v>184</v>
      </c>
      <c r="AU87" s="227" t="s">
        <v>82</v>
      </c>
      <c r="AV87" s="12" t="s">
        <v>80</v>
      </c>
      <c r="AW87" s="12" t="s">
        <v>35</v>
      </c>
      <c r="AX87" s="12" t="s">
        <v>72</v>
      </c>
      <c r="AY87" s="227" t="s">
        <v>172</v>
      </c>
    </row>
    <row r="88" spans="2:51" s="13" customFormat="1" ht="13.5">
      <c r="B88" s="228"/>
      <c r="C88" s="229"/>
      <c r="D88" s="214" t="s">
        <v>184</v>
      </c>
      <c r="E88" s="230" t="s">
        <v>21</v>
      </c>
      <c r="F88" s="231" t="s">
        <v>1434</v>
      </c>
      <c r="G88" s="229"/>
      <c r="H88" s="232">
        <v>7.2</v>
      </c>
      <c r="I88" s="233"/>
      <c r="J88" s="229"/>
      <c r="K88" s="229"/>
      <c r="L88" s="234"/>
      <c r="M88" s="235"/>
      <c r="N88" s="236"/>
      <c r="O88" s="236"/>
      <c r="P88" s="236"/>
      <c r="Q88" s="236"/>
      <c r="R88" s="236"/>
      <c r="S88" s="236"/>
      <c r="T88" s="237"/>
      <c r="AT88" s="238" t="s">
        <v>184</v>
      </c>
      <c r="AU88" s="238" t="s">
        <v>82</v>
      </c>
      <c r="AV88" s="13" t="s">
        <v>82</v>
      </c>
      <c r="AW88" s="13" t="s">
        <v>35</v>
      </c>
      <c r="AX88" s="13" t="s">
        <v>72</v>
      </c>
      <c r="AY88" s="238" t="s">
        <v>172</v>
      </c>
    </row>
    <row r="89" spans="2:51" s="14" customFormat="1" ht="13.5">
      <c r="B89" s="239"/>
      <c r="C89" s="240"/>
      <c r="D89" s="241" t="s">
        <v>184</v>
      </c>
      <c r="E89" s="242" t="s">
        <v>21</v>
      </c>
      <c r="F89" s="243" t="s">
        <v>193</v>
      </c>
      <c r="G89" s="240"/>
      <c r="H89" s="244">
        <v>20.46</v>
      </c>
      <c r="I89" s="245"/>
      <c r="J89" s="240"/>
      <c r="K89" s="240"/>
      <c r="L89" s="246"/>
      <c r="M89" s="247"/>
      <c r="N89" s="248"/>
      <c r="O89" s="248"/>
      <c r="P89" s="248"/>
      <c r="Q89" s="248"/>
      <c r="R89" s="248"/>
      <c r="S89" s="248"/>
      <c r="T89" s="249"/>
      <c r="AT89" s="250" t="s">
        <v>184</v>
      </c>
      <c r="AU89" s="250" t="s">
        <v>82</v>
      </c>
      <c r="AV89" s="14" t="s">
        <v>180</v>
      </c>
      <c r="AW89" s="14" t="s">
        <v>35</v>
      </c>
      <c r="AX89" s="14" t="s">
        <v>80</v>
      </c>
      <c r="AY89" s="250" t="s">
        <v>172</v>
      </c>
    </row>
    <row r="90" spans="2:65" s="1" customFormat="1" ht="44.25" customHeight="1">
      <c r="B90" s="41"/>
      <c r="C90" s="202" t="s">
        <v>82</v>
      </c>
      <c r="D90" s="202" t="s">
        <v>175</v>
      </c>
      <c r="E90" s="203" t="s">
        <v>1435</v>
      </c>
      <c r="F90" s="204" t="s">
        <v>1436</v>
      </c>
      <c r="G90" s="205" t="s">
        <v>196</v>
      </c>
      <c r="H90" s="206">
        <v>20.46</v>
      </c>
      <c r="I90" s="207"/>
      <c r="J90" s="208">
        <f>ROUND(I90*H90,2)</f>
        <v>0</v>
      </c>
      <c r="K90" s="204" t="s">
        <v>1290</v>
      </c>
      <c r="L90" s="61"/>
      <c r="M90" s="209" t="s">
        <v>21</v>
      </c>
      <c r="N90" s="210" t="s">
        <v>43</v>
      </c>
      <c r="O90" s="42"/>
      <c r="P90" s="211">
        <f>O90*H90</f>
        <v>0</v>
      </c>
      <c r="Q90" s="211">
        <v>0</v>
      </c>
      <c r="R90" s="211">
        <f>Q90*H90</f>
        <v>0</v>
      </c>
      <c r="S90" s="211">
        <v>0</v>
      </c>
      <c r="T90" s="212">
        <f>S90*H90</f>
        <v>0</v>
      </c>
      <c r="AR90" s="24" t="s">
        <v>180</v>
      </c>
      <c r="AT90" s="24" t="s">
        <v>175</v>
      </c>
      <c r="AU90" s="24" t="s">
        <v>82</v>
      </c>
      <c r="AY90" s="24" t="s">
        <v>172</v>
      </c>
      <c r="BE90" s="213">
        <f>IF(N90="základní",J90,0)</f>
        <v>0</v>
      </c>
      <c r="BF90" s="213">
        <f>IF(N90="snížená",J90,0)</f>
        <v>0</v>
      </c>
      <c r="BG90" s="213">
        <f>IF(N90="zákl. přenesená",J90,0)</f>
        <v>0</v>
      </c>
      <c r="BH90" s="213">
        <f>IF(N90="sníž. přenesená",J90,0)</f>
        <v>0</v>
      </c>
      <c r="BI90" s="213">
        <f>IF(N90="nulová",J90,0)</f>
        <v>0</v>
      </c>
      <c r="BJ90" s="24" t="s">
        <v>80</v>
      </c>
      <c r="BK90" s="213">
        <f>ROUND(I90*H90,2)</f>
        <v>0</v>
      </c>
      <c r="BL90" s="24" t="s">
        <v>180</v>
      </c>
      <c r="BM90" s="24" t="s">
        <v>1437</v>
      </c>
    </row>
    <row r="91" spans="2:51" s="12" customFormat="1" ht="13.5">
      <c r="B91" s="217"/>
      <c r="C91" s="218"/>
      <c r="D91" s="214" t="s">
        <v>184</v>
      </c>
      <c r="E91" s="219" t="s">
        <v>21</v>
      </c>
      <c r="F91" s="220" t="s">
        <v>1431</v>
      </c>
      <c r="G91" s="218"/>
      <c r="H91" s="221" t="s">
        <v>21</v>
      </c>
      <c r="I91" s="222"/>
      <c r="J91" s="218"/>
      <c r="K91" s="218"/>
      <c r="L91" s="223"/>
      <c r="M91" s="224"/>
      <c r="N91" s="225"/>
      <c r="O91" s="225"/>
      <c r="P91" s="225"/>
      <c r="Q91" s="225"/>
      <c r="R91" s="225"/>
      <c r="S91" s="225"/>
      <c r="T91" s="226"/>
      <c r="AT91" s="227" t="s">
        <v>184</v>
      </c>
      <c r="AU91" s="227" t="s">
        <v>82</v>
      </c>
      <c r="AV91" s="12" t="s">
        <v>80</v>
      </c>
      <c r="AW91" s="12" t="s">
        <v>35</v>
      </c>
      <c r="AX91" s="12" t="s">
        <v>72</v>
      </c>
      <c r="AY91" s="227" t="s">
        <v>172</v>
      </c>
    </row>
    <row r="92" spans="2:51" s="13" customFormat="1" ht="13.5">
      <c r="B92" s="228"/>
      <c r="C92" s="229"/>
      <c r="D92" s="214" t="s">
        <v>184</v>
      </c>
      <c r="E92" s="230" t="s">
        <v>21</v>
      </c>
      <c r="F92" s="231" t="s">
        <v>1432</v>
      </c>
      <c r="G92" s="229"/>
      <c r="H92" s="232">
        <v>13.26</v>
      </c>
      <c r="I92" s="233"/>
      <c r="J92" s="229"/>
      <c r="K92" s="229"/>
      <c r="L92" s="234"/>
      <c r="M92" s="235"/>
      <c r="N92" s="236"/>
      <c r="O92" s="236"/>
      <c r="P92" s="236"/>
      <c r="Q92" s="236"/>
      <c r="R92" s="236"/>
      <c r="S92" s="236"/>
      <c r="T92" s="237"/>
      <c r="AT92" s="238" t="s">
        <v>184</v>
      </c>
      <c r="AU92" s="238" t="s">
        <v>82</v>
      </c>
      <c r="AV92" s="13" t="s">
        <v>82</v>
      </c>
      <c r="AW92" s="13" t="s">
        <v>35</v>
      </c>
      <c r="AX92" s="13" t="s">
        <v>72</v>
      </c>
      <c r="AY92" s="238" t="s">
        <v>172</v>
      </c>
    </row>
    <row r="93" spans="2:51" s="12" customFormat="1" ht="13.5">
      <c r="B93" s="217"/>
      <c r="C93" s="218"/>
      <c r="D93" s="214" t="s">
        <v>184</v>
      </c>
      <c r="E93" s="219" t="s">
        <v>21</v>
      </c>
      <c r="F93" s="220" t="s">
        <v>1433</v>
      </c>
      <c r="G93" s="218"/>
      <c r="H93" s="221" t="s">
        <v>21</v>
      </c>
      <c r="I93" s="222"/>
      <c r="J93" s="218"/>
      <c r="K93" s="218"/>
      <c r="L93" s="223"/>
      <c r="M93" s="224"/>
      <c r="N93" s="225"/>
      <c r="O93" s="225"/>
      <c r="P93" s="225"/>
      <c r="Q93" s="225"/>
      <c r="R93" s="225"/>
      <c r="S93" s="225"/>
      <c r="T93" s="226"/>
      <c r="AT93" s="227" t="s">
        <v>184</v>
      </c>
      <c r="AU93" s="227" t="s">
        <v>82</v>
      </c>
      <c r="AV93" s="12" t="s">
        <v>80</v>
      </c>
      <c r="AW93" s="12" t="s">
        <v>35</v>
      </c>
      <c r="AX93" s="12" t="s">
        <v>72</v>
      </c>
      <c r="AY93" s="227" t="s">
        <v>172</v>
      </c>
    </row>
    <row r="94" spans="2:51" s="13" customFormat="1" ht="13.5">
      <c r="B94" s="228"/>
      <c r="C94" s="229"/>
      <c r="D94" s="214" t="s">
        <v>184</v>
      </c>
      <c r="E94" s="230" t="s">
        <v>21</v>
      </c>
      <c r="F94" s="231" t="s">
        <v>1434</v>
      </c>
      <c r="G94" s="229"/>
      <c r="H94" s="232">
        <v>7.2</v>
      </c>
      <c r="I94" s="233"/>
      <c r="J94" s="229"/>
      <c r="K94" s="229"/>
      <c r="L94" s="234"/>
      <c r="M94" s="235"/>
      <c r="N94" s="236"/>
      <c r="O94" s="236"/>
      <c r="P94" s="236"/>
      <c r="Q94" s="236"/>
      <c r="R94" s="236"/>
      <c r="S94" s="236"/>
      <c r="T94" s="237"/>
      <c r="AT94" s="238" t="s">
        <v>184</v>
      </c>
      <c r="AU94" s="238" t="s">
        <v>82</v>
      </c>
      <c r="AV94" s="13" t="s">
        <v>82</v>
      </c>
      <c r="AW94" s="13" t="s">
        <v>35</v>
      </c>
      <c r="AX94" s="13" t="s">
        <v>72</v>
      </c>
      <c r="AY94" s="238" t="s">
        <v>172</v>
      </c>
    </row>
    <row r="95" spans="2:51" s="14" customFormat="1" ht="13.5">
      <c r="B95" s="239"/>
      <c r="C95" s="240"/>
      <c r="D95" s="241" t="s">
        <v>184</v>
      </c>
      <c r="E95" s="242" t="s">
        <v>21</v>
      </c>
      <c r="F95" s="243" t="s">
        <v>193</v>
      </c>
      <c r="G95" s="240"/>
      <c r="H95" s="244">
        <v>20.46</v>
      </c>
      <c r="I95" s="245"/>
      <c r="J95" s="240"/>
      <c r="K95" s="240"/>
      <c r="L95" s="246"/>
      <c r="M95" s="247"/>
      <c r="N95" s="248"/>
      <c r="O95" s="248"/>
      <c r="P95" s="248"/>
      <c r="Q95" s="248"/>
      <c r="R95" s="248"/>
      <c r="S95" s="248"/>
      <c r="T95" s="249"/>
      <c r="AT95" s="250" t="s">
        <v>184</v>
      </c>
      <c r="AU95" s="250" t="s">
        <v>82</v>
      </c>
      <c r="AV95" s="14" t="s">
        <v>180</v>
      </c>
      <c r="AW95" s="14" t="s">
        <v>35</v>
      </c>
      <c r="AX95" s="14" t="s">
        <v>80</v>
      </c>
      <c r="AY95" s="250" t="s">
        <v>172</v>
      </c>
    </row>
    <row r="96" spans="2:65" s="1" customFormat="1" ht="22.5" customHeight="1">
      <c r="B96" s="41"/>
      <c r="C96" s="202" t="s">
        <v>173</v>
      </c>
      <c r="D96" s="202" t="s">
        <v>175</v>
      </c>
      <c r="E96" s="203" t="s">
        <v>1438</v>
      </c>
      <c r="F96" s="204" t="s">
        <v>1439</v>
      </c>
      <c r="G96" s="205" t="s">
        <v>196</v>
      </c>
      <c r="H96" s="206">
        <v>10.26</v>
      </c>
      <c r="I96" s="207"/>
      <c r="J96" s="208">
        <f>ROUND(I96*H96,2)</f>
        <v>0</v>
      </c>
      <c r="K96" s="204" t="s">
        <v>21</v>
      </c>
      <c r="L96" s="61"/>
      <c r="M96" s="209" t="s">
        <v>21</v>
      </c>
      <c r="N96" s="210" t="s">
        <v>43</v>
      </c>
      <c r="O96" s="42"/>
      <c r="P96" s="211">
        <f>O96*H96</f>
        <v>0</v>
      </c>
      <c r="Q96" s="211">
        <v>0</v>
      </c>
      <c r="R96" s="211">
        <f>Q96*H96</f>
        <v>0</v>
      </c>
      <c r="S96" s="211">
        <v>0</v>
      </c>
      <c r="T96" s="212">
        <f>S96*H96</f>
        <v>0</v>
      </c>
      <c r="AR96" s="24" t="s">
        <v>180</v>
      </c>
      <c r="AT96" s="24" t="s">
        <v>175</v>
      </c>
      <c r="AU96" s="24" t="s">
        <v>82</v>
      </c>
      <c r="AY96" s="24" t="s">
        <v>172</v>
      </c>
      <c r="BE96" s="213">
        <f>IF(N96="základní",J96,0)</f>
        <v>0</v>
      </c>
      <c r="BF96" s="213">
        <f>IF(N96="snížená",J96,0)</f>
        <v>0</v>
      </c>
      <c r="BG96" s="213">
        <f>IF(N96="zákl. přenesená",J96,0)</f>
        <v>0</v>
      </c>
      <c r="BH96" s="213">
        <f>IF(N96="sníž. přenesená",J96,0)</f>
        <v>0</v>
      </c>
      <c r="BI96" s="213">
        <f>IF(N96="nulová",J96,0)</f>
        <v>0</v>
      </c>
      <c r="BJ96" s="24" t="s">
        <v>80</v>
      </c>
      <c r="BK96" s="213">
        <f>ROUND(I96*H96,2)</f>
        <v>0</v>
      </c>
      <c r="BL96" s="24" t="s">
        <v>180</v>
      </c>
      <c r="BM96" s="24" t="s">
        <v>1440</v>
      </c>
    </row>
    <row r="97" spans="2:51" s="12" customFormat="1" ht="13.5">
      <c r="B97" s="217"/>
      <c r="C97" s="218"/>
      <c r="D97" s="214" t="s">
        <v>184</v>
      </c>
      <c r="E97" s="219" t="s">
        <v>21</v>
      </c>
      <c r="F97" s="220" t="s">
        <v>1431</v>
      </c>
      <c r="G97" s="218"/>
      <c r="H97" s="221" t="s">
        <v>21</v>
      </c>
      <c r="I97" s="222"/>
      <c r="J97" s="218"/>
      <c r="K97" s="218"/>
      <c r="L97" s="223"/>
      <c r="M97" s="224"/>
      <c r="N97" s="225"/>
      <c r="O97" s="225"/>
      <c r="P97" s="225"/>
      <c r="Q97" s="225"/>
      <c r="R97" s="225"/>
      <c r="S97" s="225"/>
      <c r="T97" s="226"/>
      <c r="AT97" s="227" t="s">
        <v>184</v>
      </c>
      <c r="AU97" s="227" t="s">
        <v>82</v>
      </c>
      <c r="AV97" s="12" t="s">
        <v>80</v>
      </c>
      <c r="AW97" s="12" t="s">
        <v>35</v>
      </c>
      <c r="AX97" s="12" t="s">
        <v>72</v>
      </c>
      <c r="AY97" s="227" t="s">
        <v>172</v>
      </c>
    </row>
    <row r="98" spans="2:51" s="13" customFormat="1" ht="13.5">
      <c r="B98" s="228"/>
      <c r="C98" s="229"/>
      <c r="D98" s="214" t="s">
        <v>184</v>
      </c>
      <c r="E98" s="230" t="s">
        <v>21</v>
      </c>
      <c r="F98" s="231" t="s">
        <v>1441</v>
      </c>
      <c r="G98" s="229"/>
      <c r="H98" s="232">
        <v>3.06</v>
      </c>
      <c r="I98" s="233"/>
      <c r="J98" s="229"/>
      <c r="K98" s="229"/>
      <c r="L98" s="234"/>
      <c r="M98" s="235"/>
      <c r="N98" s="236"/>
      <c r="O98" s="236"/>
      <c r="P98" s="236"/>
      <c r="Q98" s="236"/>
      <c r="R98" s="236"/>
      <c r="S98" s="236"/>
      <c r="T98" s="237"/>
      <c r="AT98" s="238" t="s">
        <v>184</v>
      </c>
      <c r="AU98" s="238" t="s">
        <v>82</v>
      </c>
      <c r="AV98" s="13" t="s">
        <v>82</v>
      </c>
      <c r="AW98" s="13" t="s">
        <v>35</v>
      </c>
      <c r="AX98" s="13" t="s">
        <v>72</v>
      </c>
      <c r="AY98" s="238" t="s">
        <v>172</v>
      </c>
    </row>
    <row r="99" spans="2:51" s="12" customFormat="1" ht="13.5">
      <c r="B99" s="217"/>
      <c r="C99" s="218"/>
      <c r="D99" s="214" t="s">
        <v>184</v>
      </c>
      <c r="E99" s="219" t="s">
        <v>21</v>
      </c>
      <c r="F99" s="220" t="s">
        <v>1433</v>
      </c>
      <c r="G99" s="218"/>
      <c r="H99" s="221" t="s">
        <v>21</v>
      </c>
      <c r="I99" s="222"/>
      <c r="J99" s="218"/>
      <c r="K99" s="218"/>
      <c r="L99" s="223"/>
      <c r="M99" s="224"/>
      <c r="N99" s="225"/>
      <c r="O99" s="225"/>
      <c r="P99" s="225"/>
      <c r="Q99" s="225"/>
      <c r="R99" s="225"/>
      <c r="S99" s="225"/>
      <c r="T99" s="226"/>
      <c r="AT99" s="227" t="s">
        <v>184</v>
      </c>
      <c r="AU99" s="227" t="s">
        <v>82</v>
      </c>
      <c r="AV99" s="12" t="s">
        <v>80</v>
      </c>
      <c r="AW99" s="12" t="s">
        <v>35</v>
      </c>
      <c r="AX99" s="12" t="s">
        <v>72</v>
      </c>
      <c r="AY99" s="227" t="s">
        <v>172</v>
      </c>
    </row>
    <row r="100" spans="2:51" s="13" customFormat="1" ht="13.5">
      <c r="B100" s="228"/>
      <c r="C100" s="229"/>
      <c r="D100" s="214" t="s">
        <v>184</v>
      </c>
      <c r="E100" s="230" t="s">
        <v>21</v>
      </c>
      <c r="F100" s="231" t="s">
        <v>1434</v>
      </c>
      <c r="G100" s="229"/>
      <c r="H100" s="232">
        <v>7.2</v>
      </c>
      <c r="I100" s="233"/>
      <c r="J100" s="229"/>
      <c r="K100" s="229"/>
      <c r="L100" s="234"/>
      <c r="M100" s="235"/>
      <c r="N100" s="236"/>
      <c r="O100" s="236"/>
      <c r="P100" s="236"/>
      <c r="Q100" s="236"/>
      <c r="R100" s="236"/>
      <c r="S100" s="236"/>
      <c r="T100" s="237"/>
      <c r="AT100" s="238" t="s">
        <v>184</v>
      </c>
      <c r="AU100" s="238" t="s">
        <v>82</v>
      </c>
      <c r="AV100" s="13" t="s">
        <v>82</v>
      </c>
      <c r="AW100" s="13" t="s">
        <v>35</v>
      </c>
      <c r="AX100" s="13" t="s">
        <v>72</v>
      </c>
      <c r="AY100" s="238" t="s">
        <v>172</v>
      </c>
    </row>
    <row r="101" spans="2:51" s="14" customFormat="1" ht="13.5">
      <c r="B101" s="239"/>
      <c r="C101" s="240"/>
      <c r="D101" s="241" t="s">
        <v>184</v>
      </c>
      <c r="E101" s="242" t="s">
        <v>21</v>
      </c>
      <c r="F101" s="243" t="s">
        <v>193</v>
      </c>
      <c r="G101" s="240"/>
      <c r="H101" s="244">
        <v>10.26</v>
      </c>
      <c r="I101" s="245"/>
      <c r="J101" s="240"/>
      <c r="K101" s="240"/>
      <c r="L101" s="246"/>
      <c r="M101" s="247"/>
      <c r="N101" s="248"/>
      <c r="O101" s="248"/>
      <c r="P101" s="248"/>
      <c r="Q101" s="248"/>
      <c r="R101" s="248"/>
      <c r="S101" s="248"/>
      <c r="T101" s="249"/>
      <c r="AT101" s="250" t="s">
        <v>184</v>
      </c>
      <c r="AU101" s="250" t="s">
        <v>82</v>
      </c>
      <c r="AV101" s="14" t="s">
        <v>180</v>
      </c>
      <c r="AW101" s="14" t="s">
        <v>35</v>
      </c>
      <c r="AX101" s="14" t="s">
        <v>80</v>
      </c>
      <c r="AY101" s="250" t="s">
        <v>172</v>
      </c>
    </row>
    <row r="102" spans="2:65" s="1" customFormat="1" ht="22.5" customHeight="1">
      <c r="B102" s="41"/>
      <c r="C102" s="202" t="s">
        <v>180</v>
      </c>
      <c r="D102" s="202" t="s">
        <v>175</v>
      </c>
      <c r="E102" s="203" t="s">
        <v>1442</v>
      </c>
      <c r="F102" s="204" t="s">
        <v>1443</v>
      </c>
      <c r="G102" s="205" t="s">
        <v>196</v>
      </c>
      <c r="H102" s="206">
        <v>10.26</v>
      </c>
      <c r="I102" s="207"/>
      <c r="J102" s="208">
        <f>ROUND(I102*H102,2)</f>
        <v>0</v>
      </c>
      <c r="K102" s="204" t="s">
        <v>1444</v>
      </c>
      <c r="L102" s="61"/>
      <c r="M102" s="209" t="s">
        <v>21</v>
      </c>
      <c r="N102" s="210" t="s">
        <v>43</v>
      </c>
      <c r="O102" s="42"/>
      <c r="P102" s="211">
        <f>O102*H102</f>
        <v>0</v>
      </c>
      <c r="Q102" s="211">
        <v>0</v>
      </c>
      <c r="R102" s="211">
        <f>Q102*H102</f>
        <v>0</v>
      </c>
      <c r="S102" s="211">
        <v>0</v>
      </c>
      <c r="T102" s="212">
        <f>S102*H102</f>
        <v>0</v>
      </c>
      <c r="AR102" s="24" t="s">
        <v>180</v>
      </c>
      <c r="AT102" s="24" t="s">
        <v>175</v>
      </c>
      <c r="AU102" s="24" t="s">
        <v>82</v>
      </c>
      <c r="AY102" s="24" t="s">
        <v>172</v>
      </c>
      <c r="BE102" s="213">
        <f>IF(N102="základní",J102,0)</f>
        <v>0</v>
      </c>
      <c r="BF102" s="213">
        <f>IF(N102="snížená",J102,0)</f>
        <v>0</v>
      </c>
      <c r="BG102" s="213">
        <f>IF(N102="zákl. přenesená",J102,0)</f>
        <v>0</v>
      </c>
      <c r="BH102" s="213">
        <f>IF(N102="sníž. přenesená",J102,0)</f>
        <v>0</v>
      </c>
      <c r="BI102" s="213">
        <f>IF(N102="nulová",J102,0)</f>
        <v>0</v>
      </c>
      <c r="BJ102" s="24" t="s">
        <v>80</v>
      </c>
      <c r="BK102" s="213">
        <f>ROUND(I102*H102,2)</f>
        <v>0</v>
      </c>
      <c r="BL102" s="24" t="s">
        <v>180</v>
      </c>
      <c r="BM102" s="24" t="s">
        <v>1445</v>
      </c>
    </row>
    <row r="103" spans="2:51" s="12" customFormat="1" ht="13.5">
      <c r="B103" s="217"/>
      <c r="C103" s="218"/>
      <c r="D103" s="214" t="s">
        <v>184</v>
      </c>
      <c r="E103" s="219" t="s">
        <v>21</v>
      </c>
      <c r="F103" s="220" t="s">
        <v>1431</v>
      </c>
      <c r="G103" s="218"/>
      <c r="H103" s="221" t="s">
        <v>21</v>
      </c>
      <c r="I103" s="222"/>
      <c r="J103" s="218"/>
      <c r="K103" s="218"/>
      <c r="L103" s="223"/>
      <c r="M103" s="224"/>
      <c r="N103" s="225"/>
      <c r="O103" s="225"/>
      <c r="P103" s="225"/>
      <c r="Q103" s="225"/>
      <c r="R103" s="225"/>
      <c r="S103" s="225"/>
      <c r="T103" s="226"/>
      <c r="AT103" s="227" t="s">
        <v>184</v>
      </c>
      <c r="AU103" s="227" t="s">
        <v>82</v>
      </c>
      <c r="AV103" s="12" t="s">
        <v>80</v>
      </c>
      <c r="AW103" s="12" t="s">
        <v>35</v>
      </c>
      <c r="AX103" s="12" t="s">
        <v>72</v>
      </c>
      <c r="AY103" s="227" t="s">
        <v>172</v>
      </c>
    </row>
    <row r="104" spans="2:51" s="13" customFormat="1" ht="13.5">
      <c r="B104" s="228"/>
      <c r="C104" s="229"/>
      <c r="D104" s="214" t="s">
        <v>184</v>
      </c>
      <c r="E104" s="230" t="s">
        <v>21</v>
      </c>
      <c r="F104" s="231" t="s">
        <v>1441</v>
      </c>
      <c r="G104" s="229"/>
      <c r="H104" s="232">
        <v>3.06</v>
      </c>
      <c r="I104" s="233"/>
      <c r="J104" s="229"/>
      <c r="K104" s="229"/>
      <c r="L104" s="234"/>
      <c r="M104" s="235"/>
      <c r="N104" s="236"/>
      <c r="O104" s="236"/>
      <c r="P104" s="236"/>
      <c r="Q104" s="236"/>
      <c r="R104" s="236"/>
      <c r="S104" s="236"/>
      <c r="T104" s="237"/>
      <c r="AT104" s="238" t="s">
        <v>184</v>
      </c>
      <c r="AU104" s="238" t="s">
        <v>82</v>
      </c>
      <c r="AV104" s="13" t="s">
        <v>82</v>
      </c>
      <c r="AW104" s="13" t="s">
        <v>35</v>
      </c>
      <c r="AX104" s="13" t="s">
        <v>72</v>
      </c>
      <c r="AY104" s="238" t="s">
        <v>172</v>
      </c>
    </row>
    <row r="105" spans="2:51" s="12" customFormat="1" ht="13.5">
      <c r="B105" s="217"/>
      <c r="C105" s="218"/>
      <c r="D105" s="214" t="s">
        <v>184</v>
      </c>
      <c r="E105" s="219" t="s">
        <v>21</v>
      </c>
      <c r="F105" s="220" t="s">
        <v>1433</v>
      </c>
      <c r="G105" s="218"/>
      <c r="H105" s="221" t="s">
        <v>21</v>
      </c>
      <c r="I105" s="222"/>
      <c r="J105" s="218"/>
      <c r="K105" s="218"/>
      <c r="L105" s="223"/>
      <c r="M105" s="224"/>
      <c r="N105" s="225"/>
      <c r="O105" s="225"/>
      <c r="P105" s="225"/>
      <c r="Q105" s="225"/>
      <c r="R105" s="225"/>
      <c r="S105" s="225"/>
      <c r="T105" s="226"/>
      <c r="AT105" s="227" t="s">
        <v>184</v>
      </c>
      <c r="AU105" s="227" t="s">
        <v>82</v>
      </c>
      <c r="AV105" s="12" t="s">
        <v>80</v>
      </c>
      <c r="AW105" s="12" t="s">
        <v>35</v>
      </c>
      <c r="AX105" s="12" t="s">
        <v>72</v>
      </c>
      <c r="AY105" s="227" t="s">
        <v>172</v>
      </c>
    </row>
    <row r="106" spans="2:51" s="13" customFormat="1" ht="13.5">
      <c r="B106" s="228"/>
      <c r="C106" s="229"/>
      <c r="D106" s="214" t="s">
        <v>184</v>
      </c>
      <c r="E106" s="230" t="s">
        <v>21</v>
      </c>
      <c r="F106" s="231" t="s">
        <v>1434</v>
      </c>
      <c r="G106" s="229"/>
      <c r="H106" s="232">
        <v>7.2</v>
      </c>
      <c r="I106" s="233"/>
      <c r="J106" s="229"/>
      <c r="K106" s="229"/>
      <c r="L106" s="234"/>
      <c r="M106" s="235"/>
      <c r="N106" s="236"/>
      <c r="O106" s="236"/>
      <c r="P106" s="236"/>
      <c r="Q106" s="236"/>
      <c r="R106" s="236"/>
      <c r="S106" s="236"/>
      <c r="T106" s="237"/>
      <c r="AT106" s="238" t="s">
        <v>184</v>
      </c>
      <c r="AU106" s="238" t="s">
        <v>82</v>
      </c>
      <c r="AV106" s="13" t="s">
        <v>82</v>
      </c>
      <c r="AW106" s="13" t="s">
        <v>35</v>
      </c>
      <c r="AX106" s="13" t="s">
        <v>72</v>
      </c>
      <c r="AY106" s="238" t="s">
        <v>172</v>
      </c>
    </row>
    <row r="107" spans="2:51" s="14" customFormat="1" ht="13.5">
      <c r="B107" s="239"/>
      <c r="C107" s="240"/>
      <c r="D107" s="241" t="s">
        <v>184</v>
      </c>
      <c r="E107" s="242" t="s">
        <v>21</v>
      </c>
      <c r="F107" s="243" t="s">
        <v>193</v>
      </c>
      <c r="G107" s="240"/>
      <c r="H107" s="244">
        <v>10.26</v>
      </c>
      <c r="I107" s="245"/>
      <c r="J107" s="240"/>
      <c r="K107" s="240"/>
      <c r="L107" s="246"/>
      <c r="M107" s="247"/>
      <c r="N107" s="248"/>
      <c r="O107" s="248"/>
      <c r="P107" s="248"/>
      <c r="Q107" s="248"/>
      <c r="R107" s="248"/>
      <c r="S107" s="248"/>
      <c r="T107" s="249"/>
      <c r="AT107" s="250" t="s">
        <v>184</v>
      </c>
      <c r="AU107" s="250" t="s">
        <v>82</v>
      </c>
      <c r="AV107" s="14" t="s">
        <v>180</v>
      </c>
      <c r="AW107" s="14" t="s">
        <v>35</v>
      </c>
      <c r="AX107" s="14" t="s">
        <v>80</v>
      </c>
      <c r="AY107" s="250" t="s">
        <v>172</v>
      </c>
    </row>
    <row r="108" spans="2:65" s="1" customFormat="1" ht="22.5" customHeight="1">
      <c r="B108" s="41"/>
      <c r="C108" s="202" t="s">
        <v>215</v>
      </c>
      <c r="D108" s="202" t="s">
        <v>175</v>
      </c>
      <c r="E108" s="203" t="s">
        <v>1446</v>
      </c>
      <c r="F108" s="204" t="s">
        <v>1447</v>
      </c>
      <c r="G108" s="205" t="s">
        <v>178</v>
      </c>
      <c r="H108" s="206">
        <v>18.54</v>
      </c>
      <c r="I108" s="207"/>
      <c r="J108" s="208">
        <f>ROUND(I108*H108,2)</f>
        <v>0</v>
      </c>
      <c r="K108" s="204" t="s">
        <v>1444</v>
      </c>
      <c r="L108" s="61"/>
      <c r="M108" s="209" t="s">
        <v>21</v>
      </c>
      <c r="N108" s="210" t="s">
        <v>43</v>
      </c>
      <c r="O108" s="42"/>
      <c r="P108" s="211">
        <f>O108*H108</f>
        <v>0</v>
      </c>
      <c r="Q108" s="211">
        <v>0</v>
      </c>
      <c r="R108" s="211">
        <f>Q108*H108</f>
        <v>0</v>
      </c>
      <c r="S108" s="211">
        <v>0</v>
      </c>
      <c r="T108" s="212">
        <f>S108*H108</f>
        <v>0</v>
      </c>
      <c r="AR108" s="24" t="s">
        <v>180</v>
      </c>
      <c r="AT108" s="24" t="s">
        <v>175</v>
      </c>
      <c r="AU108" s="24" t="s">
        <v>82</v>
      </c>
      <c r="AY108" s="24" t="s">
        <v>172</v>
      </c>
      <c r="BE108" s="213">
        <f>IF(N108="základní",J108,0)</f>
        <v>0</v>
      </c>
      <c r="BF108" s="213">
        <f>IF(N108="snížená",J108,0)</f>
        <v>0</v>
      </c>
      <c r="BG108" s="213">
        <f>IF(N108="zákl. přenesená",J108,0)</f>
        <v>0</v>
      </c>
      <c r="BH108" s="213">
        <f>IF(N108="sníž. přenesená",J108,0)</f>
        <v>0</v>
      </c>
      <c r="BI108" s="213">
        <f>IF(N108="nulová",J108,0)</f>
        <v>0</v>
      </c>
      <c r="BJ108" s="24" t="s">
        <v>80</v>
      </c>
      <c r="BK108" s="213">
        <f>ROUND(I108*H108,2)</f>
        <v>0</v>
      </c>
      <c r="BL108" s="24" t="s">
        <v>180</v>
      </c>
      <c r="BM108" s="24" t="s">
        <v>1448</v>
      </c>
    </row>
    <row r="109" spans="2:51" s="13" customFormat="1" ht="13.5">
      <c r="B109" s="228"/>
      <c r="C109" s="229"/>
      <c r="D109" s="241" t="s">
        <v>184</v>
      </c>
      <c r="E109" s="251" t="s">
        <v>21</v>
      </c>
      <c r="F109" s="252" t="s">
        <v>1449</v>
      </c>
      <c r="G109" s="229"/>
      <c r="H109" s="253">
        <v>18.54</v>
      </c>
      <c r="I109" s="233"/>
      <c r="J109" s="229"/>
      <c r="K109" s="229"/>
      <c r="L109" s="234"/>
      <c r="M109" s="235"/>
      <c r="N109" s="236"/>
      <c r="O109" s="236"/>
      <c r="P109" s="236"/>
      <c r="Q109" s="236"/>
      <c r="R109" s="236"/>
      <c r="S109" s="236"/>
      <c r="T109" s="237"/>
      <c r="AT109" s="238" t="s">
        <v>184</v>
      </c>
      <c r="AU109" s="238" t="s">
        <v>82</v>
      </c>
      <c r="AV109" s="13" t="s">
        <v>82</v>
      </c>
      <c r="AW109" s="13" t="s">
        <v>35</v>
      </c>
      <c r="AX109" s="13" t="s">
        <v>80</v>
      </c>
      <c r="AY109" s="238" t="s">
        <v>172</v>
      </c>
    </row>
    <row r="110" spans="2:65" s="1" customFormat="1" ht="22.5" customHeight="1">
      <c r="B110" s="41"/>
      <c r="C110" s="202" t="s">
        <v>224</v>
      </c>
      <c r="D110" s="202" t="s">
        <v>175</v>
      </c>
      <c r="E110" s="203" t="s">
        <v>1450</v>
      </c>
      <c r="F110" s="204" t="s">
        <v>1451</v>
      </c>
      <c r="G110" s="205" t="s">
        <v>196</v>
      </c>
      <c r="H110" s="206">
        <v>10.2</v>
      </c>
      <c r="I110" s="207"/>
      <c r="J110" s="208">
        <f>ROUND(I110*H110,2)</f>
        <v>0</v>
      </c>
      <c r="K110" s="204" t="s">
        <v>21</v>
      </c>
      <c r="L110" s="61"/>
      <c r="M110" s="209" t="s">
        <v>21</v>
      </c>
      <c r="N110" s="210" t="s">
        <v>43</v>
      </c>
      <c r="O110" s="42"/>
      <c r="P110" s="211">
        <f>O110*H110</f>
        <v>0</v>
      </c>
      <c r="Q110" s="211">
        <v>0</v>
      </c>
      <c r="R110" s="211">
        <f>Q110*H110</f>
        <v>0</v>
      </c>
      <c r="S110" s="211">
        <v>0</v>
      </c>
      <c r="T110" s="212">
        <f>S110*H110</f>
        <v>0</v>
      </c>
      <c r="AR110" s="24" t="s">
        <v>180</v>
      </c>
      <c r="AT110" s="24" t="s">
        <v>175</v>
      </c>
      <c r="AU110" s="24" t="s">
        <v>82</v>
      </c>
      <c r="AY110" s="24" t="s">
        <v>172</v>
      </c>
      <c r="BE110" s="213">
        <f>IF(N110="základní",J110,0)</f>
        <v>0</v>
      </c>
      <c r="BF110" s="213">
        <f>IF(N110="snížená",J110,0)</f>
        <v>0</v>
      </c>
      <c r="BG110" s="213">
        <f>IF(N110="zákl. přenesená",J110,0)</f>
        <v>0</v>
      </c>
      <c r="BH110" s="213">
        <f>IF(N110="sníž. přenesená",J110,0)</f>
        <v>0</v>
      </c>
      <c r="BI110" s="213">
        <f>IF(N110="nulová",J110,0)</f>
        <v>0</v>
      </c>
      <c r="BJ110" s="24" t="s">
        <v>80</v>
      </c>
      <c r="BK110" s="213">
        <f>ROUND(I110*H110,2)</f>
        <v>0</v>
      </c>
      <c r="BL110" s="24" t="s">
        <v>180</v>
      </c>
      <c r="BM110" s="24" t="s">
        <v>1452</v>
      </c>
    </row>
    <row r="111" spans="2:51" s="13" customFormat="1" ht="13.5">
      <c r="B111" s="228"/>
      <c r="C111" s="229"/>
      <c r="D111" s="241" t="s">
        <v>184</v>
      </c>
      <c r="E111" s="251" t="s">
        <v>21</v>
      </c>
      <c r="F111" s="252" t="s">
        <v>1453</v>
      </c>
      <c r="G111" s="229"/>
      <c r="H111" s="253">
        <v>10.2</v>
      </c>
      <c r="I111" s="233"/>
      <c r="J111" s="229"/>
      <c r="K111" s="229"/>
      <c r="L111" s="234"/>
      <c r="M111" s="235"/>
      <c r="N111" s="236"/>
      <c r="O111" s="236"/>
      <c r="P111" s="236"/>
      <c r="Q111" s="236"/>
      <c r="R111" s="236"/>
      <c r="S111" s="236"/>
      <c r="T111" s="237"/>
      <c r="AT111" s="238" t="s">
        <v>184</v>
      </c>
      <c r="AU111" s="238" t="s">
        <v>82</v>
      </c>
      <c r="AV111" s="13" t="s">
        <v>82</v>
      </c>
      <c r="AW111" s="13" t="s">
        <v>35</v>
      </c>
      <c r="AX111" s="13" t="s">
        <v>80</v>
      </c>
      <c r="AY111" s="238" t="s">
        <v>172</v>
      </c>
    </row>
    <row r="112" spans="2:65" s="1" customFormat="1" ht="22.5" customHeight="1">
      <c r="B112" s="41"/>
      <c r="C112" s="202" t="s">
        <v>235</v>
      </c>
      <c r="D112" s="202" t="s">
        <v>175</v>
      </c>
      <c r="E112" s="203" t="s">
        <v>1454</v>
      </c>
      <c r="F112" s="204" t="s">
        <v>1455</v>
      </c>
      <c r="G112" s="205" t="s">
        <v>205</v>
      </c>
      <c r="H112" s="206">
        <v>17</v>
      </c>
      <c r="I112" s="207"/>
      <c r="J112" s="208">
        <f>ROUND(I112*H112,2)</f>
        <v>0</v>
      </c>
      <c r="K112" s="204" t="s">
        <v>1444</v>
      </c>
      <c r="L112" s="61"/>
      <c r="M112" s="209" t="s">
        <v>21</v>
      </c>
      <c r="N112" s="210" t="s">
        <v>43</v>
      </c>
      <c r="O112" s="42"/>
      <c r="P112" s="211">
        <f>O112*H112</f>
        <v>0</v>
      </c>
      <c r="Q112" s="211">
        <v>0</v>
      </c>
      <c r="R112" s="211">
        <f>Q112*H112</f>
        <v>0</v>
      </c>
      <c r="S112" s="211">
        <v>0</v>
      </c>
      <c r="T112" s="212">
        <f>S112*H112</f>
        <v>0</v>
      </c>
      <c r="AR112" s="24" t="s">
        <v>180</v>
      </c>
      <c r="AT112" s="24" t="s">
        <v>175</v>
      </c>
      <c r="AU112" s="24" t="s">
        <v>82</v>
      </c>
      <c r="AY112" s="24" t="s">
        <v>172</v>
      </c>
      <c r="BE112" s="213">
        <f>IF(N112="základní",J112,0)</f>
        <v>0</v>
      </c>
      <c r="BF112" s="213">
        <f>IF(N112="snížená",J112,0)</f>
        <v>0</v>
      </c>
      <c r="BG112" s="213">
        <f>IF(N112="zákl. přenesená",J112,0)</f>
        <v>0</v>
      </c>
      <c r="BH112" s="213">
        <f>IF(N112="sníž. přenesená",J112,0)</f>
        <v>0</v>
      </c>
      <c r="BI112" s="213">
        <f>IF(N112="nulová",J112,0)</f>
        <v>0</v>
      </c>
      <c r="BJ112" s="24" t="s">
        <v>80</v>
      </c>
      <c r="BK112" s="213">
        <f>ROUND(I112*H112,2)</f>
        <v>0</v>
      </c>
      <c r="BL112" s="24" t="s">
        <v>180</v>
      </c>
      <c r="BM112" s="24" t="s">
        <v>1456</v>
      </c>
    </row>
    <row r="113" spans="2:51" s="13" customFormat="1" ht="13.5">
      <c r="B113" s="228"/>
      <c r="C113" s="229"/>
      <c r="D113" s="214" t="s">
        <v>184</v>
      </c>
      <c r="E113" s="230" t="s">
        <v>21</v>
      </c>
      <c r="F113" s="231" t="s">
        <v>1457</v>
      </c>
      <c r="G113" s="229"/>
      <c r="H113" s="232">
        <v>17</v>
      </c>
      <c r="I113" s="233"/>
      <c r="J113" s="229"/>
      <c r="K113" s="229"/>
      <c r="L113" s="234"/>
      <c r="M113" s="235"/>
      <c r="N113" s="236"/>
      <c r="O113" s="236"/>
      <c r="P113" s="236"/>
      <c r="Q113" s="236"/>
      <c r="R113" s="236"/>
      <c r="S113" s="236"/>
      <c r="T113" s="237"/>
      <c r="AT113" s="238" t="s">
        <v>184</v>
      </c>
      <c r="AU113" s="238" t="s">
        <v>82</v>
      </c>
      <c r="AV113" s="13" t="s">
        <v>82</v>
      </c>
      <c r="AW113" s="13" t="s">
        <v>35</v>
      </c>
      <c r="AX113" s="13" t="s">
        <v>80</v>
      </c>
      <c r="AY113" s="238" t="s">
        <v>172</v>
      </c>
    </row>
    <row r="114" spans="2:63" s="11" customFormat="1" ht="29.85" customHeight="1">
      <c r="B114" s="185"/>
      <c r="C114" s="186"/>
      <c r="D114" s="199" t="s">
        <v>71</v>
      </c>
      <c r="E114" s="200" t="s">
        <v>173</v>
      </c>
      <c r="F114" s="200" t="s">
        <v>174</v>
      </c>
      <c r="G114" s="186"/>
      <c r="H114" s="186"/>
      <c r="I114" s="189"/>
      <c r="J114" s="201">
        <f>BK114</f>
        <v>0</v>
      </c>
      <c r="K114" s="186"/>
      <c r="L114" s="191"/>
      <c r="M114" s="192"/>
      <c r="N114" s="193"/>
      <c r="O114" s="193"/>
      <c r="P114" s="194">
        <f>SUM(P115:P126)</f>
        <v>0</v>
      </c>
      <c r="Q114" s="193"/>
      <c r="R114" s="194">
        <f>SUM(R115:R126)</f>
        <v>0.19</v>
      </c>
      <c r="S114" s="193"/>
      <c r="T114" s="195">
        <f>SUM(T115:T126)</f>
        <v>0</v>
      </c>
      <c r="AR114" s="196" t="s">
        <v>80</v>
      </c>
      <c r="AT114" s="197" t="s">
        <v>71</v>
      </c>
      <c r="AU114" s="197" t="s">
        <v>80</v>
      </c>
      <c r="AY114" s="196" t="s">
        <v>172</v>
      </c>
      <c r="BK114" s="198">
        <f>SUM(BK115:BK126)</f>
        <v>0</v>
      </c>
    </row>
    <row r="115" spans="2:65" s="1" customFormat="1" ht="22.5" customHeight="1">
      <c r="B115" s="41"/>
      <c r="C115" s="202" t="s">
        <v>243</v>
      </c>
      <c r="D115" s="202" t="s">
        <v>175</v>
      </c>
      <c r="E115" s="203" t="s">
        <v>1458</v>
      </c>
      <c r="F115" s="204" t="s">
        <v>1459</v>
      </c>
      <c r="G115" s="205" t="s">
        <v>528</v>
      </c>
      <c r="H115" s="206">
        <v>3</v>
      </c>
      <c r="I115" s="207"/>
      <c r="J115" s="208">
        <f>ROUND(I115*H115,2)</f>
        <v>0</v>
      </c>
      <c r="K115" s="204" t="s">
        <v>1290</v>
      </c>
      <c r="L115" s="61"/>
      <c r="M115" s="209" t="s">
        <v>21</v>
      </c>
      <c r="N115" s="210" t="s">
        <v>43</v>
      </c>
      <c r="O115" s="42"/>
      <c r="P115" s="211">
        <f>O115*H115</f>
        <v>0</v>
      </c>
      <c r="Q115" s="211">
        <v>0</v>
      </c>
      <c r="R115" s="211">
        <f>Q115*H115</f>
        <v>0</v>
      </c>
      <c r="S115" s="211">
        <v>0</v>
      </c>
      <c r="T115" s="212">
        <f>S115*H115</f>
        <v>0</v>
      </c>
      <c r="AR115" s="24" t="s">
        <v>180</v>
      </c>
      <c r="AT115" s="24" t="s">
        <v>175</v>
      </c>
      <c r="AU115" s="24" t="s">
        <v>82</v>
      </c>
      <c r="AY115" s="24" t="s">
        <v>172</v>
      </c>
      <c r="BE115" s="213">
        <f>IF(N115="základní",J115,0)</f>
        <v>0</v>
      </c>
      <c r="BF115" s="213">
        <f>IF(N115="snížená",J115,0)</f>
        <v>0</v>
      </c>
      <c r="BG115" s="213">
        <f>IF(N115="zákl. přenesená",J115,0)</f>
        <v>0</v>
      </c>
      <c r="BH115" s="213">
        <f>IF(N115="sníž. přenesená",J115,0)</f>
        <v>0</v>
      </c>
      <c r="BI115" s="213">
        <f>IF(N115="nulová",J115,0)</f>
        <v>0</v>
      </c>
      <c r="BJ115" s="24" t="s">
        <v>80</v>
      </c>
      <c r="BK115" s="213">
        <f>ROUND(I115*H115,2)</f>
        <v>0</v>
      </c>
      <c r="BL115" s="24" t="s">
        <v>180</v>
      </c>
      <c r="BM115" s="24" t="s">
        <v>1460</v>
      </c>
    </row>
    <row r="116" spans="2:51" s="12" customFormat="1" ht="13.5">
      <c r="B116" s="217"/>
      <c r="C116" s="218"/>
      <c r="D116" s="214" t="s">
        <v>184</v>
      </c>
      <c r="E116" s="219" t="s">
        <v>21</v>
      </c>
      <c r="F116" s="220" t="s">
        <v>1461</v>
      </c>
      <c r="G116" s="218"/>
      <c r="H116" s="221" t="s">
        <v>21</v>
      </c>
      <c r="I116" s="222"/>
      <c r="J116" s="218"/>
      <c r="K116" s="218"/>
      <c r="L116" s="223"/>
      <c r="M116" s="224"/>
      <c r="N116" s="225"/>
      <c r="O116" s="225"/>
      <c r="P116" s="225"/>
      <c r="Q116" s="225"/>
      <c r="R116" s="225"/>
      <c r="S116" s="225"/>
      <c r="T116" s="226"/>
      <c r="AT116" s="227" t="s">
        <v>184</v>
      </c>
      <c r="AU116" s="227" t="s">
        <v>82</v>
      </c>
      <c r="AV116" s="12" t="s">
        <v>80</v>
      </c>
      <c r="AW116" s="12" t="s">
        <v>35</v>
      </c>
      <c r="AX116" s="12" t="s">
        <v>72</v>
      </c>
      <c r="AY116" s="227" t="s">
        <v>172</v>
      </c>
    </row>
    <row r="117" spans="2:51" s="13" customFormat="1" ht="13.5">
      <c r="B117" s="228"/>
      <c r="C117" s="229"/>
      <c r="D117" s="241" t="s">
        <v>184</v>
      </c>
      <c r="E117" s="251" t="s">
        <v>21</v>
      </c>
      <c r="F117" s="252" t="s">
        <v>173</v>
      </c>
      <c r="G117" s="229"/>
      <c r="H117" s="253">
        <v>3</v>
      </c>
      <c r="I117" s="233"/>
      <c r="J117" s="229"/>
      <c r="K117" s="229"/>
      <c r="L117" s="234"/>
      <c r="M117" s="235"/>
      <c r="N117" s="236"/>
      <c r="O117" s="236"/>
      <c r="P117" s="236"/>
      <c r="Q117" s="236"/>
      <c r="R117" s="236"/>
      <c r="S117" s="236"/>
      <c r="T117" s="237"/>
      <c r="AT117" s="238" t="s">
        <v>184</v>
      </c>
      <c r="AU117" s="238" t="s">
        <v>82</v>
      </c>
      <c r="AV117" s="13" t="s">
        <v>82</v>
      </c>
      <c r="AW117" s="13" t="s">
        <v>35</v>
      </c>
      <c r="AX117" s="13" t="s">
        <v>80</v>
      </c>
      <c r="AY117" s="238" t="s">
        <v>172</v>
      </c>
    </row>
    <row r="118" spans="2:65" s="1" customFormat="1" ht="22.5" customHeight="1">
      <c r="B118" s="41"/>
      <c r="C118" s="202" t="s">
        <v>252</v>
      </c>
      <c r="D118" s="202" t="s">
        <v>175</v>
      </c>
      <c r="E118" s="203" t="s">
        <v>1462</v>
      </c>
      <c r="F118" s="204" t="s">
        <v>1463</v>
      </c>
      <c r="G118" s="205" t="s">
        <v>528</v>
      </c>
      <c r="H118" s="206">
        <v>3</v>
      </c>
      <c r="I118" s="207"/>
      <c r="J118" s="208">
        <f>ROUND(I118*H118,2)</f>
        <v>0</v>
      </c>
      <c r="K118" s="204" t="s">
        <v>1290</v>
      </c>
      <c r="L118" s="61"/>
      <c r="M118" s="209" t="s">
        <v>21</v>
      </c>
      <c r="N118" s="210" t="s">
        <v>43</v>
      </c>
      <c r="O118" s="42"/>
      <c r="P118" s="211">
        <f>O118*H118</f>
        <v>0</v>
      </c>
      <c r="Q118" s="211">
        <v>0</v>
      </c>
      <c r="R118" s="211">
        <f>Q118*H118</f>
        <v>0</v>
      </c>
      <c r="S118" s="211">
        <v>0</v>
      </c>
      <c r="T118" s="212">
        <f>S118*H118</f>
        <v>0</v>
      </c>
      <c r="AR118" s="24" t="s">
        <v>180</v>
      </c>
      <c r="AT118" s="24" t="s">
        <v>175</v>
      </c>
      <c r="AU118" s="24" t="s">
        <v>82</v>
      </c>
      <c r="AY118" s="24" t="s">
        <v>172</v>
      </c>
      <c r="BE118" s="213">
        <f>IF(N118="základní",J118,0)</f>
        <v>0</v>
      </c>
      <c r="BF118" s="213">
        <f>IF(N118="snížená",J118,0)</f>
        <v>0</v>
      </c>
      <c r="BG118" s="213">
        <f>IF(N118="zákl. přenesená",J118,0)</f>
        <v>0</v>
      </c>
      <c r="BH118" s="213">
        <f>IF(N118="sníž. přenesená",J118,0)</f>
        <v>0</v>
      </c>
      <c r="BI118" s="213">
        <f>IF(N118="nulová",J118,0)</f>
        <v>0</v>
      </c>
      <c r="BJ118" s="24" t="s">
        <v>80</v>
      </c>
      <c r="BK118" s="213">
        <f>ROUND(I118*H118,2)</f>
        <v>0</v>
      </c>
      <c r="BL118" s="24" t="s">
        <v>180</v>
      </c>
      <c r="BM118" s="24" t="s">
        <v>1464</v>
      </c>
    </row>
    <row r="119" spans="2:51" s="12" customFormat="1" ht="13.5">
      <c r="B119" s="217"/>
      <c r="C119" s="218"/>
      <c r="D119" s="214" t="s">
        <v>184</v>
      </c>
      <c r="E119" s="219" t="s">
        <v>21</v>
      </c>
      <c r="F119" s="220" t="s">
        <v>1461</v>
      </c>
      <c r="G119" s="218"/>
      <c r="H119" s="221" t="s">
        <v>21</v>
      </c>
      <c r="I119" s="222"/>
      <c r="J119" s="218"/>
      <c r="K119" s="218"/>
      <c r="L119" s="223"/>
      <c r="M119" s="224"/>
      <c r="N119" s="225"/>
      <c r="O119" s="225"/>
      <c r="P119" s="225"/>
      <c r="Q119" s="225"/>
      <c r="R119" s="225"/>
      <c r="S119" s="225"/>
      <c r="T119" s="226"/>
      <c r="AT119" s="227" t="s">
        <v>184</v>
      </c>
      <c r="AU119" s="227" t="s">
        <v>82</v>
      </c>
      <c r="AV119" s="12" t="s">
        <v>80</v>
      </c>
      <c r="AW119" s="12" t="s">
        <v>35</v>
      </c>
      <c r="AX119" s="12" t="s">
        <v>72</v>
      </c>
      <c r="AY119" s="227" t="s">
        <v>172</v>
      </c>
    </row>
    <row r="120" spans="2:51" s="13" customFormat="1" ht="13.5">
      <c r="B120" s="228"/>
      <c r="C120" s="229"/>
      <c r="D120" s="241" t="s">
        <v>184</v>
      </c>
      <c r="E120" s="251" t="s">
        <v>21</v>
      </c>
      <c r="F120" s="252" t="s">
        <v>173</v>
      </c>
      <c r="G120" s="229"/>
      <c r="H120" s="253">
        <v>3</v>
      </c>
      <c r="I120" s="233"/>
      <c r="J120" s="229"/>
      <c r="K120" s="229"/>
      <c r="L120" s="234"/>
      <c r="M120" s="235"/>
      <c r="N120" s="236"/>
      <c r="O120" s="236"/>
      <c r="P120" s="236"/>
      <c r="Q120" s="236"/>
      <c r="R120" s="236"/>
      <c r="S120" s="236"/>
      <c r="T120" s="237"/>
      <c r="AT120" s="238" t="s">
        <v>184</v>
      </c>
      <c r="AU120" s="238" t="s">
        <v>82</v>
      </c>
      <c r="AV120" s="13" t="s">
        <v>82</v>
      </c>
      <c r="AW120" s="13" t="s">
        <v>35</v>
      </c>
      <c r="AX120" s="13" t="s">
        <v>80</v>
      </c>
      <c r="AY120" s="238" t="s">
        <v>172</v>
      </c>
    </row>
    <row r="121" spans="2:65" s="1" customFormat="1" ht="22.5" customHeight="1">
      <c r="B121" s="41"/>
      <c r="C121" s="202" t="s">
        <v>257</v>
      </c>
      <c r="D121" s="202" t="s">
        <v>175</v>
      </c>
      <c r="E121" s="203" t="s">
        <v>1465</v>
      </c>
      <c r="F121" s="204" t="s">
        <v>1466</v>
      </c>
      <c r="G121" s="205" t="s">
        <v>238</v>
      </c>
      <c r="H121" s="206">
        <v>1</v>
      </c>
      <c r="I121" s="207"/>
      <c r="J121" s="208">
        <f>ROUND(I121*H121,2)</f>
        <v>0</v>
      </c>
      <c r="K121" s="204" t="s">
        <v>1290</v>
      </c>
      <c r="L121" s="61"/>
      <c r="M121" s="209" t="s">
        <v>21</v>
      </c>
      <c r="N121" s="210" t="s">
        <v>43</v>
      </c>
      <c r="O121" s="42"/>
      <c r="P121" s="211">
        <f>O121*H121</f>
        <v>0</v>
      </c>
      <c r="Q121" s="211">
        <v>0</v>
      </c>
      <c r="R121" s="211">
        <f>Q121*H121</f>
        <v>0</v>
      </c>
      <c r="S121" s="211">
        <v>0</v>
      </c>
      <c r="T121" s="212">
        <f>S121*H121</f>
        <v>0</v>
      </c>
      <c r="AR121" s="24" t="s">
        <v>180</v>
      </c>
      <c r="AT121" s="24" t="s">
        <v>175</v>
      </c>
      <c r="AU121" s="24" t="s">
        <v>82</v>
      </c>
      <c r="AY121" s="24" t="s">
        <v>172</v>
      </c>
      <c r="BE121" s="213">
        <f>IF(N121="základní",J121,0)</f>
        <v>0</v>
      </c>
      <c r="BF121" s="213">
        <f>IF(N121="snížená",J121,0)</f>
        <v>0</v>
      </c>
      <c r="BG121" s="213">
        <f>IF(N121="zákl. přenesená",J121,0)</f>
        <v>0</v>
      </c>
      <c r="BH121" s="213">
        <f>IF(N121="sníž. přenesená",J121,0)</f>
        <v>0</v>
      </c>
      <c r="BI121" s="213">
        <f>IF(N121="nulová",J121,0)</f>
        <v>0</v>
      </c>
      <c r="BJ121" s="24" t="s">
        <v>80</v>
      </c>
      <c r="BK121" s="213">
        <f>ROUND(I121*H121,2)</f>
        <v>0</v>
      </c>
      <c r="BL121" s="24" t="s">
        <v>180</v>
      </c>
      <c r="BM121" s="24" t="s">
        <v>1467</v>
      </c>
    </row>
    <row r="122" spans="2:51" s="12" customFormat="1" ht="13.5">
      <c r="B122" s="217"/>
      <c r="C122" s="218"/>
      <c r="D122" s="214" t="s">
        <v>184</v>
      </c>
      <c r="E122" s="219" t="s">
        <v>21</v>
      </c>
      <c r="F122" s="220" t="s">
        <v>1468</v>
      </c>
      <c r="G122" s="218"/>
      <c r="H122" s="221" t="s">
        <v>21</v>
      </c>
      <c r="I122" s="222"/>
      <c r="J122" s="218"/>
      <c r="K122" s="218"/>
      <c r="L122" s="223"/>
      <c r="M122" s="224"/>
      <c r="N122" s="225"/>
      <c r="O122" s="225"/>
      <c r="P122" s="225"/>
      <c r="Q122" s="225"/>
      <c r="R122" s="225"/>
      <c r="S122" s="225"/>
      <c r="T122" s="226"/>
      <c r="AT122" s="227" t="s">
        <v>184</v>
      </c>
      <c r="AU122" s="227" t="s">
        <v>82</v>
      </c>
      <c r="AV122" s="12" t="s">
        <v>80</v>
      </c>
      <c r="AW122" s="12" t="s">
        <v>35</v>
      </c>
      <c r="AX122" s="12" t="s">
        <v>72</v>
      </c>
      <c r="AY122" s="227" t="s">
        <v>172</v>
      </c>
    </row>
    <row r="123" spans="2:51" s="13" customFormat="1" ht="13.5">
      <c r="B123" s="228"/>
      <c r="C123" s="229"/>
      <c r="D123" s="241" t="s">
        <v>184</v>
      </c>
      <c r="E123" s="251" t="s">
        <v>21</v>
      </c>
      <c r="F123" s="252" t="s">
        <v>80</v>
      </c>
      <c r="G123" s="229"/>
      <c r="H123" s="253">
        <v>1</v>
      </c>
      <c r="I123" s="233"/>
      <c r="J123" s="229"/>
      <c r="K123" s="229"/>
      <c r="L123" s="234"/>
      <c r="M123" s="235"/>
      <c r="N123" s="236"/>
      <c r="O123" s="236"/>
      <c r="P123" s="236"/>
      <c r="Q123" s="236"/>
      <c r="R123" s="236"/>
      <c r="S123" s="236"/>
      <c r="T123" s="237"/>
      <c r="AT123" s="238" t="s">
        <v>184</v>
      </c>
      <c r="AU123" s="238" t="s">
        <v>82</v>
      </c>
      <c r="AV123" s="13" t="s">
        <v>82</v>
      </c>
      <c r="AW123" s="13" t="s">
        <v>35</v>
      </c>
      <c r="AX123" s="13" t="s">
        <v>80</v>
      </c>
      <c r="AY123" s="238" t="s">
        <v>172</v>
      </c>
    </row>
    <row r="124" spans="2:65" s="1" customFormat="1" ht="31.5" customHeight="1">
      <c r="B124" s="41"/>
      <c r="C124" s="254" t="s">
        <v>264</v>
      </c>
      <c r="D124" s="254" t="s">
        <v>399</v>
      </c>
      <c r="E124" s="255" t="s">
        <v>1469</v>
      </c>
      <c r="F124" s="256" t="s">
        <v>1470</v>
      </c>
      <c r="G124" s="257" t="s">
        <v>238</v>
      </c>
      <c r="H124" s="258">
        <v>1</v>
      </c>
      <c r="I124" s="259"/>
      <c r="J124" s="260">
        <f>ROUND(I124*H124,2)</f>
        <v>0</v>
      </c>
      <c r="K124" s="256" t="s">
        <v>21</v>
      </c>
      <c r="L124" s="261"/>
      <c r="M124" s="262" t="s">
        <v>21</v>
      </c>
      <c r="N124" s="263" t="s">
        <v>43</v>
      </c>
      <c r="O124" s="42"/>
      <c r="P124" s="211">
        <f>O124*H124</f>
        <v>0</v>
      </c>
      <c r="Q124" s="211">
        <v>0.19</v>
      </c>
      <c r="R124" s="211">
        <f>Q124*H124</f>
        <v>0.19</v>
      </c>
      <c r="S124" s="211">
        <v>0</v>
      </c>
      <c r="T124" s="212">
        <f>S124*H124</f>
        <v>0</v>
      </c>
      <c r="AR124" s="24" t="s">
        <v>243</v>
      </c>
      <c r="AT124" s="24" t="s">
        <v>399</v>
      </c>
      <c r="AU124" s="24" t="s">
        <v>82</v>
      </c>
      <c r="AY124" s="24" t="s">
        <v>172</v>
      </c>
      <c r="BE124" s="213">
        <f>IF(N124="základní",J124,0)</f>
        <v>0</v>
      </c>
      <c r="BF124" s="213">
        <f>IF(N124="snížená",J124,0)</f>
        <v>0</v>
      </c>
      <c r="BG124" s="213">
        <f>IF(N124="zákl. přenesená",J124,0)</f>
        <v>0</v>
      </c>
      <c r="BH124" s="213">
        <f>IF(N124="sníž. přenesená",J124,0)</f>
        <v>0</v>
      </c>
      <c r="BI124" s="213">
        <f>IF(N124="nulová",J124,0)</f>
        <v>0</v>
      </c>
      <c r="BJ124" s="24" t="s">
        <v>80</v>
      </c>
      <c r="BK124" s="213">
        <f>ROUND(I124*H124,2)</f>
        <v>0</v>
      </c>
      <c r="BL124" s="24" t="s">
        <v>180</v>
      </c>
      <c r="BM124" s="24" t="s">
        <v>1471</v>
      </c>
    </row>
    <row r="125" spans="2:51" s="12" customFormat="1" ht="13.5">
      <c r="B125" s="217"/>
      <c r="C125" s="218"/>
      <c r="D125" s="214" t="s">
        <v>184</v>
      </c>
      <c r="E125" s="219" t="s">
        <v>21</v>
      </c>
      <c r="F125" s="220" t="s">
        <v>1472</v>
      </c>
      <c r="G125" s="218"/>
      <c r="H125" s="221" t="s">
        <v>21</v>
      </c>
      <c r="I125" s="222"/>
      <c r="J125" s="218"/>
      <c r="K125" s="218"/>
      <c r="L125" s="223"/>
      <c r="M125" s="224"/>
      <c r="N125" s="225"/>
      <c r="O125" s="225"/>
      <c r="P125" s="225"/>
      <c r="Q125" s="225"/>
      <c r="R125" s="225"/>
      <c r="S125" s="225"/>
      <c r="T125" s="226"/>
      <c r="AT125" s="227" t="s">
        <v>184</v>
      </c>
      <c r="AU125" s="227" t="s">
        <v>82</v>
      </c>
      <c r="AV125" s="12" t="s">
        <v>80</v>
      </c>
      <c r="AW125" s="12" t="s">
        <v>35</v>
      </c>
      <c r="AX125" s="12" t="s">
        <v>72</v>
      </c>
      <c r="AY125" s="227" t="s">
        <v>172</v>
      </c>
    </row>
    <row r="126" spans="2:51" s="13" customFormat="1" ht="13.5">
      <c r="B126" s="228"/>
      <c r="C126" s="229"/>
      <c r="D126" s="214" t="s">
        <v>184</v>
      </c>
      <c r="E126" s="230" t="s">
        <v>21</v>
      </c>
      <c r="F126" s="231" t="s">
        <v>80</v>
      </c>
      <c r="G126" s="229"/>
      <c r="H126" s="232">
        <v>1</v>
      </c>
      <c r="I126" s="233"/>
      <c r="J126" s="229"/>
      <c r="K126" s="229"/>
      <c r="L126" s="234"/>
      <c r="M126" s="235"/>
      <c r="N126" s="236"/>
      <c r="O126" s="236"/>
      <c r="P126" s="236"/>
      <c r="Q126" s="236"/>
      <c r="R126" s="236"/>
      <c r="S126" s="236"/>
      <c r="T126" s="237"/>
      <c r="AT126" s="238" t="s">
        <v>184</v>
      </c>
      <c r="AU126" s="238" t="s">
        <v>82</v>
      </c>
      <c r="AV126" s="13" t="s">
        <v>82</v>
      </c>
      <c r="AW126" s="13" t="s">
        <v>35</v>
      </c>
      <c r="AX126" s="13" t="s">
        <v>80</v>
      </c>
      <c r="AY126" s="238" t="s">
        <v>172</v>
      </c>
    </row>
    <row r="127" spans="2:63" s="11" customFormat="1" ht="29.85" customHeight="1">
      <c r="B127" s="185"/>
      <c r="C127" s="186"/>
      <c r="D127" s="199" t="s">
        <v>71</v>
      </c>
      <c r="E127" s="200" t="s">
        <v>180</v>
      </c>
      <c r="F127" s="200" t="s">
        <v>251</v>
      </c>
      <c r="G127" s="186"/>
      <c r="H127" s="186"/>
      <c r="I127" s="189"/>
      <c r="J127" s="201">
        <f>BK127</f>
        <v>0</v>
      </c>
      <c r="K127" s="186"/>
      <c r="L127" s="191"/>
      <c r="M127" s="192"/>
      <c r="N127" s="193"/>
      <c r="O127" s="193"/>
      <c r="P127" s="194">
        <f>SUM(P128:P130)</f>
        <v>0</v>
      </c>
      <c r="Q127" s="193"/>
      <c r="R127" s="194">
        <f>SUM(R128:R130)</f>
        <v>0</v>
      </c>
      <c r="S127" s="193"/>
      <c r="T127" s="195">
        <f>SUM(T128:T130)</f>
        <v>0</v>
      </c>
      <c r="AR127" s="196" t="s">
        <v>80</v>
      </c>
      <c r="AT127" s="197" t="s">
        <v>71</v>
      </c>
      <c r="AU127" s="197" t="s">
        <v>80</v>
      </c>
      <c r="AY127" s="196" t="s">
        <v>172</v>
      </c>
      <c r="BK127" s="198">
        <f>SUM(BK128:BK130)</f>
        <v>0</v>
      </c>
    </row>
    <row r="128" spans="2:65" s="1" customFormat="1" ht="31.5" customHeight="1">
      <c r="B128" s="41"/>
      <c r="C128" s="202" t="s">
        <v>271</v>
      </c>
      <c r="D128" s="202" t="s">
        <v>175</v>
      </c>
      <c r="E128" s="203" t="s">
        <v>1473</v>
      </c>
      <c r="F128" s="204" t="s">
        <v>1474</v>
      </c>
      <c r="G128" s="205" t="s">
        <v>196</v>
      </c>
      <c r="H128" s="206">
        <v>3.06</v>
      </c>
      <c r="I128" s="207"/>
      <c r="J128" s="208">
        <f>ROUND(I128*H128,2)</f>
        <v>0</v>
      </c>
      <c r="K128" s="204" t="s">
        <v>1290</v>
      </c>
      <c r="L128" s="61"/>
      <c r="M128" s="209" t="s">
        <v>21</v>
      </c>
      <c r="N128" s="210" t="s">
        <v>43</v>
      </c>
      <c r="O128" s="42"/>
      <c r="P128" s="211">
        <f>O128*H128</f>
        <v>0</v>
      </c>
      <c r="Q128" s="211">
        <v>0</v>
      </c>
      <c r="R128" s="211">
        <f>Q128*H128</f>
        <v>0</v>
      </c>
      <c r="S128" s="211">
        <v>0</v>
      </c>
      <c r="T128" s="212">
        <f>S128*H128</f>
        <v>0</v>
      </c>
      <c r="AR128" s="24" t="s">
        <v>180</v>
      </c>
      <c r="AT128" s="24" t="s">
        <v>175</v>
      </c>
      <c r="AU128" s="24" t="s">
        <v>82</v>
      </c>
      <c r="AY128" s="24" t="s">
        <v>172</v>
      </c>
      <c r="BE128" s="213">
        <f>IF(N128="základní",J128,0)</f>
        <v>0</v>
      </c>
      <c r="BF128" s="213">
        <f>IF(N128="snížená",J128,0)</f>
        <v>0</v>
      </c>
      <c r="BG128" s="213">
        <f>IF(N128="zákl. přenesená",J128,0)</f>
        <v>0</v>
      </c>
      <c r="BH128" s="213">
        <f>IF(N128="sníž. přenesená",J128,0)</f>
        <v>0</v>
      </c>
      <c r="BI128" s="213">
        <f>IF(N128="nulová",J128,0)</f>
        <v>0</v>
      </c>
      <c r="BJ128" s="24" t="s">
        <v>80</v>
      </c>
      <c r="BK128" s="213">
        <f>ROUND(I128*H128,2)</f>
        <v>0</v>
      </c>
      <c r="BL128" s="24" t="s">
        <v>180</v>
      </c>
      <c r="BM128" s="24" t="s">
        <v>1475</v>
      </c>
    </row>
    <row r="129" spans="2:51" s="12" customFormat="1" ht="13.5">
      <c r="B129" s="217"/>
      <c r="C129" s="218"/>
      <c r="D129" s="214" t="s">
        <v>184</v>
      </c>
      <c r="E129" s="219" t="s">
        <v>21</v>
      </c>
      <c r="F129" s="220" t="s">
        <v>1431</v>
      </c>
      <c r="G129" s="218"/>
      <c r="H129" s="221" t="s">
        <v>21</v>
      </c>
      <c r="I129" s="222"/>
      <c r="J129" s="218"/>
      <c r="K129" s="218"/>
      <c r="L129" s="223"/>
      <c r="M129" s="224"/>
      <c r="N129" s="225"/>
      <c r="O129" s="225"/>
      <c r="P129" s="225"/>
      <c r="Q129" s="225"/>
      <c r="R129" s="225"/>
      <c r="S129" s="225"/>
      <c r="T129" s="226"/>
      <c r="AT129" s="227" t="s">
        <v>184</v>
      </c>
      <c r="AU129" s="227" t="s">
        <v>82</v>
      </c>
      <c r="AV129" s="12" t="s">
        <v>80</v>
      </c>
      <c r="AW129" s="12" t="s">
        <v>35</v>
      </c>
      <c r="AX129" s="12" t="s">
        <v>72</v>
      </c>
      <c r="AY129" s="227" t="s">
        <v>172</v>
      </c>
    </row>
    <row r="130" spans="2:51" s="13" customFormat="1" ht="13.5">
      <c r="B130" s="228"/>
      <c r="C130" s="229"/>
      <c r="D130" s="214" t="s">
        <v>184</v>
      </c>
      <c r="E130" s="230" t="s">
        <v>21</v>
      </c>
      <c r="F130" s="231" t="s">
        <v>1476</v>
      </c>
      <c r="G130" s="229"/>
      <c r="H130" s="232">
        <v>3.06</v>
      </c>
      <c r="I130" s="233"/>
      <c r="J130" s="229"/>
      <c r="K130" s="229"/>
      <c r="L130" s="234"/>
      <c r="M130" s="235"/>
      <c r="N130" s="236"/>
      <c r="O130" s="236"/>
      <c r="P130" s="236"/>
      <c r="Q130" s="236"/>
      <c r="R130" s="236"/>
      <c r="S130" s="236"/>
      <c r="T130" s="237"/>
      <c r="AT130" s="238" t="s">
        <v>184</v>
      </c>
      <c r="AU130" s="238" t="s">
        <v>82</v>
      </c>
      <c r="AV130" s="13" t="s">
        <v>82</v>
      </c>
      <c r="AW130" s="13" t="s">
        <v>35</v>
      </c>
      <c r="AX130" s="13" t="s">
        <v>80</v>
      </c>
      <c r="AY130" s="238" t="s">
        <v>172</v>
      </c>
    </row>
    <row r="131" spans="2:63" s="11" customFormat="1" ht="29.85" customHeight="1">
      <c r="B131" s="185"/>
      <c r="C131" s="186"/>
      <c r="D131" s="199" t="s">
        <v>71</v>
      </c>
      <c r="E131" s="200" t="s">
        <v>243</v>
      </c>
      <c r="F131" s="200" t="s">
        <v>1477</v>
      </c>
      <c r="G131" s="186"/>
      <c r="H131" s="186"/>
      <c r="I131" s="189"/>
      <c r="J131" s="201">
        <f>BK131</f>
        <v>0</v>
      </c>
      <c r="K131" s="186"/>
      <c r="L131" s="191"/>
      <c r="M131" s="192"/>
      <c r="N131" s="193"/>
      <c r="O131" s="193"/>
      <c r="P131" s="194">
        <f>SUM(P132:P149)</f>
        <v>0</v>
      </c>
      <c r="Q131" s="193"/>
      <c r="R131" s="194">
        <f>SUM(R132:R149)</f>
        <v>8.252928</v>
      </c>
      <c r="S131" s="193"/>
      <c r="T131" s="195">
        <f>SUM(T132:T149)</f>
        <v>0</v>
      </c>
      <c r="AR131" s="196" t="s">
        <v>80</v>
      </c>
      <c r="AT131" s="197" t="s">
        <v>71</v>
      </c>
      <c r="AU131" s="197" t="s">
        <v>80</v>
      </c>
      <c r="AY131" s="196" t="s">
        <v>172</v>
      </c>
      <c r="BK131" s="198">
        <f>SUM(BK132:BK149)</f>
        <v>0</v>
      </c>
    </row>
    <row r="132" spans="2:65" s="1" customFormat="1" ht="31.5" customHeight="1">
      <c r="B132" s="41"/>
      <c r="C132" s="202" t="s">
        <v>278</v>
      </c>
      <c r="D132" s="202" t="s">
        <v>175</v>
      </c>
      <c r="E132" s="203" t="s">
        <v>1478</v>
      </c>
      <c r="F132" s="204" t="s">
        <v>1479</v>
      </c>
      <c r="G132" s="205" t="s">
        <v>528</v>
      </c>
      <c r="H132" s="206">
        <v>17</v>
      </c>
      <c r="I132" s="207"/>
      <c r="J132" s="208">
        <f>ROUND(I132*H132,2)</f>
        <v>0</v>
      </c>
      <c r="K132" s="204" t="s">
        <v>1290</v>
      </c>
      <c r="L132" s="61"/>
      <c r="M132" s="209" t="s">
        <v>21</v>
      </c>
      <c r="N132" s="210" t="s">
        <v>43</v>
      </c>
      <c r="O132" s="42"/>
      <c r="P132" s="211">
        <f>O132*H132</f>
        <v>0</v>
      </c>
      <c r="Q132" s="211">
        <v>0.0033</v>
      </c>
      <c r="R132" s="211">
        <f>Q132*H132</f>
        <v>0.0561</v>
      </c>
      <c r="S132" s="211">
        <v>0</v>
      </c>
      <c r="T132" s="212">
        <f>S132*H132</f>
        <v>0</v>
      </c>
      <c r="AR132" s="24" t="s">
        <v>180</v>
      </c>
      <c r="AT132" s="24" t="s">
        <v>175</v>
      </c>
      <c r="AU132" s="24" t="s">
        <v>82</v>
      </c>
      <c r="AY132" s="24" t="s">
        <v>172</v>
      </c>
      <c r="BE132" s="213">
        <f>IF(N132="základní",J132,0)</f>
        <v>0</v>
      </c>
      <c r="BF132" s="213">
        <f>IF(N132="snížená",J132,0)</f>
        <v>0</v>
      </c>
      <c r="BG132" s="213">
        <f>IF(N132="zákl. přenesená",J132,0)</f>
        <v>0</v>
      </c>
      <c r="BH132" s="213">
        <f>IF(N132="sníž. přenesená",J132,0)</f>
        <v>0</v>
      </c>
      <c r="BI132" s="213">
        <f>IF(N132="nulová",J132,0)</f>
        <v>0</v>
      </c>
      <c r="BJ132" s="24" t="s">
        <v>80</v>
      </c>
      <c r="BK132" s="213">
        <f>ROUND(I132*H132,2)</f>
        <v>0</v>
      </c>
      <c r="BL132" s="24" t="s">
        <v>180</v>
      </c>
      <c r="BM132" s="24" t="s">
        <v>1480</v>
      </c>
    </row>
    <row r="133" spans="2:51" s="12" customFormat="1" ht="13.5">
      <c r="B133" s="217"/>
      <c r="C133" s="218"/>
      <c r="D133" s="214" t="s">
        <v>184</v>
      </c>
      <c r="E133" s="219" t="s">
        <v>21</v>
      </c>
      <c r="F133" s="220" t="s">
        <v>1481</v>
      </c>
      <c r="G133" s="218"/>
      <c r="H133" s="221" t="s">
        <v>21</v>
      </c>
      <c r="I133" s="222"/>
      <c r="J133" s="218"/>
      <c r="K133" s="218"/>
      <c r="L133" s="223"/>
      <c r="M133" s="224"/>
      <c r="N133" s="225"/>
      <c r="O133" s="225"/>
      <c r="P133" s="225"/>
      <c r="Q133" s="225"/>
      <c r="R133" s="225"/>
      <c r="S133" s="225"/>
      <c r="T133" s="226"/>
      <c r="AT133" s="227" t="s">
        <v>184</v>
      </c>
      <c r="AU133" s="227" t="s">
        <v>82</v>
      </c>
      <c r="AV133" s="12" t="s">
        <v>80</v>
      </c>
      <c r="AW133" s="12" t="s">
        <v>35</v>
      </c>
      <c r="AX133" s="12" t="s">
        <v>72</v>
      </c>
      <c r="AY133" s="227" t="s">
        <v>172</v>
      </c>
    </row>
    <row r="134" spans="2:51" s="13" customFormat="1" ht="13.5">
      <c r="B134" s="228"/>
      <c r="C134" s="229"/>
      <c r="D134" s="241" t="s">
        <v>184</v>
      </c>
      <c r="E134" s="251" t="s">
        <v>21</v>
      </c>
      <c r="F134" s="252" t="s">
        <v>333</v>
      </c>
      <c r="G134" s="229"/>
      <c r="H134" s="253">
        <v>17</v>
      </c>
      <c r="I134" s="233"/>
      <c r="J134" s="229"/>
      <c r="K134" s="229"/>
      <c r="L134" s="234"/>
      <c r="M134" s="235"/>
      <c r="N134" s="236"/>
      <c r="O134" s="236"/>
      <c r="P134" s="236"/>
      <c r="Q134" s="236"/>
      <c r="R134" s="236"/>
      <c r="S134" s="236"/>
      <c r="T134" s="237"/>
      <c r="AT134" s="238" t="s">
        <v>184</v>
      </c>
      <c r="AU134" s="238" t="s">
        <v>82</v>
      </c>
      <c r="AV134" s="13" t="s">
        <v>82</v>
      </c>
      <c r="AW134" s="13" t="s">
        <v>35</v>
      </c>
      <c r="AX134" s="13" t="s">
        <v>80</v>
      </c>
      <c r="AY134" s="238" t="s">
        <v>172</v>
      </c>
    </row>
    <row r="135" spans="2:65" s="1" customFormat="1" ht="57" customHeight="1">
      <c r="B135" s="41"/>
      <c r="C135" s="202" t="s">
        <v>284</v>
      </c>
      <c r="D135" s="202" t="s">
        <v>175</v>
      </c>
      <c r="E135" s="203" t="s">
        <v>1482</v>
      </c>
      <c r="F135" s="204" t="s">
        <v>1483</v>
      </c>
      <c r="G135" s="205" t="s">
        <v>196</v>
      </c>
      <c r="H135" s="206">
        <v>4.6</v>
      </c>
      <c r="I135" s="207"/>
      <c r="J135" s="208">
        <f>ROUND(I135*H135,2)</f>
        <v>0</v>
      </c>
      <c r="K135" s="204" t="s">
        <v>1290</v>
      </c>
      <c r="L135" s="61"/>
      <c r="M135" s="209" t="s">
        <v>21</v>
      </c>
      <c r="N135" s="210" t="s">
        <v>43</v>
      </c>
      <c r="O135" s="42"/>
      <c r="P135" s="211">
        <f>O135*H135</f>
        <v>0</v>
      </c>
      <c r="Q135" s="211">
        <v>1.74478</v>
      </c>
      <c r="R135" s="211">
        <f>Q135*H135</f>
        <v>8.025988</v>
      </c>
      <c r="S135" s="211">
        <v>0</v>
      </c>
      <c r="T135" s="212">
        <f>S135*H135</f>
        <v>0</v>
      </c>
      <c r="AR135" s="24" t="s">
        <v>180</v>
      </c>
      <c r="AT135" s="24" t="s">
        <v>175</v>
      </c>
      <c r="AU135" s="24" t="s">
        <v>82</v>
      </c>
      <c r="AY135" s="24" t="s">
        <v>172</v>
      </c>
      <c r="BE135" s="213">
        <f>IF(N135="základní",J135,0)</f>
        <v>0</v>
      </c>
      <c r="BF135" s="213">
        <f>IF(N135="snížená",J135,0)</f>
        <v>0</v>
      </c>
      <c r="BG135" s="213">
        <f>IF(N135="zákl. přenesená",J135,0)</f>
        <v>0</v>
      </c>
      <c r="BH135" s="213">
        <f>IF(N135="sníž. přenesená",J135,0)</f>
        <v>0</v>
      </c>
      <c r="BI135" s="213">
        <f>IF(N135="nulová",J135,0)</f>
        <v>0</v>
      </c>
      <c r="BJ135" s="24" t="s">
        <v>80</v>
      </c>
      <c r="BK135" s="213">
        <f>ROUND(I135*H135,2)</f>
        <v>0</v>
      </c>
      <c r="BL135" s="24" t="s">
        <v>180</v>
      </c>
      <c r="BM135" s="24" t="s">
        <v>1484</v>
      </c>
    </row>
    <row r="136" spans="2:65" s="1" customFormat="1" ht="31.5" customHeight="1">
      <c r="B136" s="41"/>
      <c r="C136" s="202" t="s">
        <v>10</v>
      </c>
      <c r="D136" s="202" t="s">
        <v>175</v>
      </c>
      <c r="E136" s="203" t="s">
        <v>1485</v>
      </c>
      <c r="F136" s="204" t="s">
        <v>1486</v>
      </c>
      <c r="G136" s="205" t="s">
        <v>238</v>
      </c>
      <c r="H136" s="206">
        <v>2</v>
      </c>
      <c r="I136" s="207"/>
      <c r="J136" s="208">
        <f>ROUND(I136*H136,2)</f>
        <v>0</v>
      </c>
      <c r="K136" s="204" t="s">
        <v>1290</v>
      </c>
      <c r="L136" s="61"/>
      <c r="M136" s="209" t="s">
        <v>21</v>
      </c>
      <c r="N136" s="210" t="s">
        <v>43</v>
      </c>
      <c r="O136" s="42"/>
      <c r="P136" s="211">
        <f>O136*H136</f>
        <v>0</v>
      </c>
      <c r="Q136" s="211">
        <v>0.05346</v>
      </c>
      <c r="R136" s="211">
        <f>Q136*H136</f>
        <v>0.10692</v>
      </c>
      <c r="S136" s="211">
        <v>0</v>
      </c>
      <c r="T136" s="212">
        <f>S136*H136</f>
        <v>0</v>
      </c>
      <c r="AR136" s="24" t="s">
        <v>180</v>
      </c>
      <c r="AT136" s="24" t="s">
        <v>175</v>
      </c>
      <c r="AU136" s="24" t="s">
        <v>82</v>
      </c>
      <c r="AY136" s="24" t="s">
        <v>172</v>
      </c>
      <c r="BE136" s="213">
        <f>IF(N136="základní",J136,0)</f>
        <v>0</v>
      </c>
      <c r="BF136" s="213">
        <f>IF(N136="snížená",J136,0)</f>
        <v>0</v>
      </c>
      <c r="BG136" s="213">
        <f>IF(N136="zákl. přenesená",J136,0)</f>
        <v>0</v>
      </c>
      <c r="BH136" s="213">
        <f>IF(N136="sníž. přenesená",J136,0)</f>
        <v>0</v>
      </c>
      <c r="BI136" s="213">
        <f>IF(N136="nulová",J136,0)</f>
        <v>0</v>
      </c>
      <c r="BJ136" s="24" t="s">
        <v>80</v>
      </c>
      <c r="BK136" s="213">
        <f>ROUND(I136*H136,2)</f>
        <v>0</v>
      </c>
      <c r="BL136" s="24" t="s">
        <v>180</v>
      </c>
      <c r="BM136" s="24" t="s">
        <v>1487</v>
      </c>
    </row>
    <row r="137" spans="2:51" s="12" customFormat="1" ht="13.5">
      <c r="B137" s="217"/>
      <c r="C137" s="218"/>
      <c r="D137" s="214" t="s">
        <v>184</v>
      </c>
      <c r="E137" s="219" t="s">
        <v>21</v>
      </c>
      <c r="F137" s="220" t="s">
        <v>1488</v>
      </c>
      <c r="G137" s="218"/>
      <c r="H137" s="221" t="s">
        <v>21</v>
      </c>
      <c r="I137" s="222"/>
      <c r="J137" s="218"/>
      <c r="K137" s="218"/>
      <c r="L137" s="223"/>
      <c r="M137" s="224"/>
      <c r="N137" s="225"/>
      <c r="O137" s="225"/>
      <c r="P137" s="225"/>
      <c r="Q137" s="225"/>
      <c r="R137" s="225"/>
      <c r="S137" s="225"/>
      <c r="T137" s="226"/>
      <c r="AT137" s="227" t="s">
        <v>184</v>
      </c>
      <c r="AU137" s="227" t="s">
        <v>82</v>
      </c>
      <c r="AV137" s="12" t="s">
        <v>80</v>
      </c>
      <c r="AW137" s="12" t="s">
        <v>35</v>
      </c>
      <c r="AX137" s="12" t="s">
        <v>72</v>
      </c>
      <c r="AY137" s="227" t="s">
        <v>172</v>
      </c>
    </row>
    <row r="138" spans="2:51" s="13" customFormat="1" ht="13.5">
      <c r="B138" s="228"/>
      <c r="C138" s="229"/>
      <c r="D138" s="214" t="s">
        <v>184</v>
      </c>
      <c r="E138" s="230" t="s">
        <v>21</v>
      </c>
      <c r="F138" s="231" t="s">
        <v>80</v>
      </c>
      <c r="G138" s="229"/>
      <c r="H138" s="232">
        <v>1</v>
      </c>
      <c r="I138" s="233"/>
      <c r="J138" s="229"/>
      <c r="K138" s="229"/>
      <c r="L138" s="234"/>
      <c r="M138" s="235"/>
      <c r="N138" s="236"/>
      <c r="O138" s="236"/>
      <c r="P138" s="236"/>
      <c r="Q138" s="236"/>
      <c r="R138" s="236"/>
      <c r="S138" s="236"/>
      <c r="T138" s="237"/>
      <c r="AT138" s="238" t="s">
        <v>184</v>
      </c>
      <c r="AU138" s="238" t="s">
        <v>82</v>
      </c>
      <c r="AV138" s="13" t="s">
        <v>82</v>
      </c>
      <c r="AW138" s="13" t="s">
        <v>35</v>
      </c>
      <c r="AX138" s="13" t="s">
        <v>72</v>
      </c>
      <c r="AY138" s="238" t="s">
        <v>172</v>
      </c>
    </row>
    <row r="139" spans="2:51" s="12" customFormat="1" ht="13.5">
      <c r="B139" s="217"/>
      <c r="C139" s="218"/>
      <c r="D139" s="214" t="s">
        <v>184</v>
      </c>
      <c r="E139" s="219" t="s">
        <v>21</v>
      </c>
      <c r="F139" s="220" t="s">
        <v>1489</v>
      </c>
      <c r="G139" s="218"/>
      <c r="H139" s="221" t="s">
        <v>21</v>
      </c>
      <c r="I139" s="222"/>
      <c r="J139" s="218"/>
      <c r="K139" s="218"/>
      <c r="L139" s="223"/>
      <c r="M139" s="224"/>
      <c r="N139" s="225"/>
      <c r="O139" s="225"/>
      <c r="P139" s="225"/>
      <c r="Q139" s="225"/>
      <c r="R139" s="225"/>
      <c r="S139" s="225"/>
      <c r="T139" s="226"/>
      <c r="AT139" s="227" t="s">
        <v>184</v>
      </c>
      <c r="AU139" s="227" t="s">
        <v>82</v>
      </c>
      <c r="AV139" s="12" t="s">
        <v>80</v>
      </c>
      <c r="AW139" s="12" t="s">
        <v>35</v>
      </c>
      <c r="AX139" s="12" t="s">
        <v>72</v>
      </c>
      <c r="AY139" s="227" t="s">
        <v>172</v>
      </c>
    </row>
    <row r="140" spans="2:51" s="13" customFormat="1" ht="13.5">
      <c r="B140" s="228"/>
      <c r="C140" s="229"/>
      <c r="D140" s="214" t="s">
        <v>184</v>
      </c>
      <c r="E140" s="230" t="s">
        <v>21</v>
      </c>
      <c r="F140" s="231" t="s">
        <v>80</v>
      </c>
      <c r="G140" s="229"/>
      <c r="H140" s="232">
        <v>1</v>
      </c>
      <c r="I140" s="233"/>
      <c r="J140" s="229"/>
      <c r="K140" s="229"/>
      <c r="L140" s="234"/>
      <c r="M140" s="235"/>
      <c r="N140" s="236"/>
      <c r="O140" s="236"/>
      <c r="P140" s="236"/>
      <c r="Q140" s="236"/>
      <c r="R140" s="236"/>
      <c r="S140" s="236"/>
      <c r="T140" s="237"/>
      <c r="AT140" s="238" t="s">
        <v>184</v>
      </c>
      <c r="AU140" s="238" t="s">
        <v>82</v>
      </c>
      <c r="AV140" s="13" t="s">
        <v>82</v>
      </c>
      <c r="AW140" s="13" t="s">
        <v>35</v>
      </c>
      <c r="AX140" s="13" t="s">
        <v>72</v>
      </c>
      <c r="AY140" s="238" t="s">
        <v>172</v>
      </c>
    </row>
    <row r="141" spans="2:51" s="14" customFormat="1" ht="13.5">
      <c r="B141" s="239"/>
      <c r="C141" s="240"/>
      <c r="D141" s="241" t="s">
        <v>184</v>
      </c>
      <c r="E141" s="242" t="s">
        <v>21</v>
      </c>
      <c r="F141" s="243" t="s">
        <v>193</v>
      </c>
      <c r="G141" s="240"/>
      <c r="H141" s="244">
        <v>2</v>
      </c>
      <c r="I141" s="245"/>
      <c r="J141" s="240"/>
      <c r="K141" s="240"/>
      <c r="L141" s="246"/>
      <c r="M141" s="247"/>
      <c r="N141" s="248"/>
      <c r="O141" s="248"/>
      <c r="P141" s="248"/>
      <c r="Q141" s="248"/>
      <c r="R141" s="248"/>
      <c r="S141" s="248"/>
      <c r="T141" s="249"/>
      <c r="AT141" s="250" t="s">
        <v>184</v>
      </c>
      <c r="AU141" s="250" t="s">
        <v>82</v>
      </c>
      <c r="AV141" s="14" t="s">
        <v>180</v>
      </c>
      <c r="AW141" s="14" t="s">
        <v>35</v>
      </c>
      <c r="AX141" s="14" t="s">
        <v>80</v>
      </c>
      <c r="AY141" s="250" t="s">
        <v>172</v>
      </c>
    </row>
    <row r="142" spans="2:65" s="1" customFormat="1" ht="31.5" customHeight="1">
      <c r="B142" s="41"/>
      <c r="C142" s="202" t="s">
        <v>320</v>
      </c>
      <c r="D142" s="202" t="s">
        <v>175</v>
      </c>
      <c r="E142" s="203" t="s">
        <v>1490</v>
      </c>
      <c r="F142" s="204" t="s">
        <v>1491</v>
      </c>
      <c r="G142" s="205" t="s">
        <v>238</v>
      </c>
      <c r="H142" s="206">
        <v>2</v>
      </c>
      <c r="I142" s="207"/>
      <c r="J142" s="208">
        <f>ROUND(I142*H142,2)</f>
        <v>0</v>
      </c>
      <c r="K142" s="204" t="s">
        <v>1290</v>
      </c>
      <c r="L142" s="61"/>
      <c r="M142" s="209" t="s">
        <v>21</v>
      </c>
      <c r="N142" s="210" t="s">
        <v>43</v>
      </c>
      <c r="O142" s="42"/>
      <c r="P142" s="211">
        <f>O142*H142</f>
        <v>0</v>
      </c>
      <c r="Q142" s="211">
        <v>0.0062</v>
      </c>
      <c r="R142" s="211">
        <f>Q142*H142</f>
        <v>0.0124</v>
      </c>
      <c r="S142" s="211">
        <v>0</v>
      </c>
      <c r="T142" s="212">
        <f>S142*H142</f>
        <v>0</v>
      </c>
      <c r="AR142" s="24" t="s">
        <v>180</v>
      </c>
      <c r="AT142" s="24" t="s">
        <v>175</v>
      </c>
      <c r="AU142" s="24" t="s">
        <v>82</v>
      </c>
      <c r="AY142" s="24" t="s">
        <v>172</v>
      </c>
      <c r="BE142" s="213">
        <f>IF(N142="základní",J142,0)</f>
        <v>0</v>
      </c>
      <c r="BF142" s="213">
        <f>IF(N142="snížená",J142,0)</f>
        <v>0</v>
      </c>
      <c r="BG142" s="213">
        <f>IF(N142="zákl. přenesená",J142,0)</f>
        <v>0</v>
      </c>
      <c r="BH142" s="213">
        <f>IF(N142="sníž. přenesená",J142,0)</f>
        <v>0</v>
      </c>
      <c r="BI142" s="213">
        <f>IF(N142="nulová",J142,0)</f>
        <v>0</v>
      </c>
      <c r="BJ142" s="24" t="s">
        <v>80</v>
      </c>
      <c r="BK142" s="213">
        <f>ROUND(I142*H142,2)</f>
        <v>0</v>
      </c>
      <c r="BL142" s="24" t="s">
        <v>180</v>
      </c>
      <c r="BM142" s="24" t="s">
        <v>1492</v>
      </c>
    </row>
    <row r="143" spans="2:51" s="13" customFormat="1" ht="13.5">
      <c r="B143" s="228"/>
      <c r="C143" s="229"/>
      <c r="D143" s="241" t="s">
        <v>184</v>
      </c>
      <c r="E143" s="251" t="s">
        <v>21</v>
      </c>
      <c r="F143" s="252" t="s">
        <v>82</v>
      </c>
      <c r="G143" s="229"/>
      <c r="H143" s="253">
        <v>2</v>
      </c>
      <c r="I143" s="233"/>
      <c r="J143" s="229"/>
      <c r="K143" s="229"/>
      <c r="L143" s="234"/>
      <c r="M143" s="235"/>
      <c r="N143" s="236"/>
      <c r="O143" s="236"/>
      <c r="P143" s="236"/>
      <c r="Q143" s="236"/>
      <c r="R143" s="236"/>
      <c r="S143" s="236"/>
      <c r="T143" s="237"/>
      <c r="AT143" s="238" t="s">
        <v>184</v>
      </c>
      <c r="AU143" s="238" t="s">
        <v>82</v>
      </c>
      <c r="AV143" s="13" t="s">
        <v>82</v>
      </c>
      <c r="AW143" s="13" t="s">
        <v>35</v>
      </c>
      <c r="AX143" s="13" t="s">
        <v>80</v>
      </c>
      <c r="AY143" s="238" t="s">
        <v>172</v>
      </c>
    </row>
    <row r="144" spans="2:65" s="1" customFormat="1" ht="31.5" customHeight="1">
      <c r="B144" s="41"/>
      <c r="C144" s="202" t="s">
        <v>333</v>
      </c>
      <c r="D144" s="202" t="s">
        <v>175</v>
      </c>
      <c r="E144" s="203" t="s">
        <v>1493</v>
      </c>
      <c r="F144" s="204" t="s">
        <v>1494</v>
      </c>
      <c r="G144" s="205" t="s">
        <v>238</v>
      </c>
      <c r="H144" s="206">
        <v>2</v>
      </c>
      <c r="I144" s="207"/>
      <c r="J144" s="208">
        <f>ROUND(I144*H144,2)</f>
        <v>0</v>
      </c>
      <c r="K144" s="204" t="s">
        <v>1290</v>
      </c>
      <c r="L144" s="61"/>
      <c r="M144" s="209" t="s">
        <v>21</v>
      </c>
      <c r="N144" s="210" t="s">
        <v>43</v>
      </c>
      <c r="O144" s="42"/>
      <c r="P144" s="211">
        <f>O144*H144</f>
        <v>0</v>
      </c>
      <c r="Q144" s="211">
        <v>0</v>
      </c>
      <c r="R144" s="211">
        <f>Q144*H144</f>
        <v>0</v>
      </c>
      <c r="S144" s="211">
        <v>0</v>
      </c>
      <c r="T144" s="212">
        <f>S144*H144</f>
        <v>0</v>
      </c>
      <c r="AR144" s="24" t="s">
        <v>180</v>
      </c>
      <c r="AT144" s="24" t="s">
        <v>175</v>
      </c>
      <c r="AU144" s="24" t="s">
        <v>82</v>
      </c>
      <c r="AY144" s="24" t="s">
        <v>172</v>
      </c>
      <c r="BE144" s="213">
        <f>IF(N144="základní",J144,0)</f>
        <v>0</v>
      </c>
      <c r="BF144" s="213">
        <f>IF(N144="snížená",J144,0)</f>
        <v>0</v>
      </c>
      <c r="BG144" s="213">
        <f>IF(N144="zákl. přenesená",J144,0)</f>
        <v>0</v>
      </c>
      <c r="BH144" s="213">
        <f>IF(N144="sníž. přenesená",J144,0)</f>
        <v>0</v>
      </c>
      <c r="BI144" s="213">
        <f>IF(N144="nulová",J144,0)</f>
        <v>0</v>
      </c>
      <c r="BJ144" s="24" t="s">
        <v>80</v>
      </c>
      <c r="BK144" s="213">
        <f>ROUND(I144*H144,2)</f>
        <v>0</v>
      </c>
      <c r="BL144" s="24" t="s">
        <v>180</v>
      </c>
      <c r="BM144" s="24" t="s">
        <v>1495</v>
      </c>
    </row>
    <row r="145" spans="2:51" s="13" customFormat="1" ht="13.5">
      <c r="B145" s="228"/>
      <c r="C145" s="229"/>
      <c r="D145" s="241" t="s">
        <v>184</v>
      </c>
      <c r="E145" s="251" t="s">
        <v>21</v>
      </c>
      <c r="F145" s="252" t="s">
        <v>82</v>
      </c>
      <c r="G145" s="229"/>
      <c r="H145" s="253">
        <v>2</v>
      </c>
      <c r="I145" s="233"/>
      <c r="J145" s="229"/>
      <c r="K145" s="229"/>
      <c r="L145" s="234"/>
      <c r="M145" s="235"/>
      <c r="N145" s="236"/>
      <c r="O145" s="236"/>
      <c r="P145" s="236"/>
      <c r="Q145" s="236"/>
      <c r="R145" s="236"/>
      <c r="S145" s="236"/>
      <c r="T145" s="237"/>
      <c r="AT145" s="238" t="s">
        <v>184</v>
      </c>
      <c r="AU145" s="238" t="s">
        <v>82</v>
      </c>
      <c r="AV145" s="13" t="s">
        <v>82</v>
      </c>
      <c r="AW145" s="13" t="s">
        <v>35</v>
      </c>
      <c r="AX145" s="13" t="s">
        <v>80</v>
      </c>
      <c r="AY145" s="238" t="s">
        <v>172</v>
      </c>
    </row>
    <row r="146" spans="2:65" s="1" customFormat="1" ht="31.5" customHeight="1">
      <c r="B146" s="41"/>
      <c r="C146" s="202" t="s">
        <v>342</v>
      </c>
      <c r="D146" s="202" t="s">
        <v>175</v>
      </c>
      <c r="E146" s="203" t="s">
        <v>1496</v>
      </c>
      <c r="F146" s="204" t="s">
        <v>1497</v>
      </c>
      <c r="G146" s="205" t="s">
        <v>238</v>
      </c>
      <c r="H146" s="206">
        <v>2</v>
      </c>
      <c r="I146" s="207"/>
      <c r="J146" s="208">
        <f>ROUND(I146*H146,2)</f>
        <v>0</v>
      </c>
      <c r="K146" s="204" t="s">
        <v>1290</v>
      </c>
      <c r="L146" s="61"/>
      <c r="M146" s="209" t="s">
        <v>21</v>
      </c>
      <c r="N146" s="210" t="s">
        <v>43</v>
      </c>
      <c r="O146" s="42"/>
      <c r="P146" s="211">
        <f>O146*H146</f>
        <v>0</v>
      </c>
      <c r="Q146" s="211">
        <v>0.02525</v>
      </c>
      <c r="R146" s="211">
        <f>Q146*H146</f>
        <v>0.0505</v>
      </c>
      <c r="S146" s="211">
        <v>0</v>
      </c>
      <c r="T146" s="212">
        <f>S146*H146</f>
        <v>0</v>
      </c>
      <c r="AR146" s="24" t="s">
        <v>180</v>
      </c>
      <c r="AT146" s="24" t="s">
        <v>175</v>
      </c>
      <c r="AU146" s="24" t="s">
        <v>82</v>
      </c>
      <c r="AY146" s="24" t="s">
        <v>172</v>
      </c>
      <c r="BE146" s="213">
        <f>IF(N146="základní",J146,0)</f>
        <v>0</v>
      </c>
      <c r="BF146" s="213">
        <f>IF(N146="snížená",J146,0)</f>
        <v>0</v>
      </c>
      <c r="BG146" s="213">
        <f>IF(N146="zákl. přenesená",J146,0)</f>
        <v>0</v>
      </c>
      <c r="BH146" s="213">
        <f>IF(N146="sníž. přenesená",J146,0)</f>
        <v>0</v>
      </c>
      <c r="BI146" s="213">
        <f>IF(N146="nulová",J146,0)</f>
        <v>0</v>
      </c>
      <c r="BJ146" s="24" t="s">
        <v>80</v>
      </c>
      <c r="BK146" s="213">
        <f>ROUND(I146*H146,2)</f>
        <v>0</v>
      </c>
      <c r="BL146" s="24" t="s">
        <v>180</v>
      </c>
      <c r="BM146" s="24" t="s">
        <v>1498</v>
      </c>
    </row>
    <row r="147" spans="2:51" s="13" customFormat="1" ht="13.5">
      <c r="B147" s="228"/>
      <c r="C147" s="229"/>
      <c r="D147" s="241" t="s">
        <v>184</v>
      </c>
      <c r="E147" s="251" t="s">
        <v>21</v>
      </c>
      <c r="F147" s="252" t="s">
        <v>82</v>
      </c>
      <c r="G147" s="229"/>
      <c r="H147" s="253">
        <v>2</v>
      </c>
      <c r="I147" s="233"/>
      <c r="J147" s="229"/>
      <c r="K147" s="229"/>
      <c r="L147" s="234"/>
      <c r="M147" s="235"/>
      <c r="N147" s="236"/>
      <c r="O147" s="236"/>
      <c r="P147" s="236"/>
      <c r="Q147" s="236"/>
      <c r="R147" s="236"/>
      <c r="S147" s="236"/>
      <c r="T147" s="237"/>
      <c r="AT147" s="238" t="s">
        <v>184</v>
      </c>
      <c r="AU147" s="238" t="s">
        <v>82</v>
      </c>
      <c r="AV147" s="13" t="s">
        <v>82</v>
      </c>
      <c r="AW147" s="13" t="s">
        <v>35</v>
      </c>
      <c r="AX147" s="13" t="s">
        <v>80</v>
      </c>
      <c r="AY147" s="238" t="s">
        <v>172</v>
      </c>
    </row>
    <row r="148" spans="2:65" s="1" customFormat="1" ht="22.5" customHeight="1">
      <c r="B148" s="41"/>
      <c r="C148" s="202" t="s">
        <v>367</v>
      </c>
      <c r="D148" s="202" t="s">
        <v>175</v>
      </c>
      <c r="E148" s="203" t="s">
        <v>1499</v>
      </c>
      <c r="F148" s="204" t="s">
        <v>1500</v>
      </c>
      <c r="G148" s="205" t="s">
        <v>528</v>
      </c>
      <c r="H148" s="206">
        <v>17</v>
      </c>
      <c r="I148" s="207"/>
      <c r="J148" s="208">
        <f>ROUND(I148*H148,2)</f>
        <v>0</v>
      </c>
      <c r="K148" s="204" t="s">
        <v>1290</v>
      </c>
      <c r="L148" s="61"/>
      <c r="M148" s="209" t="s">
        <v>21</v>
      </c>
      <c r="N148" s="210" t="s">
        <v>43</v>
      </c>
      <c r="O148" s="42"/>
      <c r="P148" s="211">
        <f>O148*H148</f>
        <v>0</v>
      </c>
      <c r="Q148" s="211">
        <v>6E-05</v>
      </c>
      <c r="R148" s="211">
        <f>Q148*H148</f>
        <v>0.00102</v>
      </c>
      <c r="S148" s="211">
        <v>0</v>
      </c>
      <c r="T148" s="212">
        <f>S148*H148</f>
        <v>0</v>
      </c>
      <c r="AR148" s="24" t="s">
        <v>180</v>
      </c>
      <c r="AT148" s="24" t="s">
        <v>175</v>
      </c>
      <c r="AU148" s="24" t="s">
        <v>82</v>
      </c>
      <c r="AY148" s="24" t="s">
        <v>172</v>
      </c>
      <c r="BE148" s="213">
        <f>IF(N148="základní",J148,0)</f>
        <v>0</v>
      </c>
      <c r="BF148" s="213">
        <f>IF(N148="snížená",J148,0)</f>
        <v>0</v>
      </c>
      <c r="BG148" s="213">
        <f>IF(N148="zákl. přenesená",J148,0)</f>
        <v>0</v>
      </c>
      <c r="BH148" s="213">
        <f>IF(N148="sníž. přenesená",J148,0)</f>
        <v>0</v>
      </c>
      <c r="BI148" s="213">
        <f>IF(N148="nulová",J148,0)</f>
        <v>0</v>
      </c>
      <c r="BJ148" s="24" t="s">
        <v>80</v>
      </c>
      <c r="BK148" s="213">
        <f>ROUND(I148*H148,2)</f>
        <v>0</v>
      </c>
      <c r="BL148" s="24" t="s">
        <v>180</v>
      </c>
      <c r="BM148" s="24" t="s">
        <v>1501</v>
      </c>
    </row>
    <row r="149" spans="2:51" s="13" customFormat="1" ht="13.5">
      <c r="B149" s="228"/>
      <c r="C149" s="229"/>
      <c r="D149" s="214" t="s">
        <v>184</v>
      </c>
      <c r="E149" s="230" t="s">
        <v>21</v>
      </c>
      <c r="F149" s="231" t="s">
        <v>333</v>
      </c>
      <c r="G149" s="229"/>
      <c r="H149" s="232">
        <v>17</v>
      </c>
      <c r="I149" s="233"/>
      <c r="J149" s="229"/>
      <c r="K149" s="229"/>
      <c r="L149" s="234"/>
      <c r="M149" s="270"/>
      <c r="N149" s="271"/>
      <c r="O149" s="271"/>
      <c r="P149" s="271"/>
      <c r="Q149" s="271"/>
      <c r="R149" s="271"/>
      <c r="S149" s="271"/>
      <c r="T149" s="272"/>
      <c r="AT149" s="238" t="s">
        <v>184</v>
      </c>
      <c r="AU149" s="238" t="s">
        <v>82</v>
      </c>
      <c r="AV149" s="13" t="s">
        <v>82</v>
      </c>
      <c r="AW149" s="13" t="s">
        <v>35</v>
      </c>
      <c r="AX149" s="13" t="s">
        <v>80</v>
      </c>
      <c r="AY149" s="238" t="s">
        <v>172</v>
      </c>
    </row>
    <row r="150" spans="2:12" s="1" customFormat="1" ht="6.95" customHeight="1">
      <c r="B150" s="56"/>
      <c r="C150" s="57"/>
      <c r="D150" s="57"/>
      <c r="E150" s="57"/>
      <c r="F150" s="57"/>
      <c r="G150" s="57"/>
      <c r="H150" s="57"/>
      <c r="I150" s="148"/>
      <c r="J150" s="57"/>
      <c r="K150" s="57"/>
      <c r="L150" s="61"/>
    </row>
  </sheetData>
  <sheetProtection password="CC35" sheet="1" objects="1" scenarios="1" formatCells="0" formatColumns="0" formatRows="0" sort="0" autoFilter="0"/>
  <autoFilter ref="C80:K149"/>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95</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ht="13.5">
      <c r="B8" s="28"/>
      <c r="C8" s="29"/>
      <c r="D8" s="37" t="s">
        <v>126</v>
      </c>
      <c r="E8" s="29"/>
      <c r="F8" s="29"/>
      <c r="G8" s="29"/>
      <c r="H8" s="29"/>
      <c r="I8" s="126"/>
      <c r="J8" s="29"/>
      <c r="K8" s="31"/>
    </row>
    <row r="9" spans="2:11" s="1" customFormat="1" ht="22.5" customHeight="1">
      <c r="B9" s="41"/>
      <c r="C9" s="42"/>
      <c r="D9" s="42"/>
      <c r="E9" s="405" t="s">
        <v>1502</v>
      </c>
      <c r="F9" s="408"/>
      <c r="G9" s="408"/>
      <c r="H9" s="408"/>
      <c r="I9" s="127"/>
      <c r="J9" s="42"/>
      <c r="K9" s="45"/>
    </row>
    <row r="10" spans="2:11" s="1" customFormat="1" ht="13.5">
      <c r="B10" s="41"/>
      <c r="C10" s="42"/>
      <c r="D10" s="37" t="s">
        <v>1503</v>
      </c>
      <c r="E10" s="42"/>
      <c r="F10" s="42"/>
      <c r="G10" s="42"/>
      <c r="H10" s="42"/>
      <c r="I10" s="127"/>
      <c r="J10" s="42"/>
      <c r="K10" s="45"/>
    </row>
    <row r="11" spans="2:11" s="1" customFormat="1" ht="36.95" customHeight="1">
      <c r="B11" s="41"/>
      <c r="C11" s="42"/>
      <c r="D11" s="42"/>
      <c r="E11" s="407" t="s">
        <v>1504</v>
      </c>
      <c r="F11" s="408"/>
      <c r="G11" s="408"/>
      <c r="H11" s="408"/>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7.11.2017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21</v>
      </c>
      <c r="K16" s="45"/>
    </row>
    <row r="17" spans="2:11" s="1" customFormat="1" ht="18" customHeight="1">
      <c r="B17" s="41"/>
      <c r="C17" s="42"/>
      <c r="D17" s="42"/>
      <c r="E17" s="35" t="s">
        <v>29</v>
      </c>
      <c r="F17" s="42"/>
      <c r="G17" s="42"/>
      <c r="H17" s="42"/>
      <c r="I17" s="128" t="s">
        <v>30</v>
      </c>
      <c r="J17" s="35" t="s">
        <v>21</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31</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30</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33</v>
      </c>
      <c r="E22" s="42"/>
      <c r="F22" s="42"/>
      <c r="G22" s="42"/>
      <c r="H22" s="42"/>
      <c r="I22" s="128" t="s">
        <v>28</v>
      </c>
      <c r="J22" s="35" t="s">
        <v>21</v>
      </c>
      <c r="K22" s="45"/>
    </row>
    <row r="23" spans="2:11" s="1" customFormat="1" ht="18" customHeight="1">
      <c r="B23" s="41"/>
      <c r="C23" s="42"/>
      <c r="D23" s="42"/>
      <c r="E23" s="35" t="s">
        <v>1505</v>
      </c>
      <c r="F23" s="42"/>
      <c r="G23" s="42"/>
      <c r="H23" s="42"/>
      <c r="I23" s="128" t="s">
        <v>30</v>
      </c>
      <c r="J23" s="35" t="s">
        <v>21</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36</v>
      </c>
      <c r="E25" s="42"/>
      <c r="F25" s="42"/>
      <c r="G25" s="42"/>
      <c r="H25" s="42"/>
      <c r="I25" s="127"/>
      <c r="J25" s="42"/>
      <c r="K25" s="45"/>
    </row>
    <row r="26" spans="2:11" s="7" customFormat="1" ht="22.5" customHeight="1">
      <c r="B26" s="130"/>
      <c r="C26" s="131"/>
      <c r="D26" s="131"/>
      <c r="E26" s="370" t="s">
        <v>21</v>
      </c>
      <c r="F26" s="370"/>
      <c r="G26" s="370"/>
      <c r="H26" s="370"/>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38</v>
      </c>
      <c r="E29" s="42"/>
      <c r="F29" s="42"/>
      <c r="G29" s="42"/>
      <c r="H29" s="42"/>
      <c r="I29" s="127"/>
      <c r="J29" s="137">
        <f>ROUND(J88,2)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40</v>
      </c>
      <c r="G31" s="42"/>
      <c r="H31" s="42"/>
      <c r="I31" s="138" t="s">
        <v>39</v>
      </c>
      <c r="J31" s="46" t="s">
        <v>41</v>
      </c>
      <c r="K31" s="45"/>
    </row>
    <row r="32" spans="2:11" s="1" customFormat="1" ht="14.45" customHeight="1">
      <c r="B32" s="41"/>
      <c r="C32" s="42"/>
      <c r="D32" s="49" t="s">
        <v>42</v>
      </c>
      <c r="E32" s="49" t="s">
        <v>43</v>
      </c>
      <c r="F32" s="139">
        <f>ROUND(SUM(BE88:BE217),2)</f>
        <v>0</v>
      </c>
      <c r="G32" s="42"/>
      <c r="H32" s="42"/>
      <c r="I32" s="140">
        <v>0.21</v>
      </c>
      <c r="J32" s="139">
        <f>ROUND(ROUND((SUM(BE88:BE217)),2)*I32,2)</f>
        <v>0</v>
      </c>
      <c r="K32" s="45"/>
    </row>
    <row r="33" spans="2:11" s="1" customFormat="1" ht="14.45" customHeight="1">
      <c r="B33" s="41"/>
      <c r="C33" s="42"/>
      <c r="D33" s="42"/>
      <c r="E33" s="49" t="s">
        <v>44</v>
      </c>
      <c r="F33" s="139">
        <f>ROUND(SUM(BF88:BF217),2)</f>
        <v>0</v>
      </c>
      <c r="G33" s="42"/>
      <c r="H33" s="42"/>
      <c r="I33" s="140">
        <v>0.15</v>
      </c>
      <c r="J33" s="139">
        <f>ROUND(ROUND((SUM(BF88:BF217)),2)*I33,2)</f>
        <v>0</v>
      </c>
      <c r="K33" s="45"/>
    </row>
    <row r="34" spans="2:11" s="1" customFormat="1" ht="14.45" customHeight="1" hidden="1">
      <c r="B34" s="41"/>
      <c r="C34" s="42"/>
      <c r="D34" s="42"/>
      <c r="E34" s="49" t="s">
        <v>45</v>
      </c>
      <c r="F34" s="139">
        <f>ROUND(SUM(BG88:BG217),2)</f>
        <v>0</v>
      </c>
      <c r="G34" s="42"/>
      <c r="H34" s="42"/>
      <c r="I34" s="140">
        <v>0.21</v>
      </c>
      <c r="J34" s="139">
        <v>0</v>
      </c>
      <c r="K34" s="45"/>
    </row>
    <row r="35" spans="2:11" s="1" customFormat="1" ht="14.45" customHeight="1" hidden="1">
      <c r="B35" s="41"/>
      <c r="C35" s="42"/>
      <c r="D35" s="42"/>
      <c r="E35" s="49" t="s">
        <v>46</v>
      </c>
      <c r="F35" s="139">
        <f>ROUND(SUM(BH88:BH217),2)</f>
        <v>0</v>
      </c>
      <c r="G35" s="42"/>
      <c r="H35" s="42"/>
      <c r="I35" s="140">
        <v>0.15</v>
      </c>
      <c r="J35" s="139">
        <v>0</v>
      </c>
      <c r="K35" s="45"/>
    </row>
    <row r="36" spans="2:11" s="1" customFormat="1" ht="14.45" customHeight="1" hidden="1">
      <c r="B36" s="41"/>
      <c r="C36" s="42"/>
      <c r="D36" s="42"/>
      <c r="E36" s="49" t="s">
        <v>47</v>
      </c>
      <c r="F36" s="139">
        <f>ROUND(SUM(BI88:BI217),2)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48</v>
      </c>
      <c r="E38" s="79"/>
      <c r="F38" s="79"/>
      <c r="G38" s="143" t="s">
        <v>49</v>
      </c>
      <c r="H38" s="144" t="s">
        <v>50</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129</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5" t="str">
        <f>E7</f>
        <v>VÝDEJNA JÍDEL V BUDOVĚ TEORETICKÝCH ÚSTAVŮ LF OLOMOUC</v>
      </c>
      <c r="F47" s="406"/>
      <c r="G47" s="406"/>
      <c r="H47" s="406"/>
      <c r="I47" s="127"/>
      <c r="J47" s="42"/>
      <c r="K47" s="45"/>
    </row>
    <row r="48" spans="2:11" ht="13.5">
      <c r="B48" s="28"/>
      <c r="C48" s="37" t="s">
        <v>126</v>
      </c>
      <c r="D48" s="29"/>
      <c r="E48" s="29"/>
      <c r="F48" s="29"/>
      <c r="G48" s="29"/>
      <c r="H48" s="29"/>
      <c r="I48" s="126"/>
      <c r="J48" s="29"/>
      <c r="K48" s="31"/>
    </row>
    <row r="49" spans="2:11" s="1" customFormat="1" ht="22.5" customHeight="1">
      <c r="B49" s="41"/>
      <c r="C49" s="42"/>
      <c r="D49" s="42"/>
      <c r="E49" s="405" t="s">
        <v>1502</v>
      </c>
      <c r="F49" s="408"/>
      <c r="G49" s="408"/>
      <c r="H49" s="408"/>
      <c r="I49" s="127"/>
      <c r="J49" s="42"/>
      <c r="K49" s="45"/>
    </row>
    <row r="50" spans="2:11" s="1" customFormat="1" ht="14.45" customHeight="1">
      <c r="B50" s="41"/>
      <c r="C50" s="37" t="s">
        <v>1503</v>
      </c>
      <c r="D50" s="42"/>
      <c r="E50" s="42"/>
      <c r="F50" s="42"/>
      <c r="G50" s="42"/>
      <c r="H50" s="42"/>
      <c r="I50" s="127"/>
      <c r="J50" s="42"/>
      <c r="K50" s="45"/>
    </row>
    <row r="51" spans="2:11" s="1" customFormat="1" ht="23.25" customHeight="1">
      <c r="B51" s="41"/>
      <c r="C51" s="42"/>
      <c r="D51" s="42"/>
      <c r="E51" s="407" t="str">
        <f>E11</f>
        <v>01 - Vzduchotechnika</v>
      </c>
      <c r="F51" s="408"/>
      <c r="G51" s="408"/>
      <c r="H51" s="408"/>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Olomouc k.ú.Nová Ulice, č.p.976</v>
      </c>
      <c r="G53" s="42"/>
      <c r="H53" s="42"/>
      <c r="I53" s="128" t="s">
        <v>25</v>
      </c>
      <c r="J53" s="129" t="str">
        <f>IF(J14="","",J14)</f>
        <v>7.11.2017</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UP v Olomouci, Křižkovského 511/8</v>
      </c>
      <c r="G55" s="42"/>
      <c r="H55" s="42"/>
      <c r="I55" s="128" t="s">
        <v>33</v>
      </c>
      <c r="J55" s="35" t="str">
        <f>E23</f>
        <v>Alfaprojekt Olomouc, a.s., Tylova 4</v>
      </c>
      <c r="K55" s="45"/>
    </row>
    <row r="56" spans="2:11" s="1" customFormat="1" ht="14.45" customHeight="1">
      <c r="B56" s="41"/>
      <c r="C56" s="37" t="s">
        <v>31</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130</v>
      </c>
      <c r="D58" s="141"/>
      <c r="E58" s="141"/>
      <c r="F58" s="141"/>
      <c r="G58" s="141"/>
      <c r="H58" s="141"/>
      <c r="I58" s="154"/>
      <c r="J58" s="155" t="s">
        <v>131</v>
      </c>
      <c r="K58" s="156"/>
    </row>
    <row r="59" spans="2:11" s="1" customFormat="1" ht="10.35" customHeight="1">
      <c r="B59" s="41"/>
      <c r="C59" s="42"/>
      <c r="D59" s="42"/>
      <c r="E59" s="42"/>
      <c r="F59" s="42"/>
      <c r="G59" s="42"/>
      <c r="H59" s="42"/>
      <c r="I59" s="127"/>
      <c r="J59" s="42"/>
      <c r="K59" s="45"/>
    </row>
    <row r="60" spans="2:47" s="1" customFormat="1" ht="29.25" customHeight="1">
      <c r="B60" s="41"/>
      <c r="C60" s="157" t="s">
        <v>132</v>
      </c>
      <c r="D60" s="42"/>
      <c r="E60" s="42"/>
      <c r="F60" s="42"/>
      <c r="G60" s="42"/>
      <c r="H60" s="42"/>
      <c r="I60" s="127"/>
      <c r="J60" s="137">
        <f>J88</f>
        <v>0</v>
      </c>
      <c r="K60" s="45"/>
      <c r="AU60" s="24" t="s">
        <v>133</v>
      </c>
    </row>
    <row r="61" spans="2:11" s="8" customFormat="1" ht="24.95" customHeight="1">
      <c r="B61" s="158"/>
      <c r="C61" s="159"/>
      <c r="D61" s="160" t="s">
        <v>142</v>
      </c>
      <c r="E61" s="161"/>
      <c r="F61" s="161"/>
      <c r="G61" s="161"/>
      <c r="H61" s="161"/>
      <c r="I61" s="162"/>
      <c r="J61" s="163">
        <f>J89</f>
        <v>0</v>
      </c>
      <c r="K61" s="164"/>
    </row>
    <row r="62" spans="2:11" s="9" customFormat="1" ht="19.9" customHeight="1">
      <c r="B62" s="165"/>
      <c r="C62" s="166"/>
      <c r="D62" s="167" t="s">
        <v>1506</v>
      </c>
      <c r="E62" s="168"/>
      <c r="F62" s="168"/>
      <c r="G62" s="168"/>
      <c r="H62" s="168"/>
      <c r="I62" s="169"/>
      <c r="J62" s="170">
        <f>J90</f>
        <v>0</v>
      </c>
      <c r="K62" s="171"/>
    </row>
    <row r="63" spans="2:11" s="9" customFormat="1" ht="19.9" customHeight="1">
      <c r="B63" s="165"/>
      <c r="C63" s="166"/>
      <c r="D63" s="167" t="s">
        <v>1507</v>
      </c>
      <c r="E63" s="168"/>
      <c r="F63" s="168"/>
      <c r="G63" s="168"/>
      <c r="H63" s="168"/>
      <c r="I63" s="169"/>
      <c r="J63" s="170">
        <f>J198</f>
        <v>0</v>
      </c>
      <c r="K63" s="171"/>
    </row>
    <row r="64" spans="2:11" s="9" customFormat="1" ht="19.9" customHeight="1">
      <c r="B64" s="165"/>
      <c r="C64" s="166"/>
      <c r="D64" s="167" t="s">
        <v>1508</v>
      </c>
      <c r="E64" s="168"/>
      <c r="F64" s="168"/>
      <c r="G64" s="168"/>
      <c r="H64" s="168"/>
      <c r="I64" s="169"/>
      <c r="J64" s="170">
        <f>J203</f>
        <v>0</v>
      </c>
      <c r="K64" s="171"/>
    </row>
    <row r="65" spans="2:11" s="9" customFormat="1" ht="19.9" customHeight="1">
      <c r="B65" s="165"/>
      <c r="C65" s="166"/>
      <c r="D65" s="167" t="s">
        <v>1509</v>
      </c>
      <c r="E65" s="168"/>
      <c r="F65" s="168"/>
      <c r="G65" s="168"/>
      <c r="H65" s="168"/>
      <c r="I65" s="169"/>
      <c r="J65" s="170">
        <f>J206</f>
        <v>0</v>
      </c>
      <c r="K65" s="171"/>
    </row>
    <row r="66" spans="2:11" s="9" customFormat="1" ht="19.9" customHeight="1">
      <c r="B66" s="165"/>
      <c r="C66" s="166"/>
      <c r="D66" s="167" t="s">
        <v>148</v>
      </c>
      <c r="E66" s="168"/>
      <c r="F66" s="168"/>
      <c r="G66" s="168"/>
      <c r="H66" s="168"/>
      <c r="I66" s="169"/>
      <c r="J66" s="170">
        <f>J210</f>
        <v>0</v>
      </c>
      <c r="K66" s="171"/>
    </row>
    <row r="67" spans="2:11" s="1" customFormat="1" ht="21.75" customHeight="1">
      <c r="B67" s="41"/>
      <c r="C67" s="42"/>
      <c r="D67" s="42"/>
      <c r="E67" s="42"/>
      <c r="F67" s="42"/>
      <c r="G67" s="42"/>
      <c r="H67" s="42"/>
      <c r="I67" s="127"/>
      <c r="J67" s="42"/>
      <c r="K67" s="45"/>
    </row>
    <row r="68" spans="2:11" s="1" customFormat="1" ht="6.95" customHeight="1">
      <c r="B68" s="56"/>
      <c r="C68" s="57"/>
      <c r="D68" s="57"/>
      <c r="E68" s="57"/>
      <c r="F68" s="57"/>
      <c r="G68" s="57"/>
      <c r="H68" s="57"/>
      <c r="I68" s="148"/>
      <c r="J68" s="57"/>
      <c r="K68" s="58"/>
    </row>
    <row r="72" spans="2:12" s="1" customFormat="1" ht="6.95" customHeight="1">
      <c r="B72" s="59"/>
      <c r="C72" s="60"/>
      <c r="D72" s="60"/>
      <c r="E72" s="60"/>
      <c r="F72" s="60"/>
      <c r="G72" s="60"/>
      <c r="H72" s="60"/>
      <c r="I72" s="151"/>
      <c r="J72" s="60"/>
      <c r="K72" s="60"/>
      <c r="L72" s="61"/>
    </row>
    <row r="73" spans="2:12" s="1" customFormat="1" ht="36.95" customHeight="1">
      <c r="B73" s="41"/>
      <c r="C73" s="62" t="s">
        <v>156</v>
      </c>
      <c r="D73" s="63"/>
      <c r="E73" s="63"/>
      <c r="F73" s="63"/>
      <c r="G73" s="63"/>
      <c r="H73" s="63"/>
      <c r="I73" s="172"/>
      <c r="J73" s="63"/>
      <c r="K73" s="63"/>
      <c r="L73" s="61"/>
    </row>
    <row r="74" spans="2:12" s="1" customFormat="1" ht="6.95" customHeight="1">
      <c r="B74" s="41"/>
      <c r="C74" s="63"/>
      <c r="D74" s="63"/>
      <c r="E74" s="63"/>
      <c r="F74" s="63"/>
      <c r="G74" s="63"/>
      <c r="H74" s="63"/>
      <c r="I74" s="172"/>
      <c r="J74" s="63"/>
      <c r="K74" s="63"/>
      <c r="L74" s="61"/>
    </row>
    <row r="75" spans="2:12" s="1" customFormat="1" ht="14.45" customHeight="1">
      <c r="B75" s="41"/>
      <c r="C75" s="65" t="s">
        <v>18</v>
      </c>
      <c r="D75" s="63"/>
      <c r="E75" s="63"/>
      <c r="F75" s="63"/>
      <c r="G75" s="63"/>
      <c r="H75" s="63"/>
      <c r="I75" s="172"/>
      <c r="J75" s="63"/>
      <c r="K75" s="63"/>
      <c r="L75" s="61"/>
    </row>
    <row r="76" spans="2:12" s="1" customFormat="1" ht="22.5" customHeight="1">
      <c r="B76" s="41"/>
      <c r="C76" s="63"/>
      <c r="D76" s="63"/>
      <c r="E76" s="409" t="str">
        <f>E7</f>
        <v>VÝDEJNA JÍDEL V BUDOVĚ TEORETICKÝCH ÚSTAVŮ LF OLOMOUC</v>
      </c>
      <c r="F76" s="410"/>
      <c r="G76" s="410"/>
      <c r="H76" s="410"/>
      <c r="I76" s="172"/>
      <c r="J76" s="63"/>
      <c r="K76" s="63"/>
      <c r="L76" s="61"/>
    </row>
    <row r="77" spans="2:12" ht="13.5">
      <c r="B77" s="28"/>
      <c r="C77" s="65" t="s">
        <v>126</v>
      </c>
      <c r="D77" s="278"/>
      <c r="E77" s="278"/>
      <c r="F77" s="278"/>
      <c r="G77" s="278"/>
      <c r="H77" s="278"/>
      <c r="J77" s="278"/>
      <c r="K77" s="278"/>
      <c r="L77" s="279"/>
    </row>
    <row r="78" spans="2:12" s="1" customFormat="1" ht="22.5" customHeight="1">
      <c r="B78" s="41"/>
      <c r="C78" s="63"/>
      <c r="D78" s="63"/>
      <c r="E78" s="409" t="s">
        <v>1502</v>
      </c>
      <c r="F78" s="411"/>
      <c r="G78" s="411"/>
      <c r="H78" s="411"/>
      <c r="I78" s="172"/>
      <c r="J78" s="63"/>
      <c r="K78" s="63"/>
      <c r="L78" s="61"/>
    </row>
    <row r="79" spans="2:12" s="1" customFormat="1" ht="14.45" customHeight="1">
      <c r="B79" s="41"/>
      <c r="C79" s="65" t="s">
        <v>1503</v>
      </c>
      <c r="D79" s="63"/>
      <c r="E79" s="63"/>
      <c r="F79" s="63"/>
      <c r="G79" s="63"/>
      <c r="H79" s="63"/>
      <c r="I79" s="172"/>
      <c r="J79" s="63"/>
      <c r="K79" s="63"/>
      <c r="L79" s="61"/>
    </row>
    <row r="80" spans="2:12" s="1" customFormat="1" ht="23.25" customHeight="1">
      <c r="B80" s="41"/>
      <c r="C80" s="63"/>
      <c r="D80" s="63"/>
      <c r="E80" s="381" t="str">
        <f>E11</f>
        <v>01 - Vzduchotechnika</v>
      </c>
      <c r="F80" s="411"/>
      <c r="G80" s="411"/>
      <c r="H80" s="411"/>
      <c r="I80" s="172"/>
      <c r="J80" s="63"/>
      <c r="K80" s="63"/>
      <c r="L80" s="61"/>
    </row>
    <row r="81" spans="2:12" s="1" customFormat="1" ht="6.95" customHeight="1">
      <c r="B81" s="41"/>
      <c r="C81" s="63"/>
      <c r="D81" s="63"/>
      <c r="E81" s="63"/>
      <c r="F81" s="63"/>
      <c r="G81" s="63"/>
      <c r="H81" s="63"/>
      <c r="I81" s="172"/>
      <c r="J81" s="63"/>
      <c r="K81" s="63"/>
      <c r="L81" s="61"/>
    </row>
    <row r="82" spans="2:12" s="1" customFormat="1" ht="18" customHeight="1">
      <c r="B82" s="41"/>
      <c r="C82" s="65" t="s">
        <v>23</v>
      </c>
      <c r="D82" s="63"/>
      <c r="E82" s="63"/>
      <c r="F82" s="173" t="str">
        <f>F14</f>
        <v>Olomouc k.ú.Nová Ulice, č.p.976</v>
      </c>
      <c r="G82" s="63"/>
      <c r="H82" s="63"/>
      <c r="I82" s="174" t="s">
        <v>25</v>
      </c>
      <c r="J82" s="73" t="str">
        <f>IF(J14="","",J14)</f>
        <v>7.11.2017</v>
      </c>
      <c r="K82" s="63"/>
      <c r="L82" s="61"/>
    </row>
    <row r="83" spans="2:12" s="1" customFormat="1" ht="6.95" customHeight="1">
      <c r="B83" s="41"/>
      <c r="C83" s="63"/>
      <c r="D83" s="63"/>
      <c r="E83" s="63"/>
      <c r="F83" s="63"/>
      <c r="G83" s="63"/>
      <c r="H83" s="63"/>
      <c r="I83" s="172"/>
      <c r="J83" s="63"/>
      <c r="K83" s="63"/>
      <c r="L83" s="61"/>
    </row>
    <row r="84" spans="2:12" s="1" customFormat="1" ht="13.5">
      <c r="B84" s="41"/>
      <c r="C84" s="65" t="s">
        <v>27</v>
      </c>
      <c r="D84" s="63"/>
      <c r="E84" s="63"/>
      <c r="F84" s="173" t="str">
        <f>E17</f>
        <v>UP v Olomouci, Křižkovského 511/8</v>
      </c>
      <c r="G84" s="63"/>
      <c r="H84" s="63"/>
      <c r="I84" s="174" t="s">
        <v>33</v>
      </c>
      <c r="J84" s="173" t="str">
        <f>E23</f>
        <v>Alfaprojekt Olomouc, a.s., Tylova 4</v>
      </c>
      <c r="K84" s="63"/>
      <c r="L84" s="61"/>
    </row>
    <row r="85" spans="2:12" s="1" customFormat="1" ht="14.45" customHeight="1">
      <c r="B85" s="41"/>
      <c r="C85" s="65" t="s">
        <v>31</v>
      </c>
      <c r="D85" s="63"/>
      <c r="E85" s="63"/>
      <c r="F85" s="173" t="str">
        <f>IF(E20="","",E20)</f>
        <v/>
      </c>
      <c r="G85" s="63"/>
      <c r="H85" s="63"/>
      <c r="I85" s="172"/>
      <c r="J85" s="63"/>
      <c r="K85" s="63"/>
      <c r="L85" s="61"/>
    </row>
    <row r="86" spans="2:12" s="1" customFormat="1" ht="10.35" customHeight="1">
      <c r="B86" s="41"/>
      <c r="C86" s="63"/>
      <c r="D86" s="63"/>
      <c r="E86" s="63"/>
      <c r="F86" s="63"/>
      <c r="G86" s="63"/>
      <c r="H86" s="63"/>
      <c r="I86" s="172"/>
      <c r="J86" s="63"/>
      <c r="K86" s="63"/>
      <c r="L86" s="61"/>
    </row>
    <row r="87" spans="2:20" s="10" customFormat="1" ht="29.25" customHeight="1">
      <c r="B87" s="175"/>
      <c r="C87" s="176" t="s">
        <v>157</v>
      </c>
      <c r="D87" s="177" t="s">
        <v>57</v>
      </c>
      <c r="E87" s="177" t="s">
        <v>53</v>
      </c>
      <c r="F87" s="177" t="s">
        <v>158</v>
      </c>
      <c r="G87" s="177" t="s">
        <v>159</v>
      </c>
      <c r="H87" s="177" t="s">
        <v>160</v>
      </c>
      <c r="I87" s="178" t="s">
        <v>161</v>
      </c>
      <c r="J87" s="177" t="s">
        <v>131</v>
      </c>
      <c r="K87" s="179" t="s">
        <v>162</v>
      </c>
      <c r="L87" s="180"/>
      <c r="M87" s="81" t="s">
        <v>163</v>
      </c>
      <c r="N87" s="82" t="s">
        <v>42</v>
      </c>
      <c r="O87" s="82" t="s">
        <v>164</v>
      </c>
      <c r="P87" s="82" t="s">
        <v>165</v>
      </c>
      <c r="Q87" s="82" t="s">
        <v>166</v>
      </c>
      <c r="R87" s="82" t="s">
        <v>167</v>
      </c>
      <c r="S87" s="82" t="s">
        <v>168</v>
      </c>
      <c r="T87" s="83" t="s">
        <v>169</v>
      </c>
    </row>
    <row r="88" spans="2:63" s="1" customFormat="1" ht="29.25" customHeight="1">
      <c r="B88" s="41"/>
      <c r="C88" s="87" t="s">
        <v>132</v>
      </c>
      <c r="D88" s="63"/>
      <c r="E88" s="63"/>
      <c r="F88" s="63"/>
      <c r="G88" s="63"/>
      <c r="H88" s="63"/>
      <c r="I88" s="172"/>
      <c r="J88" s="181">
        <f>BK88</f>
        <v>0</v>
      </c>
      <c r="K88" s="63"/>
      <c r="L88" s="61"/>
      <c r="M88" s="84"/>
      <c r="N88" s="85"/>
      <c r="O88" s="85"/>
      <c r="P88" s="182">
        <f>P89</f>
        <v>0</v>
      </c>
      <c r="Q88" s="85"/>
      <c r="R88" s="182">
        <f>R89</f>
        <v>0.28075000000000006</v>
      </c>
      <c r="S88" s="85"/>
      <c r="T88" s="183">
        <f>T89</f>
        <v>0.000123</v>
      </c>
      <c r="AT88" s="24" t="s">
        <v>71</v>
      </c>
      <c r="AU88" s="24" t="s">
        <v>133</v>
      </c>
      <c r="BK88" s="184">
        <f>BK89</f>
        <v>0</v>
      </c>
    </row>
    <row r="89" spans="2:63" s="11" customFormat="1" ht="37.35" customHeight="1">
      <c r="B89" s="185"/>
      <c r="C89" s="186"/>
      <c r="D89" s="187" t="s">
        <v>71</v>
      </c>
      <c r="E89" s="188" t="s">
        <v>617</v>
      </c>
      <c r="F89" s="188" t="s">
        <v>618</v>
      </c>
      <c r="G89" s="186"/>
      <c r="H89" s="186"/>
      <c r="I89" s="189"/>
      <c r="J89" s="190">
        <f>BK89</f>
        <v>0</v>
      </c>
      <c r="K89" s="186"/>
      <c r="L89" s="191"/>
      <c r="M89" s="192"/>
      <c r="N89" s="193"/>
      <c r="O89" s="193"/>
      <c r="P89" s="194">
        <f>P90+P198+P203+P206+P210</f>
        <v>0</v>
      </c>
      <c r="Q89" s="193"/>
      <c r="R89" s="194">
        <f>R90+R198+R203+R206+R210</f>
        <v>0.28075000000000006</v>
      </c>
      <c r="S89" s="193"/>
      <c r="T89" s="195">
        <f>T90+T198+T203+T206+T210</f>
        <v>0.000123</v>
      </c>
      <c r="AR89" s="196" t="s">
        <v>82</v>
      </c>
      <c r="AT89" s="197" t="s">
        <v>71</v>
      </c>
      <c r="AU89" s="197" t="s">
        <v>72</v>
      </c>
      <c r="AY89" s="196" t="s">
        <v>172</v>
      </c>
      <c r="BK89" s="198">
        <f>BK90+BK198+BK203+BK206+BK210</f>
        <v>0</v>
      </c>
    </row>
    <row r="90" spans="2:63" s="11" customFormat="1" ht="19.9" customHeight="1">
      <c r="B90" s="185"/>
      <c r="C90" s="186"/>
      <c r="D90" s="199" t="s">
        <v>71</v>
      </c>
      <c r="E90" s="200" t="s">
        <v>1510</v>
      </c>
      <c r="F90" s="200" t="s">
        <v>93</v>
      </c>
      <c r="G90" s="186"/>
      <c r="H90" s="186"/>
      <c r="I90" s="189"/>
      <c r="J90" s="201">
        <f>BK90</f>
        <v>0</v>
      </c>
      <c r="K90" s="186"/>
      <c r="L90" s="191"/>
      <c r="M90" s="192"/>
      <c r="N90" s="193"/>
      <c r="O90" s="193"/>
      <c r="P90" s="194">
        <f>SUM(P91:P197)</f>
        <v>0</v>
      </c>
      <c r="Q90" s="193"/>
      <c r="R90" s="194">
        <f>SUM(R91:R197)</f>
        <v>0.28075000000000006</v>
      </c>
      <c r="S90" s="193"/>
      <c r="T90" s="195">
        <f>SUM(T91:T197)</f>
        <v>0</v>
      </c>
      <c r="AR90" s="196" t="s">
        <v>82</v>
      </c>
      <c r="AT90" s="197" t="s">
        <v>71</v>
      </c>
      <c r="AU90" s="197" t="s">
        <v>80</v>
      </c>
      <c r="AY90" s="196" t="s">
        <v>172</v>
      </c>
      <c r="BK90" s="198">
        <f>SUM(BK91:BK197)</f>
        <v>0</v>
      </c>
    </row>
    <row r="91" spans="2:65" s="1" customFormat="1" ht="22.5" customHeight="1">
      <c r="B91" s="41"/>
      <c r="C91" s="202" t="s">
        <v>80</v>
      </c>
      <c r="D91" s="202" t="s">
        <v>175</v>
      </c>
      <c r="E91" s="203" t="s">
        <v>1511</v>
      </c>
      <c r="F91" s="204" t="s">
        <v>1512</v>
      </c>
      <c r="G91" s="205" t="s">
        <v>238</v>
      </c>
      <c r="H91" s="206">
        <v>1</v>
      </c>
      <c r="I91" s="207"/>
      <c r="J91" s="208">
        <f>ROUND(I91*H91,2)</f>
        <v>0</v>
      </c>
      <c r="K91" s="204" t="s">
        <v>21</v>
      </c>
      <c r="L91" s="61"/>
      <c r="M91" s="209" t="s">
        <v>21</v>
      </c>
      <c r="N91" s="210" t="s">
        <v>43</v>
      </c>
      <c r="O91" s="42"/>
      <c r="P91" s="211">
        <f>O91*H91</f>
        <v>0</v>
      </c>
      <c r="Q91" s="211">
        <v>0</v>
      </c>
      <c r="R91" s="211">
        <f>Q91*H91</f>
        <v>0</v>
      </c>
      <c r="S91" s="211">
        <v>0</v>
      </c>
      <c r="T91" s="212">
        <f>S91*H91</f>
        <v>0</v>
      </c>
      <c r="AR91" s="24" t="s">
        <v>320</v>
      </c>
      <c r="AT91" s="24" t="s">
        <v>175</v>
      </c>
      <c r="AU91" s="24" t="s">
        <v>82</v>
      </c>
      <c r="AY91" s="24" t="s">
        <v>172</v>
      </c>
      <c r="BE91" s="213">
        <f>IF(N91="základní",J91,0)</f>
        <v>0</v>
      </c>
      <c r="BF91" s="213">
        <f>IF(N91="snížená",J91,0)</f>
        <v>0</v>
      </c>
      <c r="BG91" s="213">
        <f>IF(N91="zákl. přenesená",J91,0)</f>
        <v>0</v>
      </c>
      <c r="BH91" s="213">
        <f>IF(N91="sníž. přenesená",J91,0)</f>
        <v>0</v>
      </c>
      <c r="BI91" s="213">
        <f>IF(N91="nulová",J91,0)</f>
        <v>0</v>
      </c>
      <c r="BJ91" s="24" t="s">
        <v>80</v>
      </c>
      <c r="BK91" s="213">
        <f>ROUND(I91*H91,2)</f>
        <v>0</v>
      </c>
      <c r="BL91" s="24" t="s">
        <v>320</v>
      </c>
      <c r="BM91" s="24" t="s">
        <v>1513</v>
      </c>
    </row>
    <row r="92" spans="2:47" s="1" customFormat="1" ht="67.5">
      <c r="B92" s="41"/>
      <c r="C92" s="63"/>
      <c r="D92" s="241" t="s">
        <v>1514</v>
      </c>
      <c r="E92" s="63"/>
      <c r="F92" s="264" t="s">
        <v>1515</v>
      </c>
      <c r="G92" s="63"/>
      <c r="H92" s="63"/>
      <c r="I92" s="172"/>
      <c r="J92" s="63"/>
      <c r="K92" s="63"/>
      <c r="L92" s="61"/>
      <c r="M92" s="216"/>
      <c r="N92" s="42"/>
      <c r="O92" s="42"/>
      <c r="P92" s="42"/>
      <c r="Q92" s="42"/>
      <c r="R92" s="42"/>
      <c r="S92" s="42"/>
      <c r="T92" s="78"/>
      <c r="AT92" s="24" t="s">
        <v>1514</v>
      </c>
      <c r="AU92" s="24" t="s">
        <v>82</v>
      </c>
    </row>
    <row r="93" spans="2:65" s="1" customFormat="1" ht="22.5" customHeight="1">
      <c r="B93" s="41"/>
      <c r="C93" s="202" t="s">
        <v>82</v>
      </c>
      <c r="D93" s="202" t="s">
        <v>175</v>
      </c>
      <c r="E93" s="203" t="s">
        <v>1516</v>
      </c>
      <c r="F93" s="204" t="s">
        <v>1517</v>
      </c>
      <c r="G93" s="205" t="s">
        <v>1518</v>
      </c>
      <c r="H93" s="206">
        <v>6</v>
      </c>
      <c r="I93" s="207"/>
      <c r="J93" s="208">
        <f>ROUND(I93*H93,2)</f>
        <v>0</v>
      </c>
      <c r="K93" s="204" t="s">
        <v>21</v>
      </c>
      <c r="L93" s="61"/>
      <c r="M93" s="209" t="s">
        <v>21</v>
      </c>
      <c r="N93" s="210" t="s">
        <v>43</v>
      </c>
      <c r="O93" s="42"/>
      <c r="P93" s="211">
        <f>O93*H93</f>
        <v>0</v>
      </c>
      <c r="Q93" s="211">
        <v>0</v>
      </c>
      <c r="R93" s="211">
        <f>Q93*H93</f>
        <v>0</v>
      </c>
      <c r="S93" s="211">
        <v>0</v>
      </c>
      <c r="T93" s="212">
        <f>S93*H93</f>
        <v>0</v>
      </c>
      <c r="AR93" s="24" t="s">
        <v>320</v>
      </c>
      <c r="AT93" s="24" t="s">
        <v>175</v>
      </c>
      <c r="AU93" s="24" t="s">
        <v>82</v>
      </c>
      <c r="AY93" s="24" t="s">
        <v>172</v>
      </c>
      <c r="BE93" s="213">
        <f>IF(N93="základní",J93,0)</f>
        <v>0</v>
      </c>
      <c r="BF93" s="213">
        <f>IF(N93="snížená",J93,0)</f>
        <v>0</v>
      </c>
      <c r="BG93" s="213">
        <f>IF(N93="zákl. přenesená",J93,0)</f>
        <v>0</v>
      </c>
      <c r="BH93" s="213">
        <f>IF(N93="sníž. přenesená",J93,0)</f>
        <v>0</v>
      </c>
      <c r="BI93" s="213">
        <f>IF(N93="nulová",J93,0)</f>
        <v>0</v>
      </c>
      <c r="BJ93" s="24" t="s">
        <v>80</v>
      </c>
      <c r="BK93" s="213">
        <f>ROUND(I93*H93,2)</f>
        <v>0</v>
      </c>
      <c r="BL93" s="24" t="s">
        <v>320</v>
      </c>
      <c r="BM93" s="24" t="s">
        <v>1519</v>
      </c>
    </row>
    <row r="94" spans="2:65" s="1" customFormat="1" ht="22.5" customHeight="1">
      <c r="B94" s="41"/>
      <c r="C94" s="202" t="s">
        <v>173</v>
      </c>
      <c r="D94" s="202" t="s">
        <v>175</v>
      </c>
      <c r="E94" s="203" t="s">
        <v>1520</v>
      </c>
      <c r="F94" s="204" t="s">
        <v>1521</v>
      </c>
      <c r="G94" s="205" t="s">
        <v>205</v>
      </c>
      <c r="H94" s="206">
        <v>19.2</v>
      </c>
      <c r="I94" s="207"/>
      <c r="J94" s="208">
        <f>ROUND(I94*H94,2)</f>
        <v>0</v>
      </c>
      <c r="K94" s="204" t="s">
        <v>21</v>
      </c>
      <c r="L94" s="61"/>
      <c r="M94" s="209" t="s">
        <v>21</v>
      </c>
      <c r="N94" s="210" t="s">
        <v>43</v>
      </c>
      <c r="O94" s="42"/>
      <c r="P94" s="211">
        <f>O94*H94</f>
        <v>0</v>
      </c>
      <c r="Q94" s="211">
        <v>0</v>
      </c>
      <c r="R94" s="211">
        <f>Q94*H94</f>
        <v>0</v>
      </c>
      <c r="S94" s="211">
        <v>0</v>
      </c>
      <c r="T94" s="212">
        <f>S94*H94</f>
        <v>0</v>
      </c>
      <c r="AR94" s="24" t="s">
        <v>320</v>
      </c>
      <c r="AT94" s="24" t="s">
        <v>175</v>
      </c>
      <c r="AU94" s="24" t="s">
        <v>82</v>
      </c>
      <c r="AY94" s="24" t="s">
        <v>172</v>
      </c>
      <c r="BE94" s="213">
        <f>IF(N94="základní",J94,0)</f>
        <v>0</v>
      </c>
      <c r="BF94" s="213">
        <f>IF(N94="snížená",J94,0)</f>
        <v>0</v>
      </c>
      <c r="BG94" s="213">
        <f>IF(N94="zákl. přenesená",J94,0)</f>
        <v>0</v>
      </c>
      <c r="BH94" s="213">
        <f>IF(N94="sníž. přenesená",J94,0)</f>
        <v>0</v>
      </c>
      <c r="BI94" s="213">
        <f>IF(N94="nulová",J94,0)</f>
        <v>0</v>
      </c>
      <c r="BJ94" s="24" t="s">
        <v>80</v>
      </c>
      <c r="BK94" s="213">
        <f>ROUND(I94*H94,2)</f>
        <v>0</v>
      </c>
      <c r="BL94" s="24" t="s">
        <v>320</v>
      </c>
      <c r="BM94" s="24" t="s">
        <v>1522</v>
      </c>
    </row>
    <row r="95" spans="2:51" s="13" customFormat="1" ht="13.5">
      <c r="B95" s="228"/>
      <c r="C95" s="229"/>
      <c r="D95" s="241" t="s">
        <v>184</v>
      </c>
      <c r="E95" s="251" t="s">
        <v>21</v>
      </c>
      <c r="F95" s="252" t="s">
        <v>1523</v>
      </c>
      <c r="G95" s="229"/>
      <c r="H95" s="253">
        <v>19.2</v>
      </c>
      <c r="I95" s="233"/>
      <c r="J95" s="229"/>
      <c r="K95" s="229"/>
      <c r="L95" s="234"/>
      <c r="M95" s="235"/>
      <c r="N95" s="236"/>
      <c r="O95" s="236"/>
      <c r="P95" s="236"/>
      <c r="Q95" s="236"/>
      <c r="R95" s="236"/>
      <c r="S95" s="236"/>
      <c r="T95" s="237"/>
      <c r="AT95" s="238" t="s">
        <v>184</v>
      </c>
      <c r="AU95" s="238" t="s">
        <v>82</v>
      </c>
      <c r="AV95" s="13" t="s">
        <v>82</v>
      </c>
      <c r="AW95" s="13" t="s">
        <v>35</v>
      </c>
      <c r="AX95" s="13" t="s">
        <v>80</v>
      </c>
      <c r="AY95" s="238" t="s">
        <v>172</v>
      </c>
    </row>
    <row r="96" spans="2:65" s="1" customFormat="1" ht="22.5" customHeight="1">
      <c r="B96" s="41"/>
      <c r="C96" s="202" t="s">
        <v>180</v>
      </c>
      <c r="D96" s="202" t="s">
        <v>175</v>
      </c>
      <c r="E96" s="203" t="s">
        <v>1524</v>
      </c>
      <c r="F96" s="204" t="s">
        <v>1525</v>
      </c>
      <c r="G96" s="205" t="s">
        <v>1518</v>
      </c>
      <c r="H96" s="206">
        <v>8</v>
      </c>
      <c r="I96" s="207"/>
      <c r="J96" s="208">
        <f>ROUND(I96*H96,2)</f>
        <v>0</v>
      </c>
      <c r="K96" s="204" t="s">
        <v>21</v>
      </c>
      <c r="L96" s="61"/>
      <c r="M96" s="209" t="s">
        <v>21</v>
      </c>
      <c r="N96" s="210" t="s">
        <v>43</v>
      </c>
      <c r="O96" s="42"/>
      <c r="P96" s="211">
        <f>O96*H96</f>
        <v>0</v>
      </c>
      <c r="Q96" s="211">
        <v>0</v>
      </c>
      <c r="R96" s="211">
        <f>Q96*H96</f>
        <v>0</v>
      </c>
      <c r="S96" s="211">
        <v>0</v>
      </c>
      <c r="T96" s="212">
        <f>S96*H96</f>
        <v>0</v>
      </c>
      <c r="AR96" s="24" t="s">
        <v>320</v>
      </c>
      <c r="AT96" s="24" t="s">
        <v>175</v>
      </c>
      <c r="AU96" s="24" t="s">
        <v>82</v>
      </c>
      <c r="AY96" s="24" t="s">
        <v>172</v>
      </c>
      <c r="BE96" s="213">
        <f>IF(N96="základní",J96,0)</f>
        <v>0</v>
      </c>
      <c r="BF96" s="213">
        <f>IF(N96="snížená",J96,0)</f>
        <v>0</v>
      </c>
      <c r="BG96" s="213">
        <f>IF(N96="zákl. přenesená",J96,0)</f>
        <v>0</v>
      </c>
      <c r="BH96" s="213">
        <f>IF(N96="sníž. přenesená",J96,0)</f>
        <v>0</v>
      </c>
      <c r="BI96" s="213">
        <f>IF(N96="nulová",J96,0)</f>
        <v>0</v>
      </c>
      <c r="BJ96" s="24" t="s">
        <v>80</v>
      </c>
      <c r="BK96" s="213">
        <f>ROUND(I96*H96,2)</f>
        <v>0</v>
      </c>
      <c r="BL96" s="24" t="s">
        <v>320</v>
      </c>
      <c r="BM96" s="24" t="s">
        <v>1526</v>
      </c>
    </row>
    <row r="97" spans="2:51" s="13" customFormat="1" ht="13.5">
      <c r="B97" s="228"/>
      <c r="C97" s="229"/>
      <c r="D97" s="241" t="s">
        <v>184</v>
      </c>
      <c r="E97" s="251" t="s">
        <v>21</v>
      </c>
      <c r="F97" s="252" t="s">
        <v>1527</v>
      </c>
      <c r="G97" s="229"/>
      <c r="H97" s="253">
        <v>8</v>
      </c>
      <c r="I97" s="233"/>
      <c r="J97" s="229"/>
      <c r="K97" s="229"/>
      <c r="L97" s="234"/>
      <c r="M97" s="235"/>
      <c r="N97" s="236"/>
      <c r="O97" s="236"/>
      <c r="P97" s="236"/>
      <c r="Q97" s="236"/>
      <c r="R97" s="236"/>
      <c r="S97" s="236"/>
      <c r="T97" s="237"/>
      <c r="AT97" s="238" t="s">
        <v>184</v>
      </c>
      <c r="AU97" s="238" t="s">
        <v>82</v>
      </c>
      <c r="AV97" s="13" t="s">
        <v>82</v>
      </c>
      <c r="AW97" s="13" t="s">
        <v>35</v>
      </c>
      <c r="AX97" s="13" t="s">
        <v>80</v>
      </c>
      <c r="AY97" s="238" t="s">
        <v>172</v>
      </c>
    </row>
    <row r="98" spans="2:65" s="1" customFormat="1" ht="22.5" customHeight="1">
      <c r="B98" s="41"/>
      <c r="C98" s="202" t="s">
        <v>215</v>
      </c>
      <c r="D98" s="202" t="s">
        <v>175</v>
      </c>
      <c r="E98" s="203" t="s">
        <v>1528</v>
      </c>
      <c r="F98" s="204" t="s">
        <v>1529</v>
      </c>
      <c r="G98" s="205" t="s">
        <v>1518</v>
      </c>
      <c r="H98" s="206">
        <v>36</v>
      </c>
      <c r="I98" s="207"/>
      <c r="J98" s="208">
        <f>ROUND(I98*H98,2)</f>
        <v>0</v>
      </c>
      <c r="K98" s="204" t="s">
        <v>21</v>
      </c>
      <c r="L98" s="61"/>
      <c r="M98" s="209" t="s">
        <v>21</v>
      </c>
      <c r="N98" s="210" t="s">
        <v>43</v>
      </c>
      <c r="O98" s="42"/>
      <c r="P98" s="211">
        <f>O98*H98</f>
        <v>0</v>
      </c>
      <c r="Q98" s="211">
        <v>0</v>
      </c>
      <c r="R98" s="211">
        <f>Q98*H98</f>
        <v>0</v>
      </c>
      <c r="S98" s="211">
        <v>0</v>
      </c>
      <c r="T98" s="212">
        <f>S98*H98</f>
        <v>0</v>
      </c>
      <c r="AR98" s="24" t="s">
        <v>320</v>
      </c>
      <c r="AT98" s="24" t="s">
        <v>175</v>
      </c>
      <c r="AU98" s="24" t="s">
        <v>82</v>
      </c>
      <c r="AY98" s="24" t="s">
        <v>172</v>
      </c>
      <c r="BE98" s="213">
        <f>IF(N98="základní",J98,0)</f>
        <v>0</v>
      </c>
      <c r="BF98" s="213">
        <f>IF(N98="snížená",J98,0)</f>
        <v>0</v>
      </c>
      <c r="BG98" s="213">
        <f>IF(N98="zákl. přenesená",J98,0)</f>
        <v>0</v>
      </c>
      <c r="BH98" s="213">
        <f>IF(N98="sníž. přenesená",J98,0)</f>
        <v>0</v>
      </c>
      <c r="BI98" s="213">
        <f>IF(N98="nulová",J98,0)</f>
        <v>0</v>
      </c>
      <c r="BJ98" s="24" t="s">
        <v>80</v>
      </c>
      <c r="BK98" s="213">
        <f>ROUND(I98*H98,2)</f>
        <v>0</v>
      </c>
      <c r="BL98" s="24" t="s">
        <v>320</v>
      </c>
      <c r="BM98" s="24" t="s">
        <v>1530</v>
      </c>
    </row>
    <row r="99" spans="2:65" s="1" customFormat="1" ht="31.5" customHeight="1">
      <c r="B99" s="41"/>
      <c r="C99" s="202" t="s">
        <v>224</v>
      </c>
      <c r="D99" s="202" t="s">
        <v>175</v>
      </c>
      <c r="E99" s="203" t="s">
        <v>1531</v>
      </c>
      <c r="F99" s="204" t="s">
        <v>1532</v>
      </c>
      <c r="G99" s="205" t="s">
        <v>238</v>
      </c>
      <c r="H99" s="206">
        <v>1</v>
      </c>
      <c r="I99" s="207"/>
      <c r="J99" s="208">
        <f>ROUND(I99*H99,2)</f>
        <v>0</v>
      </c>
      <c r="K99" s="204" t="s">
        <v>179</v>
      </c>
      <c r="L99" s="61"/>
      <c r="M99" s="209" t="s">
        <v>21</v>
      </c>
      <c r="N99" s="210" t="s">
        <v>43</v>
      </c>
      <c r="O99" s="42"/>
      <c r="P99" s="211">
        <f>O99*H99</f>
        <v>0</v>
      </c>
      <c r="Q99" s="211">
        <v>0</v>
      </c>
      <c r="R99" s="211">
        <f>Q99*H99</f>
        <v>0</v>
      </c>
      <c r="S99" s="211">
        <v>0</v>
      </c>
      <c r="T99" s="212">
        <f>S99*H99</f>
        <v>0</v>
      </c>
      <c r="AR99" s="24" t="s">
        <v>320</v>
      </c>
      <c r="AT99" s="24" t="s">
        <v>175</v>
      </c>
      <c r="AU99" s="24" t="s">
        <v>82</v>
      </c>
      <c r="AY99" s="24" t="s">
        <v>172</v>
      </c>
      <c r="BE99" s="213">
        <f>IF(N99="základní",J99,0)</f>
        <v>0</v>
      </c>
      <c r="BF99" s="213">
        <f>IF(N99="snížená",J99,0)</f>
        <v>0</v>
      </c>
      <c r="BG99" s="213">
        <f>IF(N99="zákl. přenesená",J99,0)</f>
        <v>0</v>
      </c>
      <c r="BH99" s="213">
        <f>IF(N99="sníž. přenesená",J99,0)</f>
        <v>0</v>
      </c>
      <c r="BI99" s="213">
        <f>IF(N99="nulová",J99,0)</f>
        <v>0</v>
      </c>
      <c r="BJ99" s="24" t="s">
        <v>80</v>
      </c>
      <c r="BK99" s="213">
        <f>ROUND(I99*H99,2)</f>
        <v>0</v>
      </c>
      <c r="BL99" s="24" t="s">
        <v>320</v>
      </c>
      <c r="BM99" s="24" t="s">
        <v>1533</v>
      </c>
    </row>
    <row r="100" spans="2:65" s="1" customFormat="1" ht="22.5" customHeight="1">
      <c r="B100" s="41"/>
      <c r="C100" s="254" t="s">
        <v>235</v>
      </c>
      <c r="D100" s="254" t="s">
        <v>399</v>
      </c>
      <c r="E100" s="255" t="s">
        <v>1534</v>
      </c>
      <c r="F100" s="256" t="s">
        <v>1535</v>
      </c>
      <c r="G100" s="257" t="s">
        <v>238</v>
      </c>
      <c r="H100" s="258">
        <v>1</v>
      </c>
      <c r="I100" s="259"/>
      <c r="J100" s="260">
        <f>ROUND(I100*H100,2)</f>
        <v>0</v>
      </c>
      <c r="K100" s="256" t="s">
        <v>21</v>
      </c>
      <c r="L100" s="261"/>
      <c r="M100" s="262" t="s">
        <v>21</v>
      </c>
      <c r="N100" s="263" t="s">
        <v>43</v>
      </c>
      <c r="O100" s="42"/>
      <c r="P100" s="211">
        <f>O100*H100</f>
        <v>0</v>
      </c>
      <c r="Q100" s="211">
        <v>0</v>
      </c>
      <c r="R100" s="211">
        <f>Q100*H100</f>
        <v>0</v>
      </c>
      <c r="S100" s="211">
        <v>0</v>
      </c>
      <c r="T100" s="212">
        <f>S100*H100</f>
        <v>0</v>
      </c>
      <c r="AR100" s="24" t="s">
        <v>402</v>
      </c>
      <c r="AT100" s="24" t="s">
        <v>399</v>
      </c>
      <c r="AU100" s="24" t="s">
        <v>82</v>
      </c>
      <c r="AY100" s="24" t="s">
        <v>172</v>
      </c>
      <c r="BE100" s="213">
        <f>IF(N100="základní",J100,0)</f>
        <v>0</v>
      </c>
      <c r="BF100" s="213">
        <f>IF(N100="snížená",J100,0)</f>
        <v>0</v>
      </c>
      <c r="BG100" s="213">
        <f>IF(N100="zákl. přenesená",J100,0)</f>
        <v>0</v>
      </c>
      <c r="BH100" s="213">
        <f>IF(N100="sníž. přenesená",J100,0)</f>
        <v>0</v>
      </c>
      <c r="BI100" s="213">
        <f>IF(N100="nulová",J100,0)</f>
        <v>0</v>
      </c>
      <c r="BJ100" s="24" t="s">
        <v>80</v>
      </c>
      <c r="BK100" s="213">
        <f>ROUND(I100*H100,2)</f>
        <v>0</v>
      </c>
      <c r="BL100" s="24" t="s">
        <v>320</v>
      </c>
      <c r="BM100" s="24" t="s">
        <v>1536</v>
      </c>
    </row>
    <row r="101" spans="2:47" s="1" customFormat="1" ht="67.5">
      <c r="B101" s="41"/>
      <c r="C101" s="63"/>
      <c r="D101" s="241" t="s">
        <v>1514</v>
      </c>
      <c r="E101" s="63"/>
      <c r="F101" s="264" t="s">
        <v>1537</v>
      </c>
      <c r="G101" s="63"/>
      <c r="H101" s="63"/>
      <c r="I101" s="172"/>
      <c r="J101" s="63"/>
      <c r="K101" s="63"/>
      <c r="L101" s="61"/>
      <c r="M101" s="216"/>
      <c r="N101" s="42"/>
      <c r="O101" s="42"/>
      <c r="P101" s="42"/>
      <c r="Q101" s="42"/>
      <c r="R101" s="42"/>
      <c r="S101" s="42"/>
      <c r="T101" s="78"/>
      <c r="AT101" s="24" t="s">
        <v>1514</v>
      </c>
      <c r="AU101" s="24" t="s">
        <v>82</v>
      </c>
    </row>
    <row r="102" spans="2:65" s="1" customFormat="1" ht="22.5" customHeight="1">
      <c r="B102" s="41"/>
      <c r="C102" s="202" t="s">
        <v>243</v>
      </c>
      <c r="D102" s="202" t="s">
        <v>175</v>
      </c>
      <c r="E102" s="203" t="s">
        <v>1538</v>
      </c>
      <c r="F102" s="204" t="s">
        <v>1539</v>
      </c>
      <c r="G102" s="205" t="s">
        <v>238</v>
      </c>
      <c r="H102" s="206">
        <v>29</v>
      </c>
      <c r="I102" s="207"/>
      <c r="J102" s="208">
        <f>ROUND(I102*H102,2)</f>
        <v>0</v>
      </c>
      <c r="K102" s="204" t="s">
        <v>179</v>
      </c>
      <c r="L102" s="61"/>
      <c r="M102" s="209" t="s">
        <v>21</v>
      </c>
      <c r="N102" s="210" t="s">
        <v>43</v>
      </c>
      <c r="O102" s="42"/>
      <c r="P102" s="211">
        <f>O102*H102</f>
        <v>0</v>
      </c>
      <c r="Q102" s="211">
        <v>0</v>
      </c>
      <c r="R102" s="211">
        <f>Q102*H102</f>
        <v>0</v>
      </c>
      <c r="S102" s="211">
        <v>0</v>
      </c>
      <c r="T102" s="212">
        <f>S102*H102</f>
        <v>0</v>
      </c>
      <c r="AR102" s="24" t="s">
        <v>320</v>
      </c>
      <c r="AT102" s="24" t="s">
        <v>175</v>
      </c>
      <c r="AU102" s="24" t="s">
        <v>82</v>
      </c>
      <c r="AY102" s="24" t="s">
        <v>172</v>
      </c>
      <c r="BE102" s="213">
        <f>IF(N102="základní",J102,0)</f>
        <v>0</v>
      </c>
      <c r="BF102" s="213">
        <f>IF(N102="snížená",J102,0)</f>
        <v>0</v>
      </c>
      <c r="BG102" s="213">
        <f>IF(N102="zákl. přenesená",J102,0)</f>
        <v>0</v>
      </c>
      <c r="BH102" s="213">
        <f>IF(N102="sníž. přenesená",J102,0)</f>
        <v>0</v>
      </c>
      <c r="BI102" s="213">
        <f>IF(N102="nulová",J102,0)</f>
        <v>0</v>
      </c>
      <c r="BJ102" s="24" t="s">
        <v>80</v>
      </c>
      <c r="BK102" s="213">
        <f>ROUND(I102*H102,2)</f>
        <v>0</v>
      </c>
      <c r="BL102" s="24" t="s">
        <v>320</v>
      </c>
      <c r="BM102" s="24" t="s">
        <v>1540</v>
      </c>
    </row>
    <row r="103" spans="2:51" s="13" customFormat="1" ht="13.5">
      <c r="B103" s="228"/>
      <c r="C103" s="229"/>
      <c r="D103" s="241" t="s">
        <v>184</v>
      </c>
      <c r="E103" s="251" t="s">
        <v>21</v>
      </c>
      <c r="F103" s="252" t="s">
        <v>1541</v>
      </c>
      <c r="G103" s="229"/>
      <c r="H103" s="253">
        <v>29</v>
      </c>
      <c r="I103" s="233"/>
      <c r="J103" s="229"/>
      <c r="K103" s="229"/>
      <c r="L103" s="234"/>
      <c r="M103" s="235"/>
      <c r="N103" s="236"/>
      <c r="O103" s="236"/>
      <c r="P103" s="236"/>
      <c r="Q103" s="236"/>
      <c r="R103" s="236"/>
      <c r="S103" s="236"/>
      <c r="T103" s="237"/>
      <c r="AT103" s="238" t="s">
        <v>184</v>
      </c>
      <c r="AU103" s="238" t="s">
        <v>82</v>
      </c>
      <c r="AV103" s="13" t="s">
        <v>82</v>
      </c>
      <c r="AW103" s="13" t="s">
        <v>35</v>
      </c>
      <c r="AX103" s="13" t="s">
        <v>80</v>
      </c>
      <c r="AY103" s="238" t="s">
        <v>172</v>
      </c>
    </row>
    <row r="104" spans="2:65" s="1" customFormat="1" ht="22.5" customHeight="1">
      <c r="B104" s="41"/>
      <c r="C104" s="254" t="s">
        <v>252</v>
      </c>
      <c r="D104" s="254" t="s">
        <v>399</v>
      </c>
      <c r="E104" s="255" t="s">
        <v>1542</v>
      </c>
      <c r="F104" s="256" t="s">
        <v>1543</v>
      </c>
      <c r="G104" s="257" t="s">
        <v>238</v>
      </c>
      <c r="H104" s="258">
        <v>1</v>
      </c>
      <c r="I104" s="259"/>
      <c r="J104" s="260">
        <f>ROUND(I104*H104,2)</f>
        <v>0</v>
      </c>
      <c r="K104" s="256" t="s">
        <v>21</v>
      </c>
      <c r="L104" s="261"/>
      <c r="M104" s="262" t="s">
        <v>21</v>
      </c>
      <c r="N104" s="263" t="s">
        <v>43</v>
      </c>
      <c r="O104" s="42"/>
      <c r="P104" s="211">
        <f>O104*H104</f>
        <v>0</v>
      </c>
      <c r="Q104" s="211">
        <v>0</v>
      </c>
      <c r="R104" s="211">
        <f>Q104*H104</f>
        <v>0</v>
      </c>
      <c r="S104" s="211">
        <v>0</v>
      </c>
      <c r="T104" s="212">
        <f>S104*H104</f>
        <v>0</v>
      </c>
      <c r="AR104" s="24" t="s">
        <v>402</v>
      </c>
      <c r="AT104" s="24" t="s">
        <v>399</v>
      </c>
      <c r="AU104" s="24" t="s">
        <v>82</v>
      </c>
      <c r="AY104" s="24" t="s">
        <v>172</v>
      </c>
      <c r="BE104" s="213">
        <f>IF(N104="základní",J104,0)</f>
        <v>0</v>
      </c>
      <c r="BF104" s="213">
        <f>IF(N104="snížená",J104,0)</f>
        <v>0</v>
      </c>
      <c r="BG104" s="213">
        <f>IF(N104="zákl. přenesená",J104,0)</f>
        <v>0</v>
      </c>
      <c r="BH104" s="213">
        <f>IF(N104="sníž. přenesená",J104,0)</f>
        <v>0</v>
      </c>
      <c r="BI104" s="213">
        <f>IF(N104="nulová",J104,0)</f>
        <v>0</v>
      </c>
      <c r="BJ104" s="24" t="s">
        <v>80</v>
      </c>
      <c r="BK104" s="213">
        <f>ROUND(I104*H104,2)</f>
        <v>0</v>
      </c>
      <c r="BL104" s="24" t="s">
        <v>320</v>
      </c>
      <c r="BM104" s="24" t="s">
        <v>1544</v>
      </c>
    </row>
    <row r="105" spans="2:47" s="1" customFormat="1" ht="27">
      <c r="B105" s="41"/>
      <c r="C105" s="63"/>
      <c r="D105" s="241" t="s">
        <v>1514</v>
      </c>
      <c r="E105" s="63"/>
      <c r="F105" s="264" t="s">
        <v>1545</v>
      </c>
      <c r="G105" s="63"/>
      <c r="H105" s="63"/>
      <c r="I105" s="172"/>
      <c r="J105" s="63"/>
      <c r="K105" s="63"/>
      <c r="L105" s="61"/>
      <c r="M105" s="216"/>
      <c r="N105" s="42"/>
      <c r="O105" s="42"/>
      <c r="P105" s="42"/>
      <c r="Q105" s="42"/>
      <c r="R105" s="42"/>
      <c r="S105" s="42"/>
      <c r="T105" s="78"/>
      <c r="AT105" s="24" t="s">
        <v>1514</v>
      </c>
      <c r="AU105" s="24" t="s">
        <v>82</v>
      </c>
    </row>
    <row r="106" spans="2:65" s="1" customFormat="1" ht="22.5" customHeight="1">
      <c r="B106" s="41"/>
      <c r="C106" s="254" t="s">
        <v>257</v>
      </c>
      <c r="D106" s="254" t="s">
        <v>399</v>
      </c>
      <c r="E106" s="255" t="s">
        <v>1546</v>
      </c>
      <c r="F106" s="256" t="s">
        <v>1547</v>
      </c>
      <c r="G106" s="257" t="s">
        <v>238</v>
      </c>
      <c r="H106" s="258">
        <v>12</v>
      </c>
      <c r="I106" s="259"/>
      <c r="J106" s="260">
        <f>ROUND(I106*H106,2)</f>
        <v>0</v>
      </c>
      <c r="K106" s="256" t="s">
        <v>21</v>
      </c>
      <c r="L106" s="261"/>
      <c r="M106" s="262" t="s">
        <v>21</v>
      </c>
      <c r="N106" s="263" t="s">
        <v>43</v>
      </c>
      <c r="O106" s="42"/>
      <c r="P106" s="211">
        <f>O106*H106</f>
        <v>0</v>
      </c>
      <c r="Q106" s="211">
        <v>0</v>
      </c>
      <c r="R106" s="211">
        <f>Q106*H106</f>
        <v>0</v>
      </c>
      <c r="S106" s="211">
        <v>0</v>
      </c>
      <c r="T106" s="212">
        <f>S106*H106</f>
        <v>0</v>
      </c>
      <c r="AR106" s="24" t="s">
        <v>402</v>
      </c>
      <c r="AT106" s="24" t="s">
        <v>399</v>
      </c>
      <c r="AU106" s="24" t="s">
        <v>82</v>
      </c>
      <c r="AY106" s="24" t="s">
        <v>172</v>
      </c>
      <c r="BE106" s="213">
        <f>IF(N106="základní",J106,0)</f>
        <v>0</v>
      </c>
      <c r="BF106" s="213">
        <f>IF(N106="snížená",J106,0)</f>
        <v>0</v>
      </c>
      <c r="BG106" s="213">
        <f>IF(N106="zákl. přenesená",J106,0)</f>
        <v>0</v>
      </c>
      <c r="BH106" s="213">
        <f>IF(N106="sníž. přenesená",J106,0)</f>
        <v>0</v>
      </c>
      <c r="BI106" s="213">
        <f>IF(N106="nulová",J106,0)</f>
        <v>0</v>
      </c>
      <c r="BJ106" s="24" t="s">
        <v>80</v>
      </c>
      <c r="BK106" s="213">
        <f>ROUND(I106*H106,2)</f>
        <v>0</v>
      </c>
      <c r="BL106" s="24" t="s">
        <v>320</v>
      </c>
      <c r="BM106" s="24" t="s">
        <v>1548</v>
      </c>
    </row>
    <row r="107" spans="2:47" s="1" customFormat="1" ht="27">
      <c r="B107" s="41"/>
      <c r="C107" s="63"/>
      <c r="D107" s="241" t="s">
        <v>1514</v>
      </c>
      <c r="E107" s="63"/>
      <c r="F107" s="264" t="s">
        <v>1549</v>
      </c>
      <c r="G107" s="63"/>
      <c r="H107" s="63"/>
      <c r="I107" s="172"/>
      <c r="J107" s="63"/>
      <c r="K107" s="63"/>
      <c r="L107" s="61"/>
      <c r="M107" s="216"/>
      <c r="N107" s="42"/>
      <c r="O107" s="42"/>
      <c r="P107" s="42"/>
      <c r="Q107" s="42"/>
      <c r="R107" s="42"/>
      <c r="S107" s="42"/>
      <c r="T107" s="78"/>
      <c r="AT107" s="24" t="s">
        <v>1514</v>
      </c>
      <c r="AU107" s="24" t="s">
        <v>82</v>
      </c>
    </row>
    <row r="108" spans="2:65" s="1" customFormat="1" ht="22.5" customHeight="1">
      <c r="B108" s="41"/>
      <c r="C108" s="254" t="s">
        <v>264</v>
      </c>
      <c r="D108" s="254" t="s">
        <v>399</v>
      </c>
      <c r="E108" s="255" t="s">
        <v>1550</v>
      </c>
      <c r="F108" s="256" t="s">
        <v>1551</v>
      </c>
      <c r="G108" s="257" t="s">
        <v>238</v>
      </c>
      <c r="H108" s="258">
        <v>15</v>
      </c>
      <c r="I108" s="259"/>
      <c r="J108" s="260">
        <f>ROUND(I108*H108,2)</f>
        <v>0</v>
      </c>
      <c r="K108" s="256" t="s">
        <v>21</v>
      </c>
      <c r="L108" s="261"/>
      <c r="M108" s="262" t="s">
        <v>21</v>
      </c>
      <c r="N108" s="263" t="s">
        <v>43</v>
      </c>
      <c r="O108" s="42"/>
      <c r="P108" s="211">
        <f>O108*H108</f>
        <v>0</v>
      </c>
      <c r="Q108" s="211">
        <v>0</v>
      </c>
      <c r="R108" s="211">
        <f>Q108*H108</f>
        <v>0</v>
      </c>
      <c r="S108" s="211">
        <v>0</v>
      </c>
      <c r="T108" s="212">
        <f>S108*H108</f>
        <v>0</v>
      </c>
      <c r="AR108" s="24" t="s">
        <v>402</v>
      </c>
      <c r="AT108" s="24" t="s">
        <v>399</v>
      </c>
      <c r="AU108" s="24" t="s">
        <v>82</v>
      </c>
      <c r="AY108" s="24" t="s">
        <v>172</v>
      </c>
      <c r="BE108" s="213">
        <f>IF(N108="základní",J108,0)</f>
        <v>0</v>
      </c>
      <c r="BF108" s="213">
        <f>IF(N108="snížená",J108,0)</f>
        <v>0</v>
      </c>
      <c r="BG108" s="213">
        <f>IF(N108="zákl. přenesená",J108,0)</f>
        <v>0</v>
      </c>
      <c r="BH108" s="213">
        <f>IF(N108="sníž. přenesená",J108,0)</f>
        <v>0</v>
      </c>
      <c r="BI108" s="213">
        <f>IF(N108="nulová",J108,0)</f>
        <v>0</v>
      </c>
      <c r="BJ108" s="24" t="s">
        <v>80</v>
      </c>
      <c r="BK108" s="213">
        <f>ROUND(I108*H108,2)</f>
        <v>0</v>
      </c>
      <c r="BL108" s="24" t="s">
        <v>320</v>
      </c>
      <c r="BM108" s="24" t="s">
        <v>1552</v>
      </c>
    </row>
    <row r="109" spans="2:47" s="1" customFormat="1" ht="27">
      <c r="B109" s="41"/>
      <c r="C109" s="63"/>
      <c r="D109" s="241" t="s">
        <v>1514</v>
      </c>
      <c r="E109" s="63"/>
      <c r="F109" s="264" t="s">
        <v>1553</v>
      </c>
      <c r="G109" s="63"/>
      <c r="H109" s="63"/>
      <c r="I109" s="172"/>
      <c r="J109" s="63"/>
      <c r="K109" s="63"/>
      <c r="L109" s="61"/>
      <c r="M109" s="216"/>
      <c r="N109" s="42"/>
      <c r="O109" s="42"/>
      <c r="P109" s="42"/>
      <c r="Q109" s="42"/>
      <c r="R109" s="42"/>
      <c r="S109" s="42"/>
      <c r="T109" s="78"/>
      <c r="AT109" s="24" t="s">
        <v>1514</v>
      </c>
      <c r="AU109" s="24" t="s">
        <v>82</v>
      </c>
    </row>
    <row r="110" spans="2:65" s="1" customFormat="1" ht="22.5" customHeight="1">
      <c r="B110" s="41"/>
      <c r="C110" s="254" t="s">
        <v>271</v>
      </c>
      <c r="D110" s="254" t="s">
        <v>399</v>
      </c>
      <c r="E110" s="255" t="s">
        <v>1554</v>
      </c>
      <c r="F110" s="256" t="s">
        <v>1555</v>
      </c>
      <c r="G110" s="257" t="s">
        <v>238</v>
      </c>
      <c r="H110" s="258">
        <v>1</v>
      </c>
      <c r="I110" s="259"/>
      <c r="J110" s="260">
        <f>ROUND(I110*H110,2)</f>
        <v>0</v>
      </c>
      <c r="K110" s="256" t="s">
        <v>21</v>
      </c>
      <c r="L110" s="261"/>
      <c r="M110" s="262" t="s">
        <v>21</v>
      </c>
      <c r="N110" s="263" t="s">
        <v>43</v>
      </c>
      <c r="O110" s="42"/>
      <c r="P110" s="211">
        <f>O110*H110</f>
        <v>0</v>
      </c>
      <c r="Q110" s="211">
        <v>0</v>
      </c>
      <c r="R110" s="211">
        <f>Q110*H110</f>
        <v>0</v>
      </c>
      <c r="S110" s="211">
        <v>0</v>
      </c>
      <c r="T110" s="212">
        <f>S110*H110</f>
        <v>0</v>
      </c>
      <c r="AR110" s="24" t="s">
        <v>402</v>
      </c>
      <c r="AT110" s="24" t="s">
        <v>399</v>
      </c>
      <c r="AU110" s="24" t="s">
        <v>82</v>
      </c>
      <c r="AY110" s="24" t="s">
        <v>172</v>
      </c>
      <c r="BE110" s="213">
        <f>IF(N110="základní",J110,0)</f>
        <v>0</v>
      </c>
      <c r="BF110" s="213">
        <f>IF(N110="snížená",J110,0)</f>
        <v>0</v>
      </c>
      <c r="BG110" s="213">
        <f>IF(N110="zákl. přenesená",J110,0)</f>
        <v>0</v>
      </c>
      <c r="BH110" s="213">
        <f>IF(N110="sníž. přenesená",J110,0)</f>
        <v>0</v>
      </c>
      <c r="BI110" s="213">
        <f>IF(N110="nulová",J110,0)</f>
        <v>0</v>
      </c>
      <c r="BJ110" s="24" t="s">
        <v>80</v>
      </c>
      <c r="BK110" s="213">
        <f>ROUND(I110*H110,2)</f>
        <v>0</v>
      </c>
      <c r="BL110" s="24" t="s">
        <v>320</v>
      </c>
      <c r="BM110" s="24" t="s">
        <v>1556</v>
      </c>
    </row>
    <row r="111" spans="2:47" s="1" customFormat="1" ht="27">
      <c r="B111" s="41"/>
      <c r="C111" s="63"/>
      <c r="D111" s="241" t="s">
        <v>1514</v>
      </c>
      <c r="E111" s="63"/>
      <c r="F111" s="264" t="s">
        <v>1557</v>
      </c>
      <c r="G111" s="63"/>
      <c r="H111" s="63"/>
      <c r="I111" s="172"/>
      <c r="J111" s="63"/>
      <c r="K111" s="63"/>
      <c r="L111" s="61"/>
      <c r="M111" s="216"/>
      <c r="N111" s="42"/>
      <c r="O111" s="42"/>
      <c r="P111" s="42"/>
      <c r="Q111" s="42"/>
      <c r="R111" s="42"/>
      <c r="S111" s="42"/>
      <c r="T111" s="78"/>
      <c r="AT111" s="24" t="s">
        <v>1514</v>
      </c>
      <c r="AU111" s="24" t="s">
        <v>82</v>
      </c>
    </row>
    <row r="112" spans="2:65" s="1" customFormat="1" ht="22.5" customHeight="1">
      <c r="B112" s="41"/>
      <c r="C112" s="202" t="s">
        <v>278</v>
      </c>
      <c r="D112" s="202" t="s">
        <v>175</v>
      </c>
      <c r="E112" s="203" t="s">
        <v>1558</v>
      </c>
      <c r="F112" s="204" t="s">
        <v>1559</v>
      </c>
      <c r="G112" s="205" t="s">
        <v>238</v>
      </c>
      <c r="H112" s="206">
        <v>3</v>
      </c>
      <c r="I112" s="207"/>
      <c r="J112" s="208">
        <f>ROUND(I112*H112,2)</f>
        <v>0</v>
      </c>
      <c r="K112" s="204" t="s">
        <v>179</v>
      </c>
      <c r="L112" s="61"/>
      <c r="M112" s="209" t="s">
        <v>21</v>
      </c>
      <c r="N112" s="210" t="s">
        <v>43</v>
      </c>
      <c r="O112" s="42"/>
      <c r="P112" s="211">
        <f>O112*H112</f>
        <v>0</v>
      </c>
      <c r="Q112" s="211">
        <v>0</v>
      </c>
      <c r="R112" s="211">
        <f>Q112*H112</f>
        <v>0</v>
      </c>
      <c r="S112" s="211">
        <v>0</v>
      </c>
      <c r="T112" s="212">
        <f>S112*H112</f>
        <v>0</v>
      </c>
      <c r="AR112" s="24" t="s">
        <v>320</v>
      </c>
      <c r="AT112" s="24" t="s">
        <v>175</v>
      </c>
      <c r="AU112" s="24" t="s">
        <v>82</v>
      </c>
      <c r="AY112" s="24" t="s">
        <v>172</v>
      </c>
      <c r="BE112" s="213">
        <f>IF(N112="základní",J112,0)</f>
        <v>0</v>
      </c>
      <c r="BF112" s="213">
        <f>IF(N112="snížená",J112,0)</f>
        <v>0</v>
      </c>
      <c r="BG112" s="213">
        <f>IF(N112="zákl. přenesená",J112,0)</f>
        <v>0</v>
      </c>
      <c r="BH112" s="213">
        <f>IF(N112="sníž. přenesená",J112,0)</f>
        <v>0</v>
      </c>
      <c r="BI112" s="213">
        <f>IF(N112="nulová",J112,0)</f>
        <v>0</v>
      </c>
      <c r="BJ112" s="24" t="s">
        <v>80</v>
      </c>
      <c r="BK112" s="213">
        <f>ROUND(I112*H112,2)</f>
        <v>0</v>
      </c>
      <c r="BL112" s="24" t="s">
        <v>320</v>
      </c>
      <c r="BM112" s="24" t="s">
        <v>1560</v>
      </c>
    </row>
    <row r="113" spans="2:65" s="1" customFormat="1" ht="22.5" customHeight="1">
      <c r="B113" s="41"/>
      <c r="C113" s="254" t="s">
        <v>284</v>
      </c>
      <c r="D113" s="254" t="s">
        <v>399</v>
      </c>
      <c r="E113" s="255" t="s">
        <v>1561</v>
      </c>
      <c r="F113" s="256" t="s">
        <v>1562</v>
      </c>
      <c r="G113" s="257" t="s">
        <v>238</v>
      </c>
      <c r="H113" s="258">
        <v>3</v>
      </c>
      <c r="I113" s="259"/>
      <c r="J113" s="260">
        <f>ROUND(I113*H113,2)</f>
        <v>0</v>
      </c>
      <c r="K113" s="256" t="s">
        <v>21</v>
      </c>
      <c r="L113" s="261"/>
      <c r="M113" s="262" t="s">
        <v>21</v>
      </c>
      <c r="N113" s="263" t="s">
        <v>43</v>
      </c>
      <c r="O113" s="42"/>
      <c r="P113" s="211">
        <f>O113*H113</f>
        <v>0</v>
      </c>
      <c r="Q113" s="211">
        <v>0</v>
      </c>
      <c r="R113" s="211">
        <f>Q113*H113</f>
        <v>0</v>
      </c>
      <c r="S113" s="211">
        <v>0</v>
      </c>
      <c r="T113" s="212">
        <f>S113*H113</f>
        <v>0</v>
      </c>
      <c r="AR113" s="24" t="s">
        <v>402</v>
      </c>
      <c r="AT113" s="24" t="s">
        <v>399</v>
      </c>
      <c r="AU113" s="24" t="s">
        <v>82</v>
      </c>
      <c r="AY113" s="24" t="s">
        <v>172</v>
      </c>
      <c r="BE113" s="213">
        <f>IF(N113="základní",J113,0)</f>
        <v>0</v>
      </c>
      <c r="BF113" s="213">
        <f>IF(N113="snížená",J113,0)</f>
        <v>0</v>
      </c>
      <c r="BG113" s="213">
        <f>IF(N113="zákl. přenesená",J113,0)</f>
        <v>0</v>
      </c>
      <c r="BH113" s="213">
        <f>IF(N113="sníž. přenesená",J113,0)</f>
        <v>0</v>
      </c>
      <c r="BI113" s="213">
        <f>IF(N113="nulová",J113,0)</f>
        <v>0</v>
      </c>
      <c r="BJ113" s="24" t="s">
        <v>80</v>
      </c>
      <c r="BK113" s="213">
        <f>ROUND(I113*H113,2)</f>
        <v>0</v>
      </c>
      <c r="BL113" s="24" t="s">
        <v>320</v>
      </c>
      <c r="BM113" s="24" t="s">
        <v>1563</v>
      </c>
    </row>
    <row r="114" spans="2:47" s="1" customFormat="1" ht="27">
      <c r="B114" s="41"/>
      <c r="C114" s="63"/>
      <c r="D114" s="241" t="s">
        <v>1514</v>
      </c>
      <c r="E114" s="63"/>
      <c r="F114" s="264" t="s">
        <v>1564</v>
      </c>
      <c r="G114" s="63"/>
      <c r="H114" s="63"/>
      <c r="I114" s="172"/>
      <c r="J114" s="63"/>
      <c r="K114" s="63"/>
      <c r="L114" s="61"/>
      <c r="M114" s="216"/>
      <c r="N114" s="42"/>
      <c r="O114" s="42"/>
      <c r="P114" s="42"/>
      <c r="Q114" s="42"/>
      <c r="R114" s="42"/>
      <c r="S114" s="42"/>
      <c r="T114" s="78"/>
      <c r="AT114" s="24" t="s">
        <v>1514</v>
      </c>
      <c r="AU114" s="24" t="s">
        <v>82</v>
      </c>
    </row>
    <row r="115" spans="2:65" s="1" customFormat="1" ht="22.5" customHeight="1">
      <c r="B115" s="41"/>
      <c r="C115" s="202" t="s">
        <v>10</v>
      </c>
      <c r="D115" s="202" t="s">
        <v>175</v>
      </c>
      <c r="E115" s="203" t="s">
        <v>1565</v>
      </c>
      <c r="F115" s="204" t="s">
        <v>1566</v>
      </c>
      <c r="G115" s="205" t="s">
        <v>238</v>
      </c>
      <c r="H115" s="206">
        <v>2</v>
      </c>
      <c r="I115" s="207"/>
      <c r="J115" s="208">
        <f>ROUND(I115*H115,2)</f>
        <v>0</v>
      </c>
      <c r="K115" s="204" t="s">
        <v>179</v>
      </c>
      <c r="L115" s="61"/>
      <c r="M115" s="209" t="s">
        <v>21</v>
      </c>
      <c r="N115" s="210" t="s">
        <v>43</v>
      </c>
      <c r="O115" s="42"/>
      <c r="P115" s="211">
        <f>O115*H115</f>
        <v>0</v>
      </c>
      <c r="Q115" s="211">
        <v>0</v>
      </c>
      <c r="R115" s="211">
        <f>Q115*H115</f>
        <v>0</v>
      </c>
      <c r="S115" s="211">
        <v>0</v>
      </c>
      <c r="T115" s="212">
        <f>S115*H115</f>
        <v>0</v>
      </c>
      <c r="AR115" s="24" t="s">
        <v>320</v>
      </c>
      <c r="AT115" s="24" t="s">
        <v>175</v>
      </c>
      <c r="AU115" s="24" t="s">
        <v>82</v>
      </c>
      <c r="AY115" s="24" t="s">
        <v>172</v>
      </c>
      <c r="BE115" s="213">
        <f>IF(N115="základní",J115,0)</f>
        <v>0</v>
      </c>
      <c r="BF115" s="213">
        <f>IF(N115="snížená",J115,0)</f>
        <v>0</v>
      </c>
      <c r="BG115" s="213">
        <f>IF(N115="zákl. přenesená",J115,0)</f>
        <v>0</v>
      </c>
      <c r="BH115" s="213">
        <f>IF(N115="sníž. přenesená",J115,0)</f>
        <v>0</v>
      </c>
      <c r="BI115" s="213">
        <f>IF(N115="nulová",J115,0)</f>
        <v>0</v>
      </c>
      <c r="BJ115" s="24" t="s">
        <v>80</v>
      </c>
      <c r="BK115" s="213">
        <f>ROUND(I115*H115,2)</f>
        <v>0</v>
      </c>
      <c r="BL115" s="24" t="s">
        <v>320</v>
      </c>
      <c r="BM115" s="24" t="s">
        <v>1567</v>
      </c>
    </row>
    <row r="116" spans="2:65" s="1" customFormat="1" ht="22.5" customHeight="1">
      <c r="B116" s="41"/>
      <c r="C116" s="254" t="s">
        <v>320</v>
      </c>
      <c r="D116" s="254" t="s">
        <v>399</v>
      </c>
      <c r="E116" s="255" t="s">
        <v>1568</v>
      </c>
      <c r="F116" s="256" t="s">
        <v>1569</v>
      </c>
      <c r="G116" s="257" t="s">
        <v>238</v>
      </c>
      <c r="H116" s="258">
        <v>2</v>
      </c>
      <c r="I116" s="259"/>
      <c r="J116" s="260">
        <f>ROUND(I116*H116,2)</f>
        <v>0</v>
      </c>
      <c r="K116" s="256" t="s">
        <v>21</v>
      </c>
      <c r="L116" s="261"/>
      <c r="M116" s="262" t="s">
        <v>21</v>
      </c>
      <c r="N116" s="263" t="s">
        <v>43</v>
      </c>
      <c r="O116" s="42"/>
      <c r="P116" s="211">
        <f>O116*H116</f>
        <v>0</v>
      </c>
      <c r="Q116" s="211">
        <v>0</v>
      </c>
      <c r="R116" s="211">
        <f>Q116*H116</f>
        <v>0</v>
      </c>
      <c r="S116" s="211">
        <v>0</v>
      </c>
      <c r="T116" s="212">
        <f>S116*H116</f>
        <v>0</v>
      </c>
      <c r="AR116" s="24" t="s">
        <v>402</v>
      </c>
      <c r="AT116" s="24" t="s">
        <v>399</v>
      </c>
      <c r="AU116" s="24" t="s">
        <v>82</v>
      </c>
      <c r="AY116" s="24" t="s">
        <v>172</v>
      </c>
      <c r="BE116" s="213">
        <f>IF(N116="základní",J116,0)</f>
        <v>0</v>
      </c>
      <c r="BF116" s="213">
        <f>IF(N116="snížená",J116,0)</f>
        <v>0</v>
      </c>
      <c r="BG116" s="213">
        <f>IF(N116="zákl. přenesená",J116,0)</f>
        <v>0</v>
      </c>
      <c r="BH116" s="213">
        <f>IF(N116="sníž. přenesená",J116,0)</f>
        <v>0</v>
      </c>
      <c r="BI116" s="213">
        <f>IF(N116="nulová",J116,0)</f>
        <v>0</v>
      </c>
      <c r="BJ116" s="24" t="s">
        <v>80</v>
      </c>
      <c r="BK116" s="213">
        <f>ROUND(I116*H116,2)</f>
        <v>0</v>
      </c>
      <c r="BL116" s="24" t="s">
        <v>320</v>
      </c>
      <c r="BM116" s="24" t="s">
        <v>1570</v>
      </c>
    </row>
    <row r="117" spans="2:47" s="1" customFormat="1" ht="27">
      <c r="B117" s="41"/>
      <c r="C117" s="63"/>
      <c r="D117" s="241" t="s">
        <v>1514</v>
      </c>
      <c r="E117" s="63"/>
      <c r="F117" s="264" t="s">
        <v>1571</v>
      </c>
      <c r="G117" s="63"/>
      <c r="H117" s="63"/>
      <c r="I117" s="172"/>
      <c r="J117" s="63"/>
      <c r="K117" s="63"/>
      <c r="L117" s="61"/>
      <c r="M117" s="216"/>
      <c r="N117" s="42"/>
      <c r="O117" s="42"/>
      <c r="P117" s="42"/>
      <c r="Q117" s="42"/>
      <c r="R117" s="42"/>
      <c r="S117" s="42"/>
      <c r="T117" s="78"/>
      <c r="AT117" s="24" t="s">
        <v>1514</v>
      </c>
      <c r="AU117" s="24" t="s">
        <v>82</v>
      </c>
    </row>
    <row r="118" spans="2:65" s="1" customFormat="1" ht="22.5" customHeight="1">
      <c r="B118" s="41"/>
      <c r="C118" s="202" t="s">
        <v>333</v>
      </c>
      <c r="D118" s="202" t="s">
        <v>175</v>
      </c>
      <c r="E118" s="203" t="s">
        <v>1572</v>
      </c>
      <c r="F118" s="204" t="s">
        <v>1573</v>
      </c>
      <c r="G118" s="205" t="s">
        <v>238</v>
      </c>
      <c r="H118" s="206">
        <v>4</v>
      </c>
      <c r="I118" s="207"/>
      <c r="J118" s="208">
        <f>ROUND(I118*H118,2)</f>
        <v>0</v>
      </c>
      <c r="K118" s="204" t="s">
        <v>179</v>
      </c>
      <c r="L118" s="61"/>
      <c r="M118" s="209" t="s">
        <v>21</v>
      </c>
      <c r="N118" s="210" t="s">
        <v>43</v>
      </c>
      <c r="O118" s="42"/>
      <c r="P118" s="211">
        <f>O118*H118</f>
        <v>0</v>
      </c>
      <c r="Q118" s="211">
        <v>0</v>
      </c>
      <c r="R118" s="211">
        <f>Q118*H118</f>
        <v>0</v>
      </c>
      <c r="S118" s="211">
        <v>0</v>
      </c>
      <c r="T118" s="212">
        <f>S118*H118</f>
        <v>0</v>
      </c>
      <c r="AR118" s="24" t="s">
        <v>320</v>
      </c>
      <c r="AT118" s="24" t="s">
        <v>175</v>
      </c>
      <c r="AU118" s="24" t="s">
        <v>82</v>
      </c>
      <c r="AY118" s="24" t="s">
        <v>172</v>
      </c>
      <c r="BE118" s="213">
        <f>IF(N118="základní",J118,0)</f>
        <v>0</v>
      </c>
      <c r="BF118" s="213">
        <f>IF(N118="snížená",J118,0)</f>
        <v>0</v>
      </c>
      <c r="BG118" s="213">
        <f>IF(N118="zákl. přenesená",J118,0)</f>
        <v>0</v>
      </c>
      <c r="BH118" s="213">
        <f>IF(N118="sníž. přenesená",J118,0)</f>
        <v>0</v>
      </c>
      <c r="BI118" s="213">
        <f>IF(N118="nulová",J118,0)</f>
        <v>0</v>
      </c>
      <c r="BJ118" s="24" t="s">
        <v>80</v>
      </c>
      <c r="BK118" s="213">
        <f>ROUND(I118*H118,2)</f>
        <v>0</v>
      </c>
      <c r="BL118" s="24" t="s">
        <v>320</v>
      </c>
      <c r="BM118" s="24" t="s">
        <v>1574</v>
      </c>
    </row>
    <row r="119" spans="2:65" s="1" customFormat="1" ht="22.5" customHeight="1">
      <c r="B119" s="41"/>
      <c r="C119" s="254" t="s">
        <v>342</v>
      </c>
      <c r="D119" s="254" t="s">
        <v>399</v>
      </c>
      <c r="E119" s="255" t="s">
        <v>1575</v>
      </c>
      <c r="F119" s="256" t="s">
        <v>1576</v>
      </c>
      <c r="G119" s="257" t="s">
        <v>238</v>
      </c>
      <c r="H119" s="258">
        <v>4</v>
      </c>
      <c r="I119" s="259"/>
      <c r="J119" s="260">
        <f>ROUND(I119*H119,2)</f>
        <v>0</v>
      </c>
      <c r="K119" s="256" t="s">
        <v>21</v>
      </c>
      <c r="L119" s="261"/>
      <c r="M119" s="262" t="s">
        <v>21</v>
      </c>
      <c r="N119" s="263" t="s">
        <v>43</v>
      </c>
      <c r="O119" s="42"/>
      <c r="P119" s="211">
        <f>O119*H119</f>
        <v>0</v>
      </c>
      <c r="Q119" s="211">
        <v>0</v>
      </c>
      <c r="R119" s="211">
        <f>Q119*H119</f>
        <v>0</v>
      </c>
      <c r="S119" s="211">
        <v>0</v>
      </c>
      <c r="T119" s="212">
        <f>S119*H119</f>
        <v>0</v>
      </c>
      <c r="AR119" s="24" t="s">
        <v>402</v>
      </c>
      <c r="AT119" s="24" t="s">
        <v>399</v>
      </c>
      <c r="AU119" s="24" t="s">
        <v>82</v>
      </c>
      <c r="AY119" s="24" t="s">
        <v>172</v>
      </c>
      <c r="BE119" s="213">
        <f>IF(N119="základní",J119,0)</f>
        <v>0</v>
      </c>
      <c r="BF119" s="213">
        <f>IF(N119="snížená",J119,0)</f>
        <v>0</v>
      </c>
      <c r="BG119" s="213">
        <f>IF(N119="zákl. přenesená",J119,0)</f>
        <v>0</v>
      </c>
      <c r="BH119" s="213">
        <f>IF(N119="sníž. přenesená",J119,0)</f>
        <v>0</v>
      </c>
      <c r="BI119" s="213">
        <f>IF(N119="nulová",J119,0)</f>
        <v>0</v>
      </c>
      <c r="BJ119" s="24" t="s">
        <v>80</v>
      </c>
      <c r="BK119" s="213">
        <f>ROUND(I119*H119,2)</f>
        <v>0</v>
      </c>
      <c r="BL119" s="24" t="s">
        <v>320</v>
      </c>
      <c r="BM119" s="24" t="s">
        <v>1577</v>
      </c>
    </row>
    <row r="120" spans="2:47" s="1" customFormat="1" ht="27">
      <c r="B120" s="41"/>
      <c r="C120" s="63"/>
      <c r="D120" s="241" t="s">
        <v>1514</v>
      </c>
      <c r="E120" s="63"/>
      <c r="F120" s="264" t="s">
        <v>1578</v>
      </c>
      <c r="G120" s="63"/>
      <c r="H120" s="63"/>
      <c r="I120" s="172"/>
      <c r="J120" s="63"/>
      <c r="K120" s="63"/>
      <c r="L120" s="61"/>
      <c r="M120" s="216"/>
      <c r="N120" s="42"/>
      <c r="O120" s="42"/>
      <c r="P120" s="42"/>
      <c r="Q120" s="42"/>
      <c r="R120" s="42"/>
      <c r="S120" s="42"/>
      <c r="T120" s="78"/>
      <c r="AT120" s="24" t="s">
        <v>1514</v>
      </c>
      <c r="AU120" s="24" t="s">
        <v>82</v>
      </c>
    </row>
    <row r="121" spans="2:65" s="1" customFormat="1" ht="31.5" customHeight="1">
      <c r="B121" s="41"/>
      <c r="C121" s="202" t="s">
        <v>367</v>
      </c>
      <c r="D121" s="202" t="s">
        <v>175</v>
      </c>
      <c r="E121" s="203" t="s">
        <v>1579</v>
      </c>
      <c r="F121" s="204" t="s">
        <v>1580</v>
      </c>
      <c r="G121" s="205" t="s">
        <v>238</v>
      </c>
      <c r="H121" s="206">
        <v>1</v>
      </c>
      <c r="I121" s="207"/>
      <c r="J121" s="208">
        <f>ROUND(I121*H121,2)</f>
        <v>0</v>
      </c>
      <c r="K121" s="204" t="s">
        <v>179</v>
      </c>
      <c r="L121" s="61"/>
      <c r="M121" s="209" t="s">
        <v>21</v>
      </c>
      <c r="N121" s="210" t="s">
        <v>43</v>
      </c>
      <c r="O121" s="42"/>
      <c r="P121" s="211">
        <f>O121*H121</f>
        <v>0</v>
      </c>
      <c r="Q121" s="211">
        <v>0</v>
      </c>
      <c r="R121" s="211">
        <f>Q121*H121</f>
        <v>0</v>
      </c>
      <c r="S121" s="211">
        <v>0</v>
      </c>
      <c r="T121" s="212">
        <f>S121*H121</f>
        <v>0</v>
      </c>
      <c r="AR121" s="24" t="s">
        <v>320</v>
      </c>
      <c r="AT121" s="24" t="s">
        <v>175</v>
      </c>
      <c r="AU121" s="24" t="s">
        <v>82</v>
      </c>
      <c r="AY121" s="24" t="s">
        <v>172</v>
      </c>
      <c r="BE121" s="213">
        <f>IF(N121="základní",J121,0)</f>
        <v>0</v>
      </c>
      <c r="BF121" s="213">
        <f>IF(N121="snížená",J121,0)</f>
        <v>0</v>
      </c>
      <c r="BG121" s="213">
        <f>IF(N121="zákl. přenesená",J121,0)</f>
        <v>0</v>
      </c>
      <c r="BH121" s="213">
        <f>IF(N121="sníž. přenesená",J121,0)</f>
        <v>0</v>
      </c>
      <c r="BI121" s="213">
        <f>IF(N121="nulová",J121,0)</f>
        <v>0</v>
      </c>
      <c r="BJ121" s="24" t="s">
        <v>80</v>
      </c>
      <c r="BK121" s="213">
        <f>ROUND(I121*H121,2)</f>
        <v>0</v>
      </c>
      <c r="BL121" s="24" t="s">
        <v>320</v>
      </c>
      <c r="BM121" s="24" t="s">
        <v>1581</v>
      </c>
    </row>
    <row r="122" spans="2:65" s="1" customFormat="1" ht="31.5" customHeight="1">
      <c r="B122" s="41"/>
      <c r="C122" s="202" t="s">
        <v>380</v>
      </c>
      <c r="D122" s="202" t="s">
        <v>175</v>
      </c>
      <c r="E122" s="203" t="s">
        <v>1582</v>
      </c>
      <c r="F122" s="204" t="s">
        <v>1583</v>
      </c>
      <c r="G122" s="205" t="s">
        <v>238</v>
      </c>
      <c r="H122" s="206">
        <v>1</v>
      </c>
      <c r="I122" s="207"/>
      <c r="J122" s="208">
        <f>ROUND(I122*H122,2)</f>
        <v>0</v>
      </c>
      <c r="K122" s="204" t="s">
        <v>179</v>
      </c>
      <c r="L122" s="61"/>
      <c r="M122" s="209" t="s">
        <v>21</v>
      </c>
      <c r="N122" s="210" t="s">
        <v>43</v>
      </c>
      <c r="O122" s="42"/>
      <c r="P122" s="211">
        <f>O122*H122</f>
        <v>0</v>
      </c>
      <c r="Q122" s="211">
        <v>0</v>
      </c>
      <c r="R122" s="211">
        <f>Q122*H122</f>
        <v>0</v>
      </c>
      <c r="S122" s="211">
        <v>0</v>
      </c>
      <c r="T122" s="212">
        <f>S122*H122</f>
        <v>0</v>
      </c>
      <c r="AR122" s="24" t="s">
        <v>320</v>
      </c>
      <c r="AT122" s="24" t="s">
        <v>175</v>
      </c>
      <c r="AU122" s="24" t="s">
        <v>82</v>
      </c>
      <c r="AY122" s="24" t="s">
        <v>172</v>
      </c>
      <c r="BE122" s="213">
        <f>IF(N122="základní",J122,0)</f>
        <v>0</v>
      </c>
      <c r="BF122" s="213">
        <f>IF(N122="snížená",J122,0)</f>
        <v>0</v>
      </c>
      <c r="BG122" s="213">
        <f>IF(N122="zákl. přenesená",J122,0)</f>
        <v>0</v>
      </c>
      <c r="BH122" s="213">
        <f>IF(N122="sníž. přenesená",J122,0)</f>
        <v>0</v>
      </c>
      <c r="BI122" s="213">
        <f>IF(N122="nulová",J122,0)</f>
        <v>0</v>
      </c>
      <c r="BJ122" s="24" t="s">
        <v>80</v>
      </c>
      <c r="BK122" s="213">
        <f>ROUND(I122*H122,2)</f>
        <v>0</v>
      </c>
      <c r="BL122" s="24" t="s">
        <v>320</v>
      </c>
      <c r="BM122" s="24" t="s">
        <v>1584</v>
      </c>
    </row>
    <row r="123" spans="2:65" s="1" customFormat="1" ht="22.5" customHeight="1">
      <c r="B123" s="41"/>
      <c r="C123" s="254" t="s">
        <v>9</v>
      </c>
      <c r="D123" s="254" t="s">
        <v>399</v>
      </c>
      <c r="E123" s="255" t="s">
        <v>1585</v>
      </c>
      <c r="F123" s="256" t="s">
        <v>1586</v>
      </c>
      <c r="G123" s="257" t="s">
        <v>238</v>
      </c>
      <c r="H123" s="258">
        <v>1</v>
      </c>
      <c r="I123" s="259"/>
      <c r="J123" s="260">
        <f>ROUND(I123*H123,2)</f>
        <v>0</v>
      </c>
      <c r="K123" s="256" t="s">
        <v>21</v>
      </c>
      <c r="L123" s="261"/>
      <c r="M123" s="262" t="s">
        <v>21</v>
      </c>
      <c r="N123" s="263" t="s">
        <v>43</v>
      </c>
      <c r="O123" s="42"/>
      <c r="P123" s="211">
        <f>O123*H123</f>
        <v>0</v>
      </c>
      <c r="Q123" s="211">
        <v>0</v>
      </c>
      <c r="R123" s="211">
        <f>Q123*H123</f>
        <v>0</v>
      </c>
      <c r="S123" s="211">
        <v>0</v>
      </c>
      <c r="T123" s="212">
        <f>S123*H123</f>
        <v>0</v>
      </c>
      <c r="AR123" s="24" t="s">
        <v>402</v>
      </c>
      <c r="AT123" s="24" t="s">
        <v>399</v>
      </c>
      <c r="AU123" s="24" t="s">
        <v>82</v>
      </c>
      <c r="AY123" s="24" t="s">
        <v>172</v>
      </c>
      <c r="BE123" s="213">
        <f>IF(N123="základní",J123,0)</f>
        <v>0</v>
      </c>
      <c r="BF123" s="213">
        <f>IF(N123="snížená",J123,0)</f>
        <v>0</v>
      </c>
      <c r="BG123" s="213">
        <f>IF(N123="zákl. přenesená",J123,0)</f>
        <v>0</v>
      </c>
      <c r="BH123" s="213">
        <f>IF(N123="sníž. přenesená",J123,0)</f>
        <v>0</v>
      </c>
      <c r="BI123" s="213">
        <f>IF(N123="nulová",J123,0)</f>
        <v>0</v>
      </c>
      <c r="BJ123" s="24" t="s">
        <v>80</v>
      </c>
      <c r="BK123" s="213">
        <f>ROUND(I123*H123,2)</f>
        <v>0</v>
      </c>
      <c r="BL123" s="24" t="s">
        <v>320</v>
      </c>
      <c r="BM123" s="24" t="s">
        <v>1587</v>
      </c>
    </row>
    <row r="124" spans="2:47" s="1" customFormat="1" ht="40.5">
      <c r="B124" s="41"/>
      <c r="C124" s="63"/>
      <c r="D124" s="241" t="s">
        <v>1514</v>
      </c>
      <c r="E124" s="63"/>
      <c r="F124" s="264" t="s">
        <v>1588</v>
      </c>
      <c r="G124" s="63"/>
      <c r="H124" s="63"/>
      <c r="I124" s="172"/>
      <c r="J124" s="63"/>
      <c r="K124" s="63"/>
      <c r="L124" s="61"/>
      <c r="M124" s="216"/>
      <c r="N124" s="42"/>
      <c r="O124" s="42"/>
      <c r="P124" s="42"/>
      <c r="Q124" s="42"/>
      <c r="R124" s="42"/>
      <c r="S124" s="42"/>
      <c r="T124" s="78"/>
      <c r="AT124" s="24" t="s">
        <v>1514</v>
      </c>
      <c r="AU124" s="24" t="s">
        <v>82</v>
      </c>
    </row>
    <row r="125" spans="2:65" s="1" customFormat="1" ht="31.5" customHeight="1">
      <c r="B125" s="41"/>
      <c r="C125" s="202" t="s">
        <v>390</v>
      </c>
      <c r="D125" s="202" t="s">
        <v>175</v>
      </c>
      <c r="E125" s="203" t="s">
        <v>1589</v>
      </c>
      <c r="F125" s="204" t="s">
        <v>1590</v>
      </c>
      <c r="G125" s="205" t="s">
        <v>238</v>
      </c>
      <c r="H125" s="206">
        <v>1</v>
      </c>
      <c r="I125" s="207"/>
      <c r="J125" s="208">
        <f>ROUND(I125*H125,2)</f>
        <v>0</v>
      </c>
      <c r="K125" s="204" t="s">
        <v>179</v>
      </c>
      <c r="L125" s="61"/>
      <c r="M125" s="209" t="s">
        <v>21</v>
      </c>
      <c r="N125" s="210" t="s">
        <v>43</v>
      </c>
      <c r="O125" s="42"/>
      <c r="P125" s="211">
        <f>O125*H125</f>
        <v>0</v>
      </c>
      <c r="Q125" s="211">
        <v>0</v>
      </c>
      <c r="R125" s="211">
        <f>Q125*H125</f>
        <v>0</v>
      </c>
      <c r="S125" s="211">
        <v>0</v>
      </c>
      <c r="T125" s="212">
        <f>S125*H125</f>
        <v>0</v>
      </c>
      <c r="AR125" s="24" t="s">
        <v>320</v>
      </c>
      <c r="AT125" s="24" t="s">
        <v>175</v>
      </c>
      <c r="AU125" s="24" t="s">
        <v>82</v>
      </c>
      <c r="AY125" s="24" t="s">
        <v>172</v>
      </c>
      <c r="BE125" s="213">
        <f>IF(N125="základní",J125,0)</f>
        <v>0</v>
      </c>
      <c r="BF125" s="213">
        <f>IF(N125="snížená",J125,0)</f>
        <v>0</v>
      </c>
      <c r="BG125" s="213">
        <f>IF(N125="zákl. přenesená",J125,0)</f>
        <v>0</v>
      </c>
      <c r="BH125" s="213">
        <f>IF(N125="sníž. přenesená",J125,0)</f>
        <v>0</v>
      </c>
      <c r="BI125" s="213">
        <f>IF(N125="nulová",J125,0)</f>
        <v>0</v>
      </c>
      <c r="BJ125" s="24" t="s">
        <v>80</v>
      </c>
      <c r="BK125" s="213">
        <f>ROUND(I125*H125,2)</f>
        <v>0</v>
      </c>
      <c r="BL125" s="24" t="s">
        <v>320</v>
      </c>
      <c r="BM125" s="24" t="s">
        <v>1591</v>
      </c>
    </row>
    <row r="126" spans="2:65" s="1" customFormat="1" ht="22.5" customHeight="1">
      <c r="B126" s="41"/>
      <c r="C126" s="254" t="s">
        <v>398</v>
      </c>
      <c r="D126" s="254" t="s">
        <v>399</v>
      </c>
      <c r="E126" s="255" t="s">
        <v>1592</v>
      </c>
      <c r="F126" s="256" t="s">
        <v>1593</v>
      </c>
      <c r="G126" s="257" t="s">
        <v>238</v>
      </c>
      <c r="H126" s="258">
        <v>1</v>
      </c>
      <c r="I126" s="259"/>
      <c r="J126" s="260">
        <f>ROUND(I126*H126,2)</f>
        <v>0</v>
      </c>
      <c r="K126" s="256" t="s">
        <v>21</v>
      </c>
      <c r="L126" s="261"/>
      <c r="M126" s="262" t="s">
        <v>21</v>
      </c>
      <c r="N126" s="263" t="s">
        <v>43</v>
      </c>
      <c r="O126" s="42"/>
      <c r="P126" s="211">
        <f>O126*H126</f>
        <v>0</v>
      </c>
      <c r="Q126" s="211">
        <v>0</v>
      </c>
      <c r="R126" s="211">
        <f>Q126*H126</f>
        <v>0</v>
      </c>
      <c r="S126" s="211">
        <v>0</v>
      </c>
      <c r="T126" s="212">
        <f>S126*H126</f>
        <v>0</v>
      </c>
      <c r="AR126" s="24" t="s">
        <v>402</v>
      </c>
      <c r="AT126" s="24" t="s">
        <v>399</v>
      </c>
      <c r="AU126" s="24" t="s">
        <v>82</v>
      </c>
      <c r="AY126" s="24" t="s">
        <v>172</v>
      </c>
      <c r="BE126" s="213">
        <f>IF(N126="základní",J126,0)</f>
        <v>0</v>
      </c>
      <c r="BF126" s="213">
        <f>IF(N126="snížená",J126,0)</f>
        <v>0</v>
      </c>
      <c r="BG126" s="213">
        <f>IF(N126="zákl. přenesená",J126,0)</f>
        <v>0</v>
      </c>
      <c r="BH126" s="213">
        <f>IF(N126="sníž. přenesená",J126,0)</f>
        <v>0</v>
      </c>
      <c r="BI126" s="213">
        <f>IF(N126="nulová",J126,0)</f>
        <v>0</v>
      </c>
      <c r="BJ126" s="24" t="s">
        <v>80</v>
      </c>
      <c r="BK126" s="213">
        <f>ROUND(I126*H126,2)</f>
        <v>0</v>
      </c>
      <c r="BL126" s="24" t="s">
        <v>320</v>
      </c>
      <c r="BM126" s="24" t="s">
        <v>1594</v>
      </c>
    </row>
    <row r="127" spans="2:47" s="1" customFormat="1" ht="40.5">
      <c r="B127" s="41"/>
      <c r="C127" s="63"/>
      <c r="D127" s="241" t="s">
        <v>1514</v>
      </c>
      <c r="E127" s="63"/>
      <c r="F127" s="264" t="s">
        <v>1595</v>
      </c>
      <c r="G127" s="63"/>
      <c r="H127" s="63"/>
      <c r="I127" s="172"/>
      <c r="J127" s="63"/>
      <c r="K127" s="63"/>
      <c r="L127" s="61"/>
      <c r="M127" s="216"/>
      <c r="N127" s="42"/>
      <c r="O127" s="42"/>
      <c r="P127" s="42"/>
      <c r="Q127" s="42"/>
      <c r="R127" s="42"/>
      <c r="S127" s="42"/>
      <c r="T127" s="78"/>
      <c r="AT127" s="24" t="s">
        <v>1514</v>
      </c>
      <c r="AU127" s="24" t="s">
        <v>82</v>
      </c>
    </row>
    <row r="128" spans="2:65" s="1" customFormat="1" ht="22.5" customHeight="1">
      <c r="B128" s="41"/>
      <c r="C128" s="202" t="s">
        <v>405</v>
      </c>
      <c r="D128" s="202" t="s">
        <v>175</v>
      </c>
      <c r="E128" s="203" t="s">
        <v>1596</v>
      </c>
      <c r="F128" s="204" t="s">
        <v>1597</v>
      </c>
      <c r="G128" s="205" t="s">
        <v>238</v>
      </c>
      <c r="H128" s="206">
        <v>1</v>
      </c>
      <c r="I128" s="207"/>
      <c r="J128" s="208">
        <f>ROUND(I128*H128,2)</f>
        <v>0</v>
      </c>
      <c r="K128" s="204" t="s">
        <v>179</v>
      </c>
      <c r="L128" s="61"/>
      <c r="M128" s="209" t="s">
        <v>21</v>
      </c>
      <c r="N128" s="210" t="s">
        <v>43</v>
      </c>
      <c r="O128" s="42"/>
      <c r="P128" s="211">
        <f>O128*H128</f>
        <v>0</v>
      </c>
      <c r="Q128" s="211">
        <v>0</v>
      </c>
      <c r="R128" s="211">
        <f>Q128*H128</f>
        <v>0</v>
      </c>
      <c r="S128" s="211">
        <v>0</v>
      </c>
      <c r="T128" s="212">
        <f>S128*H128</f>
        <v>0</v>
      </c>
      <c r="AR128" s="24" t="s">
        <v>320</v>
      </c>
      <c r="AT128" s="24" t="s">
        <v>175</v>
      </c>
      <c r="AU128" s="24" t="s">
        <v>82</v>
      </c>
      <c r="AY128" s="24" t="s">
        <v>172</v>
      </c>
      <c r="BE128" s="213">
        <f>IF(N128="základní",J128,0)</f>
        <v>0</v>
      </c>
      <c r="BF128" s="213">
        <f>IF(N128="snížená",J128,0)</f>
        <v>0</v>
      </c>
      <c r="BG128" s="213">
        <f>IF(N128="zákl. přenesená",J128,0)</f>
        <v>0</v>
      </c>
      <c r="BH128" s="213">
        <f>IF(N128="sníž. přenesená",J128,0)</f>
        <v>0</v>
      </c>
      <c r="BI128" s="213">
        <f>IF(N128="nulová",J128,0)</f>
        <v>0</v>
      </c>
      <c r="BJ128" s="24" t="s">
        <v>80</v>
      </c>
      <c r="BK128" s="213">
        <f>ROUND(I128*H128,2)</f>
        <v>0</v>
      </c>
      <c r="BL128" s="24" t="s">
        <v>320</v>
      </c>
      <c r="BM128" s="24" t="s">
        <v>1598</v>
      </c>
    </row>
    <row r="129" spans="2:65" s="1" customFormat="1" ht="22.5" customHeight="1">
      <c r="B129" s="41"/>
      <c r="C129" s="254" t="s">
        <v>409</v>
      </c>
      <c r="D129" s="254" t="s">
        <v>399</v>
      </c>
      <c r="E129" s="255" t="s">
        <v>1599</v>
      </c>
      <c r="F129" s="256" t="s">
        <v>1600</v>
      </c>
      <c r="G129" s="257" t="s">
        <v>238</v>
      </c>
      <c r="H129" s="258">
        <v>1</v>
      </c>
      <c r="I129" s="259"/>
      <c r="J129" s="260">
        <f>ROUND(I129*H129,2)</f>
        <v>0</v>
      </c>
      <c r="K129" s="256" t="s">
        <v>21</v>
      </c>
      <c r="L129" s="261"/>
      <c r="M129" s="262" t="s">
        <v>21</v>
      </c>
      <c r="N129" s="263" t="s">
        <v>43</v>
      </c>
      <c r="O129" s="42"/>
      <c r="P129" s="211">
        <f>O129*H129</f>
        <v>0</v>
      </c>
      <c r="Q129" s="211">
        <v>0</v>
      </c>
      <c r="R129" s="211">
        <f>Q129*H129</f>
        <v>0</v>
      </c>
      <c r="S129" s="211">
        <v>0</v>
      </c>
      <c r="T129" s="212">
        <f>S129*H129</f>
        <v>0</v>
      </c>
      <c r="AR129" s="24" t="s">
        <v>402</v>
      </c>
      <c r="AT129" s="24" t="s">
        <v>399</v>
      </c>
      <c r="AU129" s="24" t="s">
        <v>82</v>
      </c>
      <c r="AY129" s="24" t="s">
        <v>172</v>
      </c>
      <c r="BE129" s="213">
        <f>IF(N129="základní",J129,0)</f>
        <v>0</v>
      </c>
      <c r="BF129" s="213">
        <f>IF(N129="snížená",J129,0)</f>
        <v>0</v>
      </c>
      <c r="BG129" s="213">
        <f>IF(N129="zákl. přenesená",J129,0)</f>
        <v>0</v>
      </c>
      <c r="BH129" s="213">
        <f>IF(N129="sníž. přenesená",J129,0)</f>
        <v>0</v>
      </c>
      <c r="BI129" s="213">
        <f>IF(N129="nulová",J129,0)</f>
        <v>0</v>
      </c>
      <c r="BJ129" s="24" t="s">
        <v>80</v>
      </c>
      <c r="BK129" s="213">
        <f>ROUND(I129*H129,2)</f>
        <v>0</v>
      </c>
      <c r="BL129" s="24" t="s">
        <v>320</v>
      </c>
      <c r="BM129" s="24" t="s">
        <v>1601</v>
      </c>
    </row>
    <row r="130" spans="2:47" s="1" customFormat="1" ht="27">
      <c r="B130" s="41"/>
      <c r="C130" s="63"/>
      <c r="D130" s="241" t="s">
        <v>1514</v>
      </c>
      <c r="E130" s="63"/>
      <c r="F130" s="264" t="s">
        <v>1602</v>
      </c>
      <c r="G130" s="63"/>
      <c r="H130" s="63"/>
      <c r="I130" s="172"/>
      <c r="J130" s="63"/>
      <c r="K130" s="63"/>
      <c r="L130" s="61"/>
      <c r="M130" s="216"/>
      <c r="N130" s="42"/>
      <c r="O130" s="42"/>
      <c r="P130" s="42"/>
      <c r="Q130" s="42"/>
      <c r="R130" s="42"/>
      <c r="S130" s="42"/>
      <c r="T130" s="78"/>
      <c r="AT130" s="24" t="s">
        <v>1514</v>
      </c>
      <c r="AU130" s="24" t="s">
        <v>82</v>
      </c>
    </row>
    <row r="131" spans="2:65" s="1" customFormat="1" ht="31.5" customHeight="1">
      <c r="B131" s="41"/>
      <c r="C131" s="202" t="s">
        <v>413</v>
      </c>
      <c r="D131" s="202" t="s">
        <v>175</v>
      </c>
      <c r="E131" s="203" t="s">
        <v>1603</v>
      </c>
      <c r="F131" s="204" t="s">
        <v>1604</v>
      </c>
      <c r="G131" s="205" t="s">
        <v>528</v>
      </c>
      <c r="H131" s="206">
        <v>17.8</v>
      </c>
      <c r="I131" s="207"/>
      <c r="J131" s="208">
        <f>ROUND(I131*H131,2)</f>
        <v>0</v>
      </c>
      <c r="K131" s="204" t="s">
        <v>179</v>
      </c>
      <c r="L131" s="61"/>
      <c r="M131" s="209" t="s">
        <v>21</v>
      </c>
      <c r="N131" s="210" t="s">
        <v>43</v>
      </c>
      <c r="O131" s="42"/>
      <c r="P131" s="211">
        <f>O131*H131</f>
        <v>0</v>
      </c>
      <c r="Q131" s="211">
        <v>0</v>
      </c>
      <c r="R131" s="211">
        <f>Q131*H131</f>
        <v>0</v>
      </c>
      <c r="S131" s="211">
        <v>0</v>
      </c>
      <c r="T131" s="212">
        <f>S131*H131</f>
        <v>0</v>
      </c>
      <c r="AR131" s="24" t="s">
        <v>320</v>
      </c>
      <c r="AT131" s="24" t="s">
        <v>175</v>
      </c>
      <c r="AU131" s="24" t="s">
        <v>82</v>
      </c>
      <c r="AY131" s="24" t="s">
        <v>172</v>
      </c>
      <c r="BE131" s="213">
        <f>IF(N131="základní",J131,0)</f>
        <v>0</v>
      </c>
      <c r="BF131" s="213">
        <f>IF(N131="snížená",J131,0)</f>
        <v>0</v>
      </c>
      <c r="BG131" s="213">
        <f>IF(N131="zákl. přenesená",J131,0)</f>
        <v>0</v>
      </c>
      <c r="BH131" s="213">
        <f>IF(N131="sníž. přenesená",J131,0)</f>
        <v>0</v>
      </c>
      <c r="BI131" s="213">
        <f>IF(N131="nulová",J131,0)</f>
        <v>0</v>
      </c>
      <c r="BJ131" s="24" t="s">
        <v>80</v>
      </c>
      <c r="BK131" s="213">
        <f>ROUND(I131*H131,2)</f>
        <v>0</v>
      </c>
      <c r="BL131" s="24" t="s">
        <v>320</v>
      </c>
      <c r="BM131" s="24" t="s">
        <v>1605</v>
      </c>
    </row>
    <row r="132" spans="2:51" s="13" customFormat="1" ht="13.5">
      <c r="B132" s="228"/>
      <c r="C132" s="229"/>
      <c r="D132" s="241" t="s">
        <v>184</v>
      </c>
      <c r="E132" s="251" t="s">
        <v>21</v>
      </c>
      <c r="F132" s="252" t="s">
        <v>1606</v>
      </c>
      <c r="G132" s="229"/>
      <c r="H132" s="253">
        <v>17.8</v>
      </c>
      <c r="I132" s="233"/>
      <c r="J132" s="229"/>
      <c r="K132" s="229"/>
      <c r="L132" s="234"/>
      <c r="M132" s="235"/>
      <c r="N132" s="236"/>
      <c r="O132" s="236"/>
      <c r="P132" s="236"/>
      <c r="Q132" s="236"/>
      <c r="R132" s="236"/>
      <c r="S132" s="236"/>
      <c r="T132" s="237"/>
      <c r="AT132" s="238" t="s">
        <v>184</v>
      </c>
      <c r="AU132" s="238" t="s">
        <v>82</v>
      </c>
      <c r="AV132" s="13" t="s">
        <v>82</v>
      </c>
      <c r="AW132" s="13" t="s">
        <v>35</v>
      </c>
      <c r="AX132" s="13" t="s">
        <v>80</v>
      </c>
      <c r="AY132" s="238" t="s">
        <v>172</v>
      </c>
    </row>
    <row r="133" spans="2:65" s="1" customFormat="1" ht="22.5" customHeight="1">
      <c r="B133" s="41"/>
      <c r="C133" s="254" t="s">
        <v>418</v>
      </c>
      <c r="D133" s="254" t="s">
        <v>399</v>
      </c>
      <c r="E133" s="255" t="s">
        <v>1607</v>
      </c>
      <c r="F133" s="256" t="s">
        <v>1608</v>
      </c>
      <c r="G133" s="257" t="s">
        <v>528</v>
      </c>
      <c r="H133" s="258">
        <v>17.8</v>
      </c>
      <c r="I133" s="259"/>
      <c r="J133" s="260">
        <f>ROUND(I133*H133,2)</f>
        <v>0</v>
      </c>
      <c r="K133" s="256" t="s">
        <v>179</v>
      </c>
      <c r="L133" s="261"/>
      <c r="M133" s="262" t="s">
        <v>21</v>
      </c>
      <c r="N133" s="263" t="s">
        <v>43</v>
      </c>
      <c r="O133" s="42"/>
      <c r="P133" s="211">
        <f>O133*H133</f>
        <v>0</v>
      </c>
      <c r="Q133" s="211">
        <v>0.01</v>
      </c>
      <c r="R133" s="211">
        <f>Q133*H133</f>
        <v>0.17800000000000002</v>
      </c>
      <c r="S133" s="211">
        <v>0</v>
      </c>
      <c r="T133" s="212">
        <f>S133*H133</f>
        <v>0</v>
      </c>
      <c r="AR133" s="24" t="s">
        <v>402</v>
      </c>
      <c r="AT133" s="24" t="s">
        <v>399</v>
      </c>
      <c r="AU133" s="24" t="s">
        <v>82</v>
      </c>
      <c r="AY133" s="24" t="s">
        <v>172</v>
      </c>
      <c r="BE133" s="213">
        <f>IF(N133="základní",J133,0)</f>
        <v>0</v>
      </c>
      <c r="BF133" s="213">
        <f>IF(N133="snížená",J133,0)</f>
        <v>0</v>
      </c>
      <c r="BG133" s="213">
        <f>IF(N133="zákl. přenesená",J133,0)</f>
        <v>0</v>
      </c>
      <c r="BH133" s="213">
        <f>IF(N133="sníž. přenesená",J133,0)</f>
        <v>0</v>
      </c>
      <c r="BI133" s="213">
        <f>IF(N133="nulová",J133,0)</f>
        <v>0</v>
      </c>
      <c r="BJ133" s="24" t="s">
        <v>80</v>
      </c>
      <c r="BK133" s="213">
        <f>ROUND(I133*H133,2)</f>
        <v>0</v>
      </c>
      <c r="BL133" s="24" t="s">
        <v>320</v>
      </c>
      <c r="BM133" s="24" t="s">
        <v>1609</v>
      </c>
    </row>
    <row r="134" spans="2:47" s="1" customFormat="1" ht="27">
      <c r="B134" s="41"/>
      <c r="C134" s="63"/>
      <c r="D134" s="214" t="s">
        <v>1514</v>
      </c>
      <c r="E134" s="63"/>
      <c r="F134" s="215" t="s">
        <v>1610</v>
      </c>
      <c r="G134" s="63"/>
      <c r="H134" s="63"/>
      <c r="I134" s="172"/>
      <c r="J134" s="63"/>
      <c r="K134" s="63"/>
      <c r="L134" s="61"/>
      <c r="M134" s="216"/>
      <c r="N134" s="42"/>
      <c r="O134" s="42"/>
      <c r="P134" s="42"/>
      <c r="Q134" s="42"/>
      <c r="R134" s="42"/>
      <c r="S134" s="42"/>
      <c r="T134" s="78"/>
      <c r="AT134" s="24" t="s">
        <v>1514</v>
      </c>
      <c r="AU134" s="24" t="s">
        <v>82</v>
      </c>
    </row>
    <row r="135" spans="2:51" s="13" customFormat="1" ht="13.5">
      <c r="B135" s="228"/>
      <c r="C135" s="229"/>
      <c r="D135" s="214" t="s">
        <v>184</v>
      </c>
      <c r="E135" s="230" t="s">
        <v>21</v>
      </c>
      <c r="F135" s="231" t="s">
        <v>1611</v>
      </c>
      <c r="G135" s="229"/>
      <c r="H135" s="232">
        <v>11.7</v>
      </c>
      <c r="I135" s="233"/>
      <c r="J135" s="229"/>
      <c r="K135" s="229"/>
      <c r="L135" s="234"/>
      <c r="M135" s="235"/>
      <c r="N135" s="236"/>
      <c r="O135" s="236"/>
      <c r="P135" s="236"/>
      <c r="Q135" s="236"/>
      <c r="R135" s="236"/>
      <c r="S135" s="236"/>
      <c r="T135" s="237"/>
      <c r="AT135" s="238" t="s">
        <v>184</v>
      </c>
      <c r="AU135" s="238" t="s">
        <v>82</v>
      </c>
      <c r="AV135" s="13" t="s">
        <v>82</v>
      </c>
      <c r="AW135" s="13" t="s">
        <v>35</v>
      </c>
      <c r="AX135" s="13" t="s">
        <v>72</v>
      </c>
      <c r="AY135" s="238" t="s">
        <v>172</v>
      </c>
    </row>
    <row r="136" spans="2:51" s="13" customFormat="1" ht="13.5">
      <c r="B136" s="228"/>
      <c r="C136" s="229"/>
      <c r="D136" s="214" t="s">
        <v>184</v>
      </c>
      <c r="E136" s="230" t="s">
        <v>21</v>
      </c>
      <c r="F136" s="231" t="s">
        <v>1612</v>
      </c>
      <c r="G136" s="229"/>
      <c r="H136" s="232">
        <v>6.1</v>
      </c>
      <c r="I136" s="233"/>
      <c r="J136" s="229"/>
      <c r="K136" s="229"/>
      <c r="L136" s="234"/>
      <c r="M136" s="235"/>
      <c r="N136" s="236"/>
      <c r="O136" s="236"/>
      <c r="P136" s="236"/>
      <c r="Q136" s="236"/>
      <c r="R136" s="236"/>
      <c r="S136" s="236"/>
      <c r="T136" s="237"/>
      <c r="AT136" s="238" t="s">
        <v>184</v>
      </c>
      <c r="AU136" s="238" t="s">
        <v>82</v>
      </c>
      <c r="AV136" s="13" t="s">
        <v>82</v>
      </c>
      <c r="AW136" s="13" t="s">
        <v>35</v>
      </c>
      <c r="AX136" s="13" t="s">
        <v>72</v>
      </c>
      <c r="AY136" s="238" t="s">
        <v>172</v>
      </c>
    </row>
    <row r="137" spans="2:51" s="14" customFormat="1" ht="13.5">
      <c r="B137" s="239"/>
      <c r="C137" s="240"/>
      <c r="D137" s="241" t="s">
        <v>184</v>
      </c>
      <c r="E137" s="242" t="s">
        <v>21</v>
      </c>
      <c r="F137" s="243" t="s">
        <v>193</v>
      </c>
      <c r="G137" s="240"/>
      <c r="H137" s="244">
        <v>17.8</v>
      </c>
      <c r="I137" s="245"/>
      <c r="J137" s="240"/>
      <c r="K137" s="240"/>
      <c r="L137" s="246"/>
      <c r="M137" s="247"/>
      <c r="N137" s="248"/>
      <c r="O137" s="248"/>
      <c r="P137" s="248"/>
      <c r="Q137" s="248"/>
      <c r="R137" s="248"/>
      <c r="S137" s="248"/>
      <c r="T137" s="249"/>
      <c r="AT137" s="250" t="s">
        <v>184</v>
      </c>
      <c r="AU137" s="250" t="s">
        <v>82</v>
      </c>
      <c r="AV137" s="14" t="s">
        <v>180</v>
      </c>
      <c r="AW137" s="14" t="s">
        <v>35</v>
      </c>
      <c r="AX137" s="14" t="s">
        <v>80</v>
      </c>
      <c r="AY137" s="250" t="s">
        <v>172</v>
      </c>
    </row>
    <row r="138" spans="2:65" s="1" customFormat="1" ht="31.5" customHeight="1">
      <c r="B138" s="41"/>
      <c r="C138" s="202" t="s">
        <v>425</v>
      </c>
      <c r="D138" s="202" t="s">
        <v>175</v>
      </c>
      <c r="E138" s="203" t="s">
        <v>1613</v>
      </c>
      <c r="F138" s="204" t="s">
        <v>1614</v>
      </c>
      <c r="G138" s="205" t="s">
        <v>528</v>
      </c>
      <c r="H138" s="206">
        <v>2.5</v>
      </c>
      <c r="I138" s="207"/>
      <c r="J138" s="208">
        <f>ROUND(I138*H138,2)</f>
        <v>0</v>
      </c>
      <c r="K138" s="204" t="s">
        <v>179</v>
      </c>
      <c r="L138" s="61"/>
      <c r="M138" s="209" t="s">
        <v>21</v>
      </c>
      <c r="N138" s="210" t="s">
        <v>43</v>
      </c>
      <c r="O138" s="42"/>
      <c r="P138" s="211">
        <f>O138*H138</f>
        <v>0</v>
      </c>
      <c r="Q138" s="211">
        <v>0</v>
      </c>
      <c r="R138" s="211">
        <f>Q138*H138</f>
        <v>0</v>
      </c>
      <c r="S138" s="211">
        <v>0</v>
      </c>
      <c r="T138" s="212">
        <f>S138*H138</f>
        <v>0</v>
      </c>
      <c r="AR138" s="24" t="s">
        <v>320</v>
      </c>
      <c r="AT138" s="24" t="s">
        <v>175</v>
      </c>
      <c r="AU138" s="24" t="s">
        <v>82</v>
      </c>
      <c r="AY138" s="24" t="s">
        <v>172</v>
      </c>
      <c r="BE138" s="213">
        <f>IF(N138="základní",J138,0)</f>
        <v>0</v>
      </c>
      <c r="BF138" s="213">
        <f>IF(N138="snížená",J138,0)</f>
        <v>0</v>
      </c>
      <c r="BG138" s="213">
        <f>IF(N138="zákl. přenesená",J138,0)</f>
        <v>0</v>
      </c>
      <c r="BH138" s="213">
        <f>IF(N138="sníž. přenesená",J138,0)</f>
        <v>0</v>
      </c>
      <c r="BI138" s="213">
        <f>IF(N138="nulová",J138,0)</f>
        <v>0</v>
      </c>
      <c r="BJ138" s="24" t="s">
        <v>80</v>
      </c>
      <c r="BK138" s="213">
        <f>ROUND(I138*H138,2)</f>
        <v>0</v>
      </c>
      <c r="BL138" s="24" t="s">
        <v>320</v>
      </c>
      <c r="BM138" s="24" t="s">
        <v>1615</v>
      </c>
    </row>
    <row r="139" spans="2:65" s="1" customFormat="1" ht="22.5" customHeight="1">
      <c r="B139" s="41"/>
      <c r="C139" s="254" t="s">
        <v>429</v>
      </c>
      <c r="D139" s="254" t="s">
        <v>399</v>
      </c>
      <c r="E139" s="255" t="s">
        <v>1616</v>
      </c>
      <c r="F139" s="256" t="s">
        <v>1617</v>
      </c>
      <c r="G139" s="257" t="s">
        <v>528</v>
      </c>
      <c r="H139" s="258">
        <v>2.5</v>
      </c>
      <c r="I139" s="259"/>
      <c r="J139" s="260">
        <f>ROUND(I139*H139,2)</f>
        <v>0</v>
      </c>
      <c r="K139" s="256" t="s">
        <v>179</v>
      </c>
      <c r="L139" s="261"/>
      <c r="M139" s="262" t="s">
        <v>21</v>
      </c>
      <c r="N139" s="263" t="s">
        <v>43</v>
      </c>
      <c r="O139" s="42"/>
      <c r="P139" s="211">
        <f>O139*H139</f>
        <v>0</v>
      </c>
      <c r="Q139" s="211">
        <v>0.0013</v>
      </c>
      <c r="R139" s="211">
        <f>Q139*H139</f>
        <v>0.00325</v>
      </c>
      <c r="S139" s="211">
        <v>0</v>
      </c>
      <c r="T139" s="212">
        <f>S139*H139</f>
        <v>0</v>
      </c>
      <c r="AR139" s="24" t="s">
        <v>402</v>
      </c>
      <c r="AT139" s="24" t="s">
        <v>399</v>
      </c>
      <c r="AU139" s="24" t="s">
        <v>82</v>
      </c>
      <c r="AY139" s="24" t="s">
        <v>172</v>
      </c>
      <c r="BE139" s="213">
        <f>IF(N139="základní",J139,0)</f>
        <v>0</v>
      </c>
      <c r="BF139" s="213">
        <f>IF(N139="snížená",J139,0)</f>
        <v>0</v>
      </c>
      <c r="BG139" s="213">
        <f>IF(N139="zákl. přenesená",J139,0)</f>
        <v>0</v>
      </c>
      <c r="BH139" s="213">
        <f>IF(N139="sníž. přenesená",J139,0)</f>
        <v>0</v>
      </c>
      <c r="BI139" s="213">
        <f>IF(N139="nulová",J139,0)</f>
        <v>0</v>
      </c>
      <c r="BJ139" s="24" t="s">
        <v>80</v>
      </c>
      <c r="BK139" s="213">
        <f>ROUND(I139*H139,2)</f>
        <v>0</v>
      </c>
      <c r="BL139" s="24" t="s">
        <v>320</v>
      </c>
      <c r="BM139" s="24" t="s">
        <v>1618</v>
      </c>
    </row>
    <row r="140" spans="2:47" s="1" customFormat="1" ht="27">
      <c r="B140" s="41"/>
      <c r="C140" s="63"/>
      <c r="D140" s="241" t="s">
        <v>1514</v>
      </c>
      <c r="E140" s="63"/>
      <c r="F140" s="264" t="s">
        <v>1610</v>
      </c>
      <c r="G140" s="63"/>
      <c r="H140" s="63"/>
      <c r="I140" s="172"/>
      <c r="J140" s="63"/>
      <c r="K140" s="63"/>
      <c r="L140" s="61"/>
      <c r="M140" s="216"/>
      <c r="N140" s="42"/>
      <c r="O140" s="42"/>
      <c r="P140" s="42"/>
      <c r="Q140" s="42"/>
      <c r="R140" s="42"/>
      <c r="S140" s="42"/>
      <c r="T140" s="78"/>
      <c r="AT140" s="24" t="s">
        <v>1514</v>
      </c>
      <c r="AU140" s="24" t="s">
        <v>82</v>
      </c>
    </row>
    <row r="141" spans="2:65" s="1" customFormat="1" ht="31.5" customHeight="1">
      <c r="B141" s="41"/>
      <c r="C141" s="202" t="s">
        <v>442</v>
      </c>
      <c r="D141" s="202" t="s">
        <v>175</v>
      </c>
      <c r="E141" s="203" t="s">
        <v>1619</v>
      </c>
      <c r="F141" s="204" t="s">
        <v>1620</v>
      </c>
      <c r="G141" s="205" t="s">
        <v>528</v>
      </c>
      <c r="H141" s="206">
        <v>2.5</v>
      </c>
      <c r="I141" s="207"/>
      <c r="J141" s="208">
        <f>ROUND(I141*H141,2)</f>
        <v>0</v>
      </c>
      <c r="K141" s="204" t="s">
        <v>179</v>
      </c>
      <c r="L141" s="61"/>
      <c r="M141" s="209" t="s">
        <v>21</v>
      </c>
      <c r="N141" s="210" t="s">
        <v>43</v>
      </c>
      <c r="O141" s="42"/>
      <c r="P141" s="211">
        <f>O141*H141</f>
        <v>0</v>
      </c>
      <c r="Q141" s="211">
        <v>0</v>
      </c>
      <c r="R141" s="211">
        <f>Q141*H141</f>
        <v>0</v>
      </c>
      <c r="S141" s="211">
        <v>0</v>
      </c>
      <c r="T141" s="212">
        <f>S141*H141</f>
        <v>0</v>
      </c>
      <c r="AR141" s="24" t="s">
        <v>320</v>
      </c>
      <c r="AT141" s="24" t="s">
        <v>175</v>
      </c>
      <c r="AU141" s="24" t="s">
        <v>82</v>
      </c>
      <c r="AY141" s="24" t="s">
        <v>172</v>
      </c>
      <c r="BE141" s="213">
        <f>IF(N141="základní",J141,0)</f>
        <v>0</v>
      </c>
      <c r="BF141" s="213">
        <f>IF(N141="snížená",J141,0)</f>
        <v>0</v>
      </c>
      <c r="BG141" s="213">
        <f>IF(N141="zákl. přenesená",J141,0)</f>
        <v>0</v>
      </c>
      <c r="BH141" s="213">
        <f>IF(N141="sníž. přenesená",J141,0)</f>
        <v>0</v>
      </c>
      <c r="BI141" s="213">
        <f>IF(N141="nulová",J141,0)</f>
        <v>0</v>
      </c>
      <c r="BJ141" s="24" t="s">
        <v>80</v>
      </c>
      <c r="BK141" s="213">
        <f>ROUND(I141*H141,2)</f>
        <v>0</v>
      </c>
      <c r="BL141" s="24" t="s">
        <v>320</v>
      </c>
      <c r="BM141" s="24" t="s">
        <v>1621</v>
      </c>
    </row>
    <row r="142" spans="2:65" s="1" customFormat="1" ht="22.5" customHeight="1">
      <c r="B142" s="41"/>
      <c r="C142" s="254" t="s">
        <v>449</v>
      </c>
      <c r="D142" s="254" t="s">
        <v>399</v>
      </c>
      <c r="E142" s="255" t="s">
        <v>1622</v>
      </c>
      <c r="F142" s="256" t="s">
        <v>1623</v>
      </c>
      <c r="G142" s="257" t="s">
        <v>528</v>
      </c>
      <c r="H142" s="258">
        <v>2.5</v>
      </c>
      <c r="I142" s="259"/>
      <c r="J142" s="260">
        <f>ROUND(I142*H142,2)</f>
        <v>0</v>
      </c>
      <c r="K142" s="256" t="s">
        <v>179</v>
      </c>
      <c r="L142" s="261"/>
      <c r="M142" s="262" t="s">
        <v>21</v>
      </c>
      <c r="N142" s="263" t="s">
        <v>43</v>
      </c>
      <c r="O142" s="42"/>
      <c r="P142" s="211">
        <f>O142*H142</f>
        <v>0</v>
      </c>
      <c r="Q142" s="211">
        <v>0.0048</v>
      </c>
      <c r="R142" s="211">
        <f>Q142*H142</f>
        <v>0.011999999999999999</v>
      </c>
      <c r="S142" s="211">
        <v>0</v>
      </c>
      <c r="T142" s="212">
        <f>S142*H142</f>
        <v>0</v>
      </c>
      <c r="AR142" s="24" t="s">
        <v>402</v>
      </c>
      <c r="AT142" s="24" t="s">
        <v>399</v>
      </c>
      <c r="AU142" s="24" t="s">
        <v>82</v>
      </c>
      <c r="AY142" s="24" t="s">
        <v>172</v>
      </c>
      <c r="BE142" s="213">
        <f>IF(N142="základní",J142,0)</f>
        <v>0</v>
      </c>
      <c r="BF142" s="213">
        <f>IF(N142="snížená",J142,0)</f>
        <v>0</v>
      </c>
      <c r="BG142" s="213">
        <f>IF(N142="zákl. přenesená",J142,0)</f>
        <v>0</v>
      </c>
      <c r="BH142" s="213">
        <f>IF(N142="sníž. přenesená",J142,0)</f>
        <v>0</v>
      </c>
      <c r="BI142" s="213">
        <f>IF(N142="nulová",J142,0)</f>
        <v>0</v>
      </c>
      <c r="BJ142" s="24" t="s">
        <v>80</v>
      </c>
      <c r="BK142" s="213">
        <f>ROUND(I142*H142,2)</f>
        <v>0</v>
      </c>
      <c r="BL142" s="24" t="s">
        <v>320</v>
      </c>
      <c r="BM142" s="24" t="s">
        <v>1624</v>
      </c>
    </row>
    <row r="143" spans="2:47" s="1" customFormat="1" ht="27">
      <c r="B143" s="41"/>
      <c r="C143" s="63"/>
      <c r="D143" s="241" t="s">
        <v>1514</v>
      </c>
      <c r="E143" s="63"/>
      <c r="F143" s="264" t="s">
        <v>1610</v>
      </c>
      <c r="G143" s="63"/>
      <c r="H143" s="63"/>
      <c r="I143" s="172"/>
      <c r="J143" s="63"/>
      <c r="K143" s="63"/>
      <c r="L143" s="61"/>
      <c r="M143" s="216"/>
      <c r="N143" s="42"/>
      <c r="O143" s="42"/>
      <c r="P143" s="42"/>
      <c r="Q143" s="42"/>
      <c r="R143" s="42"/>
      <c r="S143" s="42"/>
      <c r="T143" s="78"/>
      <c r="AT143" s="24" t="s">
        <v>1514</v>
      </c>
      <c r="AU143" s="24" t="s">
        <v>82</v>
      </c>
    </row>
    <row r="144" spans="2:65" s="1" customFormat="1" ht="31.5" customHeight="1">
      <c r="B144" s="41"/>
      <c r="C144" s="202" t="s">
        <v>402</v>
      </c>
      <c r="D144" s="202" t="s">
        <v>175</v>
      </c>
      <c r="E144" s="203" t="s">
        <v>1625</v>
      </c>
      <c r="F144" s="204" t="s">
        <v>1626</v>
      </c>
      <c r="G144" s="205" t="s">
        <v>238</v>
      </c>
      <c r="H144" s="206">
        <v>4</v>
      </c>
      <c r="I144" s="207"/>
      <c r="J144" s="208">
        <f>ROUND(I144*H144,2)</f>
        <v>0</v>
      </c>
      <c r="K144" s="204" t="s">
        <v>179</v>
      </c>
      <c r="L144" s="61"/>
      <c r="M144" s="209" t="s">
        <v>21</v>
      </c>
      <c r="N144" s="210" t="s">
        <v>43</v>
      </c>
      <c r="O144" s="42"/>
      <c r="P144" s="211">
        <f>O144*H144</f>
        <v>0</v>
      </c>
      <c r="Q144" s="211">
        <v>0</v>
      </c>
      <c r="R144" s="211">
        <f>Q144*H144</f>
        <v>0</v>
      </c>
      <c r="S144" s="211">
        <v>0</v>
      </c>
      <c r="T144" s="212">
        <f>S144*H144</f>
        <v>0</v>
      </c>
      <c r="AR144" s="24" t="s">
        <v>320</v>
      </c>
      <c r="AT144" s="24" t="s">
        <v>175</v>
      </c>
      <c r="AU144" s="24" t="s">
        <v>82</v>
      </c>
      <c r="AY144" s="24" t="s">
        <v>172</v>
      </c>
      <c r="BE144" s="213">
        <f>IF(N144="základní",J144,0)</f>
        <v>0</v>
      </c>
      <c r="BF144" s="213">
        <f>IF(N144="snížená",J144,0)</f>
        <v>0</v>
      </c>
      <c r="BG144" s="213">
        <f>IF(N144="zákl. přenesená",J144,0)</f>
        <v>0</v>
      </c>
      <c r="BH144" s="213">
        <f>IF(N144="sníž. přenesená",J144,0)</f>
        <v>0</v>
      </c>
      <c r="BI144" s="213">
        <f>IF(N144="nulová",J144,0)</f>
        <v>0</v>
      </c>
      <c r="BJ144" s="24" t="s">
        <v>80</v>
      </c>
      <c r="BK144" s="213">
        <f>ROUND(I144*H144,2)</f>
        <v>0</v>
      </c>
      <c r="BL144" s="24" t="s">
        <v>320</v>
      </c>
      <c r="BM144" s="24" t="s">
        <v>1627</v>
      </c>
    </row>
    <row r="145" spans="2:65" s="1" customFormat="1" ht="22.5" customHeight="1">
      <c r="B145" s="41"/>
      <c r="C145" s="254" t="s">
        <v>459</v>
      </c>
      <c r="D145" s="254" t="s">
        <v>399</v>
      </c>
      <c r="E145" s="255" t="s">
        <v>1628</v>
      </c>
      <c r="F145" s="256" t="s">
        <v>1629</v>
      </c>
      <c r="G145" s="257" t="s">
        <v>238</v>
      </c>
      <c r="H145" s="258">
        <v>4</v>
      </c>
      <c r="I145" s="259"/>
      <c r="J145" s="260">
        <f>ROUND(I145*H145,2)</f>
        <v>0</v>
      </c>
      <c r="K145" s="256" t="s">
        <v>179</v>
      </c>
      <c r="L145" s="261"/>
      <c r="M145" s="262" t="s">
        <v>21</v>
      </c>
      <c r="N145" s="263" t="s">
        <v>43</v>
      </c>
      <c r="O145" s="42"/>
      <c r="P145" s="211">
        <f>O145*H145</f>
        <v>0</v>
      </c>
      <c r="Q145" s="211">
        <v>0.00728</v>
      </c>
      <c r="R145" s="211">
        <f>Q145*H145</f>
        <v>0.02912</v>
      </c>
      <c r="S145" s="211">
        <v>0</v>
      </c>
      <c r="T145" s="212">
        <f>S145*H145</f>
        <v>0</v>
      </c>
      <c r="AR145" s="24" t="s">
        <v>402</v>
      </c>
      <c r="AT145" s="24" t="s">
        <v>399</v>
      </c>
      <c r="AU145" s="24" t="s">
        <v>82</v>
      </c>
      <c r="AY145" s="24" t="s">
        <v>172</v>
      </c>
      <c r="BE145" s="213">
        <f>IF(N145="základní",J145,0)</f>
        <v>0</v>
      </c>
      <c r="BF145" s="213">
        <f>IF(N145="snížená",J145,0)</f>
        <v>0</v>
      </c>
      <c r="BG145" s="213">
        <f>IF(N145="zákl. přenesená",J145,0)</f>
        <v>0</v>
      </c>
      <c r="BH145" s="213">
        <f>IF(N145="sníž. přenesená",J145,0)</f>
        <v>0</v>
      </c>
      <c r="BI145" s="213">
        <f>IF(N145="nulová",J145,0)</f>
        <v>0</v>
      </c>
      <c r="BJ145" s="24" t="s">
        <v>80</v>
      </c>
      <c r="BK145" s="213">
        <f>ROUND(I145*H145,2)</f>
        <v>0</v>
      </c>
      <c r="BL145" s="24" t="s">
        <v>320</v>
      </c>
      <c r="BM145" s="24" t="s">
        <v>1630</v>
      </c>
    </row>
    <row r="146" spans="2:51" s="13" customFormat="1" ht="13.5">
      <c r="B146" s="228"/>
      <c r="C146" s="229"/>
      <c r="D146" s="241" t="s">
        <v>184</v>
      </c>
      <c r="E146" s="251" t="s">
        <v>21</v>
      </c>
      <c r="F146" s="252" t="s">
        <v>1631</v>
      </c>
      <c r="G146" s="229"/>
      <c r="H146" s="253">
        <v>4</v>
      </c>
      <c r="I146" s="233"/>
      <c r="J146" s="229"/>
      <c r="K146" s="229"/>
      <c r="L146" s="234"/>
      <c r="M146" s="235"/>
      <c r="N146" s="236"/>
      <c r="O146" s="236"/>
      <c r="P146" s="236"/>
      <c r="Q146" s="236"/>
      <c r="R146" s="236"/>
      <c r="S146" s="236"/>
      <c r="T146" s="237"/>
      <c r="AT146" s="238" t="s">
        <v>184</v>
      </c>
      <c r="AU146" s="238" t="s">
        <v>82</v>
      </c>
      <c r="AV146" s="13" t="s">
        <v>82</v>
      </c>
      <c r="AW146" s="13" t="s">
        <v>35</v>
      </c>
      <c r="AX146" s="13" t="s">
        <v>80</v>
      </c>
      <c r="AY146" s="238" t="s">
        <v>172</v>
      </c>
    </row>
    <row r="147" spans="2:65" s="1" customFormat="1" ht="22.5" customHeight="1">
      <c r="B147" s="41"/>
      <c r="C147" s="202" t="s">
        <v>467</v>
      </c>
      <c r="D147" s="202" t="s">
        <v>175</v>
      </c>
      <c r="E147" s="203" t="s">
        <v>1632</v>
      </c>
      <c r="F147" s="204" t="s">
        <v>1633</v>
      </c>
      <c r="G147" s="205" t="s">
        <v>238</v>
      </c>
      <c r="H147" s="206">
        <v>6</v>
      </c>
      <c r="I147" s="207"/>
      <c r="J147" s="208">
        <f>ROUND(I147*H147,2)</f>
        <v>0</v>
      </c>
      <c r="K147" s="204" t="s">
        <v>179</v>
      </c>
      <c r="L147" s="61"/>
      <c r="M147" s="209" t="s">
        <v>21</v>
      </c>
      <c r="N147" s="210" t="s">
        <v>43</v>
      </c>
      <c r="O147" s="42"/>
      <c r="P147" s="211">
        <f>O147*H147</f>
        <v>0</v>
      </c>
      <c r="Q147" s="211">
        <v>0</v>
      </c>
      <c r="R147" s="211">
        <f>Q147*H147</f>
        <v>0</v>
      </c>
      <c r="S147" s="211">
        <v>0</v>
      </c>
      <c r="T147" s="212">
        <f>S147*H147</f>
        <v>0</v>
      </c>
      <c r="AR147" s="24" t="s">
        <v>320</v>
      </c>
      <c r="AT147" s="24" t="s">
        <v>175</v>
      </c>
      <c r="AU147" s="24" t="s">
        <v>82</v>
      </c>
      <c r="AY147" s="24" t="s">
        <v>172</v>
      </c>
      <c r="BE147" s="213">
        <f>IF(N147="základní",J147,0)</f>
        <v>0</v>
      </c>
      <c r="BF147" s="213">
        <f>IF(N147="snížená",J147,0)</f>
        <v>0</v>
      </c>
      <c r="BG147" s="213">
        <f>IF(N147="zákl. přenesená",J147,0)</f>
        <v>0</v>
      </c>
      <c r="BH147" s="213">
        <f>IF(N147="sníž. přenesená",J147,0)</f>
        <v>0</v>
      </c>
      <c r="BI147" s="213">
        <f>IF(N147="nulová",J147,0)</f>
        <v>0</v>
      </c>
      <c r="BJ147" s="24" t="s">
        <v>80</v>
      </c>
      <c r="BK147" s="213">
        <f>ROUND(I147*H147,2)</f>
        <v>0</v>
      </c>
      <c r="BL147" s="24" t="s">
        <v>320</v>
      </c>
      <c r="BM147" s="24" t="s">
        <v>1634</v>
      </c>
    </row>
    <row r="148" spans="2:51" s="13" customFormat="1" ht="13.5">
      <c r="B148" s="228"/>
      <c r="C148" s="229"/>
      <c r="D148" s="241" t="s">
        <v>184</v>
      </c>
      <c r="E148" s="251" t="s">
        <v>21</v>
      </c>
      <c r="F148" s="252" t="s">
        <v>1635</v>
      </c>
      <c r="G148" s="229"/>
      <c r="H148" s="253">
        <v>6</v>
      </c>
      <c r="I148" s="233"/>
      <c r="J148" s="229"/>
      <c r="K148" s="229"/>
      <c r="L148" s="234"/>
      <c r="M148" s="235"/>
      <c r="N148" s="236"/>
      <c r="O148" s="236"/>
      <c r="P148" s="236"/>
      <c r="Q148" s="236"/>
      <c r="R148" s="236"/>
      <c r="S148" s="236"/>
      <c r="T148" s="237"/>
      <c r="AT148" s="238" t="s">
        <v>184</v>
      </c>
      <c r="AU148" s="238" t="s">
        <v>82</v>
      </c>
      <c r="AV148" s="13" t="s">
        <v>82</v>
      </c>
      <c r="AW148" s="13" t="s">
        <v>35</v>
      </c>
      <c r="AX148" s="13" t="s">
        <v>80</v>
      </c>
      <c r="AY148" s="238" t="s">
        <v>172</v>
      </c>
    </row>
    <row r="149" spans="2:65" s="1" customFormat="1" ht="22.5" customHeight="1">
      <c r="B149" s="41"/>
      <c r="C149" s="254" t="s">
        <v>473</v>
      </c>
      <c r="D149" s="254" t="s">
        <v>399</v>
      </c>
      <c r="E149" s="255" t="s">
        <v>1636</v>
      </c>
      <c r="F149" s="256" t="s">
        <v>1637</v>
      </c>
      <c r="G149" s="257" t="s">
        <v>238</v>
      </c>
      <c r="H149" s="258">
        <v>1</v>
      </c>
      <c r="I149" s="259"/>
      <c r="J149" s="260">
        <f>ROUND(I149*H149,2)</f>
        <v>0</v>
      </c>
      <c r="K149" s="256" t="s">
        <v>179</v>
      </c>
      <c r="L149" s="261"/>
      <c r="M149" s="262" t="s">
        <v>21</v>
      </c>
      <c r="N149" s="263" t="s">
        <v>43</v>
      </c>
      <c r="O149" s="42"/>
      <c r="P149" s="211">
        <f>O149*H149</f>
        <v>0</v>
      </c>
      <c r="Q149" s="211">
        <v>0.0004</v>
      </c>
      <c r="R149" s="211">
        <f>Q149*H149</f>
        <v>0.0004</v>
      </c>
      <c r="S149" s="211">
        <v>0</v>
      </c>
      <c r="T149" s="212">
        <f>S149*H149</f>
        <v>0</v>
      </c>
      <c r="AR149" s="24" t="s">
        <v>402</v>
      </c>
      <c r="AT149" s="24" t="s">
        <v>399</v>
      </c>
      <c r="AU149" s="24" t="s">
        <v>82</v>
      </c>
      <c r="AY149" s="24" t="s">
        <v>172</v>
      </c>
      <c r="BE149" s="213">
        <f>IF(N149="základní",J149,0)</f>
        <v>0</v>
      </c>
      <c r="BF149" s="213">
        <f>IF(N149="snížená",J149,0)</f>
        <v>0</v>
      </c>
      <c r="BG149" s="213">
        <f>IF(N149="zákl. přenesená",J149,0)</f>
        <v>0</v>
      </c>
      <c r="BH149" s="213">
        <f>IF(N149="sníž. přenesená",J149,0)</f>
        <v>0</v>
      </c>
      <c r="BI149" s="213">
        <f>IF(N149="nulová",J149,0)</f>
        <v>0</v>
      </c>
      <c r="BJ149" s="24" t="s">
        <v>80</v>
      </c>
      <c r="BK149" s="213">
        <f>ROUND(I149*H149,2)</f>
        <v>0</v>
      </c>
      <c r="BL149" s="24" t="s">
        <v>320</v>
      </c>
      <c r="BM149" s="24" t="s">
        <v>1638</v>
      </c>
    </row>
    <row r="150" spans="2:47" s="1" customFormat="1" ht="27">
      <c r="B150" s="41"/>
      <c r="C150" s="63"/>
      <c r="D150" s="241" t="s">
        <v>1514</v>
      </c>
      <c r="E150" s="63"/>
      <c r="F150" s="264" t="s">
        <v>1610</v>
      </c>
      <c r="G150" s="63"/>
      <c r="H150" s="63"/>
      <c r="I150" s="172"/>
      <c r="J150" s="63"/>
      <c r="K150" s="63"/>
      <c r="L150" s="61"/>
      <c r="M150" s="216"/>
      <c r="N150" s="42"/>
      <c r="O150" s="42"/>
      <c r="P150" s="42"/>
      <c r="Q150" s="42"/>
      <c r="R150" s="42"/>
      <c r="S150" s="42"/>
      <c r="T150" s="78"/>
      <c r="AT150" s="24" t="s">
        <v>1514</v>
      </c>
      <c r="AU150" s="24" t="s">
        <v>82</v>
      </c>
    </row>
    <row r="151" spans="2:65" s="1" customFormat="1" ht="22.5" customHeight="1">
      <c r="B151" s="41"/>
      <c r="C151" s="254" t="s">
        <v>480</v>
      </c>
      <c r="D151" s="254" t="s">
        <v>399</v>
      </c>
      <c r="E151" s="255" t="s">
        <v>1639</v>
      </c>
      <c r="F151" s="256" t="s">
        <v>1640</v>
      </c>
      <c r="G151" s="257" t="s">
        <v>238</v>
      </c>
      <c r="H151" s="258">
        <v>5</v>
      </c>
      <c r="I151" s="259"/>
      <c r="J151" s="260">
        <f>ROUND(I151*H151,2)</f>
        <v>0</v>
      </c>
      <c r="K151" s="256" t="s">
        <v>21</v>
      </c>
      <c r="L151" s="261"/>
      <c r="M151" s="262" t="s">
        <v>21</v>
      </c>
      <c r="N151" s="263" t="s">
        <v>43</v>
      </c>
      <c r="O151" s="42"/>
      <c r="P151" s="211">
        <f>O151*H151</f>
        <v>0</v>
      </c>
      <c r="Q151" s="211">
        <v>0.0004</v>
      </c>
      <c r="R151" s="211">
        <f>Q151*H151</f>
        <v>0.002</v>
      </c>
      <c r="S151" s="211">
        <v>0</v>
      </c>
      <c r="T151" s="212">
        <f>S151*H151</f>
        <v>0</v>
      </c>
      <c r="AR151" s="24" t="s">
        <v>402</v>
      </c>
      <c r="AT151" s="24" t="s">
        <v>399</v>
      </c>
      <c r="AU151" s="24" t="s">
        <v>82</v>
      </c>
      <c r="AY151" s="24" t="s">
        <v>172</v>
      </c>
      <c r="BE151" s="213">
        <f>IF(N151="základní",J151,0)</f>
        <v>0</v>
      </c>
      <c r="BF151" s="213">
        <f>IF(N151="snížená",J151,0)</f>
        <v>0</v>
      </c>
      <c r="BG151" s="213">
        <f>IF(N151="zákl. přenesená",J151,0)</f>
        <v>0</v>
      </c>
      <c r="BH151" s="213">
        <f>IF(N151="sníž. přenesená",J151,0)</f>
        <v>0</v>
      </c>
      <c r="BI151" s="213">
        <f>IF(N151="nulová",J151,0)</f>
        <v>0</v>
      </c>
      <c r="BJ151" s="24" t="s">
        <v>80</v>
      </c>
      <c r="BK151" s="213">
        <f>ROUND(I151*H151,2)</f>
        <v>0</v>
      </c>
      <c r="BL151" s="24" t="s">
        <v>320</v>
      </c>
      <c r="BM151" s="24" t="s">
        <v>1641</v>
      </c>
    </row>
    <row r="152" spans="2:47" s="1" customFormat="1" ht="27">
      <c r="B152" s="41"/>
      <c r="C152" s="63"/>
      <c r="D152" s="241" t="s">
        <v>1514</v>
      </c>
      <c r="E152" s="63"/>
      <c r="F152" s="264" t="s">
        <v>1610</v>
      </c>
      <c r="G152" s="63"/>
      <c r="H152" s="63"/>
      <c r="I152" s="172"/>
      <c r="J152" s="63"/>
      <c r="K152" s="63"/>
      <c r="L152" s="61"/>
      <c r="M152" s="216"/>
      <c r="N152" s="42"/>
      <c r="O152" s="42"/>
      <c r="P152" s="42"/>
      <c r="Q152" s="42"/>
      <c r="R152" s="42"/>
      <c r="S152" s="42"/>
      <c r="T152" s="78"/>
      <c r="AT152" s="24" t="s">
        <v>1514</v>
      </c>
      <c r="AU152" s="24" t="s">
        <v>82</v>
      </c>
    </row>
    <row r="153" spans="2:65" s="1" customFormat="1" ht="31.5" customHeight="1">
      <c r="B153" s="41"/>
      <c r="C153" s="202" t="s">
        <v>487</v>
      </c>
      <c r="D153" s="202" t="s">
        <v>175</v>
      </c>
      <c r="E153" s="203" t="s">
        <v>1642</v>
      </c>
      <c r="F153" s="204" t="s">
        <v>1643</v>
      </c>
      <c r="G153" s="205" t="s">
        <v>238</v>
      </c>
      <c r="H153" s="206">
        <v>3</v>
      </c>
      <c r="I153" s="207"/>
      <c r="J153" s="208">
        <f>ROUND(I153*H153,2)</f>
        <v>0</v>
      </c>
      <c r="K153" s="204" t="s">
        <v>179</v>
      </c>
      <c r="L153" s="61"/>
      <c r="M153" s="209" t="s">
        <v>21</v>
      </c>
      <c r="N153" s="210" t="s">
        <v>43</v>
      </c>
      <c r="O153" s="42"/>
      <c r="P153" s="211">
        <f>O153*H153</f>
        <v>0</v>
      </c>
      <c r="Q153" s="211">
        <v>0</v>
      </c>
      <c r="R153" s="211">
        <f>Q153*H153</f>
        <v>0</v>
      </c>
      <c r="S153" s="211">
        <v>0</v>
      </c>
      <c r="T153" s="212">
        <f>S153*H153</f>
        <v>0</v>
      </c>
      <c r="AR153" s="24" t="s">
        <v>320</v>
      </c>
      <c r="AT153" s="24" t="s">
        <v>175</v>
      </c>
      <c r="AU153" s="24" t="s">
        <v>82</v>
      </c>
      <c r="AY153" s="24" t="s">
        <v>172</v>
      </c>
      <c r="BE153" s="213">
        <f>IF(N153="základní",J153,0)</f>
        <v>0</v>
      </c>
      <c r="BF153" s="213">
        <f>IF(N153="snížená",J153,0)</f>
        <v>0</v>
      </c>
      <c r="BG153" s="213">
        <f>IF(N153="zákl. přenesená",J153,0)</f>
        <v>0</v>
      </c>
      <c r="BH153" s="213">
        <f>IF(N153="sníž. přenesená",J153,0)</f>
        <v>0</v>
      </c>
      <c r="BI153" s="213">
        <f>IF(N153="nulová",J153,0)</f>
        <v>0</v>
      </c>
      <c r="BJ153" s="24" t="s">
        <v>80</v>
      </c>
      <c r="BK153" s="213">
        <f>ROUND(I153*H153,2)</f>
        <v>0</v>
      </c>
      <c r="BL153" s="24" t="s">
        <v>320</v>
      </c>
      <c r="BM153" s="24" t="s">
        <v>1644</v>
      </c>
    </row>
    <row r="154" spans="2:51" s="13" customFormat="1" ht="13.5">
      <c r="B154" s="228"/>
      <c r="C154" s="229"/>
      <c r="D154" s="241" t="s">
        <v>184</v>
      </c>
      <c r="E154" s="251" t="s">
        <v>21</v>
      </c>
      <c r="F154" s="252" t="s">
        <v>397</v>
      </c>
      <c r="G154" s="229"/>
      <c r="H154" s="253">
        <v>3</v>
      </c>
      <c r="I154" s="233"/>
      <c r="J154" s="229"/>
      <c r="K154" s="229"/>
      <c r="L154" s="234"/>
      <c r="M154" s="235"/>
      <c r="N154" s="236"/>
      <c r="O154" s="236"/>
      <c r="P154" s="236"/>
      <c r="Q154" s="236"/>
      <c r="R154" s="236"/>
      <c r="S154" s="236"/>
      <c r="T154" s="237"/>
      <c r="AT154" s="238" t="s">
        <v>184</v>
      </c>
      <c r="AU154" s="238" t="s">
        <v>82</v>
      </c>
      <c r="AV154" s="13" t="s">
        <v>82</v>
      </c>
      <c r="AW154" s="13" t="s">
        <v>35</v>
      </c>
      <c r="AX154" s="13" t="s">
        <v>80</v>
      </c>
      <c r="AY154" s="238" t="s">
        <v>172</v>
      </c>
    </row>
    <row r="155" spans="2:65" s="1" customFormat="1" ht="22.5" customHeight="1">
      <c r="B155" s="41"/>
      <c r="C155" s="254" t="s">
        <v>496</v>
      </c>
      <c r="D155" s="254" t="s">
        <v>399</v>
      </c>
      <c r="E155" s="255" t="s">
        <v>1645</v>
      </c>
      <c r="F155" s="256" t="s">
        <v>1646</v>
      </c>
      <c r="G155" s="257" t="s">
        <v>238</v>
      </c>
      <c r="H155" s="258">
        <v>2</v>
      </c>
      <c r="I155" s="259"/>
      <c r="J155" s="260">
        <f>ROUND(I155*H155,2)</f>
        <v>0</v>
      </c>
      <c r="K155" s="256" t="s">
        <v>179</v>
      </c>
      <c r="L155" s="261"/>
      <c r="M155" s="262" t="s">
        <v>21</v>
      </c>
      <c r="N155" s="263" t="s">
        <v>43</v>
      </c>
      <c r="O155" s="42"/>
      <c r="P155" s="211">
        <f>O155*H155</f>
        <v>0</v>
      </c>
      <c r="Q155" s="211">
        <v>0.0041</v>
      </c>
      <c r="R155" s="211">
        <f>Q155*H155</f>
        <v>0.0082</v>
      </c>
      <c r="S155" s="211">
        <v>0</v>
      </c>
      <c r="T155" s="212">
        <f>S155*H155</f>
        <v>0</v>
      </c>
      <c r="AR155" s="24" t="s">
        <v>402</v>
      </c>
      <c r="AT155" s="24" t="s">
        <v>399</v>
      </c>
      <c r="AU155" s="24" t="s">
        <v>82</v>
      </c>
      <c r="AY155" s="24" t="s">
        <v>172</v>
      </c>
      <c r="BE155" s="213">
        <f>IF(N155="základní",J155,0)</f>
        <v>0</v>
      </c>
      <c r="BF155" s="213">
        <f>IF(N155="snížená",J155,0)</f>
        <v>0</v>
      </c>
      <c r="BG155" s="213">
        <f>IF(N155="zákl. přenesená",J155,0)</f>
        <v>0</v>
      </c>
      <c r="BH155" s="213">
        <f>IF(N155="sníž. přenesená",J155,0)</f>
        <v>0</v>
      </c>
      <c r="BI155" s="213">
        <f>IF(N155="nulová",J155,0)</f>
        <v>0</v>
      </c>
      <c r="BJ155" s="24" t="s">
        <v>80</v>
      </c>
      <c r="BK155" s="213">
        <f>ROUND(I155*H155,2)</f>
        <v>0</v>
      </c>
      <c r="BL155" s="24" t="s">
        <v>320</v>
      </c>
      <c r="BM155" s="24" t="s">
        <v>1647</v>
      </c>
    </row>
    <row r="156" spans="2:65" s="1" customFormat="1" ht="22.5" customHeight="1">
      <c r="B156" s="41"/>
      <c r="C156" s="254" t="s">
        <v>504</v>
      </c>
      <c r="D156" s="254" t="s">
        <v>399</v>
      </c>
      <c r="E156" s="255" t="s">
        <v>1648</v>
      </c>
      <c r="F156" s="256" t="s">
        <v>1649</v>
      </c>
      <c r="G156" s="257" t="s">
        <v>238</v>
      </c>
      <c r="H156" s="258">
        <v>1</v>
      </c>
      <c r="I156" s="259"/>
      <c r="J156" s="260">
        <f>ROUND(I156*H156,2)</f>
        <v>0</v>
      </c>
      <c r="K156" s="256" t="s">
        <v>21</v>
      </c>
      <c r="L156" s="261"/>
      <c r="M156" s="262" t="s">
        <v>21</v>
      </c>
      <c r="N156" s="263" t="s">
        <v>43</v>
      </c>
      <c r="O156" s="42"/>
      <c r="P156" s="211">
        <f>O156*H156</f>
        <v>0</v>
      </c>
      <c r="Q156" s="211">
        <v>0.0041</v>
      </c>
      <c r="R156" s="211">
        <f>Q156*H156</f>
        <v>0.0041</v>
      </c>
      <c r="S156" s="211">
        <v>0</v>
      </c>
      <c r="T156" s="212">
        <f>S156*H156</f>
        <v>0</v>
      </c>
      <c r="AR156" s="24" t="s">
        <v>402</v>
      </c>
      <c r="AT156" s="24" t="s">
        <v>399</v>
      </c>
      <c r="AU156" s="24" t="s">
        <v>82</v>
      </c>
      <c r="AY156" s="24" t="s">
        <v>172</v>
      </c>
      <c r="BE156" s="213">
        <f>IF(N156="základní",J156,0)</f>
        <v>0</v>
      </c>
      <c r="BF156" s="213">
        <f>IF(N156="snížená",J156,0)</f>
        <v>0</v>
      </c>
      <c r="BG156" s="213">
        <f>IF(N156="zákl. přenesená",J156,0)</f>
        <v>0</v>
      </c>
      <c r="BH156" s="213">
        <f>IF(N156="sníž. přenesená",J156,0)</f>
        <v>0</v>
      </c>
      <c r="BI156" s="213">
        <f>IF(N156="nulová",J156,0)</f>
        <v>0</v>
      </c>
      <c r="BJ156" s="24" t="s">
        <v>80</v>
      </c>
      <c r="BK156" s="213">
        <f>ROUND(I156*H156,2)</f>
        <v>0</v>
      </c>
      <c r="BL156" s="24" t="s">
        <v>320</v>
      </c>
      <c r="BM156" s="24" t="s">
        <v>1650</v>
      </c>
    </row>
    <row r="157" spans="2:47" s="1" customFormat="1" ht="27">
      <c r="B157" s="41"/>
      <c r="C157" s="63"/>
      <c r="D157" s="241" t="s">
        <v>1514</v>
      </c>
      <c r="E157" s="63"/>
      <c r="F157" s="264" t="s">
        <v>1610</v>
      </c>
      <c r="G157" s="63"/>
      <c r="H157" s="63"/>
      <c r="I157" s="172"/>
      <c r="J157" s="63"/>
      <c r="K157" s="63"/>
      <c r="L157" s="61"/>
      <c r="M157" s="216"/>
      <c r="N157" s="42"/>
      <c r="O157" s="42"/>
      <c r="P157" s="42"/>
      <c r="Q157" s="42"/>
      <c r="R157" s="42"/>
      <c r="S157" s="42"/>
      <c r="T157" s="78"/>
      <c r="AT157" s="24" t="s">
        <v>1514</v>
      </c>
      <c r="AU157" s="24" t="s">
        <v>82</v>
      </c>
    </row>
    <row r="158" spans="2:65" s="1" customFormat="1" ht="31.5" customHeight="1">
      <c r="B158" s="41"/>
      <c r="C158" s="202" t="s">
        <v>509</v>
      </c>
      <c r="D158" s="202" t="s">
        <v>175</v>
      </c>
      <c r="E158" s="203" t="s">
        <v>1651</v>
      </c>
      <c r="F158" s="204" t="s">
        <v>1652</v>
      </c>
      <c r="G158" s="205" t="s">
        <v>238</v>
      </c>
      <c r="H158" s="206">
        <v>1</v>
      </c>
      <c r="I158" s="207"/>
      <c r="J158" s="208">
        <f>ROUND(I158*H158,2)</f>
        <v>0</v>
      </c>
      <c r="K158" s="204" t="s">
        <v>179</v>
      </c>
      <c r="L158" s="61"/>
      <c r="M158" s="209" t="s">
        <v>21</v>
      </c>
      <c r="N158" s="210" t="s">
        <v>43</v>
      </c>
      <c r="O158" s="42"/>
      <c r="P158" s="211">
        <f>O158*H158</f>
        <v>0</v>
      </c>
      <c r="Q158" s="211">
        <v>0</v>
      </c>
      <c r="R158" s="211">
        <f>Q158*H158</f>
        <v>0</v>
      </c>
      <c r="S158" s="211">
        <v>0</v>
      </c>
      <c r="T158" s="212">
        <f>S158*H158</f>
        <v>0</v>
      </c>
      <c r="AR158" s="24" t="s">
        <v>320</v>
      </c>
      <c r="AT158" s="24" t="s">
        <v>175</v>
      </c>
      <c r="AU158" s="24" t="s">
        <v>82</v>
      </c>
      <c r="AY158" s="24" t="s">
        <v>172</v>
      </c>
      <c r="BE158" s="213">
        <f>IF(N158="základní",J158,0)</f>
        <v>0</v>
      </c>
      <c r="BF158" s="213">
        <f>IF(N158="snížená",J158,0)</f>
        <v>0</v>
      </c>
      <c r="BG158" s="213">
        <f>IF(N158="zákl. přenesená",J158,0)</f>
        <v>0</v>
      </c>
      <c r="BH158" s="213">
        <f>IF(N158="sníž. přenesená",J158,0)</f>
        <v>0</v>
      </c>
      <c r="BI158" s="213">
        <f>IF(N158="nulová",J158,0)</f>
        <v>0</v>
      </c>
      <c r="BJ158" s="24" t="s">
        <v>80</v>
      </c>
      <c r="BK158" s="213">
        <f>ROUND(I158*H158,2)</f>
        <v>0</v>
      </c>
      <c r="BL158" s="24" t="s">
        <v>320</v>
      </c>
      <c r="BM158" s="24" t="s">
        <v>1653</v>
      </c>
    </row>
    <row r="159" spans="2:65" s="1" customFormat="1" ht="22.5" customHeight="1">
      <c r="B159" s="41"/>
      <c r="C159" s="254" t="s">
        <v>514</v>
      </c>
      <c r="D159" s="254" t="s">
        <v>399</v>
      </c>
      <c r="E159" s="255" t="s">
        <v>1654</v>
      </c>
      <c r="F159" s="256" t="s">
        <v>1655</v>
      </c>
      <c r="G159" s="257" t="s">
        <v>238</v>
      </c>
      <c r="H159" s="258">
        <v>1</v>
      </c>
      <c r="I159" s="259"/>
      <c r="J159" s="260">
        <f>ROUND(I159*H159,2)</f>
        <v>0</v>
      </c>
      <c r="K159" s="256" t="s">
        <v>179</v>
      </c>
      <c r="L159" s="261"/>
      <c r="M159" s="262" t="s">
        <v>21</v>
      </c>
      <c r="N159" s="263" t="s">
        <v>43</v>
      </c>
      <c r="O159" s="42"/>
      <c r="P159" s="211">
        <f>O159*H159</f>
        <v>0</v>
      </c>
      <c r="Q159" s="211">
        <v>0.01008</v>
      </c>
      <c r="R159" s="211">
        <f>Q159*H159</f>
        <v>0.01008</v>
      </c>
      <c r="S159" s="211">
        <v>0</v>
      </c>
      <c r="T159" s="212">
        <f>S159*H159</f>
        <v>0</v>
      </c>
      <c r="AR159" s="24" t="s">
        <v>402</v>
      </c>
      <c r="AT159" s="24" t="s">
        <v>399</v>
      </c>
      <c r="AU159" s="24" t="s">
        <v>82</v>
      </c>
      <c r="AY159" s="24" t="s">
        <v>172</v>
      </c>
      <c r="BE159" s="213">
        <f>IF(N159="základní",J159,0)</f>
        <v>0</v>
      </c>
      <c r="BF159" s="213">
        <f>IF(N159="snížená",J159,0)</f>
        <v>0</v>
      </c>
      <c r="BG159" s="213">
        <f>IF(N159="zákl. přenesená",J159,0)</f>
        <v>0</v>
      </c>
      <c r="BH159" s="213">
        <f>IF(N159="sníž. přenesená",J159,0)</f>
        <v>0</v>
      </c>
      <c r="BI159" s="213">
        <f>IF(N159="nulová",J159,0)</f>
        <v>0</v>
      </c>
      <c r="BJ159" s="24" t="s">
        <v>80</v>
      </c>
      <c r="BK159" s="213">
        <f>ROUND(I159*H159,2)</f>
        <v>0</v>
      </c>
      <c r="BL159" s="24" t="s">
        <v>320</v>
      </c>
      <c r="BM159" s="24" t="s">
        <v>1656</v>
      </c>
    </row>
    <row r="160" spans="2:51" s="13" customFormat="1" ht="13.5">
      <c r="B160" s="228"/>
      <c r="C160" s="229"/>
      <c r="D160" s="241" t="s">
        <v>184</v>
      </c>
      <c r="E160" s="251" t="s">
        <v>21</v>
      </c>
      <c r="F160" s="252" t="s">
        <v>1657</v>
      </c>
      <c r="G160" s="229"/>
      <c r="H160" s="253">
        <v>1</v>
      </c>
      <c r="I160" s="233"/>
      <c r="J160" s="229"/>
      <c r="K160" s="229"/>
      <c r="L160" s="234"/>
      <c r="M160" s="235"/>
      <c r="N160" s="236"/>
      <c r="O160" s="236"/>
      <c r="P160" s="236"/>
      <c r="Q160" s="236"/>
      <c r="R160" s="236"/>
      <c r="S160" s="236"/>
      <c r="T160" s="237"/>
      <c r="AT160" s="238" t="s">
        <v>184</v>
      </c>
      <c r="AU160" s="238" t="s">
        <v>82</v>
      </c>
      <c r="AV160" s="13" t="s">
        <v>82</v>
      </c>
      <c r="AW160" s="13" t="s">
        <v>35</v>
      </c>
      <c r="AX160" s="13" t="s">
        <v>80</v>
      </c>
      <c r="AY160" s="238" t="s">
        <v>172</v>
      </c>
    </row>
    <row r="161" spans="2:65" s="1" customFormat="1" ht="31.5" customHeight="1">
      <c r="B161" s="41"/>
      <c r="C161" s="202" t="s">
        <v>519</v>
      </c>
      <c r="D161" s="202" t="s">
        <v>175</v>
      </c>
      <c r="E161" s="203" t="s">
        <v>1658</v>
      </c>
      <c r="F161" s="204" t="s">
        <v>1659</v>
      </c>
      <c r="G161" s="205" t="s">
        <v>238</v>
      </c>
      <c r="H161" s="206">
        <v>3</v>
      </c>
      <c r="I161" s="207"/>
      <c r="J161" s="208">
        <f aca="true" t="shared" si="0" ref="J161:J166">ROUND(I161*H161,2)</f>
        <v>0</v>
      </c>
      <c r="K161" s="204" t="s">
        <v>179</v>
      </c>
      <c r="L161" s="61"/>
      <c r="M161" s="209" t="s">
        <v>21</v>
      </c>
      <c r="N161" s="210" t="s">
        <v>43</v>
      </c>
      <c r="O161" s="42"/>
      <c r="P161" s="211">
        <f aca="true" t="shared" si="1" ref="P161:P166">O161*H161</f>
        <v>0</v>
      </c>
      <c r="Q161" s="211">
        <v>0</v>
      </c>
      <c r="R161" s="211">
        <f aca="true" t="shared" si="2" ref="R161:R166">Q161*H161</f>
        <v>0</v>
      </c>
      <c r="S161" s="211">
        <v>0</v>
      </c>
      <c r="T161" s="212">
        <f aca="true" t="shared" si="3" ref="T161:T166">S161*H161</f>
        <v>0</v>
      </c>
      <c r="AR161" s="24" t="s">
        <v>320</v>
      </c>
      <c r="AT161" s="24" t="s">
        <v>175</v>
      </c>
      <c r="AU161" s="24" t="s">
        <v>82</v>
      </c>
      <c r="AY161" s="24" t="s">
        <v>172</v>
      </c>
      <c r="BE161" s="213">
        <f aca="true" t="shared" si="4" ref="BE161:BE166">IF(N161="základní",J161,0)</f>
        <v>0</v>
      </c>
      <c r="BF161" s="213">
        <f aca="true" t="shared" si="5" ref="BF161:BF166">IF(N161="snížená",J161,0)</f>
        <v>0</v>
      </c>
      <c r="BG161" s="213">
        <f aca="true" t="shared" si="6" ref="BG161:BG166">IF(N161="zákl. přenesená",J161,0)</f>
        <v>0</v>
      </c>
      <c r="BH161" s="213">
        <f aca="true" t="shared" si="7" ref="BH161:BH166">IF(N161="sníž. přenesená",J161,0)</f>
        <v>0</v>
      </c>
      <c r="BI161" s="213">
        <f aca="true" t="shared" si="8" ref="BI161:BI166">IF(N161="nulová",J161,0)</f>
        <v>0</v>
      </c>
      <c r="BJ161" s="24" t="s">
        <v>80</v>
      </c>
      <c r="BK161" s="213">
        <f aca="true" t="shared" si="9" ref="BK161:BK166">ROUND(I161*H161,2)</f>
        <v>0</v>
      </c>
      <c r="BL161" s="24" t="s">
        <v>320</v>
      </c>
      <c r="BM161" s="24" t="s">
        <v>1660</v>
      </c>
    </row>
    <row r="162" spans="2:65" s="1" customFormat="1" ht="22.5" customHeight="1">
      <c r="B162" s="41"/>
      <c r="C162" s="254" t="s">
        <v>525</v>
      </c>
      <c r="D162" s="254" t="s">
        <v>399</v>
      </c>
      <c r="E162" s="255" t="s">
        <v>1661</v>
      </c>
      <c r="F162" s="256" t="s">
        <v>1662</v>
      </c>
      <c r="G162" s="257" t="s">
        <v>238</v>
      </c>
      <c r="H162" s="258">
        <v>3</v>
      </c>
      <c r="I162" s="259"/>
      <c r="J162" s="260">
        <f t="shared" si="0"/>
        <v>0</v>
      </c>
      <c r="K162" s="256" t="s">
        <v>179</v>
      </c>
      <c r="L162" s="261"/>
      <c r="M162" s="262" t="s">
        <v>21</v>
      </c>
      <c r="N162" s="263" t="s">
        <v>43</v>
      </c>
      <c r="O162" s="42"/>
      <c r="P162" s="211">
        <f t="shared" si="1"/>
        <v>0</v>
      </c>
      <c r="Q162" s="211">
        <v>0.0006</v>
      </c>
      <c r="R162" s="211">
        <f t="shared" si="2"/>
        <v>0.0018</v>
      </c>
      <c r="S162" s="211">
        <v>0</v>
      </c>
      <c r="T162" s="212">
        <f t="shared" si="3"/>
        <v>0</v>
      </c>
      <c r="AR162" s="24" t="s">
        <v>402</v>
      </c>
      <c r="AT162" s="24" t="s">
        <v>399</v>
      </c>
      <c r="AU162" s="24" t="s">
        <v>82</v>
      </c>
      <c r="AY162" s="24" t="s">
        <v>172</v>
      </c>
      <c r="BE162" s="213">
        <f t="shared" si="4"/>
        <v>0</v>
      </c>
      <c r="BF162" s="213">
        <f t="shared" si="5"/>
        <v>0</v>
      </c>
      <c r="BG162" s="213">
        <f t="shared" si="6"/>
        <v>0</v>
      </c>
      <c r="BH162" s="213">
        <f t="shared" si="7"/>
        <v>0</v>
      </c>
      <c r="BI162" s="213">
        <f t="shared" si="8"/>
        <v>0</v>
      </c>
      <c r="BJ162" s="24" t="s">
        <v>80</v>
      </c>
      <c r="BK162" s="213">
        <f t="shared" si="9"/>
        <v>0</v>
      </c>
      <c r="BL162" s="24" t="s">
        <v>320</v>
      </c>
      <c r="BM162" s="24" t="s">
        <v>1663</v>
      </c>
    </row>
    <row r="163" spans="2:65" s="1" customFormat="1" ht="31.5" customHeight="1">
      <c r="B163" s="41"/>
      <c r="C163" s="202" t="s">
        <v>534</v>
      </c>
      <c r="D163" s="202" t="s">
        <v>175</v>
      </c>
      <c r="E163" s="203" t="s">
        <v>1664</v>
      </c>
      <c r="F163" s="204" t="s">
        <v>1665</v>
      </c>
      <c r="G163" s="205" t="s">
        <v>238</v>
      </c>
      <c r="H163" s="206">
        <v>1</v>
      </c>
      <c r="I163" s="207"/>
      <c r="J163" s="208">
        <f t="shared" si="0"/>
        <v>0</v>
      </c>
      <c r="K163" s="204" t="s">
        <v>179</v>
      </c>
      <c r="L163" s="61"/>
      <c r="M163" s="209" t="s">
        <v>21</v>
      </c>
      <c r="N163" s="210" t="s">
        <v>43</v>
      </c>
      <c r="O163" s="42"/>
      <c r="P163" s="211">
        <f t="shared" si="1"/>
        <v>0</v>
      </c>
      <c r="Q163" s="211">
        <v>0</v>
      </c>
      <c r="R163" s="211">
        <f t="shared" si="2"/>
        <v>0</v>
      </c>
      <c r="S163" s="211">
        <v>0</v>
      </c>
      <c r="T163" s="212">
        <f t="shared" si="3"/>
        <v>0</v>
      </c>
      <c r="AR163" s="24" t="s">
        <v>320</v>
      </c>
      <c r="AT163" s="24" t="s">
        <v>175</v>
      </c>
      <c r="AU163" s="24" t="s">
        <v>82</v>
      </c>
      <c r="AY163" s="24" t="s">
        <v>172</v>
      </c>
      <c r="BE163" s="213">
        <f t="shared" si="4"/>
        <v>0</v>
      </c>
      <c r="BF163" s="213">
        <f t="shared" si="5"/>
        <v>0</v>
      </c>
      <c r="BG163" s="213">
        <f t="shared" si="6"/>
        <v>0</v>
      </c>
      <c r="BH163" s="213">
        <f t="shared" si="7"/>
        <v>0</v>
      </c>
      <c r="BI163" s="213">
        <f t="shared" si="8"/>
        <v>0</v>
      </c>
      <c r="BJ163" s="24" t="s">
        <v>80</v>
      </c>
      <c r="BK163" s="213">
        <f t="shared" si="9"/>
        <v>0</v>
      </c>
      <c r="BL163" s="24" t="s">
        <v>320</v>
      </c>
      <c r="BM163" s="24" t="s">
        <v>1666</v>
      </c>
    </row>
    <row r="164" spans="2:65" s="1" customFormat="1" ht="22.5" customHeight="1">
      <c r="B164" s="41"/>
      <c r="C164" s="254" t="s">
        <v>538</v>
      </c>
      <c r="D164" s="254" t="s">
        <v>399</v>
      </c>
      <c r="E164" s="255" t="s">
        <v>1667</v>
      </c>
      <c r="F164" s="256" t="s">
        <v>1668</v>
      </c>
      <c r="G164" s="257" t="s">
        <v>238</v>
      </c>
      <c r="H164" s="258">
        <v>1</v>
      </c>
      <c r="I164" s="259"/>
      <c r="J164" s="260">
        <f t="shared" si="0"/>
        <v>0</v>
      </c>
      <c r="K164" s="256" t="s">
        <v>179</v>
      </c>
      <c r="L164" s="261"/>
      <c r="M164" s="262" t="s">
        <v>21</v>
      </c>
      <c r="N164" s="263" t="s">
        <v>43</v>
      </c>
      <c r="O164" s="42"/>
      <c r="P164" s="211">
        <f t="shared" si="1"/>
        <v>0</v>
      </c>
      <c r="Q164" s="211">
        <v>0.0045</v>
      </c>
      <c r="R164" s="211">
        <f t="shared" si="2"/>
        <v>0.0045</v>
      </c>
      <c r="S164" s="211">
        <v>0</v>
      </c>
      <c r="T164" s="212">
        <f t="shared" si="3"/>
        <v>0</v>
      </c>
      <c r="AR164" s="24" t="s">
        <v>402</v>
      </c>
      <c r="AT164" s="24" t="s">
        <v>399</v>
      </c>
      <c r="AU164" s="24" t="s">
        <v>82</v>
      </c>
      <c r="AY164" s="24" t="s">
        <v>172</v>
      </c>
      <c r="BE164" s="213">
        <f t="shared" si="4"/>
        <v>0</v>
      </c>
      <c r="BF164" s="213">
        <f t="shared" si="5"/>
        <v>0</v>
      </c>
      <c r="BG164" s="213">
        <f t="shared" si="6"/>
        <v>0</v>
      </c>
      <c r="BH164" s="213">
        <f t="shared" si="7"/>
        <v>0</v>
      </c>
      <c r="BI164" s="213">
        <f t="shared" si="8"/>
        <v>0</v>
      </c>
      <c r="BJ164" s="24" t="s">
        <v>80</v>
      </c>
      <c r="BK164" s="213">
        <f t="shared" si="9"/>
        <v>0</v>
      </c>
      <c r="BL164" s="24" t="s">
        <v>320</v>
      </c>
      <c r="BM164" s="24" t="s">
        <v>1669</v>
      </c>
    </row>
    <row r="165" spans="2:65" s="1" customFormat="1" ht="31.5" customHeight="1">
      <c r="B165" s="41"/>
      <c r="C165" s="202" t="s">
        <v>543</v>
      </c>
      <c r="D165" s="202" t="s">
        <v>175</v>
      </c>
      <c r="E165" s="203" t="s">
        <v>1670</v>
      </c>
      <c r="F165" s="204" t="s">
        <v>1671</v>
      </c>
      <c r="G165" s="205" t="s">
        <v>238</v>
      </c>
      <c r="H165" s="206">
        <v>7</v>
      </c>
      <c r="I165" s="207"/>
      <c r="J165" s="208">
        <f t="shared" si="0"/>
        <v>0</v>
      </c>
      <c r="K165" s="204" t="s">
        <v>179</v>
      </c>
      <c r="L165" s="61"/>
      <c r="M165" s="209" t="s">
        <v>21</v>
      </c>
      <c r="N165" s="210" t="s">
        <v>43</v>
      </c>
      <c r="O165" s="42"/>
      <c r="P165" s="211">
        <f t="shared" si="1"/>
        <v>0</v>
      </c>
      <c r="Q165" s="211">
        <v>0</v>
      </c>
      <c r="R165" s="211">
        <f t="shared" si="2"/>
        <v>0</v>
      </c>
      <c r="S165" s="211">
        <v>0</v>
      </c>
      <c r="T165" s="212">
        <f t="shared" si="3"/>
        <v>0</v>
      </c>
      <c r="AR165" s="24" t="s">
        <v>320</v>
      </c>
      <c r="AT165" s="24" t="s">
        <v>175</v>
      </c>
      <c r="AU165" s="24" t="s">
        <v>82</v>
      </c>
      <c r="AY165" s="24" t="s">
        <v>172</v>
      </c>
      <c r="BE165" s="213">
        <f t="shared" si="4"/>
        <v>0</v>
      </c>
      <c r="BF165" s="213">
        <f t="shared" si="5"/>
        <v>0</v>
      </c>
      <c r="BG165" s="213">
        <f t="shared" si="6"/>
        <v>0</v>
      </c>
      <c r="BH165" s="213">
        <f t="shared" si="7"/>
        <v>0</v>
      </c>
      <c r="BI165" s="213">
        <f t="shared" si="8"/>
        <v>0</v>
      </c>
      <c r="BJ165" s="24" t="s">
        <v>80</v>
      </c>
      <c r="BK165" s="213">
        <f t="shared" si="9"/>
        <v>0</v>
      </c>
      <c r="BL165" s="24" t="s">
        <v>320</v>
      </c>
      <c r="BM165" s="24" t="s">
        <v>1672</v>
      </c>
    </row>
    <row r="166" spans="2:65" s="1" customFormat="1" ht="22.5" customHeight="1">
      <c r="B166" s="41"/>
      <c r="C166" s="254" t="s">
        <v>551</v>
      </c>
      <c r="D166" s="254" t="s">
        <v>399</v>
      </c>
      <c r="E166" s="255" t="s">
        <v>1673</v>
      </c>
      <c r="F166" s="256" t="s">
        <v>1674</v>
      </c>
      <c r="G166" s="257" t="s">
        <v>238</v>
      </c>
      <c r="H166" s="258">
        <v>7</v>
      </c>
      <c r="I166" s="259"/>
      <c r="J166" s="260">
        <f t="shared" si="0"/>
        <v>0</v>
      </c>
      <c r="K166" s="256" t="s">
        <v>179</v>
      </c>
      <c r="L166" s="261"/>
      <c r="M166" s="262" t="s">
        <v>21</v>
      </c>
      <c r="N166" s="263" t="s">
        <v>43</v>
      </c>
      <c r="O166" s="42"/>
      <c r="P166" s="211">
        <f t="shared" si="1"/>
        <v>0</v>
      </c>
      <c r="Q166" s="211">
        <v>0.0039</v>
      </c>
      <c r="R166" s="211">
        <f t="shared" si="2"/>
        <v>0.027299999999999998</v>
      </c>
      <c r="S166" s="211">
        <v>0</v>
      </c>
      <c r="T166" s="212">
        <f t="shared" si="3"/>
        <v>0</v>
      </c>
      <c r="AR166" s="24" t="s">
        <v>402</v>
      </c>
      <c r="AT166" s="24" t="s">
        <v>399</v>
      </c>
      <c r="AU166" s="24" t="s">
        <v>82</v>
      </c>
      <c r="AY166" s="24" t="s">
        <v>172</v>
      </c>
      <c r="BE166" s="213">
        <f t="shared" si="4"/>
        <v>0</v>
      </c>
      <c r="BF166" s="213">
        <f t="shared" si="5"/>
        <v>0</v>
      </c>
      <c r="BG166" s="213">
        <f t="shared" si="6"/>
        <v>0</v>
      </c>
      <c r="BH166" s="213">
        <f t="shared" si="7"/>
        <v>0</v>
      </c>
      <c r="BI166" s="213">
        <f t="shared" si="8"/>
        <v>0</v>
      </c>
      <c r="BJ166" s="24" t="s">
        <v>80</v>
      </c>
      <c r="BK166" s="213">
        <f t="shared" si="9"/>
        <v>0</v>
      </c>
      <c r="BL166" s="24" t="s">
        <v>320</v>
      </c>
      <c r="BM166" s="24" t="s">
        <v>1675</v>
      </c>
    </row>
    <row r="167" spans="2:47" s="1" customFormat="1" ht="27">
      <c r="B167" s="41"/>
      <c r="C167" s="63"/>
      <c r="D167" s="214" t="s">
        <v>1514</v>
      </c>
      <c r="E167" s="63"/>
      <c r="F167" s="215" t="s">
        <v>1610</v>
      </c>
      <c r="G167" s="63"/>
      <c r="H167" s="63"/>
      <c r="I167" s="172"/>
      <c r="J167" s="63"/>
      <c r="K167" s="63"/>
      <c r="L167" s="61"/>
      <c r="M167" s="216"/>
      <c r="N167" s="42"/>
      <c r="O167" s="42"/>
      <c r="P167" s="42"/>
      <c r="Q167" s="42"/>
      <c r="R167" s="42"/>
      <c r="S167" s="42"/>
      <c r="T167" s="78"/>
      <c r="AT167" s="24" t="s">
        <v>1514</v>
      </c>
      <c r="AU167" s="24" t="s">
        <v>82</v>
      </c>
    </row>
    <row r="168" spans="2:51" s="13" customFormat="1" ht="13.5">
      <c r="B168" s="228"/>
      <c r="C168" s="229"/>
      <c r="D168" s="214" t="s">
        <v>184</v>
      </c>
      <c r="E168" s="230" t="s">
        <v>21</v>
      </c>
      <c r="F168" s="231" t="s">
        <v>1676</v>
      </c>
      <c r="G168" s="229"/>
      <c r="H168" s="232">
        <v>5</v>
      </c>
      <c r="I168" s="233"/>
      <c r="J168" s="229"/>
      <c r="K168" s="229"/>
      <c r="L168" s="234"/>
      <c r="M168" s="235"/>
      <c r="N168" s="236"/>
      <c r="O168" s="236"/>
      <c r="P168" s="236"/>
      <c r="Q168" s="236"/>
      <c r="R168" s="236"/>
      <c r="S168" s="236"/>
      <c r="T168" s="237"/>
      <c r="AT168" s="238" t="s">
        <v>184</v>
      </c>
      <c r="AU168" s="238" t="s">
        <v>82</v>
      </c>
      <c r="AV168" s="13" t="s">
        <v>82</v>
      </c>
      <c r="AW168" s="13" t="s">
        <v>35</v>
      </c>
      <c r="AX168" s="13" t="s">
        <v>72</v>
      </c>
      <c r="AY168" s="238" t="s">
        <v>172</v>
      </c>
    </row>
    <row r="169" spans="2:51" s="13" customFormat="1" ht="13.5">
      <c r="B169" s="228"/>
      <c r="C169" s="229"/>
      <c r="D169" s="214" t="s">
        <v>184</v>
      </c>
      <c r="E169" s="230" t="s">
        <v>21</v>
      </c>
      <c r="F169" s="231" t="s">
        <v>1677</v>
      </c>
      <c r="G169" s="229"/>
      <c r="H169" s="232">
        <v>2</v>
      </c>
      <c r="I169" s="233"/>
      <c r="J169" s="229"/>
      <c r="K169" s="229"/>
      <c r="L169" s="234"/>
      <c r="M169" s="235"/>
      <c r="N169" s="236"/>
      <c r="O169" s="236"/>
      <c r="P169" s="236"/>
      <c r="Q169" s="236"/>
      <c r="R169" s="236"/>
      <c r="S169" s="236"/>
      <c r="T169" s="237"/>
      <c r="AT169" s="238" t="s">
        <v>184</v>
      </c>
      <c r="AU169" s="238" t="s">
        <v>82</v>
      </c>
      <c r="AV169" s="13" t="s">
        <v>82</v>
      </c>
      <c r="AW169" s="13" t="s">
        <v>35</v>
      </c>
      <c r="AX169" s="13" t="s">
        <v>72</v>
      </c>
      <c r="AY169" s="238" t="s">
        <v>172</v>
      </c>
    </row>
    <row r="170" spans="2:51" s="14" customFormat="1" ht="13.5">
      <c r="B170" s="239"/>
      <c r="C170" s="240"/>
      <c r="D170" s="241" t="s">
        <v>184</v>
      </c>
      <c r="E170" s="242" t="s">
        <v>21</v>
      </c>
      <c r="F170" s="243" t="s">
        <v>193</v>
      </c>
      <c r="G170" s="240"/>
      <c r="H170" s="244">
        <v>7</v>
      </c>
      <c r="I170" s="245"/>
      <c r="J170" s="240"/>
      <c r="K170" s="240"/>
      <c r="L170" s="246"/>
      <c r="M170" s="247"/>
      <c r="N170" s="248"/>
      <c r="O170" s="248"/>
      <c r="P170" s="248"/>
      <c r="Q170" s="248"/>
      <c r="R170" s="248"/>
      <c r="S170" s="248"/>
      <c r="T170" s="249"/>
      <c r="AT170" s="250" t="s">
        <v>184</v>
      </c>
      <c r="AU170" s="250" t="s">
        <v>82</v>
      </c>
      <c r="AV170" s="14" t="s">
        <v>180</v>
      </c>
      <c r="AW170" s="14" t="s">
        <v>35</v>
      </c>
      <c r="AX170" s="14" t="s">
        <v>80</v>
      </c>
      <c r="AY170" s="250" t="s">
        <v>172</v>
      </c>
    </row>
    <row r="171" spans="2:65" s="1" customFormat="1" ht="31.5" customHeight="1">
      <c r="B171" s="41"/>
      <c r="C171" s="202" t="s">
        <v>556</v>
      </c>
      <c r="D171" s="202" t="s">
        <v>175</v>
      </c>
      <c r="E171" s="203" t="s">
        <v>1678</v>
      </c>
      <c r="F171" s="204" t="s">
        <v>1679</v>
      </c>
      <c r="G171" s="205" t="s">
        <v>238</v>
      </c>
      <c r="H171" s="206">
        <v>4</v>
      </c>
      <c r="I171" s="207"/>
      <c r="J171" s="208">
        <f>ROUND(I171*H171,2)</f>
        <v>0</v>
      </c>
      <c r="K171" s="204" t="s">
        <v>179</v>
      </c>
      <c r="L171" s="61"/>
      <c r="M171" s="209" t="s">
        <v>21</v>
      </c>
      <c r="N171" s="210" t="s">
        <v>43</v>
      </c>
      <c r="O171" s="42"/>
      <c r="P171" s="211">
        <f>O171*H171</f>
        <v>0</v>
      </c>
      <c r="Q171" s="211">
        <v>0</v>
      </c>
      <c r="R171" s="211">
        <f>Q171*H171</f>
        <v>0</v>
      </c>
      <c r="S171" s="211">
        <v>0</v>
      </c>
      <c r="T171" s="212">
        <f>S171*H171</f>
        <v>0</v>
      </c>
      <c r="AR171" s="24" t="s">
        <v>320</v>
      </c>
      <c r="AT171" s="24" t="s">
        <v>175</v>
      </c>
      <c r="AU171" s="24" t="s">
        <v>82</v>
      </c>
      <c r="AY171" s="24" t="s">
        <v>172</v>
      </c>
      <c r="BE171" s="213">
        <f>IF(N171="základní",J171,0)</f>
        <v>0</v>
      </c>
      <c r="BF171" s="213">
        <f>IF(N171="snížená",J171,0)</f>
        <v>0</v>
      </c>
      <c r="BG171" s="213">
        <f>IF(N171="zákl. přenesená",J171,0)</f>
        <v>0</v>
      </c>
      <c r="BH171" s="213">
        <f>IF(N171="sníž. přenesená",J171,0)</f>
        <v>0</v>
      </c>
      <c r="BI171" s="213">
        <f>IF(N171="nulová",J171,0)</f>
        <v>0</v>
      </c>
      <c r="BJ171" s="24" t="s">
        <v>80</v>
      </c>
      <c r="BK171" s="213">
        <f>ROUND(I171*H171,2)</f>
        <v>0</v>
      </c>
      <c r="BL171" s="24" t="s">
        <v>320</v>
      </c>
      <c r="BM171" s="24" t="s">
        <v>1680</v>
      </c>
    </row>
    <row r="172" spans="2:51" s="13" customFormat="1" ht="13.5">
      <c r="B172" s="228"/>
      <c r="C172" s="229"/>
      <c r="D172" s="241" t="s">
        <v>184</v>
      </c>
      <c r="E172" s="251" t="s">
        <v>21</v>
      </c>
      <c r="F172" s="252" t="s">
        <v>1327</v>
      </c>
      <c r="G172" s="229"/>
      <c r="H172" s="253">
        <v>4</v>
      </c>
      <c r="I172" s="233"/>
      <c r="J172" s="229"/>
      <c r="K172" s="229"/>
      <c r="L172" s="234"/>
      <c r="M172" s="235"/>
      <c r="N172" s="236"/>
      <c r="O172" s="236"/>
      <c r="P172" s="236"/>
      <c r="Q172" s="236"/>
      <c r="R172" s="236"/>
      <c r="S172" s="236"/>
      <c r="T172" s="237"/>
      <c r="AT172" s="238" t="s">
        <v>184</v>
      </c>
      <c r="AU172" s="238" t="s">
        <v>82</v>
      </c>
      <c r="AV172" s="13" t="s">
        <v>82</v>
      </c>
      <c r="AW172" s="13" t="s">
        <v>35</v>
      </c>
      <c r="AX172" s="13" t="s">
        <v>80</v>
      </c>
      <c r="AY172" s="238" t="s">
        <v>172</v>
      </c>
    </row>
    <row r="173" spans="2:65" s="1" customFormat="1" ht="22.5" customHeight="1">
      <c r="B173" s="41"/>
      <c r="C173" s="254" t="s">
        <v>561</v>
      </c>
      <c r="D173" s="254" t="s">
        <v>399</v>
      </c>
      <c r="E173" s="255" t="s">
        <v>1681</v>
      </c>
      <c r="F173" s="256" t="s">
        <v>1682</v>
      </c>
      <c r="G173" s="257" t="s">
        <v>238</v>
      </c>
      <c r="H173" s="258">
        <v>2</v>
      </c>
      <c r="I173" s="259"/>
      <c r="J173" s="260">
        <f>ROUND(I173*H173,2)</f>
        <v>0</v>
      </c>
      <c r="K173" s="256" t="s">
        <v>21</v>
      </c>
      <c r="L173" s="261"/>
      <c r="M173" s="262" t="s">
        <v>21</v>
      </c>
      <c r="N173" s="263" t="s">
        <v>43</v>
      </c>
      <c r="O173" s="42"/>
      <c r="P173" s="211">
        <f>O173*H173</f>
        <v>0</v>
      </c>
      <c r="Q173" s="211">
        <v>0</v>
      </c>
      <c r="R173" s="211">
        <f>Q173*H173</f>
        <v>0</v>
      </c>
      <c r="S173" s="211">
        <v>0</v>
      </c>
      <c r="T173" s="212">
        <f>S173*H173</f>
        <v>0</v>
      </c>
      <c r="AR173" s="24" t="s">
        <v>402</v>
      </c>
      <c r="AT173" s="24" t="s">
        <v>399</v>
      </c>
      <c r="AU173" s="24" t="s">
        <v>82</v>
      </c>
      <c r="AY173" s="24" t="s">
        <v>172</v>
      </c>
      <c r="BE173" s="213">
        <f>IF(N173="základní",J173,0)</f>
        <v>0</v>
      </c>
      <c r="BF173" s="213">
        <f>IF(N173="snížená",J173,0)</f>
        <v>0</v>
      </c>
      <c r="BG173" s="213">
        <f>IF(N173="zákl. přenesená",J173,0)</f>
        <v>0</v>
      </c>
      <c r="BH173" s="213">
        <f>IF(N173="sníž. přenesená",J173,0)</f>
        <v>0</v>
      </c>
      <c r="BI173" s="213">
        <f>IF(N173="nulová",J173,0)</f>
        <v>0</v>
      </c>
      <c r="BJ173" s="24" t="s">
        <v>80</v>
      </c>
      <c r="BK173" s="213">
        <f>ROUND(I173*H173,2)</f>
        <v>0</v>
      </c>
      <c r="BL173" s="24" t="s">
        <v>320</v>
      </c>
      <c r="BM173" s="24" t="s">
        <v>1683</v>
      </c>
    </row>
    <row r="174" spans="2:47" s="1" customFormat="1" ht="27">
      <c r="B174" s="41"/>
      <c r="C174" s="63"/>
      <c r="D174" s="241" t="s">
        <v>1514</v>
      </c>
      <c r="E174" s="63"/>
      <c r="F174" s="264" t="s">
        <v>1684</v>
      </c>
      <c r="G174" s="63"/>
      <c r="H174" s="63"/>
      <c r="I174" s="172"/>
      <c r="J174" s="63"/>
      <c r="K174" s="63"/>
      <c r="L174" s="61"/>
      <c r="M174" s="216"/>
      <c r="N174" s="42"/>
      <c r="O174" s="42"/>
      <c r="P174" s="42"/>
      <c r="Q174" s="42"/>
      <c r="R174" s="42"/>
      <c r="S174" s="42"/>
      <c r="T174" s="78"/>
      <c r="AT174" s="24" t="s">
        <v>1514</v>
      </c>
      <c r="AU174" s="24" t="s">
        <v>82</v>
      </c>
    </row>
    <row r="175" spans="2:65" s="1" customFormat="1" ht="22.5" customHeight="1">
      <c r="B175" s="41"/>
      <c r="C175" s="254" t="s">
        <v>568</v>
      </c>
      <c r="D175" s="254" t="s">
        <v>399</v>
      </c>
      <c r="E175" s="255" t="s">
        <v>1685</v>
      </c>
      <c r="F175" s="256" t="s">
        <v>1686</v>
      </c>
      <c r="G175" s="257" t="s">
        <v>238</v>
      </c>
      <c r="H175" s="258">
        <v>2</v>
      </c>
      <c r="I175" s="259"/>
      <c r="J175" s="260">
        <f>ROUND(I175*H175,2)</f>
        <v>0</v>
      </c>
      <c r="K175" s="256" t="s">
        <v>21</v>
      </c>
      <c r="L175" s="261"/>
      <c r="M175" s="262" t="s">
        <v>21</v>
      </c>
      <c r="N175" s="263" t="s">
        <v>43</v>
      </c>
      <c r="O175" s="42"/>
      <c r="P175" s="211">
        <f>O175*H175</f>
        <v>0</v>
      </c>
      <c r="Q175" s="211">
        <v>0</v>
      </c>
      <c r="R175" s="211">
        <f>Q175*H175</f>
        <v>0</v>
      </c>
      <c r="S175" s="211">
        <v>0</v>
      </c>
      <c r="T175" s="212">
        <f>S175*H175</f>
        <v>0</v>
      </c>
      <c r="AR175" s="24" t="s">
        <v>402</v>
      </c>
      <c r="AT175" s="24" t="s">
        <v>399</v>
      </c>
      <c r="AU175" s="24" t="s">
        <v>82</v>
      </c>
      <c r="AY175" s="24" t="s">
        <v>172</v>
      </c>
      <c r="BE175" s="213">
        <f>IF(N175="základní",J175,0)</f>
        <v>0</v>
      </c>
      <c r="BF175" s="213">
        <f>IF(N175="snížená",J175,0)</f>
        <v>0</v>
      </c>
      <c r="BG175" s="213">
        <f>IF(N175="zákl. přenesená",J175,0)</f>
        <v>0</v>
      </c>
      <c r="BH175" s="213">
        <f>IF(N175="sníž. přenesená",J175,0)</f>
        <v>0</v>
      </c>
      <c r="BI175" s="213">
        <f>IF(N175="nulová",J175,0)</f>
        <v>0</v>
      </c>
      <c r="BJ175" s="24" t="s">
        <v>80</v>
      </c>
      <c r="BK175" s="213">
        <f>ROUND(I175*H175,2)</f>
        <v>0</v>
      </c>
      <c r="BL175" s="24" t="s">
        <v>320</v>
      </c>
      <c r="BM175" s="24" t="s">
        <v>1687</v>
      </c>
    </row>
    <row r="176" spans="2:47" s="1" customFormat="1" ht="27">
      <c r="B176" s="41"/>
      <c r="C176" s="63"/>
      <c r="D176" s="241" t="s">
        <v>1514</v>
      </c>
      <c r="E176" s="63"/>
      <c r="F176" s="264" t="s">
        <v>1688</v>
      </c>
      <c r="G176" s="63"/>
      <c r="H176" s="63"/>
      <c r="I176" s="172"/>
      <c r="J176" s="63"/>
      <c r="K176" s="63"/>
      <c r="L176" s="61"/>
      <c r="M176" s="216"/>
      <c r="N176" s="42"/>
      <c r="O176" s="42"/>
      <c r="P176" s="42"/>
      <c r="Q176" s="42"/>
      <c r="R176" s="42"/>
      <c r="S176" s="42"/>
      <c r="T176" s="78"/>
      <c r="AT176" s="24" t="s">
        <v>1514</v>
      </c>
      <c r="AU176" s="24" t="s">
        <v>82</v>
      </c>
    </row>
    <row r="177" spans="2:65" s="1" customFormat="1" ht="31.5" customHeight="1">
      <c r="B177" s="41"/>
      <c r="C177" s="202" t="s">
        <v>573</v>
      </c>
      <c r="D177" s="202" t="s">
        <v>175</v>
      </c>
      <c r="E177" s="203" t="s">
        <v>1689</v>
      </c>
      <c r="F177" s="204" t="s">
        <v>1690</v>
      </c>
      <c r="G177" s="205" t="s">
        <v>238</v>
      </c>
      <c r="H177" s="206">
        <v>1</v>
      </c>
      <c r="I177" s="207"/>
      <c r="J177" s="208">
        <f>ROUND(I177*H177,2)</f>
        <v>0</v>
      </c>
      <c r="K177" s="204" t="s">
        <v>179</v>
      </c>
      <c r="L177" s="61"/>
      <c r="M177" s="209" t="s">
        <v>21</v>
      </c>
      <c r="N177" s="210" t="s">
        <v>43</v>
      </c>
      <c r="O177" s="42"/>
      <c r="P177" s="211">
        <f>O177*H177</f>
        <v>0</v>
      </c>
      <c r="Q177" s="211">
        <v>0</v>
      </c>
      <c r="R177" s="211">
        <f>Q177*H177</f>
        <v>0</v>
      </c>
      <c r="S177" s="211">
        <v>0</v>
      </c>
      <c r="T177" s="212">
        <f>S177*H177</f>
        <v>0</v>
      </c>
      <c r="AR177" s="24" t="s">
        <v>320</v>
      </c>
      <c r="AT177" s="24" t="s">
        <v>175</v>
      </c>
      <c r="AU177" s="24" t="s">
        <v>82</v>
      </c>
      <c r="AY177" s="24" t="s">
        <v>172</v>
      </c>
      <c r="BE177" s="213">
        <f>IF(N177="základní",J177,0)</f>
        <v>0</v>
      </c>
      <c r="BF177" s="213">
        <f>IF(N177="snížená",J177,0)</f>
        <v>0</v>
      </c>
      <c r="BG177" s="213">
        <f>IF(N177="zákl. přenesená",J177,0)</f>
        <v>0</v>
      </c>
      <c r="BH177" s="213">
        <f>IF(N177="sníž. přenesená",J177,0)</f>
        <v>0</v>
      </c>
      <c r="BI177" s="213">
        <f>IF(N177="nulová",J177,0)</f>
        <v>0</v>
      </c>
      <c r="BJ177" s="24" t="s">
        <v>80</v>
      </c>
      <c r="BK177" s="213">
        <f>ROUND(I177*H177,2)</f>
        <v>0</v>
      </c>
      <c r="BL177" s="24" t="s">
        <v>320</v>
      </c>
      <c r="BM177" s="24" t="s">
        <v>1691</v>
      </c>
    </row>
    <row r="178" spans="2:65" s="1" customFormat="1" ht="22.5" customHeight="1">
      <c r="B178" s="41"/>
      <c r="C178" s="254" t="s">
        <v>579</v>
      </c>
      <c r="D178" s="254" t="s">
        <v>399</v>
      </c>
      <c r="E178" s="255" t="s">
        <v>1692</v>
      </c>
      <c r="F178" s="256" t="s">
        <v>1693</v>
      </c>
      <c r="G178" s="257" t="s">
        <v>238</v>
      </c>
      <c r="H178" s="258">
        <v>1</v>
      </c>
      <c r="I178" s="259"/>
      <c r="J178" s="260">
        <f>ROUND(I178*H178,2)</f>
        <v>0</v>
      </c>
      <c r="K178" s="256" t="s">
        <v>21</v>
      </c>
      <c r="L178" s="261"/>
      <c r="M178" s="262" t="s">
        <v>21</v>
      </c>
      <c r="N178" s="263" t="s">
        <v>43</v>
      </c>
      <c r="O178" s="42"/>
      <c r="P178" s="211">
        <f>O178*H178</f>
        <v>0</v>
      </c>
      <c r="Q178" s="211">
        <v>0</v>
      </c>
      <c r="R178" s="211">
        <f>Q178*H178</f>
        <v>0</v>
      </c>
      <c r="S178" s="211">
        <v>0</v>
      </c>
      <c r="T178" s="212">
        <f>S178*H178</f>
        <v>0</v>
      </c>
      <c r="AR178" s="24" t="s">
        <v>402</v>
      </c>
      <c r="AT178" s="24" t="s">
        <v>399</v>
      </c>
      <c r="AU178" s="24" t="s">
        <v>82</v>
      </c>
      <c r="AY178" s="24" t="s">
        <v>172</v>
      </c>
      <c r="BE178" s="213">
        <f>IF(N178="základní",J178,0)</f>
        <v>0</v>
      </c>
      <c r="BF178" s="213">
        <f>IF(N178="snížená",J178,0)</f>
        <v>0</v>
      </c>
      <c r="BG178" s="213">
        <f>IF(N178="zákl. přenesená",J178,0)</f>
        <v>0</v>
      </c>
      <c r="BH178" s="213">
        <f>IF(N178="sníž. přenesená",J178,0)</f>
        <v>0</v>
      </c>
      <c r="BI178" s="213">
        <f>IF(N178="nulová",J178,0)</f>
        <v>0</v>
      </c>
      <c r="BJ178" s="24" t="s">
        <v>80</v>
      </c>
      <c r="BK178" s="213">
        <f>ROUND(I178*H178,2)</f>
        <v>0</v>
      </c>
      <c r="BL178" s="24" t="s">
        <v>320</v>
      </c>
      <c r="BM178" s="24" t="s">
        <v>1694</v>
      </c>
    </row>
    <row r="179" spans="2:47" s="1" customFormat="1" ht="27">
      <c r="B179" s="41"/>
      <c r="C179" s="63"/>
      <c r="D179" s="241" t="s">
        <v>1514</v>
      </c>
      <c r="E179" s="63"/>
      <c r="F179" s="264" t="s">
        <v>1695</v>
      </c>
      <c r="G179" s="63"/>
      <c r="H179" s="63"/>
      <c r="I179" s="172"/>
      <c r="J179" s="63"/>
      <c r="K179" s="63"/>
      <c r="L179" s="61"/>
      <c r="M179" s="216"/>
      <c r="N179" s="42"/>
      <c r="O179" s="42"/>
      <c r="P179" s="42"/>
      <c r="Q179" s="42"/>
      <c r="R179" s="42"/>
      <c r="S179" s="42"/>
      <c r="T179" s="78"/>
      <c r="AT179" s="24" t="s">
        <v>1514</v>
      </c>
      <c r="AU179" s="24" t="s">
        <v>82</v>
      </c>
    </row>
    <row r="180" spans="2:65" s="1" customFormat="1" ht="31.5" customHeight="1">
      <c r="B180" s="41"/>
      <c r="C180" s="202" t="s">
        <v>590</v>
      </c>
      <c r="D180" s="202" t="s">
        <v>175</v>
      </c>
      <c r="E180" s="203" t="s">
        <v>1696</v>
      </c>
      <c r="F180" s="204" t="s">
        <v>1697</v>
      </c>
      <c r="G180" s="205" t="s">
        <v>238</v>
      </c>
      <c r="H180" s="206">
        <v>1</v>
      </c>
      <c r="I180" s="207"/>
      <c r="J180" s="208">
        <f>ROUND(I180*H180,2)</f>
        <v>0</v>
      </c>
      <c r="K180" s="204" t="s">
        <v>179</v>
      </c>
      <c r="L180" s="61"/>
      <c r="M180" s="209" t="s">
        <v>21</v>
      </c>
      <c r="N180" s="210" t="s">
        <v>43</v>
      </c>
      <c r="O180" s="42"/>
      <c r="P180" s="211">
        <f>O180*H180</f>
        <v>0</v>
      </c>
      <c r="Q180" s="211">
        <v>0</v>
      </c>
      <c r="R180" s="211">
        <f>Q180*H180</f>
        <v>0</v>
      </c>
      <c r="S180" s="211">
        <v>0</v>
      </c>
      <c r="T180" s="212">
        <f>S180*H180</f>
        <v>0</v>
      </c>
      <c r="AR180" s="24" t="s">
        <v>320</v>
      </c>
      <c r="AT180" s="24" t="s">
        <v>175</v>
      </c>
      <c r="AU180" s="24" t="s">
        <v>82</v>
      </c>
      <c r="AY180" s="24" t="s">
        <v>172</v>
      </c>
      <c r="BE180" s="213">
        <f>IF(N180="základní",J180,0)</f>
        <v>0</v>
      </c>
      <c r="BF180" s="213">
        <f>IF(N180="snížená",J180,0)</f>
        <v>0</v>
      </c>
      <c r="BG180" s="213">
        <f>IF(N180="zákl. přenesená",J180,0)</f>
        <v>0</v>
      </c>
      <c r="BH180" s="213">
        <f>IF(N180="sníž. přenesená",J180,0)</f>
        <v>0</v>
      </c>
      <c r="BI180" s="213">
        <f>IF(N180="nulová",J180,0)</f>
        <v>0</v>
      </c>
      <c r="BJ180" s="24" t="s">
        <v>80</v>
      </c>
      <c r="BK180" s="213">
        <f>ROUND(I180*H180,2)</f>
        <v>0</v>
      </c>
      <c r="BL180" s="24" t="s">
        <v>320</v>
      </c>
      <c r="BM180" s="24" t="s">
        <v>1698</v>
      </c>
    </row>
    <row r="181" spans="2:65" s="1" customFormat="1" ht="22.5" customHeight="1">
      <c r="B181" s="41"/>
      <c r="C181" s="254" t="s">
        <v>595</v>
      </c>
      <c r="D181" s="254" t="s">
        <v>399</v>
      </c>
      <c r="E181" s="255" t="s">
        <v>1699</v>
      </c>
      <c r="F181" s="256" t="s">
        <v>1700</v>
      </c>
      <c r="G181" s="257" t="s">
        <v>238</v>
      </c>
      <c r="H181" s="258">
        <v>1</v>
      </c>
      <c r="I181" s="259"/>
      <c r="J181" s="260">
        <f>ROUND(I181*H181,2)</f>
        <v>0</v>
      </c>
      <c r="K181" s="256" t="s">
        <v>21</v>
      </c>
      <c r="L181" s="261"/>
      <c r="M181" s="262" t="s">
        <v>21</v>
      </c>
      <c r="N181" s="263" t="s">
        <v>43</v>
      </c>
      <c r="O181" s="42"/>
      <c r="P181" s="211">
        <f>O181*H181</f>
        <v>0</v>
      </c>
      <c r="Q181" s="211">
        <v>0</v>
      </c>
      <c r="R181" s="211">
        <f>Q181*H181</f>
        <v>0</v>
      </c>
      <c r="S181" s="211">
        <v>0</v>
      </c>
      <c r="T181" s="212">
        <f>S181*H181</f>
        <v>0</v>
      </c>
      <c r="AR181" s="24" t="s">
        <v>402</v>
      </c>
      <c r="AT181" s="24" t="s">
        <v>399</v>
      </c>
      <c r="AU181" s="24" t="s">
        <v>82</v>
      </c>
      <c r="AY181" s="24" t="s">
        <v>172</v>
      </c>
      <c r="BE181" s="213">
        <f>IF(N181="základní",J181,0)</f>
        <v>0</v>
      </c>
      <c r="BF181" s="213">
        <f>IF(N181="snížená",J181,0)</f>
        <v>0</v>
      </c>
      <c r="BG181" s="213">
        <f>IF(N181="zákl. přenesená",J181,0)</f>
        <v>0</v>
      </c>
      <c r="BH181" s="213">
        <f>IF(N181="sníž. přenesená",J181,0)</f>
        <v>0</v>
      </c>
      <c r="BI181" s="213">
        <f>IF(N181="nulová",J181,0)</f>
        <v>0</v>
      </c>
      <c r="BJ181" s="24" t="s">
        <v>80</v>
      </c>
      <c r="BK181" s="213">
        <f>ROUND(I181*H181,2)</f>
        <v>0</v>
      </c>
      <c r="BL181" s="24" t="s">
        <v>320</v>
      </c>
      <c r="BM181" s="24" t="s">
        <v>1701</v>
      </c>
    </row>
    <row r="182" spans="2:47" s="1" customFormat="1" ht="27">
      <c r="B182" s="41"/>
      <c r="C182" s="63"/>
      <c r="D182" s="241" t="s">
        <v>1514</v>
      </c>
      <c r="E182" s="63"/>
      <c r="F182" s="264" t="s">
        <v>1702</v>
      </c>
      <c r="G182" s="63"/>
      <c r="H182" s="63"/>
      <c r="I182" s="172"/>
      <c r="J182" s="63"/>
      <c r="K182" s="63"/>
      <c r="L182" s="61"/>
      <c r="M182" s="216"/>
      <c r="N182" s="42"/>
      <c r="O182" s="42"/>
      <c r="P182" s="42"/>
      <c r="Q182" s="42"/>
      <c r="R182" s="42"/>
      <c r="S182" s="42"/>
      <c r="T182" s="78"/>
      <c r="AT182" s="24" t="s">
        <v>1514</v>
      </c>
      <c r="AU182" s="24" t="s">
        <v>82</v>
      </c>
    </row>
    <row r="183" spans="2:65" s="1" customFormat="1" ht="22.5" customHeight="1">
      <c r="B183" s="41"/>
      <c r="C183" s="202" t="s">
        <v>600</v>
      </c>
      <c r="D183" s="202" t="s">
        <v>175</v>
      </c>
      <c r="E183" s="203" t="s">
        <v>1703</v>
      </c>
      <c r="F183" s="204" t="s">
        <v>1704</v>
      </c>
      <c r="G183" s="205" t="s">
        <v>528</v>
      </c>
      <c r="H183" s="206">
        <v>85</v>
      </c>
      <c r="I183" s="207"/>
      <c r="J183" s="208">
        <f>ROUND(I183*H183,2)</f>
        <v>0</v>
      </c>
      <c r="K183" s="204" t="s">
        <v>179</v>
      </c>
      <c r="L183" s="61"/>
      <c r="M183" s="209" t="s">
        <v>21</v>
      </c>
      <c r="N183" s="210" t="s">
        <v>43</v>
      </c>
      <c r="O183" s="42"/>
      <c r="P183" s="211">
        <f>O183*H183</f>
        <v>0</v>
      </c>
      <c r="Q183" s="211">
        <v>0</v>
      </c>
      <c r="R183" s="211">
        <f>Q183*H183</f>
        <v>0</v>
      </c>
      <c r="S183" s="211">
        <v>0</v>
      </c>
      <c r="T183" s="212">
        <f>S183*H183</f>
        <v>0</v>
      </c>
      <c r="AR183" s="24" t="s">
        <v>320</v>
      </c>
      <c r="AT183" s="24" t="s">
        <v>175</v>
      </c>
      <c r="AU183" s="24" t="s">
        <v>82</v>
      </c>
      <c r="AY183" s="24" t="s">
        <v>172</v>
      </c>
      <c r="BE183" s="213">
        <f>IF(N183="základní",J183,0)</f>
        <v>0</v>
      </c>
      <c r="BF183" s="213">
        <f>IF(N183="snížená",J183,0)</f>
        <v>0</v>
      </c>
      <c r="BG183" s="213">
        <f>IF(N183="zákl. přenesená",J183,0)</f>
        <v>0</v>
      </c>
      <c r="BH183" s="213">
        <f>IF(N183="sníž. přenesená",J183,0)</f>
        <v>0</v>
      </c>
      <c r="BI183" s="213">
        <f>IF(N183="nulová",J183,0)</f>
        <v>0</v>
      </c>
      <c r="BJ183" s="24" t="s">
        <v>80</v>
      </c>
      <c r="BK183" s="213">
        <f>ROUND(I183*H183,2)</f>
        <v>0</v>
      </c>
      <c r="BL183" s="24" t="s">
        <v>320</v>
      </c>
      <c r="BM183" s="24" t="s">
        <v>1705</v>
      </c>
    </row>
    <row r="184" spans="2:65" s="1" customFormat="1" ht="22.5" customHeight="1">
      <c r="B184" s="41"/>
      <c r="C184" s="254" t="s">
        <v>605</v>
      </c>
      <c r="D184" s="254" t="s">
        <v>399</v>
      </c>
      <c r="E184" s="255" t="s">
        <v>1706</v>
      </c>
      <c r="F184" s="256" t="s">
        <v>1707</v>
      </c>
      <c r="G184" s="257" t="s">
        <v>205</v>
      </c>
      <c r="H184" s="258">
        <v>85</v>
      </c>
      <c r="I184" s="259"/>
      <c r="J184" s="260">
        <f>ROUND(I184*H184,2)</f>
        <v>0</v>
      </c>
      <c r="K184" s="256" t="s">
        <v>21</v>
      </c>
      <c r="L184" s="261"/>
      <c r="M184" s="262" t="s">
        <v>21</v>
      </c>
      <c r="N184" s="263" t="s">
        <v>43</v>
      </c>
      <c r="O184" s="42"/>
      <c r="P184" s="211">
        <f>O184*H184</f>
        <v>0</v>
      </c>
      <c r="Q184" s="211">
        <v>0</v>
      </c>
      <c r="R184" s="211">
        <f>Q184*H184</f>
        <v>0</v>
      </c>
      <c r="S184" s="211">
        <v>0</v>
      </c>
      <c r="T184" s="212">
        <f>S184*H184</f>
        <v>0</v>
      </c>
      <c r="AR184" s="24" t="s">
        <v>402</v>
      </c>
      <c r="AT184" s="24" t="s">
        <v>399</v>
      </c>
      <c r="AU184" s="24" t="s">
        <v>82</v>
      </c>
      <c r="AY184" s="24" t="s">
        <v>172</v>
      </c>
      <c r="BE184" s="213">
        <f>IF(N184="základní",J184,0)</f>
        <v>0</v>
      </c>
      <c r="BF184" s="213">
        <f>IF(N184="snížená",J184,0)</f>
        <v>0</v>
      </c>
      <c r="BG184" s="213">
        <f>IF(N184="zákl. přenesená",J184,0)</f>
        <v>0</v>
      </c>
      <c r="BH184" s="213">
        <f>IF(N184="sníž. přenesená",J184,0)</f>
        <v>0</v>
      </c>
      <c r="BI184" s="213">
        <f>IF(N184="nulová",J184,0)</f>
        <v>0</v>
      </c>
      <c r="BJ184" s="24" t="s">
        <v>80</v>
      </c>
      <c r="BK184" s="213">
        <f>ROUND(I184*H184,2)</f>
        <v>0</v>
      </c>
      <c r="BL184" s="24" t="s">
        <v>320</v>
      </c>
      <c r="BM184" s="24" t="s">
        <v>1708</v>
      </c>
    </row>
    <row r="185" spans="2:47" s="1" customFormat="1" ht="67.5">
      <c r="B185" s="41"/>
      <c r="C185" s="63"/>
      <c r="D185" s="241" t="s">
        <v>1514</v>
      </c>
      <c r="E185" s="63"/>
      <c r="F185" s="264" t="s">
        <v>1709</v>
      </c>
      <c r="G185" s="63"/>
      <c r="H185" s="63"/>
      <c r="I185" s="172"/>
      <c r="J185" s="63"/>
      <c r="K185" s="63"/>
      <c r="L185" s="61"/>
      <c r="M185" s="216"/>
      <c r="N185" s="42"/>
      <c r="O185" s="42"/>
      <c r="P185" s="42"/>
      <c r="Q185" s="42"/>
      <c r="R185" s="42"/>
      <c r="S185" s="42"/>
      <c r="T185" s="78"/>
      <c r="AT185" s="24" t="s">
        <v>1514</v>
      </c>
      <c r="AU185" s="24" t="s">
        <v>82</v>
      </c>
    </row>
    <row r="186" spans="2:65" s="1" customFormat="1" ht="22.5" customHeight="1">
      <c r="B186" s="41"/>
      <c r="C186" s="254" t="s">
        <v>612</v>
      </c>
      <c r="D186" s="254" t="s">
        <v>399</v>
      </c>
      <c r="E186" s="255" t="s">
        <v>1710</v>
      </c>
      <c r="F186" s="256" t="s">
        <v>1711</v>
      </c>
      <c r="G186" s="257" t="s">
        <v>205</v>
      </c>
      <c r="H186" s="258">
        <v>30</v>
      </c>
      <c r="I186" s="259"/>
      <c r="J186" s="260">
        <f>ROUND(I186*H186,2)</f>
        <v>0</v>
      </c>
      <c r="K186" s="256" t="s">
        <v>21</v>
      </c>
      <c r="L186" s="261"/>
      <c r="M186" s="262" t="s">
        <v>21</v>
      </c>
      <c r="N186" s="263" t="s">
        <v>43</v>
      </c>
      <c r="O186" s="42"/>
      <c r="P186" s="211">
        <f>O186*H186</f>
        <v>0</v>
      </c>
      <c r="Q186" s="211">
        <v>0</v>
      </c>
      <c r="R186" s="211">
        <f>Q186*H186</f>
        <v>0</v>
      </c>
      <c r="S186" s="211">
        <v>0</v>
      </c>
      <c r="T186" s="212">
        <f>S186*H186</f>
        <v>0</v>
      </c>
      <c r="AR186" s="24" t="s">
        <v>402</v>
      </c>
      <c r="AT186" s="24" t="s">
        <v>399</v>
      </c>
      <c r="AU186" s="24" t="s">
        <v>82</v>
      </c>
      <c r="AY186" s="24" t="s">
        <v>172</v>
      </c>
      <c r="BE186" s="213">
        <f>IF(N186="základní",J186,0)</f>
        <v>0</v>
      </c>
      <c r="BF186" s="213">
        <f>IF(N186="snížená",J186,0)</f>
        <v>0</v>
      </c>
      <c r="BG186" s="213">
        <f>IF(N186="zákl. přenesená",J186,0)</f>
        <v>0</v>
      </c>
      <c r="BH186" s="213">
        <f>IF(N186="sníž. přenesená",J186,0)</f>
        <v>0</v>
      </c>
      <c r="BI186" s="213">
        <f>IF(N186="nulová",J186,0)</f>
        <v>0</v>
      </c>
      <c r="BJ186" s="24" t="s">
        <v>80</v>
      </c>
      <c r="BK186" s="213">
        <f>ROUND(I186*H186,2)</f>
        <v>0</v>
      </c>
      <c r="BL186" s="24" t="s">
        <v>320</v>
      </c>
      <c r="BM186" s="24" t="s">
        <v>1712</v>
      </c>
    </row>
    <row r="187" spans="2:47" s="1" customFormat="1" ht="67.5">
      <c r="B187" s="41"/>
      <c r="C187" s="63"/>
      <c r="D187" s="241" t="s">
        <v>1514</v>
      </c>
      <c r="E187" s="63"/>
      <c r="F187" s="264" t="s">
        <v>1713</v>
      </c>
      <c r="G187" s="63"/>
      <c r="H187" s="63"/>
      <c r="I187" s="172"/>
      <c r="J187" s="63"/>
      <c r="K187" s="63"/>
      <c r="L187" s="61"/>
      <c r="M187" s="216"/>
      <c r="N187" s="42"/>
      <c r="O187" s="42"/>
      <c r="P187" s="42"/>
      <c r="Q187" s="42"/>
      <c r="R187" s="42"/>
      <c r="S187" s="42"/>
      <c r="T187" s="78"/>
      <c r="AT187" s="24" t="s">
        <v>1514</v>
      </c>
      <c r="AU187" s="24" t="s">
        <v>82</v>
      </c>
    </row>
    <row r="188" spans="2:65" s="1" customFormat="1" ht="31.5" customHeight="1">
      <c r="B188" s="41"/>
      <c r="C188" s="202" t="s">
        <v>621</v>
      </c>
      <c r="D188" s="202" t="s">
        <v>175</v>
      </c>
      <c r="E188" s="203" t="s">
        <v>1714</v>
      </c>
      <c r="F188" s="204" t="s">
        <v>1715</v>
      </c>
      <c r="G188" s="205" t="s">
        <v>238</v>
      </c>
      <c r="H188" s="206">
        <v>31</v>
      </c>
      <c r="I188" s="207"/>
      <c r="J188" s="208">
        <f>ROUND(I188*H188,2)</f>
        <v>0</v>
      </c>
      <c r="K188" s="204" t="s">
        <v>179</v>
      </c>
      <c r="L188" s="61"/>
      <c r="M188" s="209" t="s">
        <v>21</v>
      </c>
      <c r="N188" s="210" t="s">
        <v>43</v>
      </c>
      <c r="O188" s="42"/>
      <c r="P188" s="211">
        <f>O188*H188</f>
        <v>0</v>
      </c>
      <c r="Q188" s="211">
        <v>0</v>
      </c>
      <c r="R188" s="211">
        <f>Q188*H188</f>
        <v>0</v>
      </c>
      <c r="S188" s="211">
        <v>0</v>
      </c>
      <c r="T188" s="212">
        <f>S188*H188</f>
        <v>0</v>
      </c>
      <c r="AR188" s="24" t="s">
        <v>320</v>
      </c>
      <c r="AT188" s="24" t="s">
        <v>175</v>
      </c>
      <c r="AU188" s="24" t="s">
        <v>82</v>
      </c>
      <c r="AY188" s="24" t="s">
        <v>172</v>
      </c>
      <c r="BE188" s="213">
        <f>IF(N188="základní",J188,0)</f>
        <v>0</v>
      </c>
      <c r="BF188" s="213">
        <f>IF(N188="snížená",J188,0)</f>
        <v>0</v>
      </c>
      <c r="BG188" s="213">
        <f>IF(N188="zákl. přenesená",J188,0)</f>
        <v>0</v>
      </c>
      <c r="BH188" s="213">
        <f>IF(N188="sníž. přenesená",J188,0)</f>
        <v>0</v>
      </c>
      <c r="BI188" s="213">
        <f>IF(N188="nulová",J188,0)</f>
        <v>0</v>
      </c>
      <c r="BJ188" s="24" t="s">
        <v>80</v>
      </c>
      <c r="BK188" s="213">
        <f>ROUND(I188*H188,2)</f>
        <v>0</v>
      </c>
      <c r="BL188" s="24" t="s">
        <v>320</v>
      </c>
      <c r="BM188" s="24" t="s">
        <v>1716</v>
      </c>
    </row>
    <row r="189" spans="2:51" s="13" customFormat="1" ht="13.5">
      <c r="B189" s="228"/>
      <c r="C189" s="229"/>
      <c r="D189" s="241" t="s">
        <v>184</v>
      </c>
      <c r="E189" s="251" t="s">
        <v>21</v>
      </c>
      <c r="F189" s="252" t="s">
        <v>1717</v>
      </c>
      <c r="G189" s="229"/>
      <c r="H189" s="253">
        <v>31</v>
      </c>
      <c r="I189" s="233"/>
      <c r="J189" s="229"/>
      <c r="K189" s="229"/>
      <c r="L189" s="234"/>
      <c r="M189" s="235"/>
      <c r="N189" s="236"/>
      <c r="O189" s="236"/>
      <c r="P189" s="236"/>
      <c r="Q189" s="236"/>
      <c r="R189" s="236"/>
      <c r="S189" s="236"/>
      <c r="T189" s="237"/>
      <c r="AT189" s="238" t="s">
        <v>184</v>
      </c>
      <c r="AU189" s="238" t="s">
        <v>82</v>
      </c>
      <c r="AV189" s="13" t="s">
        <v>82</v>
      </c>
      <c r="AW189" s="13" t="s">
        <v>35</v>
      </c>
      <c r="AX189" s="13" t="s">
        <v>80</v>
      </c>
      <c r="AY189" s="238" t="s">
        <v>172</v>
      </c>
    </row>
    <row r="190" spans="2:65" s="1" customFormat="1" ht="22.5" customHeight="1">
      <c r="B190" s="41"/>
      <c r="C190" s="254" t="s">
        <v>626</v>
      </c>
      <c r="D190" s="254" t="s">
        <v>399</v>
      </c>
      <c r="E190" s="255" t="s">
        <v>1718</v>
      </c>
      <c r="F190" s="256" t="s">
        <v>1719</v>
      </c>
      <c r="G190" s="257" t="s">
        <v>205</v>
      </c>
      <c r="H190" s="258">
        <v>7</v>
      </c>
      <c r="I190" s="259"/>
      <c r="J190" s="260">
        <f>ROUND(I190*H190,2)</f>
        <v>0</v>
      </c>
      <c r="K190" s="256" t="s">
        <v>21</v>
      </c>
      <c r="L190" s="261"/>
      <c r="M190" s="262" t="s">
        <v>21</v>
      </c>
      <c r="N190" s="263" t="s">
        <v>43</v>
      </c>
      <c r="O190" s="42"/>
      <c r="P190" s="211">
        <f>O190*H190</f>
        <v>0</v>
      </c>
      <c r="Q190" s="211">
        <v>0</v>
      </c>
      <c r="R190" s="211">
        <f>Q190*H190</f>
        <v>0</v>
      </c>
      <c r="S190" s="211">
        <v>0</v>
      </c>
      <c r="T190" s="212">
        <f>S190*H190</f>
        <v>0</v>
      </c>
      <c r="AR190" s="24" t="s">
        <v>402</v>
      </c>
      <c r="AT190" s="24" t="s">
        <v>399</v>
      </c>
      <c r="AU190" s="24" t="s">
        <v>82</v>
      </c>
      <c r="AY190" s="24" t="s">
        <v>172</v>
      </c>
      <c r="BE190" s="213">
        <f>IF(N190="základní",J190,0)</f>
        <v>0</v>
      </c>
      <c r="BF190" s="213">
        <f>IF(N190="snížená",J190,0)</f>
        <v>0</v>
      </c>
      <c r="BG190" s="213">
        <f>IF(N190="zákl. přenesená",J190,0)</f>
        <v>0</v>
      </c>
      <c r="BH190" s="213">
        <f>IF(N190="sníž. přenesená",J190,0)</f>
        <v>0</v>
      </c>
      <c r="BI190" s="213">
        <f>IF(N190="nulová",J190,0)</f>
        <v>0</v>
      </c>
      <c r="BJ190" s="24" t="s">
        <v>80</v>
      </c>
      <c r="BK190" s="213">
        <f>ROUND(I190*H190,2)</f>
        <v>0</v>
      </c>
      <c r="BL190" s="24" t="s">
        <v>320</v>
      </c>
      <c r="BM190" s="24" t="s">
        <v>1720</v>
      </c>
    </row>
    <row r="191" spans="2:47" s="1" customFormat="1" ht="67.5">
      <c r="B191" s="41"/>
      <c r="C191" s="63"/>
      <c r="D191" s="241" t="s">
        <v>1514</v>
      </c>
      <c r="E191" s="63"/>
      <c r="F191" s="264" t="s">
        <v>1709</v>
      </c>
      <c r="G191" s="63"/>
      <c r="H191" s="63"/>
      <c r="I191" s="172"/>
      <c r="J191" s="63"/>
      <c r="K191" s="63"/>
      <c r="L191" s="61"/>
      <c r="M191" s="216"/>
      <c r="N191" s="42"/>
      <c r="O191" s="42"/>
      <c r="P191" s="42"/>
      <c r="Q191" s="42"/>
      <c r="R191" s="42"/>
      <c r="S191" s="42"/>
      <c r="T191" s="78"/>
      <c r="AT191" s="24" t="s">
        <v>1514</v>
      </c>
      <c r="AU191" s="24" t="s">
        <v>82</v>
      </c>
    </row>
    <row r="192" spans="2:65" s="1" customFormat="1" ht="22.5" customHeight="1">
      <c r="B192" s="41"/>
      <c r="C192" s="254" t="s">
        <v>642</v>
      </c>
      <c r="D192" s="254" t="s">
        <v>399</v>
      </c>
      <c r="E192" s="255" t="s">
        <v>1721</v>
      </c>
      <c r="F192" s="256" t="s">
        <v>1722</v>
      </c>
      <c r="G192" s="257" t="s">
        <v>205</v>
      </c>
      <c r="H192" s="258">
        <v>10</v>
      </c>
      <c r="I192" s="259"/>
      <c r="J192" s="260">
        <f>ROUND(I192*H192,2)</f>
        <v>0</v>
      </c>
      <c r="K192" s="256" t="s">
        <v>21</v>
      </c>
      <c r="L192" s="261"/>
      <c r="M192" s="262" t="s">
        <v>21</v>
      </c>
      <c r="N192" s="263" t="s">
        <v>43</v>
      </c>
      <c r="O192" s="42"/>
      <c r="P192" s="211">
        <f>O192*H192</f>
        <v>0</v>
      </c>
      <c r="Q192" s="211">
        <v>0</v>
      </c>
      <c r="R192" s="211">
        <f>Q192*H192</f>
        <v>0</v>
      </c>
      <c r="S192" s="211">
        <v>0</v>
      </c>
      <c r="T192" s="212">
        <f>S192*H192</f>
        <v>0</v>
      </c>
      <c r="AR192" s="24" t="s">
        <v>402</v>
      </c>
      <c r="AT192" s="24" t="s">
        <v>399</v>
      </c>
      <c r="AU192" s="24" t="s">
        <v>82</v>
      </c>
      <c r="AY192" s="24" t="s">
        <v>172</v>
      </c>
      <c r="BE192" s="213">
        <f>IF(N192="základní",J192,0)</f>
        <v>0</v>
      </c>
      <c r="BF192" s="213">
        <f>IF(N192="snížená",J192,0)</f>
        <v>0</v>
      </c>
      <c r="BG192" s="213">
        <f>IF(N192="zákl. přenesená",J192,0)</f>
        <v>0</v>
      </c>
      <c r="BH192" s="213">
        <f>IF(N192="sníž. přenesená",J192,0)</f>
        <v>0</v>
      </c>
      <c r="BI192" s="213">
        <f>IF(N192="nulová",J192,0)</f>
        <v>0</v>
      </c>
      <c r="BJ192" s="24" t="s">
        <v>80</v>
      </c>
      <c r="BK192" s="213">
        <f>ROUND(I192*H192,2)</f>
        <v>0</v>
      </c>
      <c r="BL192" s="24" t="s">
        <v>320</v>
      </c>
      <c r="BM192" s="24" t="s">
        <v>1723</v>
      </c>
    </row>
    <row r="193" spans="2:47" s="1" customFormat="1" ht="67.5">
      <c r="B193" s="41"/>
      <c r="C193" s="63"/>
      <c r="D193" s="241" t="s">
        <v>1514</v>
      </c>
      <c r="E193" s="63"/>
      <c r="F193" s="264" t="s">
        <v>1713</v>
      </c>
      <c r="G193" s="63"/>
      <c r="H193" s="63"/>
      <c r="I193" s="172"/>
      <c r="J193" s="63"/>
      <c r="K193" s="63"/>
      <c r="L193" s="61"/>
      <c r="M193" s="216"/>
      <c r="N193" s="42"/>
      <c r="O193" s="42"/>
      <c r="P193" s="42"/>
      <c r="Q193" s="42"/>
      <c r="R193" s="42"/>
      <c r="S193" s="42"/>
      <c r="T193" s="78"/>
      <c r="AT193" s="24" t="s">
        <v>1514</v>
      </c>
      <c r="AU193" s="24" t="s">
        <v>82</v>
      </c>
    </row>
    <row r="194" spans="2:65" s="1" customFormat="1" ht="31.5" customHeight="1">
      <c r="B194" s="41"/>
      <c r="C194" s="202" t="s">
        <v>648</v>
      </c>
      <c r="D194" s="202" t="s">
        <v>175</v>
      </c>
      <c r="E194" s="203" t="s">
        <v>1724</v>
      </c>
      <c r="F194" s="204" t="s">
        <v>1725</v>
      </c>
      <c r="G194" s="205" t="s">
        <v>238</v>
      </c>
      <c r="H194" s="206">
        <v>1</v>
      </c>
      <c r="I194" s="207"/>
      <c r="J194" s="208">
        <f>ROUND(I194*H194,2)</f>
        <v>0</v>
      </c>
      <c r="K194" s="204" t="s">
        <v>179</v>
      </c>
      <c r="L194" s="61"/>
      <c r="M194" s="209" t="s">
        <v>21</v>
      </c>
      <c r="N194" s="210" t="s">
        <v>43</v>
      </c>
      <c r="O194" s="42"/>
      <c r="P194" s="211">
        <f>O194*H194</f>
        <v>0</v>
      </c>
      <c r="Q194" s="211">
        <v>0</v>
      </c>
      <c r="R194" s="211">
        <f>Q194*H194</f>
        <v>0</v>
      </c>
      <c r="S194" s="211">
        <v>0</v>
      </c>
      <c r="T194" s="212">
        <f>S194*H194</f>
        <v>0</v>
      </c>
      <c r="AR194" s="24" t="s">
        <v>320</v>
      </c>
      <c r="AT194" s="24" t="s">
        <v>175</v>
      </c>
      <c r="AU194" s="24" t="s">
        <v>82</v>
      </c>
      <c r="AY194" s="24" t="s">
        <v>172</v>
      </c>
      <c r="BE194" s="213">
        <f>IF(N194="základní",J194,0)</f>
        <v>0</v>
      </c>
      <c r="BF194" s="213">
        <f>IF(N194="snížená",J194,0)</f>
        <v>0</v>
      </c>
      <c r="BG194" s="213">
        <f>IF(N194="zákl. přenesená",J194,0)</f>
        <v>0</v>
      </c>
      <c r="BH194" s="213">
        <f>IF(N194="sníž. přenesená",J194,0)</f>
        <v>0</v>
      </c>
      <c r="BI194" s="213">
        <f>IF(N194="nulová",J194,0)</f>
        <v>0</v>
      </c>
      <c r="BJ194" s="24" t="s">
        <v>80</v>
      </c>
      <c r="BK194" s="213">
        <f>ROUND(I194*H194,2)</f>
        <v>0</v>
      </c>
      <c r="BL194" s="24" t="s">
        <v>320</v>
      </c>
      <c r="BM194" s="24" t="s">
        <v>1726</v>
      </c>
    </row>
    <row r="195" spans="2:47" s="1" customFormat="1" ht="40.5">
      <c r="B195" s="41"/>
      <c r="C195" s="63"/>
      <c r="D195" s="241" t="s">
        <v>182</v>
      </c>
      <c r="E195" s="63"/>
      <c r="F195" s="264" t="s">
        <v>1727</v>
      </c>
      <c r="G195" s="63"/>
      <c r="H195" s="63"/>
      <c r="I195" s="172"/>
      <c r="J195" s="63"/>
      <c r="K195" s="63"/>
      <c r="L195" s="61"/>
      <c r="M195" s="216"/>
      <c r="N195" s="42"/>
      <c r="O195" s="42"/>
      <c r="P195" s="42"/>
      <c r="Q195" s="42"/>
      <c r="R195" s="42"/>
      <c r="S195" s="42"/>
      <c r="T195" s="78"/>
      <c r="AT195" s="24" t="s">
        <v>182</v>
      </c>
      <c r="AU195" s="24" t="s">
        <v>82</v>
      </c>
    </row>
    <row r="196" spans="2:65" s="1" customFormat="1" ht="22.5" customHeight="1">
      <c r="B196" s="41"/>
      <c r="C196" s="254" t="s">
        <v>655</v>
      </c>
      <c r="D196" s="254" t="s">
        <v>399</v>
      </c>
      <c r="E196" s="255" t="s">
        <v>1728</v>
      </c>
      <c r="F196" s="256" t="s">
        <v>1729</v>
      </c>
      <c r="G196" s="257" t="s">
        <v>238</v>
      </c>
      <c r="H196" s="258">
        <v>1</v>
      </c>
      <c r="I196" s="259"/>
      <c r="J196" s="260">
        <f>ROUND(I196*H196,2)</f>
        <v>0</v>
      </c>
      <c r="K196" s="256" t="s">
        <v>21</v>
      </c>
      <c r="L196" s="261"/>
      <c r="M196" s="262" t="s">
        <v>21</v>
      </c>
      <c r="N196" s="263" t="s">
        <v>43</v>
      </c>
      <c r="O196" s="42"/>
      <c r="P196" s="211">
        <f>O196*H196</f>
        <v>0</v>
      </c>
      <c r="Q196" s="211">
        <v>0</v>
      </c>
      <c r="R196" s="211">
        <f>Q196*H196</f>
        <v>0</v>
      </c>
      <c r="S196" s="211">
        <v>0</v>
      </c>
      <c r="T196" s="212">
        <f>S196*H196</f>
        <v>0</v>
      </c>
      <c r="AR196" s="24" t="s">
        <v>402</v>
      </c>
      <c r="AT196" s="24" t="s">
        <v>399</v>
      </c>
      <c r="AU196" s="24" t="s">
        <v>82</v>
      </c>
      <c r="AY196" s="24" t="s">
        <v>172</v>
      </c>
      <c r="BE196" s="213">
        <f>IF(N196="základní",J196,0)</f>
        <v>0</v>
      </c>
      <c r="BF196" s="213">
        <f>IF(N196="snížená",J196,0)</f>
        <v>0</v>
      </c>
      <c r="BG196" s="213">
        <f>IF(N196="zákl. přenesená",J196,0)</f>
        <v>0</v>
      </c>
      <c r="BH196" s="213">
        <f>IF(N196="sníž. přenesená",J196,0)</f>
        <v>0</v>
      </c>
      <c r="BI196" s="213">
        <f>IF(N196="nulová",J196,0)</f>
        <v>0</v>
      </c>
      <c r="BJ196" s="24" t="s">
        <v>80</v>
      </c>
      <c r="BK196" s="213">
        <f>ROUND(I196*H196,2)</f>
        <v>0</v>
      </c>
      <c r="BL196" s="24" t="s">
        <v>320</v>
      </c>
      <c r="BM196" s="24" t="s">
        <v>1730</v>
      </c>
    </row>
    <row r="197" spans="2:47" s="1" customFormat="1" ht="216">
      <c r="B197" s="41"/>
      <c r="C197" s="63"/>
      <c r="D197" s="214" t="s">
        <v>1514</v>
      </c>
      <c r="E197" s="63"/>
      <c r="F197" s="215" t="s">
        <v>1731</v>
      </c>
      <c r="G197" s="63"/>
      <c r="H197" s="63"/>
      <c r="I197" s="172"/>
      <c r="J197" s="63"/>
      <c r="K197" s="63"/>
      <c r="L197" s="61"/>
      <c r="M197" s="216"/>
      <c r="N197" s="42"/>
      <c r="O197" s="42"/>
      <c r="P197" s="42"/>
      <c r="Q197" s="42"/>
      <c r="R197" s="42"/>
      <c r="S197" s="42"/>
      <c r="T197" s="78"/>
      <c r="AT197" s="24" t="s">
        <v>1514</v>
      </c>
      <c r="AU197" s="24" t="s">
        <v>82</v>
      </c>
    </row>
    <row r="198" spans="2:63" s="11" customFormat="1" ht="29.85" customHeight="1">
      <c r="B198" s="185"/>
      <c r="C198" s="186"/>
      <c r="D198" s="199" t="s">
        <v>71</v>
      </c>
      <c r="E198" s="200" t="s">
        <v>1732</v>
      </c>
      <c r="F198" s="200" t="s">
        <v>1733</v>
      </c>
      <c r="G198" s="186"/>
      <c r="H198" s="186"/>
      <c r="I198" s="189"/>
      <c r="J198" s="201">
        <f>BK198</f>
        <v>0</v>
      </c>
      <c r="K198" s="186"/>
      <c r="L198" s="191"/>
      <c r="M198" s="192"/>
      <c r="N198" s="193"/>
      <c r="O198" s="193"/>
      <c r="P198" s="194">
        <f>SUM(P199:P202)</f>
        <v>0</v>
      </c>
      <c r="Q198" s="193"/>
      <c r="R198" s="194">
        <f>SUM(R199:R202)</f>
        <v>0</v>
      </c>
      <c r="S198" s="193"/>
      <c r="T198" s="195">
        <f>SUM(T199:T202)</f>
        <v>0</v>
      </c>
      <c r="AR198" s="196" t="s">
        <v>82</v>
      </c>
      <c r="AT198" s="197" t="s">
        <v>71</v>
      </c>
      <c r="AU198" s="197" t="s">
        <v>80</v>
      </c>
      <c r="AY198" s="196" t="s">
        <v>172</v>
      </c>
      <c r="BK198" s="198">
        <f>SUM(BK199:BK202)</f>
        <v>0</v>
      </c>
    </row>
    <row r="199" spans="2:65" s="1" customFormat="1" ht="22.5" customHeight="1">
      <c r="B199" s="41"/>
      <c r="C199" s="202" t="s">
        <v>664</v>
      </c>
      <c r="D199" s="202" t="s">
        <v>175</v>
      </c>
      <c r="E199" s="203" t="s">
        <v>1734</v>
      </c>
      <c r="F199" s="204" t="s">
        <v>1735</v>
      </c>
      <c r="G199" s="205" t="s">
        <v>1518</v>
      </c>
      <c r="H199" s="206">
        <v>9</v>
      </c>
      <c r="I199" s="207"/>
      <c r="J199" s="208">
        <f>ROUND(I199*H199,2)</f>
        <v>0</v>
      </c>
      <c r="K199" s="204" t="s">
        <v>21</v>
      </c>
      <c r="L199" s="61"/>
      <c r="M199" s="209" t="s">
        <v>21</v>
      </c>
      <c r="N199" s="210" t="s">
        <v>43</v>
      </c>
      <c r="O199" s="42"/>
      <c r="P199" s="211">
        <f>O199*H199</f>
        <v>0</v>
      </c>
      <c r="Q199" s="211">
        <v>0</v>
      </c>
      <c r="R199" s="211">
        <f>Q199*H199</f>
        <v>0</v>
      </c>
      <c r="S199" s="211">
        <v>0</v>
      </c>
      <c r="T199" s="212">
        <f>S199*H199</f>
        <v>0</v>
      </c>
      <c r="AR199" s="24" t="s">
        <v>320</v>
      </c>
      <c r="AT199" s="24" t="s">
        <v>175</v>
      </c>
      <c r="AU199" s="24" t="s">
        <v>82</v>
      </c>
      <c r="AY199" s="24" t="s">
        <v>172</v>
      </c>
      <c r="BE199" s="213">
        <f>IF(N199="základní",J199,0)</f>
        <v>0</v>
      </c>
      <c r="BF199" s="213">
        <f>IF(N199="snížená",J199,0)</f>
        <v>0</v>
      </c>
      <c r="BG199" s="213">
        <f>IF(N199="zákl. přenesená",J199,0)</f>
        <v>0</v>
      </c>
      <c r="BH199" s="213">
        <f>IF(N199="sníž. přenesená",J199,0)</f>
        <v>0</v>
      </c>
      <c r="BI199" s="213">
        <f>IF(N199="nulová",J199,0)</f>
        <v>0</v>
      </c>
      <c r="BJ199" s="24" t="s">
        <v>80</v>
      </c>
      <c r="BK199" s="213">
        <f>ROUND(I199*H199,2)</f>
        <v>0</v>
      </c>
      <c r="BL199" s="24" t="s">
        <v>320</v>
      </c>
      <c r="BM199" s="24" t="s">
        <v>1736</v>
      </c>
    </row>
    <row r="200" spans="2:51" s="13" customFormat="1" ht="13.5">
      <c r="B200" s="228"/>
      <c r="C200" s="229"/>
      <c r="D200" s="241" t="s">
        <v>184</v>
      </c>
      <c r="E200" s="251" t="s">
        <v>21</v>
      </c>
      <c r="F200" s="252" t="s">
        <v>1737</v>
      </c>
      <c r="G200" s="229"/>
      <c r="H200" s="253">
        <v>9</v>
      </c>
      <c r="I200" s="233"/>
      <c r="J200" s="229"/>
      <c r="K200" s="229"/>
      <c r="L200" s="234"/>
      <c r="M200" s="235"/>
      <c r="N200" s="236"/>
      <c r="O200" s="236"/>
      <c r="P200" s="236"/>
      <c r="Q200" s="236"/>
      <c r="R200" s="236"/>
      <c r="S200" s="236"/>
      <c r="T200" s="237"/>
      <c r="AT200" s="238" t="s">
        <v>184</v>
      </c>
      <c r="AU200" s="238" t="s">
        <v>82</v>
      </c>
      <c r="AV200" s="13" t="s">
        <v>82</v>
      </c>
      <c r="AW200" s="13" t="s">
        <v>35</v>
      </c>
      <c r="AX200" s="13" t="s">
        <v>80</v>
      </c>
      <c r="AY200" s="238" t="s">
        <v>172</v>
      </c>
    </row>
    <row r="201" spans="2:65" s="1" customFormat="1" ht="31.5" customHeight="1">
      <c r="B201" s="41"/>
      <c r="C201" s="254" t="s">
        <v>670</v>
      </c>
      <c r="D201" s="254" t="s">
        <v>399</v>
      </c>
      <c r="E201" s="255" t="s">
        <v>1738</v>
      </c>
      <c r="F201" s="256" t="s">
        <v>1739</v>
      </c>
      <c r="G201" s="257" t="s">
        <v>21</v>
      </c>
      <c r="H201" s="258">
        <v>3</v>
      </c>
      <c r="I201" s="259"/>
      <c r="J201" s="260">
        <f>ROUND(I201*H201,2)</f>
        <v>0</v>
      </c>
      <c r="K201" s="256" t="s">
        <v>21</v>
      </c>
      <c r="L201" s="261"/>
      <c r="M201" s="262" t="s">
        <v>21</v>
      </c>
      <c r="N201" s="263" t="s">
        <v>43</v>
      </c>
      <c r="O201" s="42"/>
      <c r="P201" s="211">
        <f>O201*H201</f>
        <v>0</v>
      </c>
      <c r="Q201" s="211">
        <v>0</v>
      </c>
      <c r="R201" s="211">
        <f>Q201*H201</f>
        <v>0</v>
      </c>
      <c r="S201" s="211">
        <v>0</v>
      </c>
      <c r="T201" s="212">
        <f>S201*H201</f>
        <v>0</v>
      </c>
      <c r="AR201" s="24" t="s">
        <v>402</v>
      </c>
      <c r="AT201" s="24" t="s">
        <v>399</v>
      </c>
      <c r="AU201" s="24" t="s">
        <v>82</v>
      </c>
      <c r="AY201" s="24" t="s">
        <v>172</v>
      </c>
      <c r="BE201" s="213">
        <f>IF(N201="základní",J201,0)</f>
        <v>0</v>
      </c>
      <c r="BF201" s="213">
        <f>IF(N201="snížená",J201,0)</f>
        <v>0</v>
      </c>
      <c r="BG201" s="213">
        <f>IF(N201="zákl. přenesená",J201,0)</f>
        <v>0</v>
      </c>
      <c r="BH201" s="213">
        <f>IF(N201="sníž. přenesená",J201,0)</f>
        <v>0</v>
      </c>
      <c r="BI201" s="213">
        <f>IF(N201="nulová",J201,0)</f>
        <v>0</v>
      </c>
      <c r="BJ201" s="24" t="s">
        <v>80</v>
      </c>
      <c r="BK201" s="213">
        <f>ROUND(I201*H201,2)</f>
        <v>0</v>
      </c>
      <c r="BL201" s="24" t="s">
        <v>320</v>
      </c>
      <c r="BM201" s="24" t="s">
        <v>1740</v>
      </c>
    </row>
    <row r="202" spans="2:47" s="1" customFormat="1" ht="94.5">
      <c r="B202" s="41"/>
      <c r="C202" s="63"/>
      <c r="D202" s="214" t="s">
        <v>1514</v>
      </c>
      <c r="E202" s="63"/>
      <c r="F202" s="215" t="s">
        <v>1741</v>
      </c>
      <c r="G202" s="63"/>
      <c r="H202" s="63"/>
      <c r="I202" s="172"/>
      <c r="J202" s="63"/>
      <c r="K202" s="63"/>
      <c r="L202" s="61"/>
      <c r="M202" s="216"/>
      <c r="N202" s="42"/>
      <c r="O202" s="42"/>
      <c r="P202" s="42"/>
      <c r="Q202" s="42"/>
      <c r="R202" s="42"/>
      <c r="S202" s="42"/>
      <c r="T202" s="78"/>
      <c r="AT202" s="24" t="s">
        <v>1514</v>
      </c>
      <c r="AU202" s="24" t="s">
        <v>82</v>
      </c>
    </row>
    <row r="203" spans="2:63" s="11" customFormat="1" ht="29.85" customHeight="1">
      <c r="B203" s="185"/>
      <c r="C203" s="186"/>
      <c r="D203" s="199" t="s">
        <v>71</v>
      </c>
      <c r="E203" s="200" t="s">
        <v>1742</v>
      </c>
      <c r="F203" s="200" t="s">
        <v>1743</v>
      </c>
      <c r="G203" s="186"/>
      <c r="H203" s="186"/>
      <c r="I203" s="189"/>
      <c r="J203" s="201">
        <f>BK203</f>
        <v>0</v>
      </c>
      <c r="K203" s="186"/>
      <c r="L203" s="191"/>
      <c r="M203" s="192"/>
      <c r="N203" s="193"/>
      <c r="O203" s="193"/>
      <c r="P203" s="194">
        <f>SUM(P204:P205)</f>
        <v>0</v>
      </c>
      <c r="Q203" s="193"/>
      <c r="R203" s="194">
        <f>SUM(R204:R205)</f>
        <v>0</v>
      </c>
      <c r="S203" s="193"/>
      <c r="T203" s="195">
        <f>SUM(T204:T205)</f>
        <v>0.000123</v>
      </c>
      <c r="AR203" s="196" t="s">
        <v>82</v>
      </c>
      <c r="AT203" s="197" t="s">
        <v>71</v>
      </c>
      <c r="AU203" s="197" t="s">
        <v>80</v>
      </c>
      <c r="AY203" s="196" t="s">
        <v>172</v>
      </c>
      <c r="BK203" s="198">
        <f>SUM(BK204:BK205)</f>
        <v>0</v>
      </c>
    </row>
    <row r="204" spans="2:65" s="1" customFormat="1" ht="22.5" customHeight="1">
      <c r="B204" s="41"/>
      <c r="C204" s="202" t="s">
        <v>679</v>
      </c>
      <c r="D204" s="202" t="s">
        <v>175</v>
      </c>
      <c r="E204" s="203" t="s">
        <v>1744</v>
      </c>
      <c r="F204" s="204" t="s">
        <v>1745</v>
      </c>
      <c r="G204" s="205" t="s">
        <v>196</v>
      </c>
      <c r="H204" s="206">
        <v>0.123</v>
      </c>
      <c r="I204" s="207"/>
      <c r="J204" s="208">
        <f>ROUND(I204*H204,2)</f>
        <v>0</v>
      </c>
      <c r="K204" s="204" t="s">
        <v>21</v>
      </c>
      <c r="L204" s="61"/>
      <c r="M204" s="209" t="s">
        <v>21</v>
      </c>
      <c r="N204" s="210" t="s">
        <v>43</v>
      </c>
      <c r="O204" s="42"/>
      <c r="P204" s="211">
        <f>O204*H204</f>
        <v>0</v>
      </c>
      <c r="Q204" s="211">
        <v>0</v>
      </c>
      <c r="R204" s="211">
        <f>Q204*H204</f>
        <v>0</v>
      </c>
      <c r="S204" s="211">
        <v>0.001</v>
      </c>
      <c r="T204" s="212">
        <f>S204*H204</f>
        <v>0.000123</v>
      </c>
      <c r="AR204" s="24" t="s">
        <v>320</v>
      </c>
      <c r="AT204" s="24" t="s">
        <v>175</v>
      </c>
      <c r="AU204" s="24" t="s">
        <v>82</v>
      </c>
      <c r="AY204" s="24" t="s">
        <v>172</v>
      </c>
      <c r="BE204" s="213">
        <f>IF(N204="základní",J204,0)</f>
        <v>0</v>
      </c>
      <c r="BF204" s="213">
        <f>IF(N204="snížená",J204,0)</f>
        <v>0</v>
      </c>
      <c r="BG204" s="213">
        <f>IF(N204="zákl. přenesená",J204,0)</f>
        <v>0</v>
      </c>
      <c r="BH204" s="213">
        <f>IF(N204="sníž. přenesená",J204,0)</f>
        <v>0</v>
      </c>
      <c r="BI204" s="213">
        <f>IF(N204="nulová",J204,0)</f>
        <v>0</v>
      </c>
      <c r="BJ204" s="24" t="s">
        <v>80</v>
      </c>
      <c r="BK204" s="213">
        <f>ROUND(I204*H204,2)</f>
        <v>0</v>
      </c>
      <c r="BL204" s="24" t="s">
        <v>320</v>
      </c>
      <c r="BM204" s="24" t="s">
        <v>1746</v>
      </c>
    </row>
    <row r="205" spans="2:51" s="13" customFormat="1" ht="13.5">
      <c r="B205" s="228"/>
      <c r="C205" s="229"/>
      <c r="D205" s="214" t="s">
        <v>184</v>
      </c>
      <c r="E205" s="230" t="s">
        <v>21</v>
      </c>
      <c r="F205" s="231" t="s">
        <v>1747</v>
      </c>
      <c r="G205" s="229"/>
      <c r="H205" s="232">
        <v>0.123</v>
      </c>
      <c r="I205" s="233"/>
      <c r="J205" s="229"/>
      <c r="K205" s="229"/>
      <c r="L205" s="234"/>
      <c r="M205" s="235"/>
      <c r="N205" s="236"/>
      <c r="O205" s="236"/>
      <c r="P205" s="236"/>
      <c r="Q205" s="236"/>
      <c r="R205" s="236"/>
      <c r="S205" s="236"/>
      <c r="T205" s="237"/>
      <c r="AT205" s="238" t="s">
        <v>184</v>
      </c>
      <c r="AU205" s="238" t="s">
        <v>82</v>
      </c>
      <c r="AV205" s="13" t="s">
        <v>82</v>
      </c>
      <c r="AW205" s="13" t="s">
        <v>35</v>
      </c>
      <c r="AX205" s="13" t="s">
        <v>80</v>
      </c>
      <c r="AY205" s="238" t="s">
        <v>172</v>
      </c>
    </row>
    <row r="206" spans="2:63" s="11" customFormat="1" ht="29.85" customHeight="1">
      <c r="B206" s="185"/>
      <c r="C206" s="186"/>
      <c r="D206" s="199" t="s">
        <v>71</v>
      </c>
      <c r="E206" s="200" t="s">
        <v>1748</v>
      </c>
      <c r="F206" s="200" t="s">
        <v>1749</v>
      </c>
      <c r="G206" s="186"/>
      <c r="H206" s="186"/>
      <c r="I206" s="189"/>
      <c r="J206" s="201">
        <f>BK206</f>
        <v>0</v>
      </c>
      <c r="K206" s="186"/>
      <c r="L206" s="191"/>
      <c r="M206" s="192"/>
      <c r="N206" s="193"/>
      <c r="O206" s="193"/>
      <c r="P206" s="194">
        <f>SUM(P207:P209)</f>
        <v>0</v>
      </c>
      <c r="Q206" s="193"/>
      <c r="R206" s="194">
        <f>SUM(R207:R209)</f>
        <v>0</v>
      </c>
      <c r="S206" s="193"/>
      <c r="T206" s="195">
        <f>SUM(T207:T209)</f>
        <v>0</v>
      </c>
      <c r="AR206" s="196" t="s">
        <v>82</v>
      </c>
      <c r="AT206" s="197" t="s">
        <v>71</v>
      </c>
      <c r="AU206" s="197" t="s">
        <v>80</v>
      </c>
      <c r="AY206" s="196" t="s">
        <v>172</v>
      </c>
      <c r="BK206" s="198">
        <f>SUM(BK207:BK209)</f>
        <v>0</v>
      </c>
    </row>
    <row r="207" spans="2:65" s="1" customFormat="1" ht="22.5" customHeight="1">
      <c r="B207" s="41"/>
      <c r="C207" s="202" t="s">
        <v>688</v>
      </c>
      <c r="D207" s="202" t="s">
        <v>175</v>
      </c>
      <c r="E207" s="203" t="s">
        <v>1750</v>
      </c>
      <c r="F207" s="204" t="s">
        <v>1751</v>
      </c>
      <c r="G207" s="205" t="s">
        <v>1518</v>
      </c>
      <c r="H207" s="206">
        <v>51</v>
      </c>
      <c r="I207" s="207"/>
      <c r="J207" s="208">
        <f>ROUND(I207*H207,2)</f>
        <v>0</v>
      </c>
      <c r="K207" s="204" t="s">
        <v>21</v>
      </c>
      <c r="L207" s="61"/>
      <c r="M207" s="209" t="s">
        <v>21</v>
      </c>
      <c r="N207" s="210" t="s">
        <v>43</v>
      </c>
      <c r="O207" s="42"/>
      <c r="P207" s="211">
        <f>O207*H207</f>
        <v>0</v>
      </c>
      <c r="Q207" s="211">
        <v>0</v>
      </c>
      <c r="R207" s="211">
        <f>Q207*H207</f>
        <v>0</v>
      </c>
      <c r="S207" s="211">
        <v>0</v>
      </c>
      <c r="T207" s="212">
        <f>S207*H207</f>
        <v>0</v>
      </c>
      <c r="AR207" s="24" t="s">
        <v>320</v>
      </c>
      <c r="AT207" s="24" t="s">
        <v>175</v>
      </c>
      <c r="AU207" s="24" t="s">
        <v>82</v>
      </c>
      <c r="AY207" s="24" t="s">
        <v>172</v>
      </c>
      <c r="BE207" s="213">
        <f>IF(N207="základní",J207,0)</f>
        <v>0</v>
      </c>
      <c r="BF207" s="213">
        <f>IF(N207="snížená",J207,0)</f>
        <v>0</v>
      </c>
      <c r="BG207" s="213">
        <f>IF(N207="zákl. přenesená",J207,0)</f>
        <v>0</v>
      </c>
      <c r="BH207" s="213">
        <f>IF(N207="sníž. přenesená",J207,0)</f>
        <v>0</v>
      </c>
      <c r="BI207" s="213">
        <f>IF(N207="nulová",J207,0)</f>
        <v>0</v>
      </c>
      <c r="BJ207" s="24" t="s">
        <v>80</v>
      </c>
      <c r="BK207" s="213">
        <f>ROUND(I207*H207,2)</f>
        <v>0</v>
      </c>
      <c r="BL207" s="24" t="s">
        <v>320</v>
      </c>
      <c r="BM207" s="24" t="s">
        <v>1752</v>
      </c>
    </row>
    <row r="208" spans="2:47" s="1" customFormat="1" ht="27">
      <c r="B208" s="41"/>
      <c r="C208" s="63"/>
      <c r="D208" s="241" t="s">
        <v>1514</v>
      </c>
      <c r="E208" s="63"/>
      <c r="F208" s="264" t="s">
        <v>1753</v>
      </c>
      <c r="G208" s="63"/>
      <c r="H208" s="63"/>
      <c r="I208" s="172"/>
      <c r="J208" s="63"/>
      <c r="K208" s="63"/>
      <c r="L208" s="61"/>
      <c r="M208" s="216"/>
      <c r="N208" s="42"/>
      <c r="O208" s="42"/>
      <c r="P208" s="42"/>
      <c r="Q208" s="42"/>
      <c r="R208" s="42"/>
      <c r="S208" s="42"/>
      <c r="T208" s="78"/>
      <c r="AT208" s="24" t="s">
        <v>1514</v>
      </c>
      <c r="AU208" s="24" t="s">
        <v>82</v>
      </c>
    </row>
    <row r="209" spans="2:65" s="1" customFormat="1" ht="22.5" customHeight="1">
      <c r="B209" s="41"/>
      <c r="C209" s="202" t="s">
        <v>695</v>
      </c>
      <c r="D209" s="202" t="s">
        <v>175</v>
      </c>
      <c r="E209" s="203" t="s">
        <v>1754</v>
      </c>
      <c r="F209" s="204" t="s">
        <v>1755</v>
      </c>
      <c r="G209" s="205" t="s">
        <v>1518</v>
      </c>
      <c r="H209" s="206">
        <v>16</v>
      </c>
      <c r="I209" s="207"/>
      <c r="J209" s="208">
        <f>ROUND(I209*H209,2)</f>
        <v>0</v>
      </c>
      <c r="K209" s="204" t="s">
        <v>21</v>
      </c>
      <c r="L209" s="61"/>
      <c r="M209" s="209" t="s">
        <v>21</v>
      </c>
      <c r="N209" s="210" t="s">
        <v>43</v>
      </c>
      <c r="O209" s="42"/>
      <c r="P209" s="211">
        <f>O209*H209</f>
        <v>0</v>
      </c>
      <c r="Q209" s="211">
        <v>0</v>
      </c>
      <c r="R209" s="211">
        <f>Q209*H209</f>
        <v>0</v>
      </c>
      <c r="S209" s="211">
        <v>0</v>
      </c>
      <c r="T209" s="212">
        <f>S209*H209</f>
        <v>0</v>
      </c>
      <c r="AR209" s="24" t="s">
        <v>320</v>
      </c>
      <c r="AT209" s="24" t="s">
        <v>175</v>
      </c>
      <c r="AU209" s="24" t="s">
        <v>82</v>
      </c>
      <c r="AY209" s="24" t="s">
        <v>172</v>
      </c>
      <c r="BE209" s="213">
        <f>IF(N209="základní",J209,0)</f>
        <v>0</v>
      </c>
      <c r="BF209" s="213">
        <f>IF(N209="snížená",J209,0)</f>
        <v>0</v>
      </c>
      <c r="BG209" s="213">
        <f>IF(N209="zákl. přenesená",J209,0)</f>
        <v>0</v>
      </c>
      <c r="BH209" s="213">
        <f>IF(N209="sníž. přenesená",J209,0)</f>
        <v>0</v>
      </c>
      <c r="BI209" s="213">
        <f>IF(N209="nulová",J209,0)</f>
        <v>0</v>
      </c>
      <c r="BJ209" s="24" t="s">
        <v>80</v>
      </c>
      <c r="BK209" s="213">
        <f>ROUND(I209*H209,2)</f>
        <v>0</v>
      </c>
      <c r="BL209" s="24" t="s">
        <v>320</v>
      </c>
      <c r="BM209" s="24" t="s">
        <v>1756</v>
      </c>
    </row>
    <row r="210" spans="2:63" s="11" customFormat="1" ht="29.85" customHeight="1">
      <c r="B210" s="185"/>
      <c r="C210" s="186"/>
      <c r="D210" s="199" t="s">
        <v>71</v>
      </c>
      <c r="E210" s="200" t="s">
        <v>896</v>
      </c>
      <c r="F210" s="200" t="s">
        <v>897</v>
      </c>
      <c r="G210" s="186"/>
      <c r="H210" s="186"/>
      <c r="I210" s="189"/>
      <c r="J210" s="201">
        <f>BK210</f>
        <v>0</v>
      </c>
      <c r="K210" s="186"/>
      <c r="L210" s="191"/>
      <c r="M210" s="192"/>
      <c r="N210" s="193"/>
      <c r="O210" s="193"/>
      <c r="P210" s="194">
        <f>SUM(P211:P217)</f>
        <v>0</v>
      </c>
      <c r="Q210" s="193"/>
      <c r="R210" s="194">
        <f>SUM(R211:R217)</f>
        <v>0</v>
      </c>
      <c r="S210" s="193"/>
      <c r="T210" s="195">
        <f>SUM(T211:T217)</f>
        <v>0</v>
      </c>
      <c r="AR210" s="196" t="s">
        <v>82</v>
      </c>
      <c r="AT210" s="197" t="s">
        <v>71</v>
      </c>
      <c r="AU210" s="197" t="s">
        <v>80</v>
      </c>
      <c r="AY210" s="196" t="s">
        <v>172</v>
      </c>
      <c r="BK210" s="198">
        <f>SUM(BK211:BK217)</f>
        <v>0</v>
      </c>
    </row>
    <row r="211" spans="2:65" s="1" customFormat="1" ht="22.5" customHeight="1">
      <c r="B211" s="41"/>
      <c r="C211" s="202" t="s">
        <v>700</v>
      </c>
      <c r="D211" s="202" t="s">
        <v>175</v>
      </c>
      <c r="E211" s="203" t="s">
        <v>1757</v>
      </c>
      <c r="F211" s="204" t="s">
        <v>1758</v>
      </c>
      <c r="G211" s="205" t="s">
        <v>901</v>
      </c>
      <c r="H211" s="206">
        <v>48.25</v>
      </c>
      <c r="I211" s="207"/>
      <c r="J211" s="208">
        <f>ROUND(I211*H211,2)</f>
        <v>0</v>
      </c>
      <c r="K211" s="204" t="s">
        <v>21</v>
      </c>
      <c r="L211" s="61"/>
      <c r="M211" s="209" t="s">
        <v>21</v>
      </c>
      <c r="N211" s="210" t="s">
        <v>43</v>
      </c>
      <c r="O211" s="42"/>
      <c r="P211" s="211">
        <f>O211*H211</f>
        <v>0</v>
      </c>
      <c r="Q211" s="211">
        <v>0</v>
      </c>
      <c r="R211" s="211">
        <f>Q211*H211</f>
        <v>0</v>
      </c>
      <c r="S211" s="211">
        <v>0</v>
      </c>
      <c r="T211" s="212">
        <f>S211*H211</f>
        <v>0</v>
      </c>
      <c r="AR211" s="24" t="s">
        <v>320</v>
      </c>
      <c r="AT211" s="24" t="s">
        <v>175</v>
      </c>
      <c r="AU211" s="24" t="s">
        <v>82</v>
      </c>
      <c r="AY211" s="24" t="s">
        <v>172</v>
      </c>
      <c r="BE211" s="213">
        <f>IF(N211="základní",J211,0)</f>
        <v>0</v>
      </c>
      <c r="BF211" s="213">
        <f>IF(N211="snížená",J211,0)</f>
        <v>0</v>
      </c>
      <c r="BG211" s="213">
        <f>IF(N211="zákl. přenesená",J211,0)</f>
        <v>0</v>
      </c>
      <c r="BH211" s="213">
        <f>IF(N211="sníž. přenesená",J211,0)</f>
        <v>0</v>
      </c>
      <c r="BI211" s="213">
        <f>IF(N211="nulová",J211,0)</f>
        <v>0</v>
      </c>
      <c r="BJ211" s="24" t="s">
        <v>80</v>
      </c>
      <c r="BK211" s="213">
        <f>ROUND(I211*H211,2)</f>
        <v>0</v>
      </c>
      <c r="BL211" s="24" t="s">
        <v>320</v>
      </c>
      <c r="BM211" s="24" t="s">
        <v>1759</v>
      </c>
    </row>
    <row r="212" spans="2:51" s="13" customFormat="1" ht="13.5">
      <c r="B212" s="228"/>
      <c r="C212" s="229"/>
      <c r="D212" s="214" t="s">
        <v>184</v>
      </c>
      <c r="E212" s="230" t="s">
        <v>21</v>
      </c>
      <c r="F212" s="231" t="s">
        <v>1760</v>
      </c>
      <c r="G212" s="229"/>
      <c r="H212" s="232">
        <v>2.6</v>
      </c>
      <c r="I212" s="233"/>
      <c r="J212" s="229"/>
      <c r="K212" s="229"/>
      <c r="L212" s="234"/>
      <c r="M212" s="235"/>
      <c r="N212" s="236"/>
      <c r="O212" s="236"/>
      <c r="P212" s="236"/>
      <c r="Q212" s="236"/>
      <c r="R212" s="236"/>
      <c r="S212" s="236"/>
      <c r="T212" s="237"/>
      <c r="AT212" s="238" t="s">
        <v>184</v>
      </c>
      <c r="AU212" s="238" t="s">
        <v>82</v>
      </c>
      <c r="AV212" s="13" t="s">
        <v>82</v>
      </c>
      <c r="AW212" s="13" t="s">
        <v>35</v>
      </c>
      <c r="AX212" s="13" t="s">
        <v>72</v>
      </c>
      <c r="AY212" s="238" t="s">
        <v>172</v>
      </c>
    </row>
    <row r="213" spans="2:51" s="13" customFormat="1" ht="13.5">
      <c r="B213" s="228"/>
      <c r="C213" s="229"/>
      <c r="D213" s="214" t="s">
        <v>184</v>
      </c>
      <c r="E213" s="230" t="s">
        <v>21</v>
      </c>
      <c r="F213" s="231" t="s">
        <v>1761</v>
      </c>
      <c r="G213" s="229"/>
      <c r="H213" s="232">
        <v>1.25</v>
      </c>
      <c r="I213" s="233"/>
      <c r="J213" s="229"/>
      <c r="K213" s="229"/>
      <c r="L213" s="234"/>
      <c r="M213" s="235"/>
      <c r="N213" s="236"/>
      <c r="O213" s="236"/>
      <c r="P213" s="236"/>
      <c r="Q213" s="236"/>
      <c r="R213" s="236"/>
      <c r="S213" s="236"/>
      <c r="T213" s="237"/>
      <c r="AT213" s="238" t="s">
        <v>184</v>
      </c>
      <c r="AU213" s="238" t="s">
        <v>82</v>
      </c>
      <c r="AV213" s="13" t="s">
        <v>82</v>
      </c>
      <c r="AW213" s="13" t="s">
        <v>35</v>
      </c>
      <c r="AX213" s="13" t="s">
        <v>72</v>
      </c>
      <c r="AY213" s="238" t="s">
        <v>172</v>
      </c>
    </row>
    <row r="214" spans="2:51" s="13" customFormat="1" ht="13.5">
      <c r="B214" s="228"/>
      <c r="C214" s="229"/>
      <c r="D214" s="214" t="s">
        <v>184</v>
      </c>
      <c r="E214" s="230" t="s">
        <v>21</v>
      </c>
      <c r="F214" s="231" t="s">
        <v>1762</v>
      </c>
      <c r="G214" s="229"/>
      <c r="H214" s="232">
        <v>15</v>
      </c>
      <c r="I214" s="233"/>
      <c r="J214" s="229"/>
      <c r="K214" s="229"/>
      <c r="L214" s="234"/>
      <c r="M214" s="235"/>
      <c r="N214" s="236"/>
      <c r="O214" s="236"/>
      <c r="P214" s="236"/>
      <c r="Q214" s="236"/>
      <c r="R214" s="236"/>
      <c r="S214" s="236"/>
      <c r="T214" s="237"/>
      <c r="AT214" s="238" t="s">
        <v>184</v>
      </c>
      <c r="AU214" s="238" t="s">
        <v>82</v>
      </c>
      <c r="AV214" s="13" t="s">
        <v>82</v>
      </c>
      <c r="AW214" s="13" t="s">
        <v>35</v>
      </c>
      <c r="AX214" s="13" t="s">
        <v>72</v>
      </c>
      <c r="AY214" s="238" t="s">
        <v>172</v>
      </c>
    </row>
    <row r="215" spans="2:51" s="13" customFormat="1" ht="13.5">
      <c r="B215" s="228"/>
      <c r="C215" s="229"/>
      <c r="D215" s="214" t="s">
        <v>184</v>
      </c>
      <c r="E215" s="230" t="s">
        <v>21</v>
      </c>
      <c r="F215" s="231" t="s">
        <v>1763</v>
      </c>
      <c r="G215" s="229"/>
      <c r="H215" s="232">
        <v>29.4</v>
      </c>
      <c r="I215" s="233"/>
      <c r="J215" s="229"/>
      <c r="K215" s="229"/>
      <c r="L215" s="234"/>
      <c r="M215" s="235"/>
      <c r="N215" s="236"/>
      <c r="O215" s="236"/>
      <c r="P215" s="236"/>
      <c r="Q215" s="236"/>
      <c r="R215" s="236"/>
      <c r="S215" s="236"/>
      <c r="T215" s="237"/>
      <c r="AT215" s="238" t="s">
        <v>184</v>
      </c>
      <c r="AU215" s="238" t="s">
        <v>82</v>
      </c>
      <c r="AV215" s="13" t="s">
        <v>82</v>
      </c>
      <c r="AW215" s="13" t="s">
        <v>35</v>
      </c>
      <c r="AX215" s="13" t="s">
        <v>72</v>
      </c>
      <c r="AY215" s="238" t="s">
        <v>172</v>
      </c>
    </row>
    <row r="216" spans="2:51" s="12" customFormat="1" ht="13.5">
      <c r="B216" s="217"/>
      <c r="C216" s="218"/>
      <c r="D216" s="214" t="s">
        <v>184</v>
      </c>
      <c r="E216" s="219" t="s">
        <v>21</v>
      </c>
      <c r="F216" s="220" t="s">
        <v>1764</v>
      </c>
      <c r="G216" s="218"/>
      <c r="H216" s="221" t="s">
        <v>21</v>
      </c>
      <c r="I216" s="222"/>
      <c r="J216" s="218"/>
      <c r="K216" s="218"/>
      <c r="L216" s="223"/>
      <c r="M216" s="224"/>
      <c r="N216" s="225"/>
      <c r="O216" s="225"/>
      <c r="P216" s="225"/>
      <c r="Q216" s="225"/>
      <c r="R216" s="225"/>
      <c r="S216" s="225"/>
      <c r="T216" s="226"/>
      <c r="AT216" s="227" t="s">
        <v>184</v>
      </c>
      <c r="AU216" s="227" t="s">
        <v>82</v>
      </c>
      <c r="AV216" s="12" t="s">
        <v>80</v>
      </c>
      <c r="AW216" s="12" t="s">
        <v>35</v>
      </c>
      <c r="AX216" s="12" t="s">
        <v>72</v>
      </c>
      <c r="AY216" s="227" t="s">
        <v>172</v>
      </c>
    </row>
    <row r="217" spans="2:51" s="14" customFormat="1" ht="13.5">
      <c r="B217" s="239"/>
      <c r="C217" s="240"/>
      <c r="D217" s="214" t="s">
        <v>184</v>
      </c>
      <c r="E217" s="265" t="s">
        <v>21</v>
      </c>
      <c r="F217" s="266" t="s">
        <v>193</v>
      </c>
      <c r="G217" s="240"/>
      <c r="H217" s="267">
        <v>48.25</v>
      </c>
      <c r="I217" s="245"/>
      <c r="J217" s="240"/>
      <c r="K217" s="240"/>
      <c r="L217" s="246"/>
      <c r="M217" s="280"/>
      <c r="N217" s="281"/>
      <c r="O217" s="281"/>
      <c r="P217" s="281"/>
      <c r="Q217" s="281"/>
      <c r="R217" s="281"/>
      <c r="S217" s="281"/>
      <c r="T217" s="282"/>
      <c r="AT217" s="250" t="s">
        <v>184</v>
      </c>
      <c r="AU217" s="250" t="s">
        <v>82</v>
      </c>
      <c r="AV217" s="14" t="s">
        <v>180</v>
      </c>
      <c r="AW217" s="14" t="s">
        <v>35</v>
      </c>
      <c r="AX217" s="14" t="s">
        <v>80</v>
      </c>
      <c r="AY217" s="250" t="s">
        <v>172</v>
      </c>
    </row>
    <row r="218" spans="2:12" s="1" customFormat="1" ht="6.95" customHeight="1">
      <c r="B218" s="56"/>
      <c r="C218" s="57"/>
      <c r="D218" s="57"/>
      <c r="E218" s="57"/>
      <c r="F218" s="57"/>
      <c r="G218" s="57"/>
      <c r="H218" s="57"/>
      <c r="I218" s="148"/>
      <c r="J218" s="57"/>
      <c r="K218" s="57"/>
      <c r="L218" s="61"/>
    </row>
  </sheetData>
  <sheetProtection password="CC35" sheet="1" objects="1" scenarios="1" formatCells="0" formatColumns="0" formatRows="0" sort="0" autoFilter="0"/>
  <autoFilter ref="C87:K217"/>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98</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ht="13.5">
      <c r="B8" s="28"/>
      <c r="C8" s="29"/>
      <c r="D8" s="37" t="s">
        <v>126</v>
      </c>
      <c r="E8" s="29"/>
      <c r="F8" s="29"/>
      <c r="G8" s="29"/>
      <c r="H8" s="29"/>
      <c r="I8" s="126"/>
      <c r="J8" s="29"/>
      <c r="K8" s="31"/>
    </row>
    <row r="9" spans="2:11" s="1" customFormat="1" ht="22.5" customHeight="1">
      <c r="B9" s="41"/>
      <c r="C9" s="42"/>
      <c r="D9" s="42"/>
      <c r="E9" s="405" t="s">
        <v>1502</v>
      </c>
      <c r="F9" s="408"/>
      <c r="G9" s="408"/>
      <c r="H9" s="408"/>
      <c r="I9" s="127"/>
      <c r="J9" s="42"/>
      <c r="K9" s="45"/>
    </row>
    <row r="10" spans="2:11" s="1" customFormat="1" ht="13.5">
      <c r="B10" s="41"/>
      <c r="C10" s="42"/>
      <c r="D10" s="37" t="s">
        <v>1503</v>
      </c>
      <c r="E10" s="42"/>
      <c r="F10" s="42"/>
      <c r="G10" s="42"/>
      <c r="H10" s="42"/>
      <c r="I10" s="127"/>
      <c r="J10" s="42"/>
      <c r="K10" s="45"/>
    </row>
    <row r="11" spans="2:11" s="1" customFormat="1" ht="36.95" customHeight="1">
      <c r="B11" s="41"/>
      <c r="C11" s="42"/>
      <c r="D11" s="42"/>
      <c r="E11" s="407" t="s">
        <v>1765</v>
      </c>
      <c r="F11" s="408"/>
      <c r="G11" s="408"/>
      <c r="H11" s="408"/>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7.11.2017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21</v>
      </c>
      <c r="K16" s="45"/>
    </row>
    <row r="17" spans="2:11" s="1" customFormat="1" ht="18" customHeight="1">
      <c r="B17" s="41"/>
      <c r="C17" s="42"/>
      <c r="D17" s="42"/>
      <c r="E17" s="35" t="s">
        <v>29</v>
      </c>
      <c r="F17" s="42"/>
      <c r="G17" s="42"/>
      <c r="H17" s="42"/>
      <c r="I17" s="128" t="s">
        <v>30</v>
      </c>
      <c r="J17" s="35" t="s">
        <v>21</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31</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30</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33</v>
      </c>
      <c r="E22" s="42"/>
      <c r="F22" s="42"/>
      <c r="G22" s="42"/>
      <c r="H22" s="42"/>
      <c r="I22" s="128" t="s">
        <v>28</v>
      </c>
      <c r="J22" s="35" t="s">
        <v>21</v>
      </c>
      <c r="K22" s="45"/>
    </row>
    <row r="23" spans="2:11" s="1" customFormat="1" ht="18" customHeight="1">
      <c r="B23" s="41"/>
      <c r="C23" s="42"/>
      <c r="D23" s="42"/>
      <c r="E23" s="35" t="s">
        <v>1505</v>
      </c>
      <c r="F23" s="42"/>
      <c r="G23" s="42"/>
      <c r="H23" s="42"/>
      <c r="I23" s="128" t="s">
        <v>30</v>
      </c>
      <c r="J23" s="35" t="s">
        <v>21</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36</v>
      </c>
      <c r="E25" s="42"/>
      <c r="F25" s="42"/>
      <c r="G25" s="42"/>
      <c r="H25" s="42"/>
      <c r="I25" s="127"/>
      <c r="J25" s="42"/>
      <c r="K25" s="45"/>
    </row>
    <row r="26" spans="2:11" s="7" customFormat="1" ht="22.5" customHeight="1">
      <c r="B26" s="130"/>
      <c r="C26" s="131"/>
      <c r="D26" s="131"/>
      <c r="E26" s="370" t="s">
        <v>21</v>
      </c>
      <c r="F26" s="370"/>
      <c r="G26" s="370"/>
      <c r="H26" s="370"/>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38</v>
      </c>
      <c r="E29" s="42"/>
      <c r="F29" s="42"/>
      <c r="G29" s="42"/>
      <c r="H29" s="42"/>
      <c r="I29" s="127"/>
      <c r="J29" s="137">
        <f>ROUND(J88,2)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40</v>
      </c>
      <c r="G31" s="42"/>
      <c r="H31" s="42"/>
      <c r="I31" s="138" t="s">
        <v>39</v>
      </c>
      <c r="J31" s="46" t="s">
        <v>41</v>
      </c>
      <c r="K31" s="45"/>
    </row>
    <row r="32" spans="2:11" s="1" customFormat="1" ht="14.45" customHeight="1">
      <c r="B32" s="41"/>
      <c r="C32" s="42"/>
      <c r="D32" s="49" t="s">
        <v>42</v>
      </c>
      <c r="E32" s="49" t="s">
        <v>43</v>
      </c>
      <c r="F32" s="139">
        <f>ROUND(SUM(BE88:BE118),2)</f>
        <v>0</v>
      </c>
      <c r="G32" s="42"/>
      <c r="H32" s="42"/>
      <c r="I32" s="140">
        <v>0.21</v>
      </c>
      <c r="J32" s="139">
        <f>ROUND(ROUND((SUM(BE88:BE118)),2)*I32,2)</f>
        <v>0</v>
      </c>
      <c r="K32" s="45"/>
    </row>
    <row r="33" spans="2:11" s="1" customFormat="1" ht="14.45" customHeight="1">
      <c r="B33" s="41"/>
      <c r="C33" s="42"/>
      <c r="D33" s="42"/>
      <c r="E33" s="49" t="s">
        <v>44</v>
      </c>
      <c r="F33" s="139">
        <f>ROUND(SUM(BF88:BF118),2)</f>
        <v>0</v>
      </c>
      <c r="G33" s="42"/>
      <c r="H33" s="42"/>
      <c r="I33" s="140">
        <v>0.15</v>
      </c>
      <c r="J33" s="139">
        <f>ROUND(ROUND((SUM(BF88:BF118)),2)*I33,2)</f>
        <v>0</v>
      </c>
      <c r="K33" s="45"/>
    </row>
    <row r="34" spans="2:11" s="1" customFormat="1" ht="14.45" customHeight="1" hidden="1">
      <c r="B34" s="41"/>
      <c r="C34" s="42"/>
      <c r="D34" s="42"/>
      <c r="E34" s="49" t="s">
        <v>45</v>
      </c>
      <c r="F34" s="139">
        <f>ROUND(SUM(BG88:BG118),2)</f>
        <v>0</v>
      </c>
      <c r="G34" s="42"/>
      <c r="H34" s="42"/>
      <c r="I34" s="140">
        <v>0.21</v>
      </c>
      <c r="J34" s="139">
        <v>0</v>
      </c>
      <c r="K34" s="45"/>
    </row>
    <row r="35" spans="2:11" s="1" customFormat="1" ht="14.45" customHeight="1" hidden="1">
      <c r="B35" s="41"/>
      <c r="C35" s="42"/>
      <c r="D35" s="42"/>
      <c r="E35" s="49" t="s">
        <v>46</v>
      </c>
      <c r="F35" s="139">
        <f>ROUND(SUM(BH88:BH118),2)</f>
        <v>0</v>
      </c>
      <c r="G35" s="42"/>
      <c r="H35" s="42"/>
      <c r="I35" s="140">
        <v>0.15</v>
      </c>
      <c r="J35" s="139">
        <v>0</v>
      </c>
      <c r="K35" s="45"/>
    </row>
    <row r="36" spans="2:11" s="1" customFormat="1" ht="14.45" customHeight="1" hidden="1">
      <c r="B36" s="41"/>
      <c r="C36" s="42"/>
      <c r="D36" s="42"/>
      <c r="E36" s="49" t="s">
        <v>47</v>
      </c>
      <c r="F36" s="139">
        <f>ROUND(SUM(BI88:BI118),2)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48</v>
      </c>
      <c r="E38" s="79"/>
      <c r="F38" s="79"/>
      <c r="G38" s="143" t="s">
        <v>49</v>
      </c>
      <c r="H38" s="144" t="s">
        <v>50</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129</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5" t="str">
        <f>E7</f>
        <v>VÝDEJNA JÍDEL V BUDOVĚ TEORETICKÝCH ÚSTAVŮ LF OLOMOUC</v>
      </c>
      <c r="F47" s="406"/>
      <c r="G47" s="406"/>
      <c r="H47" s="406"/>
      <c r="I47" s="127"/>
      <c r="J47" s="42"/>
      <c r="K47" s="45"/>
    </row>
    <row r="48" spans="2:11" ht="13.5">
      <c r="B48" s="28"/>
      <c r="C48" s="37" t="s">
        <v>126</v>
      </c>
      <c r="D48" s="29"/>
      <c r="E48" s="29"/>
      <c r="F48" s="29"/>
      <c r="G48" s="29"/>
      <c r="H48" s="29"/>
      <c r="I48" s="126"/>
      <c r="J48" s="29"/>
      <c r="K48" s="31"/>
    </row>
    <row r="49" spans="2:11" s="1" customFormat="1" ht="22.5" customHeight="1">
      <c r="B49" s="41"/>
      <c r="C49" s="42"/>
      <c r="D49" s="42"/>
      <c r="E49" s="405" t="s">
        <v>1502</v>
      </c>
      <c r="F49" s="408"/>
      <c r="G49" s="408"/>
      <c r="H49" s="408"/>
      <c r="I49" s="127"/>
      <c r="J49" s="42"/>
      <c r="K49" s="45"/>
    </row>
    <row r="50" spans="2:11" s="1" customFormat="1" ht="14.45" customHeight="1">
      <c r="B50" s="41"/>
      <c r="C50" s="37" t="s">
        <v>1503</v>
      </c>
      <c r="D50" s="42"/>
      <c r="E50" s="42"/>
      <c r="F50" s="42"/>
      <c r="G50" s="42"/>
      <c r="H50" s="42"/>
      <c r="I50" s="127"/>
      <c r="J50" s="42"/>
      <c r="K50" s="45"/>
    </row>
    <row r="51" spans="2:11" s="1" customFormat="1" ht="23.25" customHeight="1">
      <c r="B51" s="41"/>
      <c r="C51" s="42"/>
      <c r="D51" s="42"/>
      <c r="E51" s="407" t="str">
        <f>E11</f>
        <v>02 - Chlazení</v>
      </c>
      <c r="F51" s="408"/>
      <c r="G51" s="408"/>
      <c r="H51" s="408"/>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Olomouc k.ú.Nová Ulice, č.p.976</v>
      </c>
      <c r="G53" s="42"/>
      <c r="H53" s="42"/>
      <c r="I53" s="128" t="s">
        <v>25</v>
      </c>
      <c r="J53" s="129" t="str">
        <f>IF(J14="","",J14)</f>
        <v>7.11.2017</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UP v Olomouci, Křižkovského 511/8</v>
      </c>
      <c r="G55" s="42"/>
      <c r="H55" s="42"/>
      <c r="I55" s="128" t="s">
        <v>33</v>
      </c>
      <c r="J55" s="35" t="str">
        <f>E23</f>
        <v>Alfaprojekt Olomouc, a.s., Tylova 4</v>
      </c>
      <c r="K55" s="45"/>
    </row>
    <row r="56" spans="2:11" s="1" customFormat="1" ht="14.45" customHeight="1">
      <c r="B56" s="41"/>
      <c r="C56" s="37" t="s">
        <v>31</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130</v>
      </c>
      <c r="D58" s="141"/>
      <c r="E58" s="141"/>
      <c r="F58" s="141"/>
      <c r="G58" s="141"/>
      <c r="H58" s="141"/>
      <c r="I58" s="154"/>
      <c r="J58" s="155" t="s">
        <v>131</v>
      </c>
      <c r="K58" s="156"/>
    </row>
    <row r="59" spans="2:11" s="1" customFormat="1" ht="10.35" customHeight="1">
      <c r="B59" s="41"/>
      <c r="C59" s="42"/>
      <c r="D59" s="42"/>
      <c r="E59" s="42"/>
      <c r="F59" s="42"/>
      <c r="G59" s="42"/>
      <c r="H59" s="42"/>
      <c r="I59" s="127"/>
      <c r="J59" s="42"/>
      <c r="K59" s="45"/>
    </row>
    <row r="60" spans="2:47" s="1" customFormat="1" ht="29.25" customHeight="1">
      <c r="B60" s="41"/>
      <c r="C60" s="157" t="s">
        <v>132</v>
      </c>
      <c r="D60" s="42"/>
      <c r="E60" s="42"/>
      <c r="F60" s="42"/>
      <c r="G60" s="42"/>
      <c r="H60" s="42"/>
      <c r="I60" s="127"/>
      <c r="J60" s="137">
        <f>J88</f>
        <v>0</v>
      </c>
      <c r="K60" s="45"/>
      <c r="AU60" s="24" t="s">
        <v>133</v>
      </c>
    </row>
    <row r="61" spans="2:11" s="8" customFormat="1" ht="24.95" customHeight="1">
      <c r="B61" s="158"/>
      <c r="C61" s="159"/>
      <c r="D61" s="160" t="s">
        <v>142</v>
      </c>
      <c r="E61" s="161"/>
      <c r="F61" s="161"/>
      <c r="G61" s="161"/>
      <c r="H61" s="161"/>
      <c r="I61" s="162"/>
      <c r="J61" s="163">
        <f>J89</f>
        <v>0</v>
      </c>
      <c r="K61" s="164"/>
    </row>
    <row r="62" spans="2:11" s="9" customFormat="1" ht="19.9" customHeight="1">
      <c r="B62" s="165"/>
      <c r="C62" s="166"/>
      <c r="D62" s="167" t="s">
        <v>1766</v>
      </c>
      <c r="E62" s="168"/>
      <c r="F62" s="168"/>
      <c r="G62" s="168"/>
      <c r="H62" s="168"/>
      <c r="I62" s="169"/>
      <c r="J62" s="170">
        <f>J90</f>
        <v>0</v>
      </c>
      <c r="K62" s="171"/>
    </row>
    <row r="63" spans="2:11" s="9" customFormat="1" ht="19.9" customHeight="1">
      <c r="B63" s="165"/>
      <c r="C63" s="166"/>
      <c r="D63" s="167" t="s">
        <v>1507</v>
      </c>
      <c r="E63" s="168"/>
      <c r="F63" s="168"/>
      <c r="G63" s="168"/>
      <c r="H63" s="168"/>
      <c r="I63" s="169"/>
      <c r="J63" s="170">
        <f>J106</f>
        <v>0</v>
      </c>
      <c r="K63" s="171"/>
    </row>
    <row r="64" spans="2:11" s="9" customFormat="1" ht="19.9" customHeight="1">
      <c r="B64" s="165"/>
      <c r="C64" s="166"/>
      <c r="D64" s="167" t="s">
        <v>1508</v>
      </c>
      <c r="E64" s="168"/>
      <c r="F64" s="168"/>
      <c r="G64" s="168"/>
      <c r="H64" s="168"/>
      <c r="I64" s="169"/>
      <c r="J64" s="170">
        <f>J108</f>
        <v>0</v>
      </c>
      <c r="K64" s="171"/>
    </row>
    <row r="65" spans="2:11" s="9" customFormat="1" ht="19.9" customHeight="1">
      <c r="B65" s="165"/>
      <c r="C65" s="166"/>
      <c r="D65" s="167" t="s">
        <v>1509</v>
      </c>
      <c r="E65" s="168"/>
      <c r="F65" s="168"/>
      <c r="G65" s="168"/>
      <c r="H65" s="168"/>
      <c r="I65" s="169"/>
      <c r="J65" s="170">
        <f>J113</f>
        <v>0</v>
      </c>
      <c r="K65" s="171"/>
    </row>
    <row r="66" spans="2:11" s="9" customFormat="1" ht="19.9" customHeight="1">
      <c r="B66" s="165"/>
      <c r="C66" s="166"/>
      <c r="D66" s="167" t="s">
        <v>148</v>
      </c>
      <c r="E66" s="168"/>
      <c r="F66" s="168"/>
      <c r="G66" s="168"/>
      <c r="H66" s="168"/>
      <c r="I66" s="169"/>
      <c r="J66" s="170">
        <f>J116</f>
        <v>0</v>
      </c>
      <c r="K66" s="171"/>
    </row>
    <row r="67" spans="2:11" s="1" customFormat="1" ht="21.75" customHeight="1">
      <c r="B67" s="41"/>
      <c r="C67" s="42"/>
      <c r="D67" s="42"/>
      <c r="E67" s="42"/>
      <c r="F67" s="42"/>
      <c r="G67" s="42"/>
      <c r="H67" s="42"/>
      <c r="I67" s="127"/>
      <c r="J67" s="42"/>
      <c r="K67" s="45"/>
    </row>
    <row r="68" spans="2:11" s="1" customFormat="1" ht="6.95" customHeight="1">
      <c r="B68" s="56"/>
      <c r="C68" s="57"/>
      <c r="D68" s="57"/>
      <c r="E68" s="57"/>
      <c r="F68" s="57"/>
      <c r="G68" s="57"/>
      <c r="H68" s="57"/>
      <c r="I68" s="148"/>
      <c r="J68" s="57"/>
      <c r="K68" s="58"/>
    </row>
    <row r="72" spans="2:12" s="1" customFormat="1" ht="6.95" customHeight="1">
      <c r="B72" s="59"/>
      <c r="C72" s="60"/>
      <c r="D72" s="60"/>
      <c r="E72" s="60"/>
      <c r="F72" s="60"/>
      <c r="G72" s="60"/>
      <c r="H72" s="60"/>
      <c r="I72" s="151"/>
      <c r="J72" s="60"/>
      <c r="K72" s="60"/>
      <c r="L72" s="61"/>
    </row>
    <row r="73" spans="2:12" s="1" customFormat="1" ht="36.95" customHeight="1">
      <c r="B73" s="41"/>
      <c r="C73" s="62" t="s">
        <v>156</v>
      </c>
      <c r="D73" s="63"/>
      <c r="E73" s="63"/>
      <c r="F73" s="63"/>
      <c r="G73" s="63"/>
      <c r="H73" s="63"/>
      <c r="I73" s="172"/>
      <c r="J73" s="63"/>
      <c r="K73" s="63"/>
      <c r="L73" s="61"/>
    </row>
    <row r="74" spans="2:12" s="1" customFormat="1" ht="6.95" customHeight="1">
      <c r="B74" s="41"/>
      <c r="C74" s="63"/>
      <c r="D74" s="63"/>
      <c r="E74" s="63"/>
      <c r="F74" s="63"/>
      <c r="G74" s="63"/>
      <c r="H74" s="63"/>
      <c r="I74" s="172"/>
      <c r="J74" s="63"/>
      <c r="K74" s="63"/>
      <c r="L74" s="61"/>
    </row>
    <row r="75" spans="2:12" s="1" customFormat="1" ht="14.45" customHeight="1">
      <c r="B75" s="41"/>
      <c r="C75" s="65" t="s">
        <v>18</v>
      </c>
      <c r="D75" s="63"/>
      <c r="E75" s="63"/>
      <c r="F75" s="63"/>
      <c r="G75" s="63"/>
      <c r="H75" s="63"/>
      <c r="I75" s="172"/>
      <c r="J75" s="63"/>
      <c r="K75" s="63"/>
      <c r="L75" s="61"/>
    </row>
    <row r="76" spans="2:12" s="1" customFormat="1" ht="22.5" customHeight="1">
      <c r="B76" s="41"/>
      <c r="C76" s="63"/>
      <c r="D76" s="63"/>
      <c r="E76" s="409" t="str">
        <f>E7</f>
        <v>VÝDEJNA JÍDEL V BUDOVĚ TEORETICKÝCH ÚSTAVŮ LF OLOMOUC</v>
      </c>
      <c r="F76" s="410"/>
      <c r="G76" s="410"/>
      <c r="H76" s="410"/>
      <c r="I76" s="172"/>
      <c r="J76" s="63"/>
      <c r="K76" s="63"/>
      <c r="L76" s="61"/>
    </row>
    <row r="77" spans="2:12" ht="13.5">
      <c r="B77" s="28"/>
      <c r="C77" s="65" t="s">
        <v>126</v>
      </c>
      <c r="D77" s="278"/>
      <c r="E77" s="278"/>
      <c r="F77" s="278"/>
      <c r="G77" s="278"/>
      <c r="H77" s="278"/>
      <c r="J77" s="278"/>
      <c r="K77" s="278"/>
      <c r="L77" s="279"/>
    </row>
    <row r="78" spans="2:12" s="1" customFormat="1" ht="22.5" customHeight="1">
      <c r="B78" s="41"/>
      <c r="C78" s="63"/>
      <c r="D78" s="63"/>
      <c r="E78" s="409" t="s">
        <v>1502</v>
      </c>
      <c r="F78" s="411"/>
      <c r="G78" s="411"/>
      <c r="H78" s="411"/>
      <c r="I78" s="172"/>
      <c r="J78" s="63"/>
      <c r="K78" s="63"/>
      <c r="L78" s="61"/>
    </row>
    <row r="79" spans="2:12" s="1" customFormat="1" ht="14.45" customHeight="1">
      <c r="B79" s="41"/>
      <c r="C79" s="65" t="s">
        <v>1503</v>
      </c>
      <c r="D79" s="63"/>
      <c r="E79" s="63"/>
      <c r="F79" s="63"/>
      <c r="G79" s="63"/>
      <c r="H79" s="63"/>
      <c r="I79" s="172"/>
      <c r="J79" s="63"/>
      <c r="K79" s="63"/>
      <c r="L79" s="61"/>
    </row>
    <row r="80" spans="2:12" s="1" customFormat="1" ht="23.25" customHeight="1">
      <c r="B80" s="41"/>
      <c r="C80" s="63"/>
      <c r="D80" s="63"/>
      <c r="E80" s="381" t="str">
        <f>E11</f>
        <v>02 - Chlazení</v>
      </c>
      <c r="F80" s="411"/>
      <c r="G80" s="411"/>
      <c r="H80" s="411"/>
      <c r="I80" s="172"/>
      <c r="J80" s="63"/>
      <c r="K80" s="63"/>
      <c r="L80" s="61"/>
    </row>
    <row r="81" spans="2:12" s="1" customFormat="1" ht="6.95" customHeight="1">
      <c r="B81" s="41"/>
      <c r="C81" s="63"/>
      <c r="D81" s="63"/>
      <c r="E81" s="63"/>
      <c r="F81" s="63"/>
      <c r="G81" s="63"/>
      <c r="H81" s="63"/>
      <c r="I81" s="172"/>
      <c r="J81" s="63"/>
      <c r="K81" s="63"/>
      <c r="L81" s="61"/>
    </row>
    <row r="82" spans="2:12" s="1" customFormat="1" ht="18" customHeight="1">
      <c r="B82" s="41"/>
      <c r="C82" s="65" t="s">
        <v>23</v>
      </c>
      <c r="D82" s="63"/>
      <c r="E82" s="63"/>
      <c r="F82" s="173" t="str">
        <f>F14</f>
        <v>Olomouc k.ú.Nová Ulice, č.p.976</v>
      </c>
      <c r="G82" s="63"/>
      <c r="H82" s="63"/>
      <c r="I82" s="174" t="s">
        <v>25</v>
      </c>
      <c r="J82" s="73" t="str">
        <f>IF(J14="","",J14)</f>
        <v>7.11.2017</v>
      </c>
      <c r="K82" s="63"/>
      <c r="L82" s="61"/>
    </row>
    <row r="83" spans="2:12" s="1" customFormat="1" ht="6.95" customHeight="1">
      <c r="B83" s="41"/>
      <c r="C83" s="63"/>
      <c r="D83" s="63"/>
      <c r="E83" s="63"/>
      <c r="F83" s="63"/>
      <c r="G83" s="63"/>
      <c r="H83" s="63"/>
      <c r="I83" s="172"/>
      <c r="J83" s="63"/>
      <c r="K83" s="63"/>
      <c r="L83" s="61"/>
    </row>
    <row r="84" spans="2:12" s="1" customFormat="1" ht="13.5">
      <c r="B84" s="41"/>
      <c r="C84" s="65" t="s">
        <v>27</v>
      </c>
      <c r="D84" s="63"/>
      <c r="E84" s="63"/>
      <c r="F84" s="173" t="str">
        <f>E17</f>
        <v>UP v Olomouci, Křižkovského 511/8</v>
      </c>
      <c r="G84" s="63"/>
      <c r="H84" s="63"/>
      <c r="I84" s="174" t="s">
        <v>33</v>
      </c>
      <c r="J84" s="173" t="str">
        <f>E23</f>
        <v>Alfaprojekt Olomouc, a.s., Tylova 4</v>
      </c>
      <c r="K84" s="63"/>
      <c r="L84" s="61"/>
    </row>
    <row r="85" spans="2:12" s="1" customFormat="1" ht="14.45" customHeight="1">
      <c r="B85" s="41"/>
      <c r="C85" s="65" t="s">
        <v>31</v>
      </c>
      <c r="D85" s="63"/>
      <c r="E85" s="63"/>
      <c r="F85" s="173" t="str">
        <f>IF(E20="","",E20)</f>
        <v/>
      </c>
      <c r="G85" s="63"/>
      <c r="H85" s="63"/>
      <c r="I85" s="172"/>
      <c r="J85" s="63"/>
      <c r="K85" s="63"/>
      <c r="L85" s="61"/>
    </row>
    <row r="86" spans="2:12" s="1" customFormat="1" ht="10.35" customHeight="1">
      <c r="B86" s="41"/>
      <c r="C86" s="63"/>
      <c r="D86" s="63"/>
      <c r="E86" s="63"/>
      <c r="F86" s="63"/>
      <c r="G86" s="63"/>
      <c r="H86" s="63"/>
      <c r="I86" s="172"/>
      <c r="J86" s="63"/>
      <c r="K86" s="63"/>
      <c r="L86" s="61"/>
    </row>
    <row r="87" spans="2:20" s="10" customFormat="1" ht="29.25" customHeight="1">
      <c r="B87" s="175"/>
      <c r="C87" s="176" t="s">
        <v>157</v>
      </c>
      <c r="D87" s="177" t="s">
        <v>57</v>
      </c>
      <c r="E87" s="177" t="s">
        <v>53</v>
      </c>
      <c r="F87" s="177" t="s">
        <v>158</v>
      </c>
      <c r="G87" s="177" t="s">
        <v>159</v>
      </c>
      <c r="H87" s="177" t="s">
        <v>160</v>
      </c>
      <c r="I87" s="178" t="s">
        <v>161</v>
      </c>
      <c r="J87" s="177" t="s">
        <v>131</v>
      </c>
      <c r="K87" s="179" t="s">
        <v>162</v>
      </c>
      <c r="L87" s="180"/>
      <c r="M87" s="81" t="s">
        <v>163</v>
      </c>
      <c r="N87" s="82" t="s">
        <v>42</v>
      </c>
      <c r="O87" s="82" t="s">
        <v>164</v>
      </c>
      <c r="P87" s="82" t="s">
        <v>165</v>
      </c>
      <c r="Q87" s="82" t="s">
        <v>166</v>
      </c>
      <c r="R87" s="82" t="s">
        <v>167</v>
      </c>
      <c r="S87" s="82" t="s">
        <v>168</v>
      </c>
      <c r="T87" s="83" t="s">
        <v>169</v>
      </c>
    </row>
    <row r="88" spans="2:63" s="1" customFormat="1" ht="29.25" customHeight="1">
      <c r="B88" s="41"/>
      <c r="C88" s="87" t="s">
        <v>132</v>
      </c>
      <c r="D88" s="63"/>
      <c r="E88" s="63"/>
      <c r="F88" s="63"/>
      <c r="G88" s="63"/>
      <c r="H88" s="63"/>
      <c r="I88" s="172"/>
      <c r="J88" s="181">
        <f>BK88</f>
        <v>0</v>
      </c>
      <c r="K88" s="63"/>
      <c r="L88" s="61"/>
      <c r="M88" s="84"/>
      <c r="N88" s="85"/>
      <c r="O88" s="85"/>
      <c r="P88" s="182">
        <f>P89</f>
        <v>0</v>
      </c>
      <c r="Q88" s="85"/>
      <c r="R88" s="182">
        <f>R89</f>
        <v>0</v>
      </c>
      <c r="S88" s="85"/>
      <c r="T88" s="183">
        <f>T89</f>
        <v>0</v>
      </c>
      <c r="AT88" s="24" t="s">
        <v>71</v>
      </c>
      <c r="AU88" s="24" t="s">
        <v>133</v>
      </c>
      <c r="BK88" s="184">
        <f>BK89</f>
        <v>0</v>
      </c>
    </row>
    <row r="89" spans="2:63" s="11" customFormat="1" ht="37.35" customHeight="1">
      <c r="B89" s="185"/>
      <c r="C89" s="186"/>
      <c r="D89" s="187" t="s">
        <v>71</v>
      </c>
      <c r="E89" s="188" t="s">
        <v>617</v>
      </c>
      <c r="F89" s="188" t="s">
        <v>618</v>
      </c>
      <c r="G89" s="186"/>
      <c r="H89" s="186"/>
      <c r="I89" s="189"/>
      <c r="J89" s="190">
        <f>BK89</f>
        <v>0</v>
      </c>
      <c r="K89" s="186"/>
      <c r="L89" s="191"/>
      <c r="M89" s="192"/>
      <c r="N89" s="193"/>
      <c r="O89" s="193"/>
      <c r="P89" s="194">
        <f>P90+P106+P108+P113+P116</f>
        <v>0</v>
      </c>
      <c r="Q89" s="193"/>
      <c r="R89" s="194">
        <f>R90+R106+R108+R113+R116</f>
        <v>0</v>
      </c>
      <c r="S89" s="193"/>
      <c r="T89" s="195">
        <f>T90+T106+T108+T113+T116</f>
        <v>0</v>
      </c>
      <c r="AR89" s="196" t="s">
        <v>82</v>
      </c>
      <c r="AT89" s="197" t="s">
        <v>71</v>
      </c>
      <c r="AU89" s="197" t="s">
        <v>72</v>
      </c>
      <c r="AY89" s="196" t="s">
        <v>172</v>
      </c>
      <c r="BK89" s="198">
        <f>BK90+BK106+BK108+BK113+BK116</f>
        <v>0</v>
      </c>
    </row>
    <row r="90" spans="2:63" s="11" customFormat="1" ht="19.9" customHeight="1">
      <c r="B90" s="185"/>
      <c r="C90" s="186"/>
      <c r="D90" s="199" t="s">
        <v>71</v>
      </c>
      <c r="E90" s="200" t="s">
        <v>1767</v>
      </c>
      <c r="F90" s="200" t="s">
        <v>1768</v>
      </c>
      <c r="G90" s="186"/>
      <c r="H90" s="186"/>
      <c r="I90" s="189"/>
      <c r="J90" s="201">
        <f>BK90</f>
        <v>0</v>
      </c>
      <c r="K90" s="186"/>
      <c r="L90" s="191"/>
      <c r="M90" s="192"/>
      <c r="N90" s="193"/>
      <c r="O90" s="193"/>
      <c r="P90" s="194">
        <f>SUM(P91:P105)</f>
        <v>0</v>
      </c>
      <c r="Q90" s="193"/>
      <c r="R90" s="194">
        <f>SUM(R91:R105)</f>
        <v>0</v>
      </c>
      <c r="S90" s="193"/>
      <c r="T90" s="195">
        <f>SUM(T91:T105)</f>
        <v>0</v>
      </c>
      <c r="AR90" s="196" t="s">
        <v>82</v>
      </c>
      <c r="AT90" s="197" t="s">
        <v>71</v>
      </c>
      <c r="AU90" s="197" t="s">
        <v>80</v>
      </c>
      <c r="AY90" s="196" t="s">
        <v>172</v>
      </c>
      <c r="BK90" s="198">
        <f>SUM(BK91:BK105)</f>
        <v>0</v>
      </c>
    </row>
    <row r="91" spans="2:65" s="1" customFormat="1" ht="22.5" customHeight="1">
      <c r="B91" s="41"/>
      <c r="C91" s="202" t="s">
        <v>80</v>
      </c>
      <c r="D91" s="202" t="s">
        <v>175</v>
      </c>
      <c r="E91" s="203" t="s">
        <v>1769</v>
      </c>
      <c r="F91" s="204" t="s">
        <v>1770</v>
      </c>
      <c r="G91" s="205" t="s">
        <v>1518</v>
      </c>
      <c r="H91" s="206">
        <v>16</v>
      </c>
      <c r="I91" s="207"/>
      <c r="J91" s="208">
        <f>ROUND(I91*H91,2)</f>
        <v>0</v>
      </c>
      <c r="K91" s="204" t="s">
        <v>21</v>
      </c>
      <c r="L91" s="61"/>
      <c r="M91" s="209" t="s">
        <v>21</v>
      </c>
      <c r="N91" s="210" t="s">
        <v>43</v>
      </c>
      <c r="O91" s="42"/>
      <c r="P91" s="211">
        <f>O91*H91</f>
        <v>0</v>
      </c>
      <c r="Q91" s="211">
        <v>0</v>
      </c>
      <c r="R91" s="211">
        <f>Q91*H91</f>
        <v>0</v>
      </c>
      <c r="S91" s="211">
        <v>0</v>
      </c>
      <c r="T91" s="212">
        <f>S91*H91</f>
        <v>0</v>
      </c>
      <c r="AR91" s="24" t="s">
        <v>320</v>
      </c>
      <c r="AT91" s="24" t="s">
        <v>175</v>
      </c>
      <c r="AU91" s="24" t="s">
        <v>82</v>
      </c>
      <c r="AY91" s="24" t="s">
        <v>172</v>
      </c>
      <c r="BE91" s="213">
        <f>IF(N91="základní",J91,0)</f>
        <v>0</v>
      </c>
      <c r="BF91" s="213">
        <f>IF(N91="snížená",J91,0)</f>
        <v>0</v>
      </c>
      <c r="BG91" s="213">
        <f>IF(N91="zákl. přenesená",J91,0)</f>
        <v>0</v>
      </c>
      <c r="BH91" s="213">
        <f>IF(N91="sníž. přenesená",J91,0)</f>
        <v>0</v>
      </c>
      <c r="BI91" s="213">
        <f>IF(N91="nulová",J91,0)</f>
        <v>0</v>
      </c>
      <c r="BJ91" s="24" t="s">
        <v>80</v>
      </c>
      <c r="BK91" s="213">
        <f>ROUND(I91*H91,2)</f>
        <v>0</v>
      </c>
      <c r="BL91" s="24" t="s">
        <v>320</v>
      </c>
      <c r="BM91" s="24" t="s">
        <v>1771</v>
      </c>
    </row>
    <row r="92" spans="2:65" s="1" customFormat="1" ht="22.5" customHeight="1">
      <c r="B92" s="41"/>
      <c r="C92" s="202" t="s">
        <v>82</v>
      </c>
      <c r="D92" s="202" t="s">
        <v>175</v>
      </c>
      <c r="E92" s="203" t="s">
        <v>1772</v>
      </c>
      <c r="F92" s="204" t="s">
        <v>1773</v>
      </c>
      <c r="G92" s="205" t="s">
        <v>1774</v>
      </c>
      <c r="H92" s="206">
        <v>1</v>
      </c>
      <c r="I92" s="207"/>
      <c r="J92" s="208">
        <f>ROUND(I92*H92,2)</f>
        <v>0</v>
      </c>
      <c r="K92" s="204" t="s">
        <v>21</v>
      </c>
      <c r="L92" s="61"/>
      <c r="M92" s="209" t="s">
        <v>21</v>
      </c>
      <c r="N92" s="210" t="s">
        <v>43</v>
      </c>
      <c r="O92" s="42"/>
      <c r="P92" s="211">
        <f>O92*H92</f>
        <v>0</v>
      </c>
      <c r="Q92" s="211">
        <v>0</v>
      </c>
      <c r="R92" s="211">
        <f>Q92*H92</f>
        <v>0</v>
      </c>
      <c r="S92" s="211">
        <v>0</v>
      </c>
      <c r="T92" s="212">
        <f>S92*H92</f>
        <v>0</v>
      </c>
      <c r="AR92" s="24" t="s">
        <v>320</v>
      </c>
      <c r="AT92" s="24" t="s">
        <v>175</v>
      </c>
      <c r="AU92" s="24" t="s">
        <v>82</v>
      </c>
      <c r="AY92" s="24" t="s">
        <v>172</v>
      </c>
      <c r="BE92" s="213">
        <f>IF(N92="základní",J92,0)</f>
        <v>0</v>
      </c>
      <c r="BF92" s="213">
        <f>IF(N92="snížená",J92,0)</f>
        <v>0</v>
      </c>
      <c r="BG92" s="213">
        <f>IF(N92="zákl. přenesená",J92,0)</f>
        <v>0</v>
      </c>
      <c r="BH92" s="213">
        <f>IF(N92="sníž. přenesená",J92,0)</f>
        <v>0</v>
      </c>
      <c r="BI92" s="213">
        <f>IF(N92="nulová",J92,0)</f>
        <v>0</v>
      </c>
      <c r="BJ92" s="24" t="s">
        <v>80</v>
      </c>
      <c r="BK92" s="213">
        <f>ROUND(I92*H92,2)</f>
        <v>0</v>
      </c>
      <c r="BL92" s="24" t="s">
        <v>320</v>
      </c>
      <c r="BM92" s="24" t="s">
        <v>1775</v>
      </c>
    </row>
    <row r="93" spans="2:47" s="1" customFormat="1" ht="189">
      <c r="B93" s="41"/>
      <c r="C93" s="63"/>
      <c r="D93" s="241" t="s">
        <v>1514</v>
      </c>
      <c r="E93" s="63"/>
      <c r="F93" s="264" t="s">
        <v>1776</v>
      </c>
      <c r="G93" s="63"/>
      <c r="H93" s="63"/>
      <c r="I93" s="172"/>
      <c r="J93" s="63"/>
      <c r="K93" s="63"/>
      <c r="L93" s="61"/>
      <c r="M93" s="216"/>
      <c r="N93" s="42"/>
      <c r="O93" s="42"/>
      <c r="P93" s="42"/>
      <c r="Q93" s="42"/>
      <c r="R93" s="42"/>
      <c r="S93" s="42"/>
      <c r="T93" s="78"/>
      <c r="AT93" s="24" t="s">
        <v>1514</v>
      </c>
      <c r="AU93" s="24" t="s">
        <v>82</v>
      </c>
    </row>
    <row r="94" spans="2:65" s="1" customFormat="1" ht="31.5" customHeight="1">
      <c r="B94" s="41"/>
      <c r="C94" s="202" t="s">
        <v>173</v>
      </c>
      <c r="D94" s="202" t="s">
        <v>175</v>
      </c>
      <c r="E94" s="203" t="s">
        <v>1777</v>
      </c>
      <c r="F94" s="204" t="s">
        <v>1778</v>
      </c>
      <c r="G94" s="205" t="s">
        <v>528</v>
      </c>
      <c r="H94" s="206">
        <v>8</v>
      </c>
      <c r="I94" s="207"/>
      <c r="J94" s="208">
        <f>ROUND(I94*H94,2)</f>
        <v>0</v>
      </c>
      <c r="K94" s="204" t="s">
        <v>21</v>
      </c>
      <c r="L94" s="61"/>
      <c r="M94" s="209" t="s">
        <v>21</v>
      </c>
      <c r="N94" s="210" t="s">
        <v>43</v>
      </c>
      <c r="O94" s="42"/>
      <c r="P94" s="211">
        <f>O94*H94</f>
        <v>0</v>
      </c>
      <c r="Q94" s="211">
        <v>0</v>
      </c>
      <c r="R94" s="211">
        <f>Q94*H94</f>
        <v>0</v>
      </c>
      <c r="S94" s="211">
        <v>0</v>
      </c>
      <c r="T94" s="212">
        <f>S94*H94</f>
        <v>0</v>
      </c>
      <c r="AR94" s="24" t="s">
        <v>320</v>
      </c>
      <c r="AT94" s="24" t="s">
        <v>175</v>
      </c>
      <c r="AU94" s="24" t="s">
        <v>82</v>
      </c>
      <c r="AY94" s="24" t="s">
        <v>172</v>
      </c>
      <c r="BE94" s="213">
        <f>IF(N94="základní",J94,0)</f>
        <v>0</v>
      </c>
      <c r="BF94" s="213">
        <f>IF(N94="snížená",J94,0)</f>
        <v>0</v>
      </c>
      <c r="BG94" s="213">
        <f>IF(N94="zákl. přenesená",J94,0)</f>
        <v>0</v>
      </c>
      <c r="BH94" s="213">
        <f>IF(N94="sníž. přenesená",J94,0)</f>
        <v>0</v>
      </c>
      <c r="BI94" s="213">
        <f>IF(N94="nulová",J94,0)</f>
        <v>0</v>
      </c>
      <c r="BJ94" s="24" t="s">
        <v>80</v>
      </c>
      <c r="BK94" s="213">
        <f>ROUND(I94*H94,2)</f>
        <v>0</v>
      </c>
      <c r="BL94" s="24" t="s">
        <v>320</v>
      </c>
      <c r="BM94" s="24" t="s">
        <v>1779</v>
      </c>
    </row>
    <row r="95" spans="2:65" s="1" customFormat="1" ht="22.5" customHeight="1">
      <c r="B95" s="41"/>
      <c r="C95" s="202" t="s">
        <v>180</v>
      </c>
      <c r="D95" s="202" t="s">
        <v>175</v>
      </c>
      <c r="E95" s="203" t="s">
        <v>1780</v>
      </c>
      <c r="F95" s="204" t="s">
        <v>1781</v>
      </c>
      <c r="G95" s="205" t="s">
        <v>238</v>
      </c>
      <c r="H95" s="206">
        <v>6</v>
      </c>
      <c r="I95" s="207"/>
      <c r="J95" s="208">
        <f>ROUND(I95*H95,2)</f>
        <v>0</v>
      </c>
      <c r="K95" s="204" t="s">
        <v>21</v>
      </c>
      <c r="L95" s="61"/>
      <c r="M95" s="209" t="s">
        <v>21</v>
      </c>
      <c r="N95" s="210" t="s">
        <v>43</v>
      </c>
      <c r="O95" s="42"/>
      <c r="P95" s="211">
        <f>O95*H95</f>
        <v>0</v>
      </c>
      <c r="Q95" s="211">
        <v>0</v>
      </c>
      <c r="R95" s="211">
        <f>Q95*H95</f>
        <v>0</v>
      </c>
      <c r="S95" s="211">
        <v>0</v>
      </c>
      <c r="T95" s="212">
        <f>S95*H95</f>
        <v>0</v>
      </c>
      <c r="AR95" s="24" t="s">
        <v>320</v>
      </c>
      <c r="AT95" s="24" t="s">
        <v>175</v>
      </c>
      <c r="AU95" s="24" t="s">
        <v>82</v>
      </c>
      <c r="AY95" s="24" t="s">
        <v>172</v>
      </c>
      <c r="BE95" s="213">
        <f>IF(N95="základní",J95,0)</f>
        <v>0</v>
      </c>
      <c r="BF95" s="213">
        <f>IF(N95="snížená",J95,0)</f>
        <v>0</v>
      </c>
      <c r="BG95" s="213">
        <f>IF(N95="zákl. přenesená",J95,0)</f>
        <v>0</v>
      </c>
      <c r="BH95" s="213">
        <f>IF(N95="sníž. přenesená",J95,0)</f>
        <v>0</v>
      </c>
      <c r="BI95" s="213">
        <f>IF(N95="nulová",J95,0)</f>
        <v>0</v>
      </c>
      <c r="BJ95" s="24" t="s">
        <v>80</v>
      </c>
      <c r="BK95" s="213">
        <f>ROUND(I95*H95,2)</f>
        <v>0</v>
      </c>
      <c r="BL95" s="24" t="s">
        <v>320</v>
      </c>
      <c r="BM95" s="24" t="s">
        <v>1782</v>
      </c>
    </row>
    <row r="96" spans="2:47" s="1" customFormat="1" ht="27">
      <c r="B96" s="41"/>
      <c r="C96" s="63"/>
      <c r="D96" s="241" t="s">
        <v>1514</v>
      </c>
      <c r="E96" s="63"/>
      <c r="F96" s="264" t="s">
        <v>1783</v>
      </c>
      <c r="G96" s="63"/>
      <c r="H96" s="63"/>
      <c r="I96" s="172"/>
      <c r="J96" s="63"/>
      <c r="K96" s="63"/>
      <c r="L96" s="61"/>
      <c r="M96" s="216"/>
      <c r="N96" s="42"/>
      <c r="O96" s="42"/>
      <c r="P96" s="42"/>
      <c r="Q96" s="42"/>
      <c r="R96" s="42"/>
      <c r="S96" s="42"/>
      <c r="T96" s="78"/>
      <c r="AT96" s="24" t="s">
        <v>1514</v>
      </c>
      <c r="AU96" s="24" t="s">
        <v>82</v>
      </c>
    </row>
    <row r="97" spans="2:65" s="1" customFormat="1" ht="22.5" customHeight="1">
      <c r="B97" s="41"/>
      <c r="C97" s="202" t="s">
        <v>215</v>
      </c>
      <c r="D97" s="202" t="s">
        <v>175</v>
      </c>
      <c r="E97" s="203" t="s">
        <v>1784</v>
      </c>
      <c r="F97" s="204" t="s">
        <v>1785</v>
      </c>
      <c r="G97" s="205" t="s">
        <v>238</v>
      </c>
      <c r="H97" s="206">
        <v>3</v>
      </c>
      <c r="I97" s="207"/>
      <c r="J97" s="208">
        <f>ROUND(I97*H97,2)</f>
        <v>0</v>
      </c>
      <c r="K97" s="204" t="s">
        <v>21</v>
      </c>
      <c r="L97" s="61"/>
      <c r="M97" s="209" t="s">
        <v>21</v>
      </c>
      <c r="N97" s="210" t="s">
        <v>43</v>
      </c>
      <c r="O97" s="42"/>
      <c r="P97" s="211">
        <f>O97*H97</f>
        <v>0</v>
      </c>
      <c r="Q97" s="211">
        <v>0</v>
      </c>
      <c r="R97" s="211">
        <f>Q97*H97</f>
        <v>0</v>
      </c>
      <c r="S97" s="211">
        <v>0</v>
      </c>
      <c r="T97" s="212">
        <f>S97*H97</f>
        <v>0</v>
      </c>
      <c r="AR97" s="24" t="s">
        <v>320</v>
      </c>
      <c r="AT97" s="24" t="s">
        <v>175</v>
      </c>
      <c r="AU97" s="24" t="s">
        <v>82</v>
      </c>
      <c r="AY97" s="24" t="s">
        <v>172</v>
      </c>
      <c r="BE97" s="213">
        <f>IF(N97="základní",J97,0)</f>
        <v>0</v>
      </c>
      <c r="BF97" s="213">
        <f>IF(N97="snížená",J97,0)</f>
        <v>0</v>
      </c>
      <c r="BG97" s="213">
        <f>IF(N97="zákl. přenesená",J97,0)</f>
        <v>0</v>
      </c>
      <c r="BH97" s="213">
        <f>IF(N97="sníž. přenesená",J97,0)</f>
        <v>0</v>
      </c>
      <c r="BI97" s="213">
        <f>IF(N97="nulová",J97,0)</f>
        <v>0</v>
      </c>
      <c r="BJ97" s="24" t="s">
        <v>80</v>
      </c>
      <c r="BK97" s="213">
        <f>ROUND(I97*H97,2)</f>
        <v>0</v>
      </c>
      <c r="BL97" s="24" t="s">
        <v>320</v>
      </c>
      <c r="BM97" s="24" t="s">
        <v>1786</v>
      </c>
    </row>
    <row r="98" spans="2:65" s="1" customFormat="1" ht="31.5" customHeight="1">
      <c r="B98" s="41"/>
      <c r="C98" s="202" t="s">
        <v>224</v>
      </c>
      <c r="D98" s="202" t="s">
        <v>175</v>
      </c>
      <c r="E98" s="203" t="s">
        <v>1787</v>
      </c>
      <c r="F98" s="204" t="s">
        <v>1788</v>
      </c>
      <c r="G98" s="205" t="s">
        <v>528</v>
      </c>
      <c r="H98" s="206">
        <v>174</v>
      </c>
      <c r="I98" s="207"/>
      <c r="J98" s="208">
        <f>ROUND(I98*H98,2)</f>
        <v>0</v>
      </c>
      <c r="K98" s="204" t="s">
        <v>21</v>
      </c>
      <c r="L98" s="61"/>
      <c r="M98" s="209" t="s">
        <v>21</v>
      </c>
      <c r="N98" s="210" t="s">
        <v>43</v>
      </c>
      <c r="O98" s="42"/>
      <c r="P98" s="211">
        <f>O98*H98</f>
        <v>0</v>
      </c>
      <c r="Q98" s="211">
        <v>0</v>
      </c>
      <c r="R98" s="211">
        <f>Q98*H98</f>
        <v>0</v>
      </c>
      <c r="S98" s="211">
        <v>0</v>
      </c>
      <c r="T98" s="212">
        <f>S98*H98</f>
        <v>0</v>
      </c>
      <c r="AR98" s="24" t="s">
        <v>320</v>
      </c>
      <c r="AT98" s="24" t="s">
        <v>175</v>
      </c>
      <c r="AU98" s="24" t="s">
        <v>82</v>
      </c>
      <c r="AY98" s="24" t="s">
        <v>172</v>
      </c>
      <c r="BE98" s="213">
        <f>IF(N98="základní",J98,0)</f>
        <v>0</v>
      </c>
      <c r="BF98" s="213">
        <f>IF(N98="snížená",J98,0)</f>
        <v>0</v>
      </c>
      <c r="BG98" s="213">
        <f>IF(N98="zákl. přenesená",J98,0)</f>
        <v>0</v>
      </c>
      <c r="BH98" s="213">
        <f>IF(N98="sníž. přenesená",J98,0)</f>
        <v>0</v>
      </c>
      <c r="BI98" s="213">
        <f>IF(N98="nulová",J98,0)</f>
        <v>0</v>
      </c>
      <c r="BJ98" s="24" t="s">
        <v>80</v>
      </c>
      <c r="BK98" s="213">
        <f>ROUND(I98*H98,2)</f>
        <v>0</v>
      </c>
      <c r="BL98" s="24" t="s">
        <v>320</v>
      </c>
      <c r="BM98" s="24" t="s">
        <v>1789</v>
      </c>
    </row>
    <row r="99" spans="2:51" s="13" customFormat="1" ht="13.5">
      <c r="B99" s="228"/>
      <c r="C99" s="229"/>
      <c r="D99" s="241" t="s">
        <v>184</v>
      </c>
      <c r="E99" s="251" t="s">
        <v>21</v>
      </c>
      <c r="F99" s="252" t="s">
        <v>1790</v>
      </c>
      <c r="G99" s="229"/>
      <c r="H99" s="253">
        <v>174</v>
      </c>
      <c r="I99" s="233"/>
      <c r="J99" s="229"/>
      <c r="K99" s="229"/>
      <c r="L99" s="234"/>
      <c r="M99" s="235"/>
      <c r="N99" s="236"/>
      <c r="O99" s="236"/>
      <c r="P99" s="236"/>
      <c r="Q99" s="236"/>
      <c r="R99" s="236"/>
      <c r="S99" s="236"/>
      <c r="T99" s="237"/>
      <c r="AT99" s="238" t="s">
        <v>184</v>
      </c>
      <c r="AU99" s="238" t="s">
        <v>82</v>
      </c>
      <c r="AV99" s="13" t="s">
        <v>82</v>
      </c>
      <c r="AW99" s="13" t="s">
        <v>35</v>
      </c>
      <c r="AX99" s="13" t="s">
        <v>80</v>
      </c>
      <c r="AY99" s="238" t="s">
        <v>172</v>
      </c>
    </row>
    <row r="100" spans="2:65" s="1" customFormat="1" ht="22.5" customHeight="1">
      <c r="B100" s="41"/>
      <c r="C100" s="202" t="s">
        <v>235</v>
      </c>
      <c r="D100" s="202" t="s">
        <v>175</v>
      </c>
      <c r="E100" s="203" t="s">
        <v>1791</v>
      </c>
      <c r="F100" s="204" t="s">
        <v>1792</v>
      </c>
      <c r="G100" s="205" t="s">
        <v>528</v>
      </c>
      <c r="H100" s="206">
        <v>87</v>
      </c>
      <c r="I100" s="207"/>
      <c r="J100" s="208">
        <f>ROUND(I100*H100,2)</f>
        <v>0</v>
      </c>
      <c r="K100" s="204" t="s">
        <v>21</v>
      </c>
      <c r="L100" s="61"/>
      <c r="M100" s="209" t="s">
        <v>21</v>
      </c>
      <c r="N100" s="210" t="s">
        <v>43</v>
      </c>
      <c r="O100" s="42"/>
      <c r="P100" s="211">
        <f>O100*H100</f>
        <v>0</v>
      </c>
      <c r="Q100" s="211">
        <v>0</v>
      </c>
      <c r="R100" s="211">
        <f>Q100*H100</f>
        <v>0</v>
      </c>
      <c r="S100" s="211">
        <v>0</v>
      </c>
      <c r="T100" s="212">
        <f>S100*H100</f>
        <v>0</v>
      </c>
      <c r="AR100" s="24" t="s">
        <v>320</v>
      </c>
      <c r="AT100" s="24" t="s">
        <v>175</v>
      </c>
      <c r="AU100" s="24" t="s">
        <v>82</v>
      </c>
      <c r="AY100" s="24" t="s">
        <v>172</v>
      </c>
      <c r="BE100" s="213">
        <f>IF(N100="základní",J100,0)</f>
        <v>0</v>
      </c>
      <c r="BF100" s="213">
        <f>IF(N100="snížená",J100,0)</f>
        <v>0</v>
      </c>
      <c r="BG100" s="213">
        <f>IF(N100="zákl. přenesená",J100,0)</f>
        <v>0</v>
      </c>
      <c r="BH100" s="213">
        <f>IF(N100="sníž. přenesená",J100,0)</f>
        <v>0</v>
      </c>
      <c r="BI100" s="213">
        <f>IF(N100="nulová",J100,0)</f>
        <v>0</v>
      </c>
      <c r="BJ100" s="24" t="s">
        <v>80</v>
      </c>
      <c r="BK100" s="213">
        <f>ROUND(I100*H100,2)</f>
        <v>0</v>
      </c>
      <c r="BL100" s="24" t="s">
        <v>320</v>
      </c>
      <c r="BM100" s="24" t="s">
        <v>1793</v>
      </c>
    </row>
    <row r="101" spans="2:47" s="1" customFormat="1" ht="27">
      <c r="B101" s="41"/>
      <c r="C101" s="63"/>
      <c r="D101" s="214" t="s">
        <v>1514</v>
      </c>
      <c r="E101" s="63"/>
      <c r="F101" s="215" t="s">
        <v>1794</v>
      </c>
      <c r="G101" s="63"/>
      <c r="H101" s="63"/>
      <c r="I101" s="172"/>
      <c r="J101" s="63"/>
      <c r="K101" s="63"/>
      <c r="L101" s="61"/>
      <c r="M101" s="216"/>
      <c r="N101" s="42"/>
      <c r="O101" s="42"/>
      <c r="P101" s="42"/>
      <c r="Q101" s="42"/>
      <c r="R101" s="42"/>
      <c r="S101" s="42"/>
      <c r="T101" s="78"/>
      <c r="AT101" s="24" t="s">
        <v>1514</v>
      </c>
      <c r="AU101" s="24" t="s">
        <v>82</v>
      </c>
    </row>
    <row r="102" spans="2:51" s="13" customFormat="1" ht="13.5">
      <c r="B102" s="228"/>
      <c r="C102" s="229"/>
      <c r="D102" s="241" t="s">
        <v>184</v>
      </c>
      <c r="E102" s="251" t="s">
        <v>21</v>
      </c>
      <c r="F102" s="252" t="s">
        <v>1795</v>
      </c>
      <c r="G102" s="229"/>
      <c r="H102" s="253">
        <v>87</v>
      </c>
      <c r="I102" s="233"/>
      <c r="J102" s="229"/>
      <c r="K102" s="229"/>
      <c r="L102" s="234"/>
      <c r="M102" s="235"/>
      <c r="N102" s="236"/>
      <c r="O102" s="236"/>
      <c r="P102" s="236"/>
      <c r="Q102" s="236"/>
      <c r="R102" s="236"/>
      <c r="S102" s="236"/>
      <c r="T102" s="237"/>
      <c r="AT102" s="238" t="s">
        <v>184</v>
      </c>
      <c r="AU102" s="238" t="s">
        <v>82</v>
      </c>
      <c r="AV102" s="13" t="s">
        <v>82</v>
      </c>
      <c r="AW102" s="13" t="s">
        <v>35</v>
      </c>
      <c r="AX102" s="13" t="s">
        <v>80</v>
      </c>
      <c r="AY102" s="238" t="s">
        <v>172</v>
      </c>
    </row>
    <row r="103" spans="2:65" s="1" customFormat="1" ht="22.5" customHeight="1">
      <c r="B103" s="41"/>
      <c r="C103" s="202" t="s">
        <v>243</v>
      </c>
      <c r="D103" s="202" t="s">
        <v>175</v>
      </c>
      <c r="E103" s="203" t="s">
        <v>1796</v>
      </c>
      <c r="F103" s="204" t="s">
        <v>1797</v>
      </c>
      <c r="G103" s="205" t="s">
        <v>1518</v>
      </c>
      <c r="H103" s="206">
        <v>9</v>
      </c>
      <c r="I103" s="207"/>
      <c r="J103" s="208">
        <f>ROUND(I103*H103,2)</f>
        <v>0</v>
      </c>
      <c r="K103" s="204" t="s">
        <v>21</v>
      </c>
      <c r="L103" s="61"/>
      <c r="M103" s="209" t="s">
        <v>21</v>
      </c>
      <c r="N103" s="210" t="s">
        <v>43</v>
      </c>
      <c r="O103" s="42"/>
      <c r="P103" s="211">
        <f>O103*H103</f>
        <v>0</v>
      </c>
      <c r="Q103" s="211">
        <v>0</v>
      </c>
      <c r="R103" s="211">
        <f>Q103*H103</f>
        <v>0</v>
      </c>
      <c r="S103" s="211">
        <v>0</v>
      </c>
      <c r="T103" s="212">
        <f>S103*H103</f>
        <v>0</v>
      </c>
      <c r="AR103" s="24" t="s">
        <v>320</v>
      </c>
      <c r="AT103" s="24" t="s">
        <v>175</v>
      </c>
      <c r="AU103" s="24" t="s">
        <v>82</v>
      </c>
      <c r="AY103" s="24" t="s">
        <v>172</v>
      </c>
      <c r="BE103" s="213">
        <f>IF(N103="základní",J103,0)</f>
        <v>0</v>
      </c>
      <c r="BF103" s="213">
        <f>IF(N103="snížená",J103,0)</f>
        <v>0</v>
      </c>
      <c r="BG103" s="213">
        <f>IF(N103="zákl. přenesená",J103,0)</f>
        <v>0</v>
      </c>
      <c r="BH103" s="213">
        <f>IF(N103="sníž. přenesená",J103,0)</f>
        <v>0</v>
      </c>
      <c r="BI103" s="213">
        <f>IF(N103="nulová",J103,0)</f>
        <v>0</v>
      </c>
      <c r="BJ103" s="24" t="s">
        <v>80</v>
      </c>
      <c r="BK103" s="213">
        <f>ROUND(I103*H103,2)</f>
        <v>0</v>
      </c>
      <c r="BL103" s="24" t="s">
        <v>320</v>
      </c>
      <c r="BM103" s="24" t="s">
        <v>1798</v>
      </c>
    </row>
    <row r="104" spans="2:65" s="1" customFormat="1" ht="22.5" customHeight="1">
      <c r="B104" s="41"/>
      <c r="C104" s="202" t="s">
        <v>252</v>
      </c>
      <c r="D104" s="202" t="s">
        <v>175</v>
      </c>
      <c r="E104" s="203" t="s">
        <v>1799</v>
      </c>
      <c r="F104" s="204" t="s">
        <v>1800</v>
      </c>
      <c r="G104" s="205" t="s">
        <v>1774</v>
      </c>
      <c r="H104" s="206">
        <v>1</v>
      </c>
      <c r="I104" s="207"/>
      <c r="J104" s="208">
        <f>ROUND(I104*H104,2)</f>
        <v>0</v>
      </c>
      <c r="K104" s="204" t="s">
        <v>21</v>
      </c>
      <c r="L104" s="61"/>
      <c r="M104" s="209" t="s">
        <v>21</v>
      </c>
      <c r="N104" s="210" t="s">
        <v>43</v>
      </c>
      <c r="O104" s="42"/>
      <c r="P104" s="211">
        <f>O104*H104</f>
        <v>0</v>
      </c>
      <c r="Q104" s="211">
        <v>0</v>
      </c>
      <c r="R104" s="211">
        <f>Q104*H104</f>
        <v>0</v>
      </c>
      <c r="S104" s="211">
        <v>0</v>
      </c>
      <c r="T104" s="212">
        <f>S104*H104</f>
        <v>0</v>
      </c>
      <c r="AR104" s="24" t="s">
        <v>320</v>
      </c>
      <c r="AT104" s="24" t="s">
        <v>175</v>
      </c>
      <c r="AU104" s="24" t="s">
        <v>82</v>
      </c>
      <c r="AY104" s="24" t="s">
        <v>172</v>
      </c>
      <c r="BE104" s="213">
        <f>IF(N104="základní",J104,0)</f>
        <v>0</v>
      </c>
      <c r="BF104" s="213">
        <f>IF(N104="snížená",J104,0)</f>
        <v>0</v>
      </c>
      <c r="BG104" s="213">
        <f>IF(N104="zákl. přenesená",J104,0)</f>
        <v>0</v>
      </c>
      <c r="BH104" s="213">
        <f>IF(N104="sníž. přenesená",J104,0)</f>
        <v>0</v>
      </c>
      <c r="BI104" s="213">
        <f>IF(N104="nulová",J104,0)</f>
        <v>0</v>
      </c>
      <c r="BJ104" s="24" t="s">
        <v>80</v>
      </c>
      <c r="BK104" s="213">
        <f>ROUND(I104*H104,2)</f>
        <v>0</v>
      </c>
      <c r="BL104" s="24" t="s">
        <v>320</v>
      </c>
      <c r="BM104" s="24" t="s">
        <v>1801</v>
      </c>
    </row>
    <row r="105" spans="2:65" s="1" customFormat="1" ht="22.5" customHeight="1">
      <c r="B105" s="41"/>
      <c r="C105" s="202" t="s">
        <v>257</v>
      </c>
      <c r="D105" s="202" t="s">
        <v>175</v>
      </c>
      <c r="E105" s="203" t="s">
        <v>1802</v>
      </c>
      <c r="F105" s="204" t="s">
        <v>1803</v>
      </c>
      <c r="G105" s="205" t="s">
        <v>1518</v>
      </c>
      <c r="H105" s="206">
        <v>36</v>
      </c>
      <c r="I105" s="207"/>
      <c r="J105" s="208">
        <f>ROUND(I105*H105,2)</f>
        <v>0</v>
      </c>
      <c r="K105" s="204" t="s">
        <v>21</v>
      </c>
      <c r="L105" s="61"/>
      <c r="M105" s="209" t="s">
        <v>21</v>
      </c>
      <c r="N105" s="210" t="s">
        <v>43</v>
      </c>
      <c r="O105" s="42"/>
      <c r="P105" s="211">
        <f>O105*H105</f>
        <v>0</v>
      </c>
      <c r="Q105" s="211">
        <v>0</v>
      </c>
      <c r="R105" s="211">
        <f>Q105*H105</f>
        <v>0</v>
      </c>
      <c r="S105" s="211">
        <v>0</v>
      </c>
      <c r="T105" s="212">
        <f>S105*H105</f>
        <v>0</v>
      </c>
      <c r="AR105" s="24" t="s">
        <v>320</v>
      </c>
      <c r="AT105" s="24" t="s">
        <v>175</v>
      </c>
      <c r="AU105" s="24" t="s">
        <v>82</v>
      </c>
      <c r="AY105" s="24" t="s">
        <v>172</v>
      </c>
      <c r="BE105" s="213">
        <f>IF(N105="základní",J105,0)</f>
        <v>0</v>
      </c>
      <c r="BF105" s="213">
        <f>IF(N105="snížená",J105,0)</f>
        <v>0</v>
      </c>
      <c r="BG105" s="213">
        <f>IF(N105="zákl. přenesená",J105,0)</f>
        <v>0</v>
      </c>
      <c r="BH105" s="213">
        <f>IF(N105="sníž. přenesená",J105,0)</f>
        <v>0</v>
      </c>
      <c r="BI105" s="213">
        <f>IF(N105="nulová",J105,0)</f>
        <v>0</v>
      </c>
      <c r="BJ105" s="24" t="s">
        <v>80</v>
      </c>
      <c r="BK105" s="213">
        <f>ROUND(I105*H105,2)</f>
        <v>0</v>
      </c>
      <c r="BL105" s="24" t="s">
        <v>320</v>
      </c>
      <c r="BM105" s="24" t="s">
        <v>1804</v>
      </c>
    </row>
    <row r="106" spans="2:63" s="11" customFormat="1" ht="29.85" customHeight="1">
      <c r="B106" s="185"/>
      <c r="C106" s="186"/>
      <c r="D106" s="199" t="s">
        <v>71</v>
      </c>
      <c r="E106" s="200" t="s">
        <v>1732</v>
      </c>
      <c r="F106" s="200" t="s">
        <v>1733</v>
      </c>
      <c r="G106" s="186"/>
      <c r="H106" s="186"/>
      <c r="I106" s="189"/>
      <c r="J106" s="201">
        <f>BK106</f>
        <v>0</v>
      </c>
      <c r="K106" s="186"/>
      <c r="L106" s="191"/>
      <c r="M106" s="192"/>
      <c r="N106" s="193"/>
      <c r="O106" s="193"/>
      <c r="P106" s="194">
        <f>P107</f>
        <v>0</v>
      </c>
      <c r="Q106" s="193"/>
      <c r="R106" s="194">
        <f>R107</f>
        <v>0</v>
      </c>
      <c r="S106" s="193"/>
      <c r="T106" s="195">
        <f>T107</f>
        <v>0</v>
      </c>
      <c r="AR106" s="196" t="s">
        <v>82</v>
      </c>
      <c r="AT106" s="197" t="s">
        <v>71</v>
      </c>
      <c r="AU106" s="197" t="s">
        <v>80</v>
      </c>
      <c r="AY106" s="196" t="s">
        <v>172</v>
      </c>
      <c r="BK106" s="198">
        <f>BK107</f>
        <v>0</v>
      </c>
    </row>
    <row r="107" spans="2:65" s="1" customFormat="1" ht="22.5" customHeight="1">
      <c r="B107" s="41"/>
      <c r="C107" s="202" t="s">
        <v>264</v>
      </c>
      <c r="D107" s="202" t="s">
        <v>175</v>
      </c>
      <c r="E107" s="203" t="s">
        <v>1734</v>
      </c>
      <c r="F107" s="204" t="s">
        <v>1805</v>
      </c>
      <c r="G107" s="205" t="s">
        <v>1774</v>
      </c>
      <c r="H107" s="206">
        <v>6</v>
      </c>
      <c r="I107" s="207"/>
      <c r="J107" s="208">
        <f>ROUND(I107*H107,2)</f>
        <v>0</v>
      </c>
      <c r="K107" s="204" t="s">
        <v>21</v>
      </c>
      <c r="L107" s="61"/>
      <c r="M107" s="209" t="s">
        <v>21</v>
      </c>
      <c r="N107" s="210" t="s">
        <v>43</v>
      </c>
      <c r="O107" s="42"/>
      <c r="P107" s="211">
        <f>O107*H107</f>
        <v>0</v>
      </c>
      <c r="Q107" s="211">
        <v>0</v>
      </c>
      <c r="R107" s="211">
        <f>Q107*H107</f>
        <v>0</v>
      </c>
      <c r="S107" s="211">
        <v>0</v>
      </c>
      <c r="T107" s="212">
        <f>S107*H107</f>
        <v>0</v>
      </c>
      <c r="AR107" s="24" t="s">
        <v>320</v>
      </c>
      <c r="AT107" s="24" t="s">
        <v>175</v>
      </c>
      <c r="AU107" s="24" t="s">
        <v>82</v>
      </c>
      <c r="AY107" s="24" t="s">
        <v>172</v>
      </c>
      <c r="BE107" s="213">
        <f>IF(N107="základní",J107,0)</f>
        <v>0</v>
      </c>
      <c r="BF107" s="213">
        <f>IF(N107="snížená",J107,0)</f>
        <v>0</v>
      </c>
      <c r="BG107" s="213">
        <f>IF(N107="zákl. přenesená",J107,0)</f>
        <v>0</v>
      </c>
      <c r="BH107" s="213">
        <f>IF(N107="sníž. přenesená",J107,0)</f>
        <v>0</v>
      </c>
      <c r="BI107" s="213">
        <f>IF(N107="nulová",J107,0)</f>
        <v>0</v>
      </c>
      <c r="BJ107" s="24" t="s">
        <v>80</v>
      </c>
      <c r="BK107" s="213">
        <f>ROUND(I107*H107,2)</f>
        <v>0</v>
      </c>
      <c r="BL107" s="24" t="s">
        <v>320</v>
      </c>
      <c r="BM107" s="24" t="s">
        <v>1806</v>
      </c>
    </row>
    <row r="108" spans="2:63" s="11" customFormat="1" ht="29.85" customHeight="1">
      <c r="B108" s="185"/>
      <c r="C108" s="186"/>
      <c r="D108" s="199" t="s">
        <v>71</v>
      </c>
      <c r="E108" s="200" t="s">
        <v>1742</v>
      </c>
      <c r="F108" s="200" t="s">
        <v>1743</v>
      </c>
      <c r="G108" s="186"/>
      <c r="H108" s="186"/>
      <c r="I108" s="189"/>
      <c r="J108" s="201">
        <f>BK108</f>
        <v>0</v>
      </c>
      <c r="K108" s="186"/>
      <c r="L108" s="191"/>
      <c r="M108" s="192"/>
      <c r="N108" s="193"/>
      <c r="O108" s="193"/>
      <c r="P108" s="194">
        <f>SUM(P109:P112)</f>
        <v>0</v>
      </c>
      <c r="Q108" s="193"/>
      <c r="R108" s="194">
        <f>SUM(R109:R112)</f>
        <v>0</v>
      </c>
      <c r="S108" s="193"/>
      <c r="T108" s="195">
        <f>SUM(T109:T112)</f>
        <v>0</v>
      </c>
      <c r="AR108" s="196" t="s">
        <v>82</v>
      </c>
      <c r="AT108" s="197" t="s">
        <v>71</v>
      </c>
      <c r="AU108" s="197" t="s">
        <v>80</v>
      </c>
      <c r="AY108" s="196" t="s">
        <v>172</v>
      </c>
      <c r="BK108" s="198">
        <f>SUM(BK109:BK112)</f>
        <v>0</v>
      </c>
    </row>
    <row r="109" spans="2:65" s="1" customFormat="1" ht="22.5" customHeight="1">
      <c r="B109" s="41"/>
      <c r="C109" s="202" t="s">
        <v>271</v>
      </c>
      <c r="D109" s="202" t="s">
        <v>175</v>
      </c>
      <c r="E109" s="203" t="s">
        <v>1744</v>
      </c>
      <c r="F109" s="204" t="s">
        <v>1807</v>
      </c>
      <c r="G109" s="205" t="s">
        <v>196</v>
      </c>
      <c r="H109" s="206">
        <v>1.08</v>
      </c>
      <c r="I109" s="207"/>
      <c r="J109" s="208">
        <f>ROUND(I109*H109,2)</f>
        <v>0</v>
      </c>
      <c r="K109" s="204" t="s">
        <v>21</v>
      </c>
      <c r="L109" s="61"/>
      <c r="M109" s="209" t="s">
        <v>21</v>
      </c>
      <c r="N109" s="210" t="s">
        <v>43</v>
      </c>
      <c r="O109" s="42"/>
      <c r="P109" s="211">
        <f>O109*H109</f>
        <v>0</v>
      </c>
      <c r="Q109" s="211">
        <v>0</v>
      </c>
      <c r="R109" s="211">
        <f>Q109*H109</f>
        <v>0</v>
      </c>
      <c r="S109" s="211">
        <v>0</v>
      </c>
      <c r="T109" s="212">
        <f>S109*H109</f>
        <v>0</v>
      </c>
      <c r="AR109" s="24" t="s">
        <v>320</v>
      </c>
      <c r="AT109" s="24" t="s">
        <v>175</v>
      </c>
      <c r="AU109" s="24" t="s">
        <v>82</v>
      </c>
      <c r="AY109" s="24" t="s">
        <v>172</v>
      </c>
      <c r="BE109" s="213">
        <f>IF(N109="základní",J109,0)</f>
        <v>0</v>
      </c>
      <c r="BF109" s="213">
        <f>IF(N109="snížená",J109,0)</f>
        <v>0</v>
      </c>
      <c r="BG109" s="213">
        <f>IF(N109="zákl. přenesená",J109,0)</f>
        <v>0</v>
      </c>
      <c r="BH109" s="213">
        <f>IF(N109="sníž. přenesená",J109,0)</f>
        <v>0</v>
      </c>
      <c r="BI109" s="213">
        <f>IF(N109="nulová",J109,0)</f>
        <v>0</v>
      </c>
      <c r="BJ109" s="24" t="s">
        <v>80</v>
      </c>
      <c r="BK109" s="213">
        <f>ROUND(I109*H109,2)</f>
        <v>0</v>
      </c>
      <c r="BL109" s="24" t="s">
        <v>320</v>
      </c>
      <c r="BM109" s="24" t="s">
        <v>1808</v>
      </c>
    </row>
    <row r="110" spans="2:51" s="13" customFormat="1" ht="13.5">
      <c r="B110" s="228"/>
      <c r="C110" s="229"/>
      <c r="D110" s="241" t="s">
        <v>184</v>
      </c>
      <c r="E110" s="251" t="s">
        <v>21</v>
      </c>
      <c r="F110" s="252" t="s">
        <v>1809</v>
      </c>
      <c r="G110" s="229"/>
      <c r="H110" s="253">
        <v>1.08</v>
      </c>
      <c r="I110" s="233"/>
      <c r="J110" s="229"/>
      <c r="K110" s="229"/>
      <c r="L110" s="234"/>
      <c r="M110" s="235"/>
      <c r="N110" s="236"/>
      <c r="O110" s="236"/>
      <c r="P110" s="236"/>
      <c r="Q110" s="236"/>
      <c r="R110" s="236"/>
      <c r="S110" s="236"/>
      <c r="T110" s="237"/>
      <c r="AT110" s="238" t="s">
        <v>184</v>
      </c>
      <c r="AU110" s="238" t="s">
        <v>82</v>
      </c>
      <c r="AV110" s="13" t="s">
        <v>82</v>
      </c>
      <c r="AW110" s="13" t="s">
        <v>35</v>
      </c>
      <c r="AX110" s="13" t="s">
        <v>80</v>
      </c>
      <c r="AY110" s="238" t="s">
        <v>172</v>
      </c>
    </row>
    <row r="111" spans="2:65" s="1" customFormat="1" ht="22.5" customHeight="1">
      <c r="B111" s="41"/>
      <c r="C111" s="202" t="s">
        <v>278</v>
      </c>
      <c r="D111" s="202" t="s">
        <v>175</v>
      </c>
      <c r="E111" s="203" t="s">
        <v>1810</v>
      </c>
      <c r="F111" s="204" t="s">
        <v>1811</v>
      </c>
      <c r="G111" s="205" t="s">
        <v>196</v>
      </c>
      <c r="H111" s="206">
        <v>0.54</v>
      </c>
      <c r="I111" s="207"/>
      <c r="J111" s="208">
        <f>ROUND(I111*H111,2)</f>
        <v>0</v>
      </c>
      <c r="K111" s="204" t="s">
        <v>21</v>
      </c>
      <c r="L111" s="61"/>
      <c r="M111" s="209" t="s">
        <v>21</v>
      </c>
      <c r="N111" s="210" t="s">
        <v>43</v>
      </c>
      <c r="O111" s="42"/>
      <c r="P111" s="211">
        <f>O111*H111</f>
        <v>0</v>
      </c>
      <c r="Q111" s="211">
        <v>0</v>
      </c>
      <c r="R111" s="211">
        <f>Q111*H111</f>
        <v>0</v>
      </c>
      <c r="S111" s="211">
        <v>0</v>
      </c>
      <c r="T111" s="212">
        <f>S111*H111</f>
        <v>0</v>
      </c>
      <c r="AR111" s="24" t="s">
        <v>320</v>
      </c>
      <c r="AT111" s="24" t="s">
        <v>175</v>
      </c>
      <c r="AU111" s="24" t="s">
        <v>82</v>
      </c>
      <c r="AY111" s="24" t="s">
        <v>172</v>
      </c>
      <c r="BE111" s="213">
        <f>IF(N111="základní",J111,0)</f>
        <v>0</v>
      </c>
      <c r="BF111" s="213">
        <f>IF(N111="snížená",J111,0)</f>
        <v>0</v>
      </c>
      <c r="BG111" s="213">
        <f>IF(N111="zákl. přenesená",J111,0)</f>
        <v>0</v>
      </c>
      <c r="BH111" s="213">
        <f>IF(N111="sníž. přenesená",J111,0)</f>
        <v>0</v>
      </c>
      <c r="BI111" s="213">
        <f>IF(N111="nulová",J111,0)</f>
        <v>0</v>
      </c>
      <c r="BJ111" s="24" t="s">
        <v>80</v>
      </c>
      <c r="BK111" s="213">
        <f>ROUND(I111*H111,2)</f>
        <v>0</v>
      </c>
      <c r="BL111" s="24" t="s">
        <v>320</v>
      </c>
      <c r="BM111" s="24" t="s">
        <v>1812</v>
      </c>
    </row>
    <row r="112" spans="2:51" s="13" customFormat="1" ht="13.5">
      <c r="B112" s="228"/>
      <c r="C112" s="229"/>
      <c r="D112" s="214" t="s">
        <v>184</v>
      </c>
      <c r="E112" s="230" t="s">
        <v>21</v>
      </c>
      <c r="F112" s="231" t="s">
        <v>1813</v>
      </c>
      <c r="G112" s="229"/>
      <c r="H112" s="232">
        <v>0.54</v>
      </c>
      <c r="I112" s="233"/>
      <c r="J112" s="229"/>
      <c r="K112" s="229"/>
      <c r="L112" s="234"/>
      <c r="M112" s="235"/>
      <c r="N112" s="236"/>
      <c r="O112" s="236"/>
      <c r="P112" s="236"/>
      <c r="Q112" s="236"/>
      <c r="R112" s="236"/>
      <c r="S112" s="236"/>
      <c r="T112" s="237"/>
      <c r="AT112" s="238" t="s">
        <v>184</v>
      </c>
      <c r="AU112" s="238" t="s">
        <v>82</v>
      </c>
      <c r="AV112" s="13" t="s">
        <v>82</v>
      </c>
      <c r="AW112" s="13" t="s">
        <v>35</v>
      </c>
      <c r="AX112" s="13" t="s">
        <v>80</v>
      </c>
      <c r="AY112" s="238" t="s">
        <v>172</v>
      </c>
    </row>
    <row r="113" spans="2:63" s="11" customFormat="1" ht="29.85" customHeight="1">
      <c r="B113" s="185"/>
      <c r="C113" s="186"/>
      <c r="D113" s="199" t="s">
        <v>71</v>
      </c>
      <c r="E113" s="200" t="s">
        <v>1748</v>
      </c>
      <c r="F113" s="200" t="s">
        <v>1749</v>
      </c>
      <c r="G113" s="186"/>
      <c r="H113" s="186"/>
      <c r="I113" s="189"/>
      <c r="J113" s="201">
        <f>BK113</f>
        <v>0</v>
      </c>
      <c r="K113" s="186"/>
      <c r="L113" s="191"/>
      <c r="M113" s="192"/>
      <c r="N113" s="193"/>
      <c r="O113" s="193"/>
      <c r="P113" s="194">
        <f>SUM(P114:P115)</f>
        <v>0</v>
      </c>
      <c r="Q113" s="193"/>
      <c r="R113" s="194">
        <f>SUM(R114:R115)</f>
        <v>0</v>
      </c>
      <c r="S113" s="193"/>
      <c r="T113" s="195">
        <f>SUM(T114:T115)</f>
        <v>0</v>
      </c>
      <c r="AR113" s="196" t="s">
        <v>82</v>
      </c>
      <c r="AT113" s="197" t="s">
        <v>71</v>
      </c>
      <c r="AU113" s="197" t="s">
        <v>80</v>
      </c>
      <c r="AY113" s="196" t="s">
        <v>172</v>
      </c>
      <c r="BK113" s="198">
        <f>SUM(BK114:BK115)</f>
        <v>0</v>
      </c>
    </row>
    <row r="114" spans="2:65" s="1" customFormat="1" ht="22.5" customHeight="1">
      <c r="B114" s="41"/>
      <c r="C114" s="202" t="s">
        <v>284</v>
      </c>
      <c r="D114" s="202" t="s">
        <v>175</v>
      </c>
      <c r="E114" s="203" t="s">
        <v>1754</v>
      </c>
      <c r="F114" s="204" t="s">
        <v>1814</v>
      </c>
      <c r="G114" s="205" t="s">
        <v>1518</v>
      </c>
      <c r="H114" s="206">
        <v>36</v>
      </c>
      <c r="I114" s="207"/>
      <c r="J114" s="208">
        <f>ROUND(I114*H114,2)</f>
        <v>0</v>
      </c>
      <c r="K114" s="204" t="s">
        <v>21</v>
      </c>
      <c r="L114" s="61"/>
      <c r="M114" s="209" t="s">
        <v>21</v>
      </c>
      <c r="N114" s="210" t="s">
        <v>43</v>
      </c>
      <c r="O114" s="42"/>
      <c r="P114" s="211">
        <f>O114*H114</f>
        <v>0</v>
      </c>
      <c r="Q114" s="211">
        <v>0</v>
      </c>
      <c r="R114" s="211">
        <f>Q114*H114</f>
        <v>0</v>
      </c>
      <c r="S114" s="211">
        <v>0</v>
      </c>
      <c r="T114" s="212">
        <f>S114*H114</f>
        <v>0</v>
      </c>
      <c r="AR114" s="24" t="s">
        <v>320</v>
      </c>
      <c r="AT114" s="24" t="s">
        <v>175</v>
      </c>
      <c r="AU114" s="24" t="s">
        <v>82</v>
      </c>
      <c r="AY114" s="24" t="s">
        <v>172</v>
      </c>
      <c r="BE114" s="213">
        <f>IF(N114="základní",J114,0)</f>
        <v>0</v>
      </c>
      <c r="BF114" s="213">
        <f>IF(N114="snížená",J114,0)</f>
        <v>0</v>
      </c>
      <c r="BG114" s="213">
        <f>IF(N114="zákl. přenesená",J114,0)</f>
        <v>0</v>
      </c>
      <c r="BH114" s="213">
        <f>IF(N114="sníž. přenesená",J114,0)</f>
        <v>0</v>
      </c>
      <c r="BI114" s="213">
        <f>IF(N114="nulová",J114,0)</f>
        <v>0</v>
      </c>
      <c r="BJ114" s="24" t="s">
        <v>80</v>
      </c>
      <c r="BK114" s="213">
        <f>ROUND(I114*H114,2)</f>
        <v>0</v>
      </c>
      <c r="BL114" s="24" t="s">
        <v>320</v>
      </c>
      <c r="BM114" s="24" t="s">
        <v>1815</v>
      </c>
    </row>
    <row r="115" spans="2:47" s="1" customFormat="1" ht="27">
      <c r="B115" s="41"/>
      <c r="C115" s="63"/>
      <c r="D115" s="214" t="s">
        <v>1514</v>
      </c>
      <c r="E115" s="63"/>
      <c r="F115" s="215" t="s">
        <v>1816</v>
      </c>
      <c r="G115" s="63"/>
      <c r="H115" s="63"/>
      <c r="I115" s="172"/>
      <c r="J115" s="63"/>
      <c r="K115" s="63"/>
      <c r="L115" s="61"/>
      <c r="M115" s="216"/>
      <c r="N115" s="42"/>
      <c r="O115" s="42"/>
      <c r="P115" s="42"/>
      <c r="Q115" s="42"/>
      <c r="R115" s="42"/>
      <c r="S115" s="42"/>
      <c r="T115" s="78"/>
      <c r="AT115" s="24" t="s">
        <v>1514</v>
      </c>
      <c r="AU115" s="24" t="s">
        <v>82</v>
      </c>
    </row>
    <row r="116" spans="2:63" s="11" customFormat="1" ht="29.85" customHeight="1">
      <c r="B116" s="185"/>
      <c r="C116" s="186"/>
      <c r="D116" s="199" t="s">
        <v>71</v>
      </c>
      <c r="E116" s="200" t="s">
        <v>896</v>
      </c>
      <c r="F116" s="200" t="s">
        <v>897</v>
      </c>
      <c r="G116" s="186"/>
      <c r="H116" s="186"/>
      <c r="I116" s="189"/>
      <c r="J116" s="201">
        <f>BK116</f>
        <v>0</v>
      </c>
      <c r="K116" s="186"/>
      <c r="L116" s="191"/>
      <c r="M116" s="192"/>
      <c r="N116" s="193"/>
      <c r="O116" s="193"/>
      <c r="P116" s="194">
        <f>SUM(P117:P118)</f>
        <v>0</v>
      </c>
      <c r="Q116" s="193"/>
      <c r="R116" s="194">
        <f>SUM(R117:R118)</f>
        <v>0</v>
      </c>
      <c r="S116" s="193"/>
      <c r="T116" s="195">
        <f>SUM(T117:T118)</f>
        <v>0</v>
      </c>
      <c r="AR116" s="196" t="s">
        <v>82</v>
      </c>
      <c r="AT116" s="197" t="s">
        <v>71</v>
      </c>
      <c r="AU116" s="197" t="s">
        <v>80</v>
      </c>
      <c r="AY116" s="196" t="s">
        <v>172</v>
      </c>
      <c r="BK116" s="198">
        <f>SUM(BK117:BK118)</f>
        <v>0</v>
      </c>
    </row>
    <row r="117" spans="2:65" s="1" customFormat="1" ht="22.5" customHeight="1">
      <c r="B117" s="41"/>
      <c r="C117" s="202" t="s">
        <v>10</v>
      </c>
      <c r="D117" s="202" t="s">
        <v>175</v>
      </c>
      <c r="E117" s="203" t="s">
        <v>1757</v>
      </c>
      <c r="F117" s="204" t="s">
        <v>1817</v>
      </c>
      <c r="G117" s="205" t="s">
        <v>901</v>
      </c>
      <c r="H117" s="206">
        <v>30</v>
      </c>
      <c r="I117" s="207"/>
      <c r="J117" s="208">
        <f>ROUND(I117*H117,2)</f>
        <v>0</v>
      </c>
      <c r="K117" s="204" t="s">
        <v>21</v>
      </c>
      <c r="L117" s="61"/>
      <c r="M117" s="209" t="s">
        <v>21</v>
      </c>
      <c r="N117" s="210" t="s">
        <v>43</v>
      </c>
      <c r="O117" s="42"/>
      <c r="P117" s="211">
        <f>O117*H117</f>
        <v>0</v>
      </c>
      <c r="Q117" s="211">
        <v>0</v>
      </c>
      <c r="R117" s="211">
        <f>Q117*H117</f>
        <v>0</v>
      </c>
      <c r="S117" s="211">
        <v>0</v>
      </c>
      <c r="T117" s="212">
        <f>S117*H117</f>
        <v>0</v>
      </c>
      <c r="AR117" s="24" t="s">
        <v>320</v>
      </c>
      <c r="AT117" s="24" t="s">
        <v>175</v>
      </c>
      <c r="AU117" s="24" t="s">
        <v>82</v>
      </c>
      <c r="AY117" s="24" t="s">
        <v>172</v>
      </c>
      <c r="BE117" s="213">
        <f>IF(N117="základní",J117,0)</f>
        <v>0</v>
      </c>
      <c r="BF117" s="213">
        <f>IF(N117="snížená",J117,0)</f>
        <v>0</v>
      </c>
      <c r="BG117" s="213">
        <f>IF(N117="zákl. přenesená",J117,0)</f>
        <v>0</v>
      </c>
      <c r="BH117" s="213">
        <f>IF(N117="sníž. přenesená",J117,0)</f>
        <v>0</v>
      </c>
      <c r="BI117" s="213">
        <f>IF(N117="nulová",J117,0)</f>
        <v>0</v>
      </c>
      <c r="BJ117" s="24" t="s">
        <v>80</v>
      </c>
      <c r="BK117" s="213">
        <f>ROUND(I117*H117,2)</f>
        <v>0</v>
      </c>
      <c r="BL117" s="24" t="s">
        <v>320</v>
      </c>
      <c r="BM117" s="24" t="s">
        <v>1818</v>
      </c>
    </row>
    <row r="118" spans="2:51" s="13" customFormat="1" ht="13.5">
      <c r="B118" s="228"/>
      <c r="C118" s="229"/>
      <c r="D118" s="214" t="s">
        <v>184</v>
      </c>
      <c r="E118" s="230" t="s">
        <v>21</v>
      </c>
      <c r="F118" s="231" t="s">
        <v>1819</v>
      </c>
      <c r="G118" s="229"/>
      <c r="H118" s="232">
        <v>30</v>
      </c>
      <c r="I118" s="233"/>
      <c r="J118" s="229"/>
      <c r="K118" s="229"/>
      <c r="L118" s="234"/>
      <c r="M118" s="270"/>
      <c r="N118" s="271"/>
      <c r="O118" s="271"/>
      <c r="P118" s="271"/>
      <c r="Q118" s="271"/>
      <c r="R118" s="271"/>
      <c r="S118" s="271"/>
      <c r="T118" s="272"/>
      <c r="AT118" s="238" t="s">
        <v>184</v>
      </c>
      <c r="AU118" s="238" t="s">
        <v>82</v>
      </c>
      <c r="AV118" s="13" t="s">
        <v>82</v>
      </c>
      <c r="AW118" s="13" t="s">
        <v>35</v>
      </c>
      <c r="AX118" s="13" t="s">
        <v>80</v>
      </c>
      <c r="AY118" s="238" t="s">
        <v>172</v>
      </c>
    </row>
    <row r="119" spans="2:12" s="1" customFormat="1" ht="6.95" customHeight="1">
      <c r="B119" s="56"/>
      <c r="C119" s="57"/>
      <c r="D119" s="57"/>
      <c r="E119" s="57"/>
      <c r="F119" s="57"/>
      <c r="G119" s="57"/>
      <c r="H119" s="57"/>
      <c r="I119" s="148"/>
      <c r="J119" s="57"/>
      <c r="K119" s="57"/>
      <c r="L119" s="61"/>
    </row>
  </sheetData>
  <sheetProtection password="CC35" sheet="1" objects="1" scenarios="1" formatCells="0" formatColumns="0" formatRows="0" sort="0" autoFilter="0"/>
  <autoFilter ref="C87:K118"/>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101</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ht="13.5">
      <c r="B8" s="28"/>
      <c r="C8" s="29"/>
      <c r="D8" s="37" t="s">
        <v>126</v>
      </c>
      <c r="E8" s="29"/>
      <c r="F8" s="29"/>
      <c r="G8" s="29"/>
      <c r="H8" s="29"/>
      <c r="I8" s="126"/>
      <c r="J8" s="29"/>
      <c r="K8" s="31"/>
    </row>
    <row r="9" spans="2:11" s="1" customFormat="1" ht="22.5" customHeight="1">
      <c r="B9" s="41"/>
      <c r="C9" s="42"/>
      <c r="D9" s="42"/>
      <c r="E9" s="405" t="s">
        <v>1502</v>
      </c>
      <c r="F9" s="408"/>
      <c r="G9" s="408"/>
      <c r="H9" s="408"/>
      <c r="I9" s="127"/>
      <c r="J9" s="42"/>
      <c r="K9" s="45"/>
    </row>
    <row r="10" spans="2:11" s="1" customFormat="1" ht="13.5">
      <c r="B10" s="41"/>
      <c r="C10" s="42"/>
      <c r="D10" s="37" t="s">
        <v>1503</v>
      </c>
      <c r="E10" s="42"/>
      <c r="F10" s="42"/>
      <c r="G10" s="42"/>
      <c r="H10" s="42"/>
      <c r="I10" s="127"/>
      <c r="J10" s="42"/>
      <c r="K10" s="45"/>
    </row>
    <row r="11" spans="2:11" s="1" customFormat="1" ht="36.95" customHeight="1">
      <c r="B11" s="41"/>
      <c r="C11" s="42"/>
      <c r="D11" s="42"/>
      <c r="E11" s="407" t="s">
        <v>1820</v>
      </c>
      <c r="F11" s="408"/>
      <c r="G11" s="408"/>
      <c r="H11" s="408"/>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7.11.2017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21</v>
      </c>
      <c r="K16" s="45"/>
    </row>
    <row r="17" spans="2:11" s="1" customFormat="1" ht="18" customHeight="1">
      <c r="B17" s="41"/>
      <c r="C17" s="42"/>
      <c r="D17" s="42"/>
      <c r="E17" s="35" t="s">
        <v>29</v>
      </c>
      <c r="F17" s="42"/>
      <c r="G17" s="42"/>
      <c r="H17" s="42"/>
      <c r="I17" s="128" t="s">
        <v>30</v>
      </c>
      <c r="J17" s="35" t="s">
        <v>21</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31</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30</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33</v>
      </c>
      <c r="E22" s="42"/>
      <c r="F22" s="42"/>
      <c r="G22" s="42"/>
      <c r="H22" s="42"/>
      <c r="I22" s="128" t="s">
        <v>28</v>
      </c>
      <c r="J22" s="35" t="s">
        <v>21</v>
      </c>
      <c r="K22" s="45"/>
    </row>
    <row r="23" spans="2:11" s="1" customFormat="1" ht="18" customHeight="1">
      <c r="B23" s="41"/>
      <c r="C23" s="42"/>
      <c r="D23" s="42"/>
      <c r="E23" s="35" t="s">
        <v>128</v>
      </c>
      <c r="F23" s="42"/>
      <c r="G23" s="42"/>
      <c r="H23" s="42"/>
      <c r="I23" s="128" t="s">
        <v>30</v>
      </c>
      <c r="J23" s="35" t="s">
        <v>21</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36</v>
      </c>
      <c r="E25" s="42"/>
      <c r="F25" s="42"/>
      <c r="G25" s="42"/>
      <c r="H25" s="42"/>
      <c r="I25" s="127"/>
      <c r="J25" s="42"/>
      <c r="K25" s="45"/>
    </row>
    <row r="26" spans="2:11" s="7" customFormat="1" ht="22.5" customHeight="1">
      <c r="B26" s="130"/>
      <c r="C26" s="131"/>
      <c r="D26" s="131"/>
      <c r="E26" s="370" t="s">
        <v>21</v>
      </c>
      <c r="F26" s="370"/>
      <c r="G26" s="370"/>
      <c r="H26" s="370"/>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38</v>
      </c>
      <c r="E29" s="42"/>
      <c r="F29" s="42"/>
      <c r="G29" s="42"/>
      <c r="H29" s="42"/>
      <c r="I29" s="127"/>
      <c r="J29" s="137">
        <f>ROUND(J88,2)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40</v>
      </c>
      <c r="G31" s="42"/>
      <c r="H31" s="42"/>
      <c r="I31" s="138" t="s">
        <v>39</v>
      </c>
      <c r="J31" s="46" t="s">
        <v>41</v>
      </c>
      <c r="K31" s="45"/>
    </row>
    <row r="32" spans="2:11" s="1" customFormat="1" ht="14.45" customHeight="1">
      <c r="B32" s="41"/>
      <c r="C32" s="42"/>
      <c r="D32" s="49" t="s">
        <v>42</v>
      </c>
      <c r="E32" s="49" t="s">
        <v>43</v>
      </c>
      <c r="F32" s="139">
        <f>ROUND(SUM(BE88:BE118),2)</f>
        <v>0</v>
      </c>
      <c r="G32" s="42"/>
      <c r="H32" s="42"/>
      <c r="I32" s="140">
        <v>0.21</v>
      </c>
      <c r="J32" s="139">
        <f>ROUND(ROUND((SUM(BE88:BE118)),2)*I32,2)</f>
        <v>0</v>
      </c>
      <c r="K32" s="45"/>
    </row>
    <row r="33" spans="2:11" s="1" customFormat="1" ht="14.45" customHeight="1">
      <c r="B33" s="41"/>
      <c r="C33" s="42"/>
      <c r="D33" s="42"/>
      <c r="E33" s="49" t="s">
        <v>44</v>
      </c>
      <c r="F33" s="139">
        <f>ROUND(SUM(BF88:BF118),2)</f>
        <v>0</v>
      </c>
      <c r="G33" s="42"/>
      <c r="H33" s="42"/>
      <c r="I33" s="140">
        <v>0.15</v>
      </c>
      <c r="J33" s="139">
        <f>ROUND(ROUND((SUM(BF88:BF118)),2)*I33,2)</f>
        <v>0</v>
      </c>
      <c r="K33" s="45"/>
    </row>
    <row r="34" spans="2:11" s="1" customFormat="1" ht="14.45" customHeight="1" hidden="1">
      <c r="B34" s="41"/>
      <c r="C34" s="42"/>
      <c r="D34" s="42"/>
      <c r="E34" s="49" t="s">
        <v>45</v>
      </c>
      <c r="F34" s="139">
        <f>ROUND(SUM(BG88:BG118),2)</f>
        <v>0</v>
      </c>
      <c r="G34" s="42"/>
      <c r="H34" s="42"/>
      <c r="I34" s="140">
        <v>0.21</v>
      </c>
      <c r="J34" s="139">
        <v>0</v>
      </c>
      <c r="K34" s="45"/>
    </row>
    <row r="35" spans="2:11" s="1" customFormat="1" ht="14.45" customHeight="1" hidden="1">
      <c r="B35" s="41"/>
      <c r="C35" s="42"/>
      <c r="D35" s="42"/>
      <c r="E35" s="49" t="s">
        <v>46</v>
      </c>
      <c r="F35" s="139">
        <f>ROUND(SUM(BH88:BH118),2)</f>
        <v>0</v>
      </c>
      <c r="G35" s="42"/>
      <c r="H35" s="42"/>
      <c r="I35" s="140">
        <v>0.15</v>
      </c>
      <c r="J35" s="139">
        <v>0</v>
      </c>
      <c r="K35" s="45"/>
    </row>
    <row r="36" spans="2:11" s="1" customFormat="1" ht="14.45" customHeight="1" hidden="1">
      <c r="B36" s="41"/>
      <c r="C36" s="42"/>
      <c r="D36" s="42"/>
      <c r="E36" s="49" t="s">
        <v>47</v>
      </c>
      <c r="F36" s="139">
        <f>ROUND(SUM(BI88:BI118),2)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48</v>
      </c>
      <c r="E38" s="79"/>
      <c r="F38" s="79"/>
      <c r="G38" s="143" t="s">
        <v>49</v>
      </c>
      <c r="H38" s="144" t="s">
        <v>50</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129</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5" t="str">
        <f>E7</f>
        <v>VÝDEJNA JÍDEL V BUDOVĚ TEORETICKÝCH ÚSTAVŮ LF OLOMOUC</v>
      </c>
      <c r="F47" s="406"/>
      <c r="G47" s="406"/>
      <c r="H47" s="406"/>
      <c r="I47" s="127"/>
      <c r="J47" s="42"/>
      <c r="K47" s="45"/>
    </row>
    <row r="48" spans="2:11" ht="13.5">
      <c r="B48" s="28"/>
      <c r="C48" s="37" t="s">
        <v>126</v>
      </c>
      <c r="D48" s="29"/>
      <c r="E48" s="29"/>
      <c r="F48" s="29"/>
      <c r="G48" s="29"/>
      <c r="H48" s="29"/>
      <c r="I48" s="126"/>
      <c r="J48" s="29"/>
      <c r="K48" s="31"/>
    </row>
    <row r="49" spans="2:11" s="1" customFormat="1" ht="22.5" customHeight="1">
      <c r="B49" s="41"/>
      <c r="C49" s="42"/>
      <c r="D49" s="42"/>
      <c r="E49" s="405" t="s">
        <v>1502</v>
      </c>
      <c r="F49" s="408"/>
      <c r="G49" s="408"/>
      <c r="H49" s="408"/>
      <c r="I49" s="127"/>
      <c r="J49" s="42"/>
      <c r="K49" s="45"/>
    </row>
    <row r="50" spans="2:11" s="1" customFormat="1" ht="14.45" customHeight="1">
      <c r="B50" s="41"/>
      <c r="C50" s="37" t="s">
        <v>1503</v>
      </c>
      <c r="D50" s="42"/>
      <c r="E50" s="42"/>
      <c r="F50" s="42"/>
      <c r="G50" s="42"/>
      <c r="H50" s="42"/>
      <c r="I50" s="127"/>
      <c r="J50" s="42"/>
      <c r="K50" s="45"/>
    </row>
    <row r="51" spans="2:11" s="1" customFormat="1" ht="23.25" customHeight="1">
      <c r="B51" s="41"/>
      <c r="C51" s="42"/>
      <c r="D51" s="42"/>
      <c r="E51" s="407" t="str">
        <f>E11</f>
        <v>03 - Vytápění</v>
      </c>
      <c r="F51" s="408"/>
      <c r="G51" s="408"/>
      <c r="H51" s="408"/>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Olomouc k.ú.Nová Ulice, č.p.976</v>
      </c>
      <c r="G53" s="42"/>
      <c r="H53" s="42"/>
      <c r="I53" s="128" t="s">
        <v>25</v>
      </c>
      <c r="J53" s="129" t="str">
        <f>IF(J14="","",J14)</f>
        <v>7.11.2017</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UP v Olomouci, Křižkovského 511/8</v>
      </c>
      <c r="G55" s="42"/>
      <c r="H55" s="42"/>
      <c r="I55" s="128" t="s">
        <v>33</v>
      </c>
      <c r="J55" s="35" t="str">
        <f>E23</f>
        <v>Alfaprojekt Olomouc, a.s., Tylova 4,779 00 Olomouc</v>
      </c>
      <c r="K55" s="45"/>
    </row>
    <row r="56" spans="2:11" s="1" customFormat="1" ht="14.45" customHeight="1">
      <c r="B56" s="41"/>
      <c r="C56" s="37" t="s">
        <v>31</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130</v>
      </c>
      <c r="D58" s="141"/>
      <c r="E58" s="141"/>
      <c r="F58" s="141"/>
      <c r="G58" s="141"/>
      <c r="H58" s="141"/>
      <c r="I58" s="154"/>
      <c r="J58" s="155" t="s">
        <v>131</v>
      </c>
      <c r="K58" s="156"/>
    </row>
    <row r="59" spans="2:11" s="1" customFormat="1" ht="10.35" customHeight="1">
      <c r="B59" s="41"/>
      <c r="C59" s="42"/>
      <c r="D59" s="42"/>
      <c r="E59" s="42"/>
      <c r="F59" s="42"/>
      <c r="G59" s="42"/>
      <c r="H59" s="42"/>
      <c r="I59" s="127"/>
      <c r="J59" s="42"/>
      <c r="K59" s="45"/>
    </row>
    <row r="60" spans="2:47" s="1" customFormat="1" ht="29.25" customHeight="1">
      <c r="B60" s="41"/>
      <c r="C60" s="157" t="s">
        <v>132</v>
      </c>
      <c r="D60" s="42"/>
      <c r="E60" s="42"/>
      <c r="F60" s="42"/>
      <c r="G60" s="42"/>
      <c r="H60" s="42"/>
      <c r="I60" s="127"/>
      <c r="J60" s="137">
        <f>J88</f>
        <v>0</v>
      </c>
      <c r="K60" s="45"/>
      <c r="AU60" s="24" t="s">
        <v>133</v>
      </c>
    </row>
    <row r="61" spans="2:11" s="8" customFormat="1" ht="24.95" customHeight="1">
      <c r="B61" s="158"/>
      <c r="C61" s="159"/>
      <c r="D61" s="160" t="s">
        <v>142</v>
      </c>
      <c r="E61" s="161"/>
      <c r="F61" s="161"/>
      <c r="G61" s="161"/>
      <c r="H61" s="161"/>
      <c r="I61" s="162"/>
      <c r="J61" s="163">
        <f>J89</f>
        <v>0</v>
      </c>
      <c r="K61" s="164"/>
    </row>
    <row r="62" spans="2:11" s="9" customFormat="1" ht="19.9" customHeight="1">
      <c r="B62" s="165"/>
      <c r="C62" s="166"/>
      <c r="D62" s="167" t="s">
        <v>1821</v>
      </c>
      <c r="E62" s="168"/>
      <c r="F62" s="168"/>
      <c r="G62" s="168"/>
      <c r="H62" s="168"/>
      <c r="I62" s="169"/>
      <c r="J62" s="170">
        <f>J90</f>
        <v>0</v>
      </c>
      <c r="K62" s="171"/>
    </row>
    <row r="63" spans="2:11" s="9" customFormat="1" ht="19.9" customHeight="1">
      <c r="B63" s="165"/>
      <c r="C63" s="166"/>
      <c r="D63" s="167" t="s">
        <v>1822</v>
      </c>
      <c r="E63" s="168"/>
      <c r="F63" s="168"/>
      <c r="G63" s="168"/>
      <c r="H63" s="168"/>
      <c r="I63" s="169"/>
      <c r="J63" s="170">
        <f>J102</f>
        <v>0</v>
      </c>
      <c r="K63" s="171"/>
    </row>
    <row r="64" spans="2:11" s="9" customFormat="1" ht="19.9" customHeight="1">
      <c r="B64" s="165"/>
      <c r="C64" s="166"/>
      <c r="D64" s="167" t="s">
        <v>1823</v>
      </c>
      <c r="E64" s="168"/>
      <c r="F64" s="168"/>
      <c r="G64" s="168"/>
      <c r="H64" s="168"/>
      <c r="I64" s="169"/>
      <c r="J64" s="170">
        <f>J106</f>
        <v>0</v>
      </c>
      <c r="K64" s="171"/>
    </row>
    <row r="65" spans="2:11" s="9" customFormat="1" ht="19.9" customHeight="1">
      <c r="B65" s="165"/>
      <c r="C65" s="166"/>
      <c r="D65" s="167" t="s">
        <v>1824</v>
      </c>
      <c r="E65" s="168"/>
      <c r="F65" s="168"/>
      <c r="G65" s="168"/>
      <c r="H65" s="168"/>
      <c r="I65" s="169"/>
      <c r="J65" s="170">
        <f>J114</f>
        <v>0</v>
      </c>
      <c r="K65" s="171"/>
    </row>
    <row r="66" spans="2:11" s="9" customFormat="1" ht="19.9" customHeight="1">
      <c r="B66" s="165"/>
      <c r="C66" s="166"/>
      <c r="D66" s="167" t="s">
        <v>1825</v>
      </c>
      <c r="E66" s="168"/>
      <c r="F66" s="168"/>
      <c r="G66" s="168"/>
      <c r="H66" s="168"/>
      <c r="I66" s="169"/>
      <c r="J66" s="170">
        <f>J117</f>
        <v>0</v>
      </c>
      <c r="K66" s="171"/>
    </row>
    <row r="67" spans="2:11" s="1" customFormat="1" ht="21.75" customHeight="1">
      <c r="B67" s="41"/>
      <c r="C67" s="42"/>
      <c r="D67" s="42"/>
      <c r="E67" s="42"/>
      <c r="F67" s="42"/>
      <c r="G67" s="42"/>
      <c r="H67" s="42"/>
      <c r="I67" s="127"/>
      <c r="J67" s="42"/>
      <c r="K67" s="45"/>
    </row>
    <row r="68" spans="2:11" s="1" customFormat="1" ht="6.95" customHeight="1">
      <c r="B68" s="56"/>
      <c r="C68" s="57"/>
      <c r="D68" s="57"/>
      <c r="E68" s="57"/>
      <c r="F68" s="57"/>
      <c r="G68" s="57"/>
      <c r="H68" s="57"/>
      <c r="I68" s="148"/>
      <c r="J68" s="57"/>
      <c r="K68" s="58"/>
    </row>
    <row r="72" spans="2:12" s="1" customFormat="1" ht="6.95" customHeight="1">
      <c r="B72" s="59"/>
      <c r="C72" s="60"/>
      <c r="D72" s="60"/>
      <c r="E72" s="60"/>
      <c r="F72" s="60"/>
      <c r="G72" s="60"/>
      <c r="H72" s="60"/>
      <c r="I72" s="151"/>
      <c r="J72" s="60"/>
      <c r="K72" s="60"/>
      <c r="L72" s="61"/>
    </row>
    <row r="73" spans="2:12" s="1" customFormat="1" ht="36.95" customHeight="1">
      <c r="B73" s="41"/>
      <c r="C73" s="62" t="s">
        <v>156</v>
      </c>
      <c r="D73" s="63"/>
      <c r="E73" s="63"/>
      <c r="F73" s="63"/>
      <c r="G73" s="63"/>
      <c r="H73" s="63"/>
      <c r="I73" s="172"/>
      <c r="J73" s="63"/>
      <c r="K73" s="63"/>
      <c r="L73" s="61"/>
    </row>
    <row r="74" spans="2:12" s="1" customFormat="1" ht="6.95" customHeight="1">
      <c r="B74" s="41"/>
      <c r="C74" s="63"/>
      <c r="D74" s="63"/>
      <c r="E74" s="63"/>
      <c r="F74" s="63"/>
      <c r="G74" s="63"/>
      <c r="H74" s="63"/>
      <c r="I74" s="172"/>
      <c r="J74" s="63"/>
      <c r="K74" s="63"/>
      <c r="L74" s="61"/>
    </row>
    <row r="75" spans="2:12" s="1" customFormat="1" ht="14.45" customHeight="1">
      <c r="B75" s="41"/>
      <c r="C75" s="65" t="s">
        <v>18</v>
      </c>
      <c r="D75" s="63"/>
      <c r="E75" s="63"/>
      <c r="F75" s="63"/>
      <c r="G75" s="63"/>
      <c r="H75" s="63"/>
      <c r="I75" s="172"/>
      <c r="J75" s="63"/>
      <c r="K75" s="63"/>
      <c r="L75" s="61"/>
    </row>
    <row r="76" spans="2:12" s="1" customFormat="1" ht="22.5" customHeight="1">
      <c r="B76" s="41"/>
      <c r="C76" s="63"/>
      <c r="D76" s="63"/>
      <c r="E76" s="409" t="str">
        <f>E7</f>
        <v>VÝDEJNA JÍDEL V BUDOVĚ TEORETICKÝCH ÚSTAVŮ LF OLOMOUC</v>
      </c>
      <c r="F76" s="410"/>
      <c r="G76" s="410"/>
      <c r="H76" s="410"/>
      <c r="I76" s="172"/>
      <c r="J76" s="63"/>
      <c r="K76" s="63"/>
      <c r="L76" s="61"/>
    </row>
    <row r="77" spans="2:12" ht="13.5">
      <c r="B77" s="28"/>
      <c r="C77" s="65" t="s">
        <v>126</v>
      </c>
      <c r="D77" s="278"/>
      <c r="E77" s="278"/>
      <c r="F77" s="278"/>
      <c r="G77" s="278"/>
      <c r="H77" s="278"/>
      <c r="J77" s="278"/>
      <c r="K77" s="278"/>
      <c r="L77" s="279"/>
    </row>
    <row r="78" spans="2:12" s="1" customFormat="1" ht="22.5" customHeight="1">
      <c r="B78" s="41"/>
      <c r="C78" s="63"/>
      <c r="D78" s="63"/>
      <c r="E78" s="409" t="s">
        <v>1502</v>
      </c>
      <c r="F78" s="411"/>
      <c r="G78" s="411"/>
      <c r="H78" s="411"/>
      <c r="I78" s="172"/>
      <c r="J78" s="63"/>
      <c r="K78" s="63"/>
      <c r="L78" s="61"/>
    </row>
    <row r="79" spans="2:12" s="1" customFormat="1" ht="14.45" customHeight="1">
      <c r="B79" s="41"/>
      <c r="C79" s="65" t="s">
        <v>1503</v>
      </c>
      <c r="D79" s="63"/>
      <c r="E79" s="63"/>
      <c r="F79" s="63"/>
      <c r="G79" s="63"/>
      <c r="H79" s="63"/>
      <c r="I79" s="172"/>
      <c r="J79" s="63"/>
      <c r="K79" s="63"/>
      <c r="L79" s="61"/>
    </row>
    <row r="80" spans="2:12" s="1" customFormat="1" ht="23.25" customHeight="1">
      <c r="B80" s="41"/>
      <c r="C80" s="63"/>
      <c r="D80" s="63"/>
      <c r="E80" s="381" t="str">
        <f>E11</f>
        <v>03 - Vytápění</v>
      </c>
      <c r="F80" s="411"/>
      <c r="G80" s="411"/>
      <c r="H80" s="411"/>
      <c r="I80" s="172"/>
      <c r="J80" s="63"/>
      <c r="K80" s="63"/>
      <c r="L80" s="61"/>
    </row>
    <row r="81" spans="2:12" s="1" customFormat="1" ht="6.95" customHeight="1">
      <c r="B81" s="41"/>
      <c r="C81" s="63"/>
      <c r="D81" s="63"/>
      <c r="E81" s="63"/>
      <c r="F81" s="63"/>
      <c r="G81" s="63"/>
      <c r="H81" s="63"/>
      <c r="I81" s="172"/>
      <c r="J81" s="63"/>
      <c r="K81" s="63"/>
      <c r="L81" s="61"/>
    </row>
    <row r="82" spans="2:12" s="1" customFormat="1" ht="18" customHeight="1">
      <c r="B82" s="41"/>
      <c r="C82" s="65" t="s">
        <v>23</v>
      </c>
      <c r="D82" s="63"/>
      <c r="E82" s="63"/>
      <c r="F82" s="173" t="str">
        <f>F14</f>
        <v>Olomouc k.ú.Nová Ulice, č.p.976</v>
      </c>
      <c r="G82" s="63"/>
      <c r="H82" s="63"/>
      <c r="I82" s="174" t="s">
        <v>25</v>
      </c>
      <c r="J82" s="73" t="str">
        <f>IF(J14="","",J14)</f>
        <v>7.11.2017</v>
      </c>
      <c r="K82" s="63"/>
      <c r="L82" s="61"/>
    </row>
    <row r="83" spans="2:12" s="1" customFormat="1" ht="6.95" customHeight="1">
      <c r="B83" s="41"/>
      <c r="C83" s="63"/>
      <c r="D83" s="63"/>
      <c r="E83" s="63"/>
      <c r="F83" s="63"/>
      <c r="G83" s="63"/>
      <c r="H83" s="63"/>
      <c r="I83" s="172"/>
      <c r="J83" s="63"/>
      <c r="K83" s="63"/>
      <c r="L83" s="61"/>
    </row>
    <row r="84" spans="2:12" s="1" customFormat="1" ht="13.5">
      <c r="B84" s="41"/>
      <c r="C84" s="65" t="s">
        <v>27</v>
      </c>
      <c r="D84" s="63"/>
      <c r="E84" s="63"/>
      <c r="F84" s="173" t="str">
        <f>E17</f>
        <v>UP v Olomouci, Křižkovského 511/8</v>
      </c>
      <c r="G84" s="63"/>
      <c r="H84" s="63"/>
      <c r="I84" s="174" t="s">
        <v>33</v>
      </c>
      <c r="J84" s="173" t="str">
        <f>E23</f>
        <v>Alfaprojekt Olomouc, a.s., Tylova 4,779 00 Olomouc</v>
      </c>
      <c r="K84" s="63"/>
      <c r="L84" s="61"/>
    </row>
    <row r="85" spans="2:12" s="1" customFormat="1" ht="14.45" customHeight="1">
      <c r="B85" s="41"/>
      <c r="C85" s="65" t="s">
        <v>31</v>
      </c>
      <c r="D85" s="63"/>
      <c r="E85" s="63"/>
      <c r="F85" s="173" t="str">
        <f>IF(E20="","",E20)</f>
        <v/>
      </c>
      <c r="G85" s="63"/>
      <c r="H85" s="63"/>
      <c r="I85" s="172"/>
      <c r="J85" s="63"/>
      <c r="K85" s="63"/>
      <c r="L85" s="61"/>
    </row>
    <row r="86" spans="2:12" s="1" customFormat="1" ht="10.35" customHeight="1">
      <c r="B86" s="41"/>
      <c r="C86" s="63"/>
      <c r="D86" s="63"/>
      <c r="E86" s="63"/>
      <c r="F86" s="63"/>
      <c r="G86" s="63"/>
      <c r="H86" s="63"/>
      <c r="I86" s="172"/>
      <c r="J86" s="63"/>
      <c r="K86" s="63"/>
      <c r="L86" s="61"/>
    </row>
    <row r="87" spans="2:20" s="10" customFormat="1" ht="29.25" customHeight="1">
      <c r="B87" s="175"/>
      <c r="C87" s="176" t="s">
        <v>157</v>
      </c>
      <c r="D87" s="177" t="s">
        <v>57</v>
      </c>
      <c r="E87" s="177" t="s">
        <v>53</v>
      </c>
      <c r="F87" s="177" t="s">
        <v>158</v>
      </c>
      <c r="G87" s="177" t="s">
        <v>159</v>
      </c>
      <c r="H87" s="177" t="s">
        <v>160</v>
      </c>
      <c r="I87" s="178" t="s">
        <v>161</v>
      </c>
      <c r="J87" s="177" t="s">
        <v>131</v>
      </c>
      <c r="K87" s="179" t="s">
        <v>162</v>
      </c>
      <c r="L87" s="180"/>
      <c r="M87" s="81" t="s">
        <v>163</v>
      </c>
      <c r="N87" s="82" t="s">
        <v>42</v>
      </c>
      <c r="O87" s="82" t="s">
        <v>164</v>
      </c>
      <c r="P87" s="82" t="s">
        <v>165</v>
      </c>
      <c r="Q87" s="82" t="s">
        <v>166</v>
      </c>
      <c r="R87" s="82" t="s">
        <v>167</v>
      </c>
      <c r="S87" s="82" t="s">
        <v>168</v>
      </c>
      <c r="T87" s="83" t="s">
        <v>169</v>
      </c>
    </row>
    <row r="88" spans="2:63" s="1" customFormat="1" ht="29.25" customHeight="1">
      <c r="B88" s="41"/>
      <c r="C88" s="87" t="s">
        <v>132</v>
      </c>
      <c r="D88" s="63"/>
      <c r="E88" s="63"/>
      <c r="F88" s="63"/>
      <c r="G88" s="63"/>
      <c r="H88" s="63"/>
      <c r="I88" s="172"/>
      <c r="J88" s="181">
        <f>BK88</f>
        <v>0</v>
      </c>
      <c r="K88" s="63"/>
      <c r="L88" s="61"/>
      <c r="M88" s="84"/>
      <c r="N88" s="85"/>
      <c r="O88" s="85"/>
      <c r="P88" s="182">
        <f>P89</f>
        <v>0</v>
      </c>
      <c r="Q88" s="85"/>
      <c r="R88" s="182">
        <f>R89</f>
        <v>0.09475</v>
      </c>
      <c r="S88" s="85"/>
      <c r="T88" s="183">
        <f>T89</f>
        <v>0.42018</v>
      </c>
      <c r="AT88" s="24" t="s">
        <v>71</v>
      </c>
      <c r="AU88" s="24" t="s">
        <v>133</v>
      </c>
      <c r="BK88" s="184">
        <f>BK89</f>
        <v>0</v>
      </c>
    </row>
    <row r="89" spans="2:63" s="11" customFormat="1" ht="37.35" customHeight="1">
      <c r="B89" s="185"/>
      <c r="C89" s="186"/>
      <c r="D89" s="187" t="s">
        <v>71</v>
      </c>
      <c r="E89" s="188" t="s">
        <v>617</v>
      </c>
      <c r="F89" s="188" t="s">
        <v>618</v>
      </c>
      <c r="G89" s="186"/>
      <c r="H89" s="186"/>
      <c r="I89" s="189"/>
      <c r="J89" s="190">
        <f>BK89</f>
        <v>0</v>
      </c>
      <c r="K89" s="186"/>
      <c r="L89" s="191"/>
      <c r="M89" s="192"/>
      <c r="N89" s="193"/>
      <c r="O89" s="193"/>
      <c r="P89" s="194">
        <f>P90+P102+P106+P114+P117</f>
        <v>0</v>
      </c>
      <c r="Q89" s="193"/>
      <c r="R89" s="194">
        <f>R90+R102+R106+R114+R117</f>
        <v>0.09475</v>
      </c>
      <c r="S89" s="193"/>
      <c r="T89" s="195">
        <f>T90+T102+T106+T114+T117</f>
        <v>0.42018</v>
      </c>
      <c r="AR89" s="196" t="s">
        <v>82</v>
      </c>
      <c r="AT89" s="197" t="s">
        <v>71</v>
      </c>
      <c r="AU89" s="197" t="s">
        <v>72</v>
      </c>
      <c r="AY89" s="196" t="s">
        <v>172</v>
      </c>
      <c r="BK89" s="198">
        <f>BK90+BK102+BK106+BK114+BK117</f>
        <v>0</v>
      </c>
    </row>
    <row r="90" spans="2:63" s="11" customFormat="1" ht="19.9" customHeight="1">
      <c r="B90" s="185"/>
      <c r="C90" s="186"/>
      <c r="D90" s="199" t="s">
        <v>71</v>
      </c>
      <c r="E90" s="200" t="s">
        <v>1826</v>
      </c>
      <c r="F90" s="200" t="s">
        <v>1827</v>
      </c>
      <c r="G90" s="186"/>
      <c r="H90" s="186"/>
      <c r="I90" s="189"/>
      <c r="J90" s="201">
        <f>BK90</f>
        <v>0</v>
      </c>
      <c r="K90" s="186"/>
      <c r="L90" s="191"/>
      <c r="M90" s="192"/>
      <c r="N90" s="193"/>
      <c r="O90" s="193"/>
      <c r="P90" s="194">
        <f>SUM(P91:P101)</f>
        <v>0</v>
      </c>
      <c r="Q90" s="193"/>
      <c r="R90" s="194">
        <f>SUM(R91:R101)</f>
        <v>0.0528</v>
      </c>
      <c r="S90" s="193"/>
      <c r="T90" s="195">
        <f>SUM(T91:T101)</f>
        <v>0</v>
      </c>
      <c r="AR90" s="196" t="s">
        <v>82</v>
      </c>
      <c r="AT90" s="197" t="s">
        <v>71</v>
      </c>
      <c r="AU90" s="197" t="s">
        <v>80</v>
      </c>
      <c r="AY90" s="196" t="s">
        <v>172</v>
      </c>
      <c r="BK90" s="198">
        <f>SUM(BK91:BK101)</f>
        <v>0</v>
      </c>
    </row>
    <row r="91" spans="2:65" s="1" customFormat="1" ht="22.5" customHeight="1">
      <c r="B91" s="41"/>
      <c r="C91" s="202" t="s">
        <v>80</v>
      </c>
      <c r="D91" s="202" t="s">
        <v>175</v>
      </c>
      <c r="E91" s="203" t="s">
        <v>1828</v>
      </c>
      <c r="F91" s="204" t="s">
        <v>1829</v>
      </c>
      <c r="G91" s="205" t="s">
        <v>1774</v>
      </c>
      <c r="H91" s="206">
        <v>1</v>
      </c>
      <c r="I91" s="207"/>
      <c r="J91" s="208">
        <f>ROUND(I91*H91,2)</f>
        <v>0</v>
      </c>
      <c r="K91" s="204" t="s">
        <v>21</v>
      </c>
      <c r="L91" s="61"/>
      <c r="M91" s="209" t="s">
        <v>21</v>
      </c>
      <c r="N91" s="210" t="s">
        <v>43</v>
      </c>
      <c r="O91" s="42"/>
      <c r="P91" s="211">
        <f>O91*H91</f>
        <v>0</v>
      </c>
      <c r="Q91" s="211">
        <v>0</v>
      </c>
      <c r="R91" s="211">
        <f>Q91*H91</f>
        <v>0</v>
      </c>
      <c r="S91" s="211">
        <v>0</v>
      </c>
      <c r="T91" s="212">
        <f>S91*H91</f>
        <v>0</v>
      </c>
      <c r="AR91" s="24" t="s">
        <v>320</v>
      </c>
      <c r="AT91" s="24" t="s">
        <v>175</v>
      </c>
      <c r="AU91" s="24" t="s">
        <v>82</v>
      </c>
      <c r="AY91" s="24" t="s">
        <v>172</v>
      </c>
      <c r="BE91" s="213">
        <f>IF(N91="základní",J91,0)</f>
        <v>0</v>
      </c>
      <c r="BF91" s="213">
        <f>IF(N91="snížená",J91,0)</f>
        <v>0</v>
      </c>
      <c r="BG91" s="213">
        <f>IF(N91="zákl. přenesená",J91,0)</f>
        <v>0</v>
      </c>
      <c r="BH91" s="213">
        <f>IF(N91="sníž. přenesená",J91,0)</f>
        <v>0</v>
      </c>
      <c r="BI91" s="213">
        <f>IF(N91="nulová",J91,0)</f>
        <v>0</v>
      </c>
      <c r="BJ91" s="24" t="s">
        <v>80</v>
      </c>
      <c r="BK91" s="213">
        <f>ROUND(I91*H91,2)</f>
        <v>0</v>
      </c>
      <c r="BL91" s="24" t="s">
        <v>320</v>
      </c>
      <c r="BM91" s="24" t="s">
        <v>1830</v>
      </c>
    </row>
    <row r="92" spans="2:65" s="1" customFormat="1" ht="22.5" customHeight="1">
      <c r="B92" s="41"/>
      <c r="C92" s="202" t="s">
        <v>82</v>
      </c>
      <c r="D92" s="202" t="s">
        <v>175</v>
      </c>
      <c r="E92" s="203" t="s">
        <v>1831</v>
      </c>
      <c r="F92" s="204" t="s">
        <v>1832</v>
      </c>
      <c r="G92" s="205" t="s">
        <v>1774</v>
      </c>
      <c r="H92" s="206">
        <v>1</v>
      </c>
      <c r="I92" s="207"/>
      <c r="J92" s="208">
        <f>ROUND(I92*H92,2)</f>
        <v>0</v>
      </c>
      <c r="K92" s="204" t="s">
        <v>21</v>
      </c>
      <c r="L92" s="61"/>
      <c r="M92" s="209" t="s">
        <v>21</v>
      </c>
      <c r="N92" s="210" t="s">
        <v>43</v>
      </c>
      <c r="O92" s="42"/>
      <c r="P92" s="211">
        <f>O92*H92</f>
        <v>0</v>
      </c>
      <c r="Q92" s="211">
        <v>0</v>
      </c>
      <c r="R92" s="211">
        <f>Q92*H92</f>
        <v>0</v>
      </c>
      <c r="S92" s="211">
        <v>0</v>
      </c>
      <c r="T92" s="212">
        <f>S92*H92</f>
        <v>0</v>
      </c>
      <c r="AR92" s="24" t="s">
        <v>320</v>
      </c>
      <c r="AT92" s="24" t="s">
        <v>175</v>
      </c>
      <c r="AU92" s="24" t="s">
        <v>82</v>
      </c>
      <c r="AY92" s="24" t="s">
        <v>172</v>
      </c>
      <c r="BE92" s="213">
        <f>IF(N92="základní",J92,0)</f>
        <v>0</v>
      </c>
      <c r="BF92" s="213">
        <f>IF(N92="snížená",J92,0)</f>
        <v>0</v>
      </c>
      <c r="BG92" s="213">
        <f>IF(N92="zákl. přenesená",J92,0)</f>
        <v>0</v>
      </c>
      <c r="BH92" s="213">
        <f>IF(N92="sníž. přenesená",J92,0)</f>
        <v>0</v>
      </c>
      <c r="BI92" s="213">
        <f>IF(N92="nulová",J92,0)</f>
        <v>0</v>
      </c>
      <c r="BJ92" s="24" t="s">
        <v>80</v>
      </c>
      <c r="BK92" s="213">
        <f>ROUND(I92*H92,2)</f>
        <v>0</v>
      </c>
      <c r="BL92" s="24" t="s">
        <v>320</v>
      </c>
      <c r="BM92" s="24" t="s">
        <v>1833</v>
      </c>
    </row>
    <row r="93" spans="2:65" s="1" customFormat="1" ht="22.5" customHeight="1">
      <c r="B93" s="41"/>
      <c r="C93" s="202" t="s">
        <v>173</v>
      </c>
      <c r="D93" s="202" t="s">
        <v>175</v>
      </c>
      <c r="E93" s="203" t="s">
        <v>1834</v>
      </c>
      <c r="F93" s="204" t="s">
        <v>1835</v>
      </c>
      <c r="G93" s="205" t="s">
        <v>528</v>
      </c>
      <c r="H93" s="206">
        <v>34</v>
      </c>
      <c r="I93" s="207"/>
      <c r="J93" s="208">
        <f>ROUND(I93*H93,2)</f>
        <v>0</v>
      </c>
      <c r="K93" s="204" t="s">
        <v>179</v>
      </c>
      <c r="L93" s="61"/>
      <c r="M93" s="209" t="s">
        <v>21</v>
      </c>
      <c r="N93" s="210" t="s">
        <v>43</v>
      </c>
      <c r="O93" s="42"/>
      <c r="P93" s="211">
        <f>O93*H93</f>
        <v>0</v>
      </c>
      <c r="Q93" s="211">
        <v>0.00148</v>
      </c>
      <c r="R93" s="211">
        <f>Q93*H93</f>
        <v>0.05032</v>
      </c>
      <c r="S93" s="211">
        <v>0</v>
      </c>
      <c r="T93" s="212">
        <f>S93*H93</f>
        <v>0</v>
      </c>
      <c r="AR93" s="24" t="s">
        <v>320</v>
      </c>
      <c r="AT93" s="24" t="s">
        <v>175</v>
      </c>
      <c r="AU93" s="24" t="s">
        <v>82</v>
      </c>
      <c r="AY93" s="24" t="s">
        <v>172</v>
      </c>
      <c r="BE93" s="213">
        <f>IF(N93="základní",J93,0)</f>
        <v>0</v>
      </c>
      <c r="BF93" s="213">
        <f>IF(N93="snížená",J93,0)</f>
        <v>0</v>
      </c>
      <c r="BG93" s="213">
        <f>IF(N93="zákl. přenesená",J93,0)</f>
        <v>0</v>
      </c>
      <c r="BH93" s="213">
        <f>IF(N93="sníž. přenesená",J93,0)</f>
        <v>0</v>
      </c>
      <c r="BI93" s="213">
        <f>IF(N93="nulová",J93,0)</f>
        <v>0</v>
      </c>
      <c r="BJ93" s="24" t="s">
        <v>80</v>
      </c>
      <c r="BK93" s="213">
        <f>ROUND(I93*H93,2)</f>
        <v>0</v>
      </c>
      <c r="BL93" s="24" t="s">
        <v>320</v>
      </c>
      <c r="BM93" s="24" t="s">
        <v>1836</v>
      </c>
    </row>
    <row r="94" spans="2:51" s="13" customFormat="1" ht="13.5">
      <c r="B94" s="228"/>
      <c r="C94" s="229"/>
      <c r="D94" s="241" t="s">
        <v>184</v>
      </c>
      <c r="E94" s="251" t="s">
        <v>21</v>
      </c>
      <c r="F94" s="252" t="s">
        <v>1837</v>
      </c>
      <c r="G94" s="229"/>
      <c r="H94" s="253">
        <v>34</v>
      </c>
      <c r="I94" s="233"/>
      <c r="J94" s="229"/>
      <c r="K94" s="229"/>
      <c r="L94" s="234"/>
      <c r="M94" s="235"/>
      <c r="N94" s="236"/>
      <c r="O94" s="236"/>
      <c r="P94" s="236"/>
      <c r="Q94" s="236"/>
      <c r="R94" s="236"/>
      <c r="S94" s="236"/>
      <c r="T94" s="237"/>
      <c r="AT94" s="238" t="s">
        <v>184</v>
      </c>
      <c r="AU94" s="238" t="s">
        <v>82</v>
      </c>
      <c r="AV94" s="13" t="s">
        <v>82</v>
      </c>
      <c r="AW94" s="13" t="s">
        <v>35</v>
      </c>
      <c r="AX94" s="13" t="s">
        <v>80</v>
      </c>
      <c r="AY94" s="238" t="s">
        <v>172</v>
      </c>
    </row>
    <row r="95" spans="2:65" s="1" customFormat="1" ht="31.5" customHeight="1">
      <c r="B95" s="41"/>
      <c r="C95" s="202" t="s">
        <v>180</v>
      </c>
      <c r="D95" s="202" t="s">
        <v>175</v>
      </c>
      <c r="E95" s="203" t="s">
        <v>1838</v>
      </c>
      <c r="F95" s="204" t="s">
        <v>1839</v>
      </c>
      <c r="G95" s="205" t="s">
        <v>238</v>
      </c>
      <c r="H95" s="206">
        <v>14</v>
      </c>
      <c r="I95" s="207"/>
      <c r="J95" s="208">
        <f>ROUND(I95*H95,2)</f>
        <v>0</v>
      </c>
      <c r="K95" s="204" t="s">
        <v>179</v>
      </c>
      <c r="L95" s="61"/>
      <c r="M95" s="209" t="s">
        <v>21</v>
      </c>
      <c r="N95" s="210" t="s">
        <v>43</v>
      </c>
      <c r="O95" s="42"/>
      <c r="P95" s="211">
        <f>O95*H95</f>
        <v>0</v>
      </c>
      <c r="Q95" s="211">
        <v>0</v>
      </c>
      <c r="R95" s="211">
        <f>Q95*H95</f>
        <v>0</v>
      </c>
      <c r="S95" s="211">
        <v>0</v>
      </c>
      <c r="T95" s="212">
        <f>S95*H95</f>
        <v>0</v>
      </c>
      <c r="AR95" s="24" t="s">
        <v>320</v>
      </c>
      <c r="AT95" s="24" t="s">
        <v>175</v>
      </c>
      <c r="AU95" s="24" t="s">
        <v>82</v>
      </c>
      <c r="AY95" s="24" t="s">
        <v>172</v>
      </c>
      <c r="BE95" s="213">
        <f>IF(N95="základní",J95,0)</f>
        <v>0</v>
      </c>
      <c r="BF95" s="213">
        <f>IF(N95="snížená",J95,0)</f>
        <v>0</v>
      </c>
      <c r="BG95" s="213">
        <f>IF(N95="zákl. přenesená",J95,0)</f>
        <v>0</v>
      </c>
      <c r="BH95" s="213">
        <f>IF(N95="sníž. přenesená",J95,0)</f>
        <v>0</v>
      </c>
      <c r="BI95" s="213">
        <f>IF(N95="nulová",J95,0)</f>
        <v>0</v>
      </c>
      <c r="BJ95" s="24" t="s">
        <v>80</v>
      </c>
      <c r="BK95" s="213">
        <f>ROUND(I95*H95,2)</f>
        <v>0</v>
      </c>
      <c r="BL95" s="24" t="s">
        <v>320</v>
      </c>
      <c r="BM95" s="24" t="s">
        <v>1840</v>
      </c>
    </row>
    <row r="96" spans="2:47" s="1" customFormat="1" ht="94.5">
      <c r="B96" s="41"/>
      <c r="C96" s="63"/>
      <c r="D96" s="214" t="s">
        <v>182</v>
      </c>
      <c r="E96" s="63"/>
      <c r="F96" s="215" t="s">
        <v>1841</v>
      </c>
      <c r="G96" s="63"/>
      <c r="H96" s="63"/>
      <c r="I96" s="172"/>
      <c r="J96" s="63"/>
      <c r="K96" s="63"/>
      <c r="L96" s="61"/>
      <c r="M96" s="216"/>
      <c r="N96" s="42"/>
      <c r="O96" s="42"/>
      <c r="P96" s="42"/>
      <c r="Q96" s="42"/>
      <c r="R96" s="42"/>
      <c r="S96" s="42"/>
      <c r="T96" s="78"/>
      <c r="AT96" s="24" t="s">
        <v>182</v>
      </c>
      <c r="AU96" s="24" t="s">
        <v>82</v>
      </c>
    </row>
    <row r="97" spans="2:51" s="13" customFormat="1" ht="13.5">
      <c r="B97" s="228"/>
      <c r="C97" s="229"/>
      <c r="D97" s="241" t="s">
        <v>184</v>
      </c>
      <c r="E97" s="251" t="s">
        <v>21</v>
      </c>
      <c r="F97" s="252" t="s">
        <v>1842</v>
      </c>
      <c r="G97" s="229"/>
      <c r="H97" s="253">
        <v>14</v>
      </c>
      <c r="I97" s="233"/>
      <c r="J97" s="229"/>
      <c r="K97" s="229"/>
      <c r="L97" s="234"/>
      <c r="M97" s="235"/>
      <c r="N97" s="236"/>
      <c r="O97" s="236"/>
      <c r="P97" s="236"/>
      <c r="Q97" s="236"/>
      <c r="R97" s="236"/>
      <c r="S97" s="236"/>
      <c r="T97" s="237"/>
      <c r="AT97" s="238" t="s">
        <v>184</v>
      </c>
      <c r="AU97" s="238" t="s">
        <v>82</v>
      </c>
      <c r="AV97" s="13" t="s">
        <v>82</v>
      </c>
      <c r="AW97" s="13" t="s">
        <v>35</v>
      </c>
      <c r="AX97" s="13" t="s">
        <v>80</v>
      </c>
      <c r="AY97" s="238" t="s">
        <v>172</v>
      </c>
    </row>
    <row r="98" spans="2:65" s="1" customFormat="1" ht="31.5" customHeight="1">
      <c r="B98" s="41"/>
      <c r="C98" s="202" t="s">
        <v>215</v>
      </c>
      <c r="D98" s="202" t="s">
        <v>175</v>
      </c>
      <c r="E98" s="203" t="s">
        <v>1843</v>
      </c>
      <c r="F98" s="204" t="s">
        <v>1844</v>
      </c>
      <c r="G98" s="205" t="s">
        <v>528</v>
      </c>
      <c r="H98" s="206">
        <v>20</v>
      </c>
      <c r="I98" s="207"/>
      <c r="J98" s="208">
        <f>ROUND(I98*H98,2)</f>
        <v>0</v>
      </c>
      <c r="K98" s="204" t="s">
        <v>179</v>
      </c>
      <c r="L98" s="61"/>
      <c r="M98" s="209" t="s">
        <v>21</v>
      </c>
      <c r="N98" s="210" t="s">
        <v>43</v>
      </c>
      <c r="O98" s="42"/>
      <c r="P98" s="211">
        <f>O98*H98</f>
        <v>0</v>
      </c>
      <c r="Q98" s="211">
        <v>0</v>
      </c>
      <c r="R98" s="211">
        <f>Q98*H98</f>
        <v>0</v>
      </c>
      <c r="S98" s="211">
        <v>0</v>
      </c>
      <c r="T98" s="212">
        <f>S98*H98</f>
        <v>0</v>
      </c>
      <c r="AR98" s="24" t="s">
        <v>320</v>
      </c>
      <c r="AT98" s="24" t="s">
        <v>175</v>
      </c>
      <c r="AU98" s="24" t="s">
        <v>82</v>
      </c>
      <c r="AY98" s="24" t="s">
        <v>172</v>
      </c>
      <c r="BE98" s="213">
        <f>IF(N98="základní",J98,0)</f>
        <v>0</v>
      </c>
      <c r="BF98" s="213">
        <f>IF(N98="snížená",J98,0)</f>
        <v>0</v>
      </c>
      <c r="BG98" s="213">
        <f>IF(N98="zákl. přenesená",J98,0)</f>
        <v>0</v>
      </c>
      <c r="BH98" s="213">
        <f>IF(N98="sníž. přenesená",J98,0)</f>
        <v>0</v>
      </c>
      <c r="BI98" s="213">
        <f>IF(N98="nulová",J98,0)</f>
        <v>0</v>
      </c>
      <c r="BJ98" s="24" t="s">
        <v>80</v>
      </c>
      <c r="BK98" s="213">
        <f>ROUND(I98*H98,2)</f>
        <v>0</v>
      </c>
      <c r="BL98" s="24" t="s">
        <v>320</v>
      </c>
      <c r="BM98" s="24" t="s">
        <v>1845</v>
      </c>
    </row>
    <row r="99" spans="2:47" s="1" customFormat="1" ht="40.5">
      <c r="B99" s="41"/>
      <c r="C99" s="63"/>
      <c r="D99" s="241" t="s">
        <v>182</v>
      </c>
      <c r="E99" s="63"/>
      <c r="F99" s="264" t="s">
        <v>1846</v>
      </c>
      <c r="G99" s="63"/>
      <c r="H99" s="63"/>
      <c r="I99" s="172"/>
      <c r="J99" s="63"/>
      <c r="K99" s="63"/>
      <c r="L99" s="61"/>
      <c r="M99" s="216"/>
      <c r="N99" s="42"/>
      <c r="O99" s="42"/>
      <c r="P99" s="42"/>
      <c r="Q99" s="42"/>
      <c r="R99" s="42"/>
      <c r="S99" s="42"/>
      <c r="T99" s="78"/>
      <c r="AT99" s="24" t="s">
        <v>182</v>
      </c>
      <c r="AU99" s="24" t="s">
        <v>82</v>
      </c>
    </row>
    <row r="100" spans="2:65" s="1" customFormat="1" ht="31.5" customHeight="1">
      <c r="B100" s="41"/>
      <c r="C100" s="202" t="s">
        <v>224</v>
      </c>
      <c r="D100" s="202" t="s">
        <v>175</v>
      </c>
      <c r="E100" s="203" t="s">
        <v>1847</v>
      </c>
      <c r="F100" s="204" t="s">
        <v>1848</v>
      </c>
      <c r="G100" s="205" t="s">
        <v>528</v>
      </c>
      <c r="H100" s="206">
        <v>8</v>
      </c>
      <c r="I100" s="207"/>
      <c r="J100" s="208">
        <f>ROUND(I100*H100,2)</f>
        <v>0</v>
      </c>
      <c r="K100" s="204" t="s">
        <v>179</v>
      </c>
      <c r="L100" s="61"/>
      <c r="M100" s="209" t="s">
        <v>21</v>
      </c>
      <c r="N100" s="210" t="s">
        <v>43</v>
      </c>
      <c r="O100" s="42"/>
      <c r="P100" s="211">
        <f>O100*H100</f>
        <v>0</v>
      </c>
      <c r="Q100" s="211">
        <v>0.00031</v>
      </c>
      <c r="R100" s="211">
        <f>Q100*H100</f>
        <v>0.00248</v>
      </c>
      <c r="S100" s="211">
        <v>0</v>
      </c>
      <c r="T100" s="212">
        <f>S100*H100</f>
        <v>0</v>
      </c>
      <c r="AR100" s="24" t="s">
        <v>320</v>
      </c>
      <c r="AT100" s="24" t="s">
        <v>175</v>
      </c>
      <c r="AU100" s="24" t="s">
        <v>82</v>
      </c>
      <c r="AY100" s="24" t="s">
        <v>172</v>
      </c>
      <c r="BE100" s="213">
        <f>IF(N100="základní",J100,0)</f>
        <v>0</v>
      </c>
      <c r="BF100" s="213">
        <f>IF(N100="snížená",J100,0)</f>
        <v>0</v>
      </c>
      <c r="BG100" s="213">
        <f>IF(N100="zákl. přenesená",J100,0)</f>
        <v>0</v>
      </c>
      <c r="BH100" s="213">
        <f>IF(N100="sníž. přenesená",J100,0)</f>
        <v>0</v>
      </c>
      <c r="BI100" s="213">
        <f>IF(N100="nulová",J100,0)</f>
        <v>0</v>
      </c>
      <c r="BJ100" s="24" t="s">
        <v>80</v>
      </c>
      <c r="BK100" s="213">
        <f>ROUND(I100*H100,2)</f>
        <v>0</v>
      </c>
      <c r="BL100" s="24" t="s">
        <v>320</v>
      </c>
      <c r="BM100" s="24" t="s">
        <v>1849</v>
      </c>
    </row>
    <row r="101" spans="2:51" s="13" customFormat="1" ht="13.5">
      <c r="B101" s="228"/>
      <c r="C101" s="229"/>
      <c r="D101" s="214" t="s">
        <v>184</v>
      </c>
      <c r="E101" s="230" t="s">
        <v>21</v>
      </c>
      <c r="F101" s="231" t="s">
        <v>1850</v>
      </c>
      <c r="G101" s="229"/>
      <c r="H101" s="232">
        <v>8</v>
      </c>
      <c r="I101" s="233"/>
      <c r="J101" s="229"/>
      <c r="K101" s="229"/>
      <c r="L101" s="234"/>
      <c r="M101" s="235"/>
      <c r="N101" s="236"/>
      <c r="O101" s="236"/>
      <c r="P101" s="236"/>
      <c r="Q101" s="236"/>
      <c r="R101" s="236"/>
      <c r="S101" s="236"/>
      <c r="T101" s="237"/>
      <c r="AT101" s="238" t="s">
        <v>184</v>
      </c>
      <c r="AU101" s="238" t="s">
        <v>82</v>
      </c>
      <c r="AV101" s="13" t="s">
        <v>82</v>
      </c>
      <c r="AW101" s="13" t="s">
        <v>35</v>
      </c>
      <c r="AX101" s="13" t="s">
        <v>80</v>
      </c>
      <c r="AY101" s="238" t="s">
        <v>172</v>
      </c>
    </row>
    <row r="102" spans="2:63" s="11" customFormat="1" ht="29.85" customHeight="1">
      <c r="B102" s="185"/>
      <c r="C102" s="186"/>
      <c r="D102" s="199" t="s">
        <v>71</v>
      </c>
      <c r="E102" s="200" t="s">
        <v>1851</v>
      </c>
      <c r="F102" s="200" t="s">
        <v>1852</v>
      </c>
      <c r="G102" s="186"/>
      <c r="H102" s="186"/>
      <c r="I102" s="189"/>
      <c r="J102" s="201">
        <f>BK102</f>
        <v>0</v>
      </c>
      <c r="K102" s="186"/>
      <c r="L102" s="191"/>
      <c r="M102" s="192"/>
      <c r="N102" s="193"/>
      <c r="O102" s="193"/>
      <c r="P102" s="194">
        <f>SUM(P103:P105)</f>
        <v>0</v>
      </c>
      <c r="Q102" s="193"/>
      <c r="R102" s="194">
        <f>SUM(R103:R105)</f>
        <v>0.00264</v>
      </c>
      <c r="S102" s="193"/>
      <c r="T102" s="195">
        <f>SUM(T103:T105)</f>
        <v>0</v>
      </c>
      <c r="AR102" s="196" t="s">
        <v>82</v>
      </c>
      <c r="AT102" s="197" t="s">
        <v>71</v>
      </c>
      <c r="AU102" s="197" t="s">
        <v>80</v>
      </c>
      <c r="AY102" s="196" t="s">
        <v>172</v>
      </c>
      <c r="BK102" s="198">
        <f>SUM(BK103:BK105)</f>
        <v>0</v>
      </c>
    </row>
    <row r="103" spans="2:65" s="1" customFormat="1" ht="31.5" customHeight="1">
      <c r="B103" s="41"/>
      <c r="C103" s="202" t="s">
        <v>235</v>
      </c>
      <c r="D103" s="202" t="s">
        <v>175</v>
      </c>
      <c r="E103" s="203" t="s">
        <v>1853</v>
      </c>
      <c r="F103" s="204" t="s">
        <v>1854</v>
      </c>
      <c r="G103" s="205" t="s">
        <v>238</v>
      </c>
      <c r="H103" s="206">
        <v>6</v>
      </c>
      <c r="I103" s="207"/>
      <c r="J103" s="208">
        <f>ROUND(I103*H103,2)</f>
        <v>0</v>
      </c>
      <c r="K103" s="204" t="s">
        <v>179</v>
      </c>
      <c r="L103" s="61"/>
      <c r="M103" s="209" t="s">
        <v>21</v>
      </c>
      <c r="N103" s="210" t="s">
        <v>43</v>
      </c>
      <c r="O103" s="42"/>
      <c r="P103" s="211">
        <f>O103*H103</f>
        <v>0</v>
      </c>
      <c r="Q103" s="211">
        <v>0.00015</v>
      </c>
      <c r="R103" s="211">
        <f>Q103*H103</f>
        <v>0.0009</v>
      </c>
      <c r="S103" s="211">
        <v>0</v>
      </c>
      <c r="T103" s="212">
        <f>S103*H103</f>
        <v>0</v>
      </c>
      <c r="AR103" s="24" t="s">
        <v>320</v>
      </c>
      <c r="AT103" s="24" t="s">
        <v>175</v>
      </c>
      <c r="AU103" s="24" t="s">
        <v>82</v>
      </c>
      <c r="AY103" s="24" t="s">
        <v>172</v>
      </c>
      <c r="BE103" s="213">
        <f>IF(N103="základní",J103,0)</f>
        <v>0</v>
      </c>
      <c r="BF103" s="213">
        <f>IF(N103="snížená",J103,0)</f>
        <v>0</v>
      </c>
      <c r="BG103" s="213">
        <f>IF(N103="zákl. přenesená",J103,0)</f>
        <v>0</v>
      </c>
      <c r="BH103" s="213">
        <f>IF(N103="sníž. přenesená",J103,0)</f>
        <v>0</v>
      </c>
      <c r="BI103" s="213">
        <f>IF(N103="nulová",J103,0)</f>
        <v>0</v>
      </c>
      <c r="BJ103" s="24" t="s">
        <v>80</v>
      </c>
      <c r="BK103" s="213">
        <f>ROUND(I103*H103,2)</f>
        <v>0</v>
      </c>
      <c r="BL103" s="24" t="s">
        <v>320</v>
      </c>
      <c r="BM103" s="24" t="s">
        <v>1855</v>
      </c>
    </row>
    <row r="104" spans="2:47" s="1" customFormat="1" ht="40.5">
      <c r="B104" s="41"/>
      <c r="C104" s="63"/>
      <c r="D104" s="241" t="s">
        <v>182</v>
      </c>
      <c r="E104" s="63"/>
      <c r="F104" s="264" t="s">
        <v>1856</v>
      </c>
      <c r="G104" s="63"/>
      <c r="H104" s="63"/>
      <c r="I104" s="172"/>
      <c r="J104" s="63"/>
      <c r="K104" s="63"/>
      <c r="L104" s="61"/>
      <c r="M104" s="216"/>
      <c r="N104" s="42"/>
      <c r="O104" s="42"/>
      <c r="P104" s="42"/>
      <c r="Q104" s="42"/>
      <c r="R104" s="42"/>
      <c r="S104" s="42"/>
      <c r="T104" s="78"/>
      <c r="AT104" s="24" t="s">
        <v>182</v>
      </c>
      <c r="AU104" s="24" t="s">
        <v>82</v>
      </c>
    </row>
    <row r="105" spans="2:65" s="1" customFormat="1" ht="31.5" customHeight="1">
      <c r="B105" s="41"/>
      <c r="C105" s="202" t="s">
        <v>243</v>
      </c>
      <c r="D105" s="202" t="s">
        <v>175</v>
      </c>
      <c r="E105" s="203" t="s">
        <v>1857</v>
      </c>
      <c r="F105" s="204" t="s">
        <v>1858</v>
      </c>
      <c r="G105" s="205" t="s">
        <v>238</v>
      </c>
      <c r="H105" s="206">
        <v>2</v>
      </c>
      <c r="I105" s="207"/>
      <c r="J105" s="208">
        <f>ROUND(I105*H105,2)</f>
        <v>0</v>
      </c>
      <c r="K105" s="204" t="s">
        <v>179</v>
      </c>
      <c r="L105" s="61"/>
      <c r="M105" s="209" t="s">
        <v>21</v>
      </c>
      <c r="N105" s="210" t="s">
        <v>43</v>
      </c>
      <c r="O105" s="42"/>
      <c r="P105" s="211">
        <f>O105*H105</f>
        <v>0</v>
      </c>
      <c r="Q105" s="211">
        <v>0.00087</v>
      </c>
      <c r="R105" s="211">
        <f>Q105*H105</f>
        <v>0.00174</v>
      </c>
      <c r="S105" s="211">
        <v>0</v>
      </c>
      <c r="T105" s="212">
        <f>S105*H105</f>
        <v>0</v>
      </c>
      <c r="AR105" s="24" t="s">
        <v>320</v>
      </c>
      <c r="AT105" s="24" t="s">
        <v>175</v>
      </c>
      <c r="AU105" s="24" t="s">
        <v>82</v>
      </c>
      <c r="AY105" s="24" t="s">
        <v>172</v>
      </c>
      <c r="BE105" s="213">
        <f>IF(N105="základní",J105,0)</f>
        <v>0</v>
      </c>
      <c r="BF105" s="213">
        <f>IF(N105="snížená",J105,0)</f>
        <v>0</v>
      </c>
      <c r="BG105" s="213">
        <f>IF(N105="zákl. přenesená",J105,0)</f>
        <v>0</v>
      </c>
      <c r="BH105" s="213">
        <f>IF(N105="sníž. přenesená",J105,0)</f>
        <v>0</v>
      </c>
      <c r="BI105" s="213">
        <f>IF(N105="nulová",J105,0)</f>
        <v>0</v>
      </c>
      <c r="BJ105" s="24" t="s">
        <v>80</v>
      </c>
      <c r="BK105" s="213">
        <f>ROUND(I105*H105,2)</f>
        <v>0</v>
      </c>
      <c r="BL105" s="24" t="s">
        <v>320</v>
      </c>
      <c r="BM105" s="24" t="s">
        <v>1859</v>
      </c>
    </row>
    <row r="106" spans="2:63" s="11" customFormat="1" ht="29.85" customHeight="1">
      <c r="B106" s="185"/>
      <c r="C106" s="186"/>
      <c r="D106" s="199" t="s">
        <v>71</v>
      </c>
      <c r="E106" s="200" t="s">
        <v>1860</v>
      </c>
      <c r="F106" s="200" t="s">
        <v>1861</v>
      </c>
      <c r="G106" s="186"/>
      <c r="H106" s="186"/>
      <c r="I106" s="189"/>
      <c r="J106" s="201">
        <f>BK106</f>
        <v>0</v>
      </c>
      <c r="K106" s="186"/>
      <c r="L106" s="191"/>
      <c r="M106" s="192"/>
      <c r="N106" s="193"/>
      <c r="O106" s="193"/>
      <c r="P106" s="194">
        <f>SUM(P107:P113)</f>
        <v>0</v>
      </c>
      <c r="Q106" s="193"/>
      <c r="R106" s="194">
        <f>SUM(R107:R113)</f>
        <v>0.03931</v>
      </c>
      <c r="S106" s="193"/>
      <c r="T106" s="195">
        <f>SUM(T107:T113)</f>
        <v>0.42018</v>
      </c>
      <c r="AR106" s="196" t="s">
        <v>82</v>
      </c>
      <c r="AT106" s="197" t="s">
        <v>71</v>
      </c>
      <c r="AU106" s="197" t="s">
        <v>80</v>
      </c>
      <c r="AY106" s="196" t="s">
        <v>172</v>
      </c>
      <c r="BK106" s="198">
        <f>SUM(BK107:BK113)</f>
        <v>0</v>
      </c>
    </row>
    <row r="107" spans="2:65" s="1" customFormat="1" ht="31.5" customHeight="1">
      <c r="B107" s="41"/>
      <c r="C107" s="202" t="s">
        <v>252</v>
      </c>
      <c r="D107" s="202" t="s">
        <v>175</v>
      </c>
      <c r="E107" s="203" t="s">
        <v>1862</v>
      </c>
      <c r="F107" s="204" t="s">
        <v>1863</v>
      </c>
      <c r="G107" s="205" t="s">
        <v>238</v>
      </c>
      <c r="H107" s="206">
        <v>1</v>
      </c>
      <c r="I107" s="207"/>
      <c r="J107" s="208">
        <f>ROUND(I107*H107,2)</f>
        <v>0</v>
      </c>
      <c r="K107" s="204" t="s">
        <v>179</v>
      </c>
      <c r="L107" s="61"/>
      <c r="M107" s="209" t="s">
        <v>21</v>
      </c>
      <c r="N107" s="210" t="s">
        <v>43</v>
      </c>
      <c r="O107" s="42"/>
      <c r="P107" s="211">
        <f>O107*H107</f>
        <v>0</v>
      </c>
      <c r="Q107" s="211">
        <v>0.01035</v>
      </c>
      <c r="R107" s="211">
        <f>Q107*H107</f>
        <v>0.01035</v>
      </c>
      <c r="S107" s="211">
        <v>0</v>
      </c>
      <c r="T107" s="212">
        <f>S107*H107</f>
        <v>0</v>
      </c>
      <c r="AR107" s="24" t="s">
        <v>320</v>
      </c>
      <c r="AT107" s="24" t="s">
        <v>175</v>
      </c>
      <c r="AU107" s="24" t="s">
        <v>82</v>
      </c>
      <c r="AY107" s="24" t="s">
        <v>172</v>
      </c>
      <c r="BE107" s="213">
        <f>IF(N107="základní",J107,0)</f>
        <v>0</v>
      </c>
      <c r="BF107" s="213">
        <f>IF(N107="snížená",J107,0)</f>
        <v>0</v>
      </c>
      <c r="BG107" s="213">
        <f>IF(N107="zákl. přenesená",J107,0)</f>
        <v>0</v>
      </c>
      <c r="BH107" s="213">
        <f>IF(N107="sníž. přenesená",J107,0)</f>
        <v>0</v>
      </c>
      <c r="BI107" s="213">
        <f>IF(N107="nulová",J107,0)</f>
        <v>0</v>
      </c>
      <c r="BJ107" s="24" t="s">
        <v>80</v>
      </c>
      <c r="BK107" s="213">
        <f>ROUND(I107*H107,2)</f>
        <v>0</v>
      </c>
      <c r="BL107" s="24" t="s">
        <v>320</v>
      </c>
      <c r="BM107" s="24" t="s">
        <v>1864</v>
      </c>
    </row>
    <row r="108" spans="2:47" s="1" customFormat="1" ht="27">
      <c r="B108" s="41"/>
      <c r="C108" s="63"/>
      <c r="D108" s="241" t="s">
        <v>182</v>
      </c>
      <c r="E108" s="63"/>
      <c r="F108" s="264" t="s">
        <v>1865</v>
      </c>
      <c r="G108" s="63"/>
      <c r="H108" s="63"/>
      <c r="I108" s="172"/>
      <c r="J108" s="63"/>
      <c r="K108" s="63"/>
      <c r="L108" s="61"/>
      <c r="M108" s="216"/>
      <c r="N108" s="42"/>
      <c r="O108" s="42"/>
      <c r="P108" s="42"/>
      <c r="Q108" s="42"/>
      <c r="R108" s="42"/>
      <c r="S108" s="42"/>
      <c r="T108" s="78"/>
      <c r="AT108" s="24" t="s">
        <v>182</v>
      </c>
      <c r="AU108" s="24" t="s">
        <v>82</v>
      </c>
    </row>
    <row r="109" spans="2:65" s="1" customFormat="1" ht="31.5" customHeight="1">
      <c r="B109" s="41"/>
      <c r="C109" s="202" t="s">
        <v>257</v>
      </c>
      <c r="D109" s="202" t="s">
        <v>175</v>
      </c>
      <c r="E109" s="203" t="s">
        <v>1866</v>
      </c>
      <c r="F109" s="204" t="s">
        <v>1867</v>
      </c>
      <c r="G109" s="205" t="s">
        <v>238</v>
      </c>
      <c r="H109" s="206">
        <v>1</v>
      </c>
      <c r="I109" s="207"/>
      <c r="J109" s="208">
        <f>ROUND(I109*H109,2)</f>
        <v>0</v>
      </c>
      <c r="K109" s="204" t="s">
        <v>179</v>
      </c>
      <c r="L109" s="61"/>
      <c r="M109" s="209" t="s">
        <v>21</v>
      </c>
      <c r="N109" s="210" t="s">
        <v>43</v>
      </c>
      <c r="O109" s="42"/>
      <c r="P109" s="211">
        <f>O109*H109</f>
        <v>0</v>
      </c>
      <c r="Q109" s="211">
        <v>0.02828</v>
      </c>
      <c r="R109" s="211">
        <f>Q109*H109</f>
        <v>0.02828</v>
      </c>
      <c r="S109" s="211">
        <v>0</v>
      </c>
      <c r="T109" s="212">
        <f>S109*H109</f>
        <v>0</v>
      </c>
      <c r="AR109" s="24" t="s">
        <v>320</v>
      </c>
      <c r="AT109" s="24" t="s">
        <v>175</v>
      </c>
      <c r="AU109" s="24" t="s">
        <v>82</v>
      </c>
      <c r="AY109" s="24" t="s">
        <v>172</v>
      </c>
      <c r="BE109" s="213">
        <f>IF(N109="základní",J109,0)</f>
        <v>0</v>
      </c>
      <c r="BF109" s="213">
        <f>IF(N109="snížená",J109,0)</f>
        <v>0</v>
      </c>
      <c r="BG109" s="213">
        <f>IF(N109="zákl. přenesená",J109,0)</f>
        <v>0</v>
      </c>
      <c r="BH109" s="213">
        <f>IF(N109="sníž. přenesená",J109,0)</f>
        <v>0</v>
      </c>
      <c r="BI109" s="213">
        <f>IF(N109="nulová",J109,0)</f>
        <v>0</v>
      </c>
      <c r="BJ109" s="24" t="s">
        <v>80</v>
      </c>
      <c r="BK109" s="213">
        <f>ROUND(I109*H109,2)</f>
        <v>0</v>
      </c>
      <c r="BL109" s="24" t="s">
        <v>320</v>
      </c>
      <c r="BM109" s="24" t="s">
        <v>1868</v>
      </c>
    </row>
    <row r="110" spans="2:47" s="1" customFormat="1" ht="27">
      <c r="B110" s="41"/>
      <c r="C110" s="63"/>
      <c r="D110" s="241" t="s">
        <v>182</v>
      </c>
      <c r="E110" s="63"/>
      <c r="F110" s="264" t="s">
        <v>1865</v>
      </c>
      <c r="G110" s="63"/>
      <c r="H110" s="63"/>
      <c r="I110" s="172"/>
      <c r="J110" s="63"/>
      <c r="K110" s="63"/>
      <c r="L110" s="61"/>
      <c r="M110" s="216"/>
      <c r="N110" s="42"/>
      <c r="O110" s="42"/>
      <c r="P110" s="42"/>
      <c r="Q110" s="42"/>
      <c r="R110" s="42"/>
      <c r="S110" s="42"/>
      <c r="T110" s="78"/>
      <c r="AT110" s="24" t="s">
        <v>182</v>
      </c>
      <c r="AU110" s="24" t="s">
        <v>82</v>
      </c>
    </row>
    <row r="111" spans="2:65" s="1" customFormat="1" ht="22.5" customHeight="1">
      <c r="B111" s="41"/>
      <c r="C111" s="202" t="s">
        <v>264</v>
      </c>
      <c r="D111" s="202" t="s">
        <v>175</v>
      </c>
      <c r="E111" s="203" t="s">
        <v>1869</v>
      </c>
      <c r="F111" s="204" t="s">
        <v>1870</v>
      </c>
      <c r="G111" s="205" t="s">
        <v>238</v>
      </c>
      <c r="H111" s="206">
        <v>6</v>
      </c>
      <c r="I111" s="207"/>
      <c r="J111" s="208">
        <f>ROUND(I111*H111,2)</f>
        <v>0</v>
      </c>
      <c r="K111" s="204" t="s">
        <v>179</v>
      </c>
      <c r="L111" s="61"/>
      <c r="M111" s="209" t="s">
        <v>21</v>
      </c>
      <c r="N111" s="210" t="s">
        <v>43</v>
      </c>
      <c r="O111" s="42"/>
      <c r="P111" s="211">
        <f>O111*H111</f>
        <v>0</v>
      </c>
      <c r="Q111" s="211">
        <v>0.0001</v>
      </c>
      <c r="R111" s="211">
        <f>Q111*H111</f>
        <v>0.0006000000000000001</v>
      </c>
      <c r="S111" s="211">
        <v>0.07003</v>
      </c>
      <c r="T111" s="212">
        <f>S111*H111</f>
        <v>0.42018</v>
      </c>
      <c r="AR111" s="24" t="s">
        <v>320</v>
      </c>
      <c r="AT111" s="24" t="s">
        <v>175</v>
      </c>
      <c r="AU111" s="24" t="s">
        <v>82</v>
      </c>
      <c r="AY111" s="24" t="s">
        <v>172</v>
      </c>
      <c r="BE111" s="213">
        <f>IF(N111="základní",J111,0)</f>
        <v>0</v>
      </c>
      <c r="BF111" s="213">
        <f>IF(N111="snížená",J111,0)</f>
        <v>0</v>
      </c>
      <c r="BG111" s="213">
        <f>IF(N111="zákl. přenesená",J111,0)</f>
        <v>0</v>
      </c>
      <c r="BH111" s="213">
        <f>IF(N111="sníž. přenesená",J111,0)</f>
        <v>0</v>
      </c>
      <c r="BI111" s="213">
        <f>IF(N111="nulová",J111,0)</f>
        <v>0</v>
      </c>
      <c r="BJ111" s="24" t="s">
        <v>80</v>
      </c>
      <c r="BK111" s="213">
        <f>ROUND(I111*H111,2)</f>
        <v>0</v>
      </c>
      <c r="BL111" s="24" t="s">
        <v>320</v>
      </c>
      <c r="BM111" s="24" t="s">
        <v>1871</v>
      </c>
    </row>
    <row r="112" spans="2:65" s="1" customFormat="1" ht="31.5" customHeight="1">
      <c r="B112" s="41"/>
      <c r="C112" s="202" t="s">
        <v>271</v>
      </c>
      <c r="D112" s="202" t="s">
        <v>175</v>
      </c>
      <c r="E112" s="203" t="s">
        <v>1872</v>
      </c>
      <c r="F112" s="204" t="s">
        <v>1873</v>
      </c>
      <c r="G112" s="205" t="s">
        <v>238</v>
      </c>
      <c r="H112" s="206">
        <v>4</v>
      </c>
      <c r="I112" s="207"/>
      <c r="J112" s="208">
        <f>ROUND(I112*H112,2)</f>
        <v>0</v>
      </c>
      <c r="K112" s="204" t="s">
        <v>179</v>
      </c>
      <c r="L112" s="61"/>
      <c r="M112" s="209" t="s">
        <v>21</v>
      </c>
      <c r="N112" s="210" t="s">
        <v>43</v>
      </c>
      <c r="O112" s="42"/>
      <c r="P112" s="211">
        <f>O112*H112</f>
        <v>0</v>
      </c>
      <c r="Q112" s="211">
        <v>2E-05</v>
      </c>
      <c r="R112" s="211">
        <f>Q112*H112</f>
        <v>8E-05</v>
      </c>
      <c r="S112" s="211">
        <v>0</v>
      </c>
      <c r="T112" s="212">
        <f>S112*H112</f>
        <v>0</v>
      </c>
      <c r="AR112" s="24" t="s">
        <v>320</v>
      </c>
      <c r="AT112" s="24" t="s">
        <v>175</v>
      </c>
      <c r="AU112" s="24" t="s">
        <v>82</v>
      </c>
      <c r="AY112" s="24" t="s">
        <v>172</v>
      </c>
      <c r="BE112" s="213">
        <f>IF(N112="základní",J112,0)</f>
        <v>0</v>
      </c>
      <c r="BF112" s="213">
        <f>IF(N112="snížená",J112,0)</f>
        <v>0</v>
      </c>
      <c r="BG112" s="213">
        <f>IF(N112="zákl. přenesená",J112,0)</f>
        <v>0</v>
      </c>
      <c r="BH112" s="213">
        <f>IF(N112="sníž. přenesená",J112,0)</f>
        <v>0</v>
      </c>
      <c r="BI112" s="213">
        <f>IF(N112="nulová",J112,0)</f>
        <v>0</v>
      </c>
      <c r="BJ112" s="24" t="s">
        <v>80</v>
      </c>
      <c r="BK112" s="213">
        <f>ROUND(I112*H112,2)</f>
        <v>0</v>
      </c>
      <c r="BL112" s="24" t="s">
        <v>320</v>
      </c>
      <c r="BM112" s="24" t="s">
        <v>1874</v>
      </c>
    </row>
    <row r="113" spans="2:47" s="1" customFormat="1" ht="67.5">
      <c r="B113" s="41"/>
      <c r="C113" s="63"/>
      <c r="D113" s="214" t="s">
        <v>182</v>
      </c>
      <c r="E113" s="63"/>
      <c r="F113" s="215" t="s">
        <v>1875</v>
      </c>
      <c r="G113" s="63"/>
      <c r="H113" s="63"/>
      <c r="I113" s="172"/>
      <c r="J113" s="63"/>
      <c r="K113" s="63"/>
      <c r="L113" s="61"/>
      <c r="M113" s="216"/>
      <c r="N113" s="42"/>
      <c r="O113" s="42"/>
      <c r="P113" s="42"/>
      <c r="Q113" s="42"/>
      <c r="R113" s="42"/>
      <c r="S113" s="42"/>
      <c r="T113" s="78"/>
      <c r="AT113" s="24" t="s">
        <v>182</v>
      </c>
      <c r="AU113" s="24" t="s">
        <v>82</v>
      </c>
    </row>
    <row r="114" spans="2:63" s="11" customFormat="1" ht="29.85" customHeight="1">
      <c r="B114" s="185"/>
      <c r="C114" s="186"/>
      <c r="D114" s="199" t="s">
        <v>71</v>
      </c>
      <c r="E114" s="200" t="s">
        <v>1876</v>
      </c>
      <c r="F114" s="200" t="s">
        <v>1877</v>
      </c>
      <c r="G114" s="186"/>
      <c r="H114" s="186"/>
      <c r="I114" s="189"/>
      <c r="J114" s="201">
        <f>BK114</f>
        <v>0</v>
      </c>
      <c r="K114" s="186"/>
      <c r="L114" s="191"/>
      <c r="M114" s="192"/>
      <c r="N114" s="193"/>
      <c r="O114" s="193"/>
      <c r="P114" s="194">
        <f>SUM(P115:P116)</f>
        <v>0</v>
      </c>
      <c r="Q114" s="193"/>
      <c r="R114" s="194">
        <f>SUM(R115:R116)</f>
        <v>0</v>
      </c>
      <c r="S114" s="193"/>
      <c r="T114" s="195">
        <f>SUM(T115:T116)</f>
        <v>0</v>
      </c>
      <c r="AR114" s="196" t="s">
        <v>82</v>
      </c>
      <c r="AT114" s="197" t="s">
        <v>71</v>
      </c>
      <c r="AU114" s="197" t="s">
        <v>80</v>
      </c>
      <c r="AY114" s="196" t="s">
        <v>172</v>
      </c>
      <c r="BK114" s="198">
        <f>SUM(BK115:BK116)</f>
        <v>0</v>
      </c>
    </row>
    <row r="115" spans="2:65" s="1" customFormat="1" ht="22.5" customHeight="1">
      <c r="B115" s="41"/>
      <c r="C115" s="202" t="s">
        <v>278</v>
      </c>
      <c r="D115" s="202" t="s">
        <v>175</v>
      </c>
      <c r="E115" s="203" t="s">
        <v>1878</v>
      </c>
      <c r="F115" s="204" t="s">
        <v>1879</v>
      </c>
      <c r="G115" s="205" t="s">
        <v>1518</v>
      </c>
      <c r="H115" s="206">
        <v>18</v>
      </c>
      <c r="I115" s="207"/>
      <c r="J115" s="208">
        <f>ROUND(I115*H115,2)</f>
        <v>0</v>
      </c>
      <c r="K115" s="204" t="s">
        <v>21</v>
      </c>
      <c r="L115" s="61"/>
      <c r="M115" s="209" t="s">
        <v>21</v>
      </c>
      <c r="N115" s="210" t="s">
        <v>43</v>
      </c>
      <c r="O115" s="42"/>
      <c r="P115" s="211">
        <f>O115*H115</f>
        <v>0</v>
      </c>
      <c r="Q115" s="211">
        <v>0</v>
      </c>
      <c r="R115" s="211">
        <f>Q115*H115</f>
        <v>0</v>
      </c>
      <c r="S115" s="211">
        <v>0</v>
      </c>
      <c r="T115" s="212">
        <f>S115*H115</f>
        <v>0</v>
      </c>
      <c r="AR115" s="24" t="s">
        <v>320</v>
      </c>
      <c r="AT115" s="24" t="s">
        <v>175</v>
      </c>
      <c r="AU115" s="24" t="s">
        <v>82</v>
      </c>
      <c r="AY115" s="24" t="s">
        <v>172</v>
      </c>
      <c r="BE115" s="213">
        <f>IF(N115="základní",J115,0)</f>
        <v>0</v>
      </c>
      <c r="BF115" s="213">
        <f>IF(N115="snížená",J115,0)</f>
        <v>0</v>
      </c>
      <c r="BG115" s="213">
        <f>IF(N115="zákl. přenesená",J115,0)</f>
        <v>0</v>
      </c>
      <c r="BH115" s="213">
        <f>IF(N115="sníž. přenesená",J115,0)</f>
        <v>0</v>
      </c>
      <c r="BI115" s="213">
        <f>IF(N115="nulová",J115,0)</f>
        <v>0</v>
      </c>
      <c r="BJ115" s="24" t="s">
        <v>80</v>
      </c>
      <c r="BK115" s="213">
        <f>ROUND(I115*H115,2)</f>
        <v>0</v>
      </c>
      <c r="BL115" s="24" t="s">
        <v>320</v>
      </c>
      <c r="BM115" s="24" t="s">
        <v>1880</v>
      </c>
    </row>
    <row r="116" spans="2:65" s="1" customFormat="1" ht="22.5" customHeight="1">
      <c r="B116" s="41"/>
      <c r="C116" s="202" t="s">
        <v>284</v>
      </c>
      <c r="D116" s="202" t="s">
        <v>175</v>
      </c>
      <c r="E116" s="203" t="s">
        <v>1881</v>
      </c>
      <c r="F116" s="204" t="s">
        <v>1882</v>
      </c>
      <c r="G116" s="205" t="s">
        <v>1518</v>
      </c>
      <c r="H116" s="206">
        <v>9</v>
      </c>
      <c r="I116" s="207"/>
      <c r="J116" s="208">
        <f>ROUND(I116*H116,2)</f>
        <v>0</v>
      </c>
      <c r="K116" s="204" t="s">
        <v>21</v>
      </c>
      <c r="L116" s="61"/>
      <c r="M116" s="209" t="s">
        <v>21</v>
      </c>
      <c r="N116" s="210" t="s">
        <v>43</v>
      </c>
      <c r="O116" s="42"/>
      <c r="P116" s="211">
        <f>O116*H116</f>
        <v>0</v>
      </c>
      <c r="Q116" s="211">
        <v>0</v>
      </c>
      <c r="R116" s="211">
        <f>Q116*H116</f>
        <v>0</v>
      </c>
      <c r="S116" s="211">
        <v>0</v>
      </c>
      <c r="T116" s="212">
        <f>S116*H116</f>
        <v>0</v>
      </c>
      <c r="AR116" s="24" t="s">
        <v>320</v>
      </c>
      <c r="AT116" s="24" t="s">
        <v>175</v>
      </c>
      <c r="AU116" s="24" t="s">
        <v>82</v>
      </c>
      <c r="AY116" s="24" t="s">
        <v>172</v>
      </c>
      <c r="BE116" s="213">
        <f>IF(N116="základní",J116,0)</f>
        <v>0</v>
      </c>
      <c r="BF116" s="213">
        <f>IF(N116="snížená",J116,0)</f>
        <v>0</v>
      </c>
      <c r="BG116" s="213">
        <f>IF(N116="zákl. přenesená",J116,0)</f>
        <v>0</v>
      </c>
      <c r="BH116" s="213">
        <f>IF(N116="sníž. přenesená",J116,0)</f>
        <v>0</v>
      </c>
      <c r="BI116" s="213">
        <f>IF(N116="nulová",J116,0)</f>
        <v>0</v>
      </c>
      <c r="BJ116" s="24" t="s">
        <v>80</v>
      </c>
      <c r="BK116" s="213">
        <f>ROUND(I116*H116,2)</f>
        <v>0</v>
      </c>
      <c r="BL116" s="24" t="s">
        <v>320</v>
      </c>
      <c r="BM116" s="24" t="s">
        <v>1883</v>
      </c>
    </row>
    <row r="117" spans="2:63" s="11" customFormat="1" ht="29.85" customHeight="1">
      <c r="B117" s="185"/>
      <c r="C117" s="186"/>
      <c r="D117" s="199" t="s">
        <v>71</v>
      </c>
      <c r="E117" s="200" t="s">
        <v>1884</v>
      </c>
      <c r="F117" s="200" t="s">
        <v>1885</v>
      </c>
      <c r="G117" s="186"/>
      <c r="H117" s="186"/>
      <c r="I117" s="189"/>
      <c r="J117" s="201">
        <f>BK117</f>
        <v>0</v>
      </c>
      <c r="K117" s="186"/>
      <c r="L117" s="191"/>
      <c r="M117" s="192"/>
      <c r="N117" s="193"/>
      <c r="O117" s="193"/>
      <c r="P117" s="194">
        <f>P118</f>
        <v>0</v>
      </c>
      <c r="Q117" s="193"/>
      <c r="R117" s="194">
        <f>R118</f>
        <v>0</v>
      </c>
      <c r="S117" s="193"/>
      <c r="T117" s="195">
        <f>T118</f>
        <v>0</v>
      </c>
      <c r="AR117" s="196" t="s">
        <v>82</v>
      </c>
      <c r="AT117" s="197" t="s">
        <v>71</v>
      </c>
      <c r="AU117" s="197" t="s">
        <v>80</v>
      </c>
      <c r="AY117" s="196" t="s">
        <v>172</v>
      </c>
      <c r="BK117" s="198">
        <f>BK118</f>
        <v>0</v>
      </c>
    </row>
    <row r="118" spans="2:65" s="1" customFormat="1" ht="22.5" customHeight="1">
      <c r="B118" s="41"/>
      <c r="C118" s="202" t="s">
        <v>10</v>
      </c>
      <c r="D118" s="202" t="s">
        <v>175</v>
      </c>
      <c r="E118" s="203" t="s">
        <v>1886</v>
      </c>
      <c r="F118" s="204" t="s">
        <v>1887</v>
      </c>
      <c r="G118" s="205" t="s">
        <v>1774</v>
      </c>
      <c r="H118" s="206">
        <v>1</v>
      </c>
      <c r="I118" s="207"/>
      <c r="J118" s="208">
        <f>ROUND(I118*H118,2)</f>
        <v>0</v>
      </c>
      <c r="K118" s="204" t="s">
        <v>21</v>
      </c>
      <c r="L118" s="61"/>
      <c r="M118" s="209" t="s">
        <v>21</v>
      </c>
      <c r="N118" s="274" t="s">
        <v>43</v>
      </c>
      <c r="O118" s="275"/>
      <c r="P118" s="276">
        <f>O118*H118</f>
        <v>0</v>
      </c>
      <c r="Q118" s="276">
        <v>0</v>
      </c>
      <c r="R118" s="276">
        <f>Q118*H118</f>
        <v>0</v>
      </c>
      <c r="S118" s="276">
        <v>0</v>
      </c>
      <c r="T118" s="277">
        <f>S118*H118</f>
        <v>0</v>
      </c>
      <c r="AR118" s="24" t="s">
        <v>320</v>
      </c>
      <c r="AT118" s="24" t="s">
        <v>175</v>
      </c>
      <c r="AU118" s="24" t="s">
        <v>82</v>
      </c>
      <c r="AY118" s="24" t="s">
        <v>172</v>
      </c>
      <c r="BE118" s="213">
        <f>IF(N118="základní",J118,0)</f>
        <v>0</v>
      </c>
      <c r="BF118" s="213">
        <f>IF(N118="snížená",J118,0)</f>
        <v>0</v>
      </c>
      <c r="BG118" s="213">
        <f>IF(N118="zákl. přenesená",J118,0)</f>
        <v>0</v>
      </c>
      <c r="BH118" s="213">
        <f>IF(N118="sníž. přenesená",J118,0)</f>
        <v>0</v>
      </c>
      <c r="BI118" s="213">
        <f>IF(N118="nulová",J118,0)</f>
        <v>0</v>
      </c>
      <c r="BJ118" s="24" t="s">
        <v>80</v>
      </c>
      <c r="BK118" s="213">
        <f>ROUND(I118*H118,2)</f>
        <v>0</v>
      </c>
      <c r="BL118" s="24" t="s">
        <v>320</v>
      </c>
      <c r="BM118" s="24" t="s">
        <v>1888</v>
      </c>
    </row>
    <row r="119" spans="2:12" s="1" customFormat="1" ht="6.95" customHeight="1">
      <c r="B119" s="56"/>
      <c r="C119" s="57"/>
      <c r="D119" s="57"/>
      <c r="E119" s="57"/>
      <c r="F119" s="57"/>
      <c r="G119" s="57"/>
      <c r="H119" s="57"/>
      <c r="I119" s="148"/>
      <c r="J119" s="57"/>
      <c r="K119" s="57"/>
      <c r="L119" s="61"/>
    </row>
  </sheetData>
  <sheetProtection password="CC35" sheet="1" objects="1" scenarios="1" formatCells="0" formatColumns="0" formatRows="0" sort="0" autoFilter="0"/>
  <autoFilter ref="C87:K118"/>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104</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s="1" customFormat="1" ht="13.5">
      <c r="B8" s="41"/>
      <c r="C8" s="42"/>
      <c r="D8" s="37" t="s">
        <v>126</v>
      </c>
      <c r="E8" s="42"/>
      <c r="F8" s="42"/>
      <c r="G8" s="42"/>
      <c r="H8" s="42"/>
      <c r="I8" s="127"/>
      <c r="J8" s="42"/>
      <c r="K8" s="45"/>
    </row>
    <row r="9" spans="2:11" s="1" customFormat="1" ht="36.95" customHeight="1">
      <c r="B9" s="41"/>
      <c r="C9" s="42"/>
      <c r="D9" s="42"/>
      <c r="E9" s="407" t="s">
        <v>1889</v>
      </c>
      <c r="F9" s="408"/>
      <c r="G9" s="408"/>
      <c r="H9" s="408"/>
      <c r="I9" s="127"/>
      <c r="J9" s="42"/>
      <c r="K9" s="45"/>
    </row>
    <row r="10" spans="2:11" s="1" customFormat="1" ht="13.5">
      <c r="B10" s="41"/>
      <c r="C10" s="42"/>
      <c r="D10" s="42"/>
      <c r="E10" s="42"/>
      <c r="F10" s="42"/>
      <c r="G10" s="42"/>
      <c r="H10" s="42"/>
      <c r="I10" s="127"/>
      <c r="J10" s="42"/>
      <c r="K10" s="45"/>
    </row>
    <row r="11" spans="2:11" s="1" customFormat="1" ht="14.45" customHeight="1">
      <c r="B11" s="41"/>
      <c r="C11" s="42"/>
      <c r="D11" s="37" t="s">
        <v>20</v>
      </c>
      <c r="E11" s="42"/>
      <c r="F11" s="35" t="s">
        <v>21</v>
      </c>
      <c r="G11" s="42"/>
      <c r="H11" s="42"/>
      <c r="I11" s="128" t="s">
        <v>22</v>
      </c>
      <c r="J11" s="35" t="s">
        <v>21</v>
      </c>
      <c r="K11" s="45"/>
    </row>
    <row r="12" spans="2:11" s="1" customFormat="1" ht="14.45" customHeight="1">
      <c r="B12" s="41"/>
      <c r="C12" s="42"/>
      <c r="D12" s="37" t="s">
        <v>23</v>
      </c>
      <c r="E12" s="42"/>
      <c r="F12" s="35" t="s">
        <v>24</v>
      </c>
      <c r="G12" s="42"/>
      <c r="H12" s="42"/>
      <c r="I12" s="128" t="s">
        <v>25</v>
      </c>
      <c r="J12" s="129" t="str">
        <f>'Rekapitulace stavby'!AN8</f>
        <v>7.11.2017</v>
      </c>
      <c r="K12" s="45"/>
    </row>
    <row r="13" spans="2:11" s="1" customFormat="1" ht="10.9" customHeight="1">
      <c r="B13" s="41"/>
      <c r="C13" s="42"/>
      <c r="D13" s="42"/>
      <c r="E13" s="42"/>
      <c r="F13" s="42"/>
      <c r="G13" s="42"/>
      <c r="H13" s="42"/>
      <c r="I13" s="127"/>
      <c r="J13" s="42"/>
      <c r="K13" s="45"/>
    </row>
    <row r="14" spans="2:11" s="1" customFormat="1" ht="14.45" customHeight="1">
      <c r="B14" s="41"/>
      <c r="C14" s="42"/>
      <c r="D14" s="37" t="s">
        <v>27</v>
      </c>
      <c r="E14" s="42"/>
      <c r="F14" s="42"/>
      <c r="G14" s="42"/>
      <c r="H14" s="42"/>
      <c r="I14" s="128" t="s">
        <v>28</v>
      </c>
      <c r="J14" s="35" t="s">
        <v>21</v>
      </c>
      <c r="K14" s="45"/>
    </row>
    <row r="15" spans="2:11" s="1" customFormat="1" ht="18" customHeight="1">
      <c r="B15" s="41"/>
      <c r="C15" s="42"/>
      <c r="D15" s="42"/>
      <c r="E15" s="35" t="s">
        <v>29</v>
      </c>
      <c r="F15" s="42"/>
      <c r="G15" s="42"/>
      <c r="H15" s="42"/>
      <c r="I15" s="128" t="s">
        <v>30</v>
      </c>
      <c r="J15" s="35" t="s">
        <v>21</v>
      </c>
      <c r="K15" s="45"/>
    </row>
    <row r="16" spans="2:11" s="1" customFormat="1" ht="6.95" customHeight="1">
      <c r="B16" s="41"/>
      <c r="C16" s="42"/>
      <c r="D16" s="42"/>
      <c r="E16" s="42"/>
      <c r="F16" s="42"/>
      <c r="G16" s="42"/>
      <c r="H16" s="42"/>
      <c r="I16" s="127"/>
      <c r="J16" s="42"/>
      <c r="K16" s="45"/>
    </row>
    <row r="17" spans="2:11" s="1" customFormat="1" ht="14.45" customHeight="1">
      <c r="B17" s="41"/>
      <c r="C17" s="42"/>
      <c r="D17" s="37" t="s">
        <v>31</v>
      </c>
      <c r="E17" s="42"/>
      <c r="F17" s="42"/>
      <c r="G17" s="42"/>
      <c r="H17" s="42"/>
      <c r="I17" s="12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8" t="s">
        <v>30</v>
      </c>
      <c r="J18" s="35" t="str">
        <f>IF('Rekapitulace stavby'!AN14="Vyplň údaj","",IF('Rekapitulace stavby'!AN14="","",'Rekapitulace stavby'!AN14))</f>
        <v/>
      </c>
      <c r="K18" s="45"/>
    </row>
    <row r="19" spans="2:11" s="1" customFormat="1" ht="6.95" customHeight="1">
      <c r="B19" s="41"/>
      <c r="C19" s="42"/>
      <c r="D19" s="42"/>
      <c r="E19" s="42"/>
      <c r="F19" s="42"/>
      <c r="G19" s="42"/>
      <c r="H19" s="42"/>
      <c r="I19" s="127"/>
      <c r="J19" s="42"/>
      <c r="K19" s="45"/>
    </row>
    <row r="20" spans="2:11" s="1" customFormat="1" ht="14.45" customHeight="1">
      <c r="B20" s="41"/>
      <c r="C20" s="42"/>
      <c r="D20" s="37" t="s">
        <v>33</v>
      </c>
      <c r="E20" s="42"/>
      <c r="F20" s="42"/>
      <c r="G20" s="42"/>
      <c r="H20" s="42"/>
      <c r="I20" s="128" t="s">
        <v>28</v>
      </c>
      <c r="J20" s="35" t="s">
        <v>21</v>
      </c>
      <c r="K20" s="45"/>
    </row>
    <row r="21" spans="2:11" s="1" customFormat="1" ht="18" customHeight="1">
      <c r="B21" s="41"/>
      <c r="C21" s="42"/>
      <c r="D21" s="42"/>
      <c r="E21" s="35" t="s">
        <v>1505</v>
      </c>
      <c r="F21" s="42"/>
      <c r="G21" s="42"/>
      <c r="H21" s="42"/>
      <c r="I21" s="128" t="s">
        <v>30</v>
      </c>
      <c r="J21" s="35" t="s">
        <v>21</v>
      </c>
      <c r="K21" s="45"/>
    </row>
    <row r="22" spans="2:11" s="1" customFormat="1" ht="6.95" customHeight="1">
      <c r="B22" s="41"/>
      <c r="C22" s="42"/>
      <c r="D22" s="42"/>
      <c r="E22" s="42"/>
      <c r="F22" s="42"/>
      <c r="G22" s="42"/>
      <c r="H22" s="42"/>
      <c r="I22" s="127"/>
      <c r="J22" s="42"/>
      <c r="K22" s="45"/>
    </row>
    <row r="23" spans="2:11" s="1" customFormat="1" ht="14.45" customHeight="1">
      <c r="B23" s="41"/>
      <c r="C23" s="42"/>
      <c r="D23" s="37" t="s">
        <v>36</v>
      </c>
      <c r="E23" s="42"/>
      <c r="F23" s="42"/>
      <c r="G23" s="42"/>
      <c r="H23" s="42"/>
      <c r="I23" s="127"/>
      <c r="J23" s="42"/>
      <c r="K23" s="45"/>
    </row>
    <row r="24" spans="2:11" s="7" customFormat="1" ht="22.5" customHeight="1">
      <c r="B24" s="130"/>
      <c r="C24" s="131"/>
      <c r="D24" s="131"/>
      <c r="E24" s="370" t="s">
        <v>21</v>
      </c>
      <c r="F24" s="370"/>
      <c r="G24" s="370"/>
      <c r="H24" s="370"/>
      <c r="I24" s="132"/>
      <c r="J24" s="131"/>
      <c r="K24" s="133"/>
    </row>
    <row r="25" spans="2:11" s="1" customFormat="1" ht="6.95" customHeight="1">
      <c r="B25" s="41"/>
      <c r="C25" s="42"/>
      <c r="D25" s="42"/>
      <c r="E25" s="42"/>
      <c r="F25" s="42"/>
      <c r="G25" s="42"/>
      <c r="H25" s="42"/>
      <c r="I25" s="127"/>
      <c r="J25" s="42"/>
      <c r="K25" s="45"/>
    </row>
    <row r="26" spans="2:11" s="1" customFormat="1" ht="6.95" customHeight="1">
      <c r="B26" s="41"/>
      <c r="C26" s="42"/>
      <c r="D26" s="85"/>
      <c r="E26" s="85"/>
      <c r="F26" s="85"/>
      <c r="G26" s="85"/>
      <c r="H26" s="85"/>
      <c r="I26" s="134"/>
      <c r="J26" s="85"/>
      <c r="K26" s="135"/>
    </row>
    <row r="27" spans="2:11" s="1" customFormat="1" ht="25.35" customHeight="1">
      <c r="B27" s="41"/>
      <c r="C27" s="42"/>
      <c r="D27" s="136" t="s">
        <v>38</v>
      </c>
      <c r="E27" s="42"/>
      <c r="F27" s="42"/>
      <c r="G27" s="42"/>
      <c r="H27" s="42"/>
      <c r="I27" s="127"/>
      <c r="J27" s="137">
        <f>ROUND(J84,2)</f>
        <v>0</v>
      </c>
      <c r="K27" s="45"/>
    </row>
    <row r="28" spans="2:11" s="1" customFormat="1" ht="6.95" customHeight="1">
      <c r="B28" s="41"/>
      <c r="C28" s="42"/>
      <c r="D28" s="85"/>
      <c r="E28" s="85"/>
      <c r="F28" s="85"/>
      <c r="G28" s="85"/>
      <c r="H28" s="85"/>
      <c r="I28" s="134"/>
      <c r="J28" s="85"/>
      <c r="K28" s="135"/>
    </row>
    <row r="29" spans="2:11" s="1" customFormat="1" ht="14.45" customHeight="1">
      <c r="B29" s="41"/>
      <c r="C29" s="42"/>
      <c r="D29" s="42"/>
      <c r="E29" s="42"/>
      <c r="F29" s="46" t="s">
        <v>40</v>
      </c>
      <c r="G29" s="42"/>
      <c r="H29" s="42"/>
      <c r="I29" s="138" t="s">
        <v>39</v>
      </c>
      <c r="J29" s="46" t="s">
        <v>41</v>
      </c>
      <c r="K29" s="45"/>
    </row>
    <row r="30" spans="2:11" s="1" customFormat="1" ht="14.45" customHeight="1">
      <c r="B30" s="41"/>
      <c r="C30" s="42"/>
      <c r="D30" s="49" t="s">
        <v>42</v>
      </c>
      <c r="E30" s="49" t="s">
        <v>43</v>
      </c>
      <c r="F30" s="139">
        <f>ROUND(SUM(BE84:BE260),2)</f>
        <v>0</v>
      </c>
      <c r="G30" s="42"/>
      <c r="H30" s="42"/>
      <c r="I30" s="140">
        <v>0.21</v>
      </c>
      <c r="J30" s="139">
        <f>ROUND(ROUND((SUM(BE84:BE260)),2)*I30,2)</f>
        <v>0</v>
      </c>
      <c r="K30" s="45"/>
    </row>
    <row r="31" spans="2:11" s="1" customFormat="1" ht="14.45" customHeight="1">
      <c r="B31" s="41"/>
      <c r="C31" s="42"/>
      <c r="D31" s="42"/>
      <c r="E31" s="49" t="s">
        <v>44</v>
      </c>
      <c r="F31" s="139">
        <f>ROUND(SUM(BF84:BF260),2)</f>
        <v>0</v>
      </c>
      <c r="G31" s="42"/>
      <c r="H31" s="42"/>
      <c r="I31" s="140">
        <v>0.15</v>
      </c>
      <c r="J31" s="139">
        <f>ROUND(ROUND((SUM(BF84:BF260)),2)*I31,2)</f>
        <v>0</v>
      </c>
      <c r="K31" s="45"/>
    </row>
    <row r="32" spans="2:11" s="1" customFormat="1" ht="14.45" customHeight="1" hidden="1">
      <c r="B32" s="41"/>
      <c r="C32" s="42"/>
      <c r="D32" s="42"/>
      <c r="E32" s="49" t="s">
        <v>45</v>
      </c>
      <c r="F32" s="139">
        <f>ROUND(SUM(BG84:BG260),2)</f>
        <v>0</v>
      </c>
      <c r="G32" s="42"/>
      <c r="H32" s="42"/>
      <c r="I32" s="140">
        <v>0.21</v>
      </c>
      <c r="J32" s="139">
        <v>0</v>
      </c>
      <c r="K32" s="45"/>
    </row>
    <row r="33" spans="2:11" s="1" customFormat="1" ht="14.45" customHeight="1" hidden="1">
      <c r="B33" s="41"/>
      <c r="C33" s="42"/>
      <c r="D33" s="42"/>
      <c r="E33" s="49" t="s">
        <v>46</v>
      </c>
      <c r="F33" s="139">
        <f>ROUND(SUM(BH84:BH260),2)</f>
        <v>0</v>
      </c>
      <c r="G33" s="42"/>
      <c r="H33" s="42"/>
      <c r="I33" s="140">
        <v>0.15</v>
      </c>
      <c r="J33" s="139">
        <v>0</v>
      </c>
      <c r="K33" s="45"/>
    </row>
    <row r="34" spans="2:11" s="1" customFormat="1" ht="14.45" customHeight="1" hidden="1">
      <c r="B34" s="41"/>
      <c r="C34" s="42"/>
      <c r="D34" s="42"/>
      <c r="E34" s="49" t="s">
        <v>47</v>
      </c>
      <c r="F34" s="139">
        <f>ROUND(SUM(BI84:BI260),2)</f>
        <v>0</v>
      </c>
      <c r="G34" s="42"/>
      <c r="H34" s="42"/>
      <c r="I34" s="140">
        <v>0</v>
      </c>
      <c r="J34" s="139">
        <v>0</v>
      </c>
      <c r="K34" s="45"/>
    </row>
    <row r="35" spans="2:11" s="1" customFormat="1" ht="6.95" customHeight="1">
      <c r="B35" s="41"/>
      <c r="C35" s="42"/>
      <c r="D35" s="42"/>
      <c r="E35" s="42"/>
      <c r="F35" s="42"/>
      <c r="G35" s="42"/>
      <c r="H35" s="42"/>
      <c r="I35" s="127"/>
      <c r="J35" s="42"/>
      <c r="K35" s="45"/>
    </row>
    <row r="36" spans="2:11" s="1" customFormat="1" ht="25.35" customHeight="1">
      <c r="B36" s="41"/>
      <c r="C36" s="141"/>
      <c r="D36" s="142" t="s">
        <v>48</v>
      </c>
      <c r="E36" s="79"/>
      <c r="F36" s="79"/>
      <c r="G36" s="143" t="s">
        <v>49</v>
      </c>
      <c r="H36" s="144" t="s">
        <v>50</v>
      </c>
      <c r="I36" s="145"/>
      <c r="J36" s="146">
        <f>SUM(J27:J34)</f>
        <v>0</v>
      </c>
      <c r="K36" s="147"/>
    </row>
    <row r="37" spans="2:11" s="1" customFormat="1" ht="14.45" customHeight="1">
      <c r="B37" s="56"/>
      <c r="C37" s="57"/>
      <c r="D37" s="57"/>
      <c r="E37" s="57"/>
      <c r="F37" s="57"/>
      <c r="G37" s="57"/>
      <c r="H37" s="57"/>
      <c r="I37" s="148"/>
      <c r="J37" s="57"/>
      <c r="K37" s="58"/>
    </row>
    <row r="41" spans="2:11" s="1" customFormat="1" ht="6.95" customHeight="1">
      <c r="B41" s="149"/>
      <c r="C41" s="150"/>
      <c r="D41" s="150"/>
      <c r="E41" s="150"/>
      <c r="F41" s="150"/>
      <c r="G41" s="150"/>
      <c r="H41" s="150"/>
      <c r="I41" s="151"/>
      <c r="J41" s="150"/>
      <c r="K41" s="152"/>
    </row>
    <row r="42" spans="2:11" s="1" customFormat="1" ht="36.95" customHeight="1">
      <c r="B42" s="41"/>
      <c r="C42" s="30" t="s">
        <v>129</v>
      </c>
      <c r="D42" s="42"/>
      <c r="E42" s="42"/>
      <c r="F42" s="42"/>
      <c r="G42" s="42"/>
      <c r="H42" s="42"/>
      <c r="I42" s="127"/>
      <c r="J42" s="42"/>
      <c r="K42" s="45"/>
    </row>
    <row r="43" spans="2:11" s="1" customFormat="1" ht="6.95" customHeight="1">
      <c r="B43" s="41"/>
      <c r="C43" s="42"/>
      <c r="D43" s="42"/>
      <c r="E43" s="42"/>
      <c r="F43" s="42"/>
      <c r="G43" s="42"/>
      <c r="H43" s="42"/>
      <c r="I43" s="127"/>
      <c r="J43" s="42"/>
      <c r="K43" s="45"/>
    </row>
    <row r="44" spans="2:11" s="1" customFormat="1" ht="14.45" customHeight="1">
      <c r="B44" s="41"/>
      <c r="C44" s="37" t="s">
        <v>18</v>
      </c>
      <c r="D44" s="42"/>
      <c r="E44" s="42"/>
      <c r="F44" s="42"/>
      <c r="G44" s="42"/>
      <c r="H44" s="42"/>
      <c r="I44" s="127"/>
      <c r="J44" s="42"/>
      <c r="K44" s="45"/>
    </row>
    <row r="45" spans="2:11" s="1" customFormat="1" ht="22.5" customHeight="1">
      <c r="B45" s="41"/>
      <c r="C45" s="42"/>
      <c r="D45" s="42"/>
      <c r="E45" s="405" t="str">
        <f>E7</f>
        <v>VÝDEJNA JÍDEL V BUDOVĚ TEORETICKÝCH ÚSTAVŮ LF OLOMOUC</v>
      </c>
      <c r="F45" s="406"/>
      <c r="G45" s="406"/>
      <c r="H45" s="406"/>
      <c r="I45" s="127"/>
      <c r="J45" s="42"/>
      <c r="K45" s="45"/>
    </row>
    <row r="46" spans="2:11" s="1" customFormat="1" ht="14.45" customHeight="1">
      <c r="B46" s="41"/>
      <c r="C46" s="37" t="s">
        <v>126</v>
      </c>
      <c r="D46" s="42"/>
      <c r="E46" s="42"/>
      <c r="F46" s="42"/>
      <c r="G46" s="42"/>
      <c r="H46" s="42"/>
      <c r="I46" s="127"/>
      <c r="J46" s="42"/>
      <c r="K46" s="45"/>
    </row>
    <row r="47" spans="2:11" s="1" customFormat="1" ht="23.25" customHeight="1">
      <c r="B47" s="41"/>
      <c r="C47" s="42"/>
      <c r="D47" s="42"/>
      <c r="E47" s="407" t="str">
        <f>E9</f>
        <v>D.1.4.3 - Silnoproudá elektrotechnika</v>
      </c>
      <c r="F47" s="408"/>
      <c r="G47" s="408"/>
      <c r="H47" s="408"/>
      <c r="I47" s="127"/>
      <c r="J47" s="42"/>
      <c r="K47" s="45"/>
    </row>
    <row r="48" spans="2:11" s="1" customFormat="1" ht="6.95" customHeight="1">
      <c r="B48" s="41"/>
      <c r="C48" s="42"/>
      <c r="D48" s="42"/>
      <c r="E48" s="42"/>
      <c r="F48" s="42"/>
      <c r="G48" s="42"/>
      <c r="H48" s="42"/>
      <c r="I48" s="127"/>
      <c r="J48" s="42"/>
      <c r="K48" s="45"/>
    </row>
    <row r="49" spans="2:11" s="1" customFormat="1" ht="18" customHeight="1">
      <c r="B49" s="41"/>
      <c r="C49" s="37" t="s">
        <v>23</v>
      </c>
      <c r="D49" s="42"/>
      <c r="E49" s="42"/>
      <c r="F49" s="35" t="str">
        <f>F12</f>
        <v>Olomouc k.ú.Nová Ulice, č.p.976</v>
      </c>
      <c r="G49" s="42"/>
      <c r="H49" s="42"/>
      <c r="I49" s="128" t="s">
        <v>25</v>
      </c>
      <c r="J49" s="129" t="str">
        <f>IF(J12="","",J12)</f>
        <v>7.11.2017</v>
      </c>
      <c r="K49" s="45"/>
    </row>
    <row r="50" spans="2:11" s="1" customFormat="1" ht="6.95" customHeight="1">
      <c r="B50" s="41"/>
      <c r="C50" s="42"/>
      <c r="D50" s="42"/>
      <c r="E50" s="42"/>
      <c r="F50" s="42"/>
      <c r="G50" s="42"/>
      <c r="H50" s="42"/>
      <c r="I50" s="127"/>
      <c r="J50" s="42"/>
      <c r="K50" s="45"/>
    </row>
    <row r="51" spans="2:11" s="1" customFormat="1" ht="13.5">
      <c r="B51" s="41"/>
      <c r="C51" s="37" t="s">
        <v>27</v>
      </c>
      <c r="D51" s="42"/>
      <c r="E51" s="42"/>
      <c r="F51" s="35" t="str">
        <f>E15</f>
        <v>UP v Olomouci, Křižkovského 511/8</v>
      </c>
      <c r="G51" s="42"/>
      <c r="H51" s="42"/>
      <c r="I51" s="128" t="s">
        <v>33</v>
      </c>
      <c r="J51" s="35" t="str">
        <f>E21</f>
        <v>Alfaprojekt Olomouc, a.s., Tylova 4</v>
      </c>
      <c r="K51" s="45"/>
    </row>
    <row r="52" spans="2:11" s="1" customFormat="1" ht="14.45" customHeight="1">
      <c r="B52" s="41"/>
      <c r="C52" s="37" t="s">
        <v>31</v>
      </c>
      <c r="D52" s="42"/>
      <c r="E52" s="42"/>
      <c r="F52" s="35" t="str">
        <f>IF(E18="","",E18)</f>
        <v/>
      </c>
      <c r="G52" s="42"/>
      <c r="H52" s="42"/>
      <c r="I52" s="127"/>
      <c r="J52" s="42"/>
      <c r="K52" s="45"/>
    </row>
    <row r="53" spans="2:11" s="1" customFormat="1" ht="10.35" customHeight="1">
      <c r="B53" s="41"/>
      <c r="C53" s="42"/>
      <c r="D53" s="42"/>
      <c r="E53" s="42"/>
      <c r="F53" s="42"/>
      <c r="G53" s="42"/>
      <c r="H53" s="42"/>
      <c r="I53" s="127"/>
      <c r="J53" s="42"/>
      <c r="K53" s="45"/>
    </row>
    <row r="54" spans="2:11" s="1" customFormat="1" ht="29.25" customHeight="1">
      <c r="B54" s="41"/>
      <c r="C54" s="153" t="s">
        <v>130</v>
      </c>
      <c r="D54" s="141"/>
      <c r="E54" s="141"/>
      <c r="F54" s="141"/>
      <c r="G54" s="141"/>
      <c r="H54" s="141"/>
      <c r="I54" s="154"/>
      <c r="J54" s="155" t="s">
        <v>131</v>
      </c>
      <c r="K54" s="156"/>
    </row>
    <row r="55" spans="2:11" s="1" customFormat="1" ht="10.35" customHeight="1">
      <c r="B55" s="41"/>
      <c r="C55" s="42"/>
      <c r="D55" s="42"/>
      <c r="E55" s="42"/>
      <c r="F55" s="42"/>
      <c r="G55" s="42"/>
      <c r="H55" s="42"/>
      <c r="I55" s="127"/>
      <c r="J55" s="42"/>
      <c r="K55" s="45"/>
    </row>
    <row r="56" spans="2:47" s="1" customFormat="1" ht="29.25" customHeight="1">
      <c r="B56" s="41"/>
      <c r="C56" s="157" t="s">
        <v>132</v>
      </c>
      <c r="D56" s="42"/>
      <c r="E56" s="42"/>
      <c r="F56" s="42"/>
      <c r="G56" s="42"/>
      <c r="H56" s="42"/>
      <c r="I56" s="127"/>
      <c r="J56" s="137">
        <f>J84</f>
        <v>0</v>
      </c>
      <c r="K56" s="45"/>
      <c r="AU56" s="24" t="s">
        <v>133</v>
      </c>
    </row>
    <row r="57" spans="2:11" s="8" customFormat="1" ht="24.95" customHeight="1">
      <c r="B57" s="158"/>
      <c r="C57" s="159"/>
      <c r="D57" s="160" t="s">
        <v>1890</v>
      </c>
      <c r="E57" s="161"/>
      <c r="F57" s="161"/>
      <c r="G57" s="161"/>
      <c r="H57" s="161"/>
      <c r="I57" s="162"/>
      <c r="J57" s="163">
        <f>J85</f>
        <v>0</v>
      </c>
      <c r="K57" s="164"/>
    </row>
    <row r="58" spans="2:11" s="9" customFormat="1" ht="19.9" customHeight="1">
      <c r="B58" s="165"/>
      <c r="C58" s="166"/>
      <c r="D58" s="167" t="s">
        <v>1891</v>
      </c>
      <c r="E58" s="168"/>
      <c r="F58" s="168"/>
      <c r="G58" s="168"/>
      <c r="H58" s="168"/>
      <c r="I58" s="169"/>
      <c r="J58" s="170">
        <f>J213</f>
        <v>0</v>
      </c>
      <c r="K58" s="171"/>
    </row>
    <row r="59" spans="2:11" s="8" customFormat="1" ht="24.95" customHeight="1">
      <c r="B59" s="158"/>
      <c r="C59" s="159"/>
      <c r="D59" s="160" t="s">
        <v>1892</v>
      </c>
      <c r="E59" s="161"/>
      <c r="F59" s="161"/>
      <c r="G59" s="161"/>
      <c r="H59" s="161"/>
      <c r="I59" s="162"/>
      <c r="J59" s="163">
        <f>J226</f>
        <v>0</v>
      </c>
      <c r="K59" s="164"/>
    </row>
    <row r="60" spans="2:11" s="8" customFormat="1" ht="24.95" customHeight="1">
      <c r="B60" s="158"/>
      <c r="C60" s="159"/>
      <c r="D60" s="160" t="s">
        <v>1893</v>
      </c>
      <c r="E60" s="161"/>
      <c r="F60" s="161"/>
      <c r="G60" s="161"/>
      <c r="H60" s="161"/>
      <c r="I60" s="162"/>
      <c r="J60" s="163">
        <f>J231</f>
        <v>0</v>
      </c>
      <c r="K60" s="164"/>
    </row>
    <row r="61" spans="2:11" s="8" customFormat="1" ht="24.95" customHeight="1">
      <c r="B61" s="158"/>
      <c r="C61" s="159"/>
      <c r="D61" s="160" t="s">
        <v>1894</v>
      </c>
      <c r="E61" s="161"/>
      <c r="F61" s="161"/>
      <c r="G61" s="161"/>
      <c r="H61" s="161"/>
      <c r="I61" s="162"/>
      <c r="J61" s="163">
        <f>J236</f>
        <v>0</v>
      </c>
      <c r="K61" s="164"/>
    </row>
    <row r="62" spans="2:11" s="8" customFormat="1" ht="24.95" customHeight="1">
      <c r="B62" s="158"/>
      <c r="C62" s="159"/>
      <c r="D62" s="160" t="s">
        <v>1895</v>
      </c>
      <c r="E62" s="161"/>
      <c r="F62" s="161"/>
      <c r="G62" s="161"/>
      <c r="H62" s="161"/>
      <c r="I62" s="162"/>
      <c r="J62" s="163">
        <f>J239</f>
        <v>0</v>
      </c>
      <c r="K62" s="164"/>
    </row>
    <row r="63" spans="2:11" s="8" customFormat="1" ht="24.95" customHeight="1">
      <c r="B63" s="158"/>
      <c r="C63" s="159"/>
      <c r="D63" s="160" t="s">
        <v>1896</v>
      </c>
      <c r="E63" s="161"/>
      <c r="F63" s="161"/>
      <c r="G63" s="161"/>
      <c r="H63" s="161"/>
      <c r="I63" s="162"/>
      <c r="J63" s="163">
        <f>J246</f>
        <v>0</v>
      </c>
      <c r="K63" s="164"/>
    </row>
    <row r="64" spans="2:11" s="8" customFormat="1" ht="24.95" customHeight="1">
      <c r="B64" s="158"/>
      <c r="C64" s="159"/>
      <c r="D64" s="160" t="s">
        <v>1897</v>
      </c>
      <c r="E64" s="161"/>
      <c r="F64" s="161"/>
      <c r="G64" s="161"/>
      <c r="H64" s="161"/>
      <c r="I64" s="162"/>
      <c r="J64" s="163">
        <f>J257</f>
        <v>0</v>
      </c>
      <c r="K64" s="164"/>
    </row>
    <row r="65" spans="2:11" s="1" customFormat="1" ht="21.75" customHeight="1">
      <c r="B65" s="41"/>
      <c r="C65" s="42"/>
      <c r="D65" s="42"/>
      <c r="E65" s="42"/>
      <c r="F65" s="42"/>
      <c r="G65" s="42"/>
      <c r="H65" s="42"/>
      <c r="I65" s="127"/>
      <c r="J65" s="42"/>
      <c r="K65" s="45"/>
    </row>
    <row r="66" spans="2:11" s="1" customFormat="1" ht="6.95" customHeight="1">
      <c r="B66" s="56"/>
      <c r="C66" s="57"/>
      <c r="D66" s="57"/>
      <c r="E66" s="57"/>
      <c r="F66" s="57"/>
      <c r="G66" s="57"/>
      <c r="H66" s="57"/>
      <c r="I66" s="148"/>
      <c r="J66" s="57"/>
      <c r="K66" s="58"/>
    </row>
    <row r="70" spans="2:12" s="1" customFormat="1" ht="6.95" customHeight="1">
      <c r="B70" s="59"/>
      <c r="C70" s="60"/>
      <c r="D70" s="60"/>
      <c r="E70" s="60"/>
      <c r="F70" s="60"/>
      <c r="G70" s="60"/>
      <c r="H70" s="60"/>
      <c r="I70" s="151"/>
      <c r="J70" s="60"/>
      <c r="K70" s="60"/>
      <c r="L70" s="61"/>
    </row>
    <row r="71" spans="2:12" s="1" customFormat="1" ht="36.95" customHeight="1">
      <c r="B71" s="41"/>
      <c r="C71" s="62" t="s">
        <v>156</v>
      </c>
      <c r="D71" s="63"/>
      <c r="E71" s="63"/>
      <c r="F71" s="63"/>
      <c r="G71" s="63"/>
      <c r="H71" s="63"/>
      <c r="I71" s="172"/>
      <c r="J71" s="63"/>
      <c r="K71" s="63"/>
      <c r="L71" s="61"/>
    </row>
    <row r="72" spans="2:12" s="1" customFormat="1" ht="6.95" customHeight="1">
      <c r="B72" s="41"/>
      <c r="C72" s="63"/>
      <c r="D72" s="63"/>
      <c r="E72" s="63"/>
      <c r="F72" s="63"/>
      <c r="G72" s="63"/>
      <c r="H72" s="63"/>
      <c r="I72" s="172"/>
      <c r="J72" s="63"/>
      <c r="K72" s="63"/>
      <c r="L72" s="61"/>
    </row>
    <row r="73" spans="2:12" s="1" customFormat="1" ht="14.45" customHeight="1">
      <c r="B73" s="41"/>
      <c r="C73" s="65" t="s">
        <v>18</v>
      </c>
      <c r="D73" s="63"/>
      <c r="E73" s="63"/>
      <c r="F73" s="63"/>
      <c r="G73" s="63"/>
      <c r="H73" s="63"/>
      <c r="I73" s="172"/>
      <c r="J73" s="63"/>
      <c r="K73" s="63"/>
      <c r="L73" s="61"/>
    </row>
    <row r="74" spans="2:12" s="1" customFormat="1" ht="22.5" customHeight="1">
      <c r="B74" s="41"/>
      <c r="C74" s="63"/>
      <c r="D74" s="63"/>
      <c r="E74" s="409" t="str">
        <f>E7</f>
        <v>VÝDEJNA JÍDEL V BUDOVĚ TEORETICKÝCH ÚSTAVŮ LF OLOMOUC</v>
      </c>
      <c r="F74" s="410"/>
      <c r="G74" s="410"/>
      <c r="H74" s="410"/>
      <c r="I74" s="172"/>
      <c r="J74" s="63"/>
      <c r="K74" s="63"/>
      <c r="L74" s="61"/>
    </row>
    <row r="75" spans="2:12" s="1" customFormat="1" ht="14.45" customHeight="1">
      <c r="B75" s="41"/>
      <c r="C75" s="65" t="s">
        <v>126</v>
      </c>
      <c r="D75" s="63"/>
      <c r="E75" s="63"/>
      <c r="F75" s="63"/>
      <c r="G75" s="63"/>
      <c r="H75" s="63"/>
      <c r="I75" s="172"/>
      <c r="J75" s="63"/>
      <c r="K75" s="63"/>
      <c r="L75" s="61"/>
    </row>
    <row r="76" spans="2:12" s="1" customFormat="1" ht="23.25" customHeight="1">
      <c r="B76" s="41"/>
      <c r="C76" s="63"/>
      <c r="D76" s="63"/>
      <c r="E76" s="381" t="str">
        <f>E9</f>
        <v>D.1.4.3 - Silnoproudá elektrotechnika</v>
      </c>
      <c r="F76" s="411"/>
      <c r="G76" s="411"/>
      <c r="H76" s="411"/>
      <c r="I76" s="172"/>
      <c r="J76" s="63"/>
      <c r="K76" s="63"/>
      <c r="L76" s="61"/>
    </row>
    <row r="77" spans="2:12" s="1" customFormat="1" ht="6.95" customHeight="1">
      <c r="B77" s="41"/>
      <c r="C77" s="63"/>
      <c r="D77" s="63"/>
      <c r="E77" s="63"/>
      <c r="F77" s="63"/>
      <c r="G77" s="63"/>
      <c r="H77" s="63"/>
      <c r="I77" s="172"/>
      <c r="J77" s="63"/>
      <c r="K77" s="63"/>
      <c r="L77" s="61"/>
    </row>
    <row r="78" spans="2:12" s="1" customFormat="1" ht="18" customHeight="1">
      <c r="B78" s="41"/>
      <c r="C78" s="65" t="s">
        <v>23</v>
      </c>
      <c r="D78" s="63"/>
      <c r="E78" s="63"/>
      <c r="F78" s="173" t="str">
        <f>F12</f>
        <v>Olomouc k.ú.Nová Ulice, č.p.976</v>
      </c>
      <c r="G78" s="63"/>
      <c r="H78" s="63"/>
      <c r="I78" s="174" t="s">
        <v>25</v>
      </c>
      <c r="J78" s="73" t="str">
        <f>IF(J12="","",J12)</f>
        <v>7.11.2017</v>
      </c>
      <c r="K78" s="63"/>
      <c r="L78" s="61"/>
    </row>
    <row r="79" spans="2:12" s="1" customFormat="1" ht="6.95" customHeight="1">
      <c r="B79" s="41"/>
      <c r="C79" s="63"/>
      <c r="D79" s="63"/>
      <c r="E79" s="63"/>
      <c r="F79" s="63"/>
      <c r="G79" s="63"/>
      <c r="H79" s="63"/>
      <c r="I79" s="172"/>
      <c r="J79" s="63"/>
      <c r="K79" s="63"/>
      <c r="L79" s="61"/>
    </row>
    <row r="80" spans="2:12" s="1" customFormat="1" ht="13.5">
      <c r="B80" s="41"/>
      <c r="C80" s="65" t="s">
        <v>27</v>
      </c>
      <c r="D80" s="63"/>
      <c r="E80" s="63"/>
      <c r="F80" s="173" t="str">
        <f>E15</f>
        <v>UP v Olomouci, Křižkovského 511/8</v>
      </c>
      <c r="G80" s="63"/>
      <c r="H80" s="63"/>
      <c r="I80" s="174" t="s">
        <v>33</v>
      </c>
      <c r="J80" s="173" t="str">
        <f>E21</f>
        <v>Alfaprojekt Olomouc, a.s., Tylova 4</v>
      </c>
      <c r="K80" s="63"/>
      <c r="L80" s="61"/>
    </row>
    <row r="81" spans="2:12" s="1" customFormat="1" ht="14.45" customHeight="1">
      <c r="B81" s="41"/>
      <c r="C81" s="65" t="s">
        <v>31</v>
      </c>
      <c r="D81" s="63"/>
      <c r="E81" s="63"/>
      <c r="F81" s="173" t="str">
        <f>IF(E18="","",E18)</f>
        <v/>
      </c>
      <c r="G81" s="63"/>
      <c r="H81" s="63"/>
      <c r="I81" s="172"/>
      <c r="J81" s="63"/>
      <c r="K81" s="63"/>
      <c r="L81" s="61"/>
    </row>
    <row r="82" spans="2:12" s="1" customFormat="1" ht="10.35" customHeight="1">
      <c r="B82" s="41"/>
      <c r="C82" s="63"/>
      <c r="D82" s="63"/>
      <c r="E82" s="63"/>
      <c r="F82" s="63"/>
      <c r="G82" s="63"/>
      <c r="H82" s="63"/>
      <c r="I82" s="172"/>
      <c r="J82" s="63"/>
      <c r="K82" s="63"/>
      <c r="L82" s="61"/>
    </row>
    <row r="83" spans="2:20" s="10" customFormat="1" ht="29.25" customHeight="1">
      <c r="B83" s="175"/>
      <c r="C83" s="176" t="s">
        <v>157</v>
      </c>
      <c r="D83" s="177" t="s">
        <v>57</v>
      </c>
      <c r="E83" s="177" t="s">
        <v>53</v>
      </c>
      <c r="F83" s="177" t="s">
        <v>158</v>
      </c>
      <c r="G83" s="177" t="s">
        <v>159</v>
      </c>
      <c r="H83" s="177" t="s">
        <v>160</v>
      </c>
      <c r="I83" s="178" t="s">
        <v>161</v>
      </c>
      <c r="J83" s="177" t="s">
        <v>131</v>
      </c>
      <c r="K83" s="179" t="s">
        <v>162</v>
      </c>
      <c r="L83" s="180"/>
      <c r="M83" s="81" t="s">
        <v>163</v>
      </c>
      <c r="N83" s="82" t="s">
        <v>42</v>
      </c>
      <c r="O83" s="82" t="s">
        <v>164</v>
      </c>
      <c r="P83" s="82" t="s">
        <v>165</v>
      </c>
      <c r="Q83" s="82" t="s">
        <v>166</v>
      </c>
      <c r="R83" s="82" t="s">
        <v>167</v>
      </c>
      <c r="S83" s="82" t="s">
        <v>168</v>
      </c>
      <c r="T83" s="83" t="s">
        <v>169</v>
      </c>
    </row>
    <row r="84" spans="2:63" s="1" customFormat="1" ht="29.25" customHeight="1">
      <c r="B84" s="41"/>
      <c r="C84" s="87" t="s">
        <v>132</v>
      </c>
      <c r="D84" s="63"/>
      <c r="E84" s="63"/>
      <c r="F84" s="63"/>
      <c r="G84" s="63"/>
      <c r="H84" s="63"/>
      <c r="I84" s="172"/>
      <c r="J84" s="181">
        <f>BK84</f>
        <v>0</v>
      </c>
      <c r="K84" s="63"/>
      <c r="L84" s="61"/>
      <c r="M84" s="84"/>
      <c r="N84" s="85"/>
      <c r="O84" s="85"/>
      <c r="P84" s="182">
        <f>P85+P226+P231+P236+P239+P246+P257</f>
        <v>0</v>
      </c>
      <c r="Q84" s="85"/>
      <c r="R84" s="182">
        <f>R85+R226+R231+R236+R239+R246+R257</f>
        <v>0.36402299999999993</v>
      </c>
      <c r="S84" s="85"/>
      <c r="T84" s="183">
        <f>T85+T226+T231+T236+T239+T246+T257</f>
        <v>0</v>
      </c>
      <c r="AT84" s="24" t="s">
        <v>71</v>
      </c>
      <c r="AU84" s="24" t="s">
        <v>133</v>
      </c>
      <c r="BK84" s="184">
        <f>BK85+BK226+BK231+BK236+BK239+BK246+BK257</f>
        <v>0</v>
      </c>
    </row>
    <row r="85" spans="2:63" s="11" customFormat="1" ht="37.35" customHeight="1">
      <c r="B85" s="185"/>
      <c r="C85" s="186"/>
      <c r="D85" s="199" t="s">
        <v>71</v>
      </c>
      <c r="E85" s="268" t="s">
        <v>399</v>
      </c>
      <c r="F85" s="268" t="s">
        <v>1898</v>
      </c>
      <c r="G85" s="186"/>
      <c r="H85" s="186"/>
      <c r="I85" s="189"/>
      <c r="J85" s="269">
        <f>BK85</f>
        <v>0</v>
      </c>
      <c r="K85" s="186"/>
      <c r="L85" s="191"/>
      <c r="M85" s="192"/>
      <c r="N85" s="193"/>
      <c r="O85" s="193"/>
      <c r="P85" s="194">
        <f>P86+SUM(P87:P213)</f>
        <v>0</v>
      </c>
      <c r="Q85" s="193"/>
      <c r="R85" s="194">
        <f>R86+SUM(R87:R213)</f>
        <v>0.36402299999999993</v>
      </c>
      <c r="S85" s="193"/>
      <c r="T85" s="195">
        <f>T86+SUM(T87:T213)</f>
        <v>0</v>
      </c>
      <c r="AR85" s="196" t="s">
        <v>173</v>
      </c>
      <c r="AT85" s="197" t="s">
        <v>71</v>
      </c>
      <c r="AU85" s="197" t="s">
        <v>72</v>
      </c>
      <c r="AY85" s="196" t="s">
        <v>172</v>
      </c>
      <c r="BK85" s="198">
        <f>BK86+SUM(BK87:BK213)</f>
        <v>0</v>
      </c>
    </row>
    <row r="86" spans="2:65" s="1" customFormat="1" ht="31.5" customHeight="1">
      <c r="B86" s="41"/>
      <c r="C86" s="202" t="s">
        <v>80</v>
      </c>
      <c r="D86" s="202" t="s">
        <v>175</v>
      </c>
      <c r="E86" s="203" t="s">
        <v>1899</v>
      </c>
      <c r="F86" s="204" t="s">
        <v>1900</v>
      </c>
      <c r="G86" s="205" t="s">
        <v>238</v>
      </c>
      <c r="H86" s="206">
        <v>1</v>
      </c>
      <c r="I86" s="207"/>
      <c r="J86" s="208">
        <f aca="true" t="shared" si="0" ref="J86:J92">ROUND(I86*H86,2)</f>
        <v>0</v>
      </c>
      <c r="K86" s="204" t="s">
        <v>179</v>
      </c>
      <c r="L86" s="61"/>
      <c r="M86" s="209" t="s">
        <v>21</v>
      </c>
      <c r="N86" s="210" t="s">
        <v>43</v>
      </c>
      <c r="O86" s="42"/>
      <c r="P86" s="211">
        <f aca="true" t="shared" si="1" ref="P86:P92">O86*H86</f>
        <v>0</v>
      </c>
      <c r="Q86" s="211">
        <v>0</v>
      </c>
      <c r="R86" s="211">
        <f aca="true" t="shared" si="2" ref="R86:R92">Q86*H86</f>
        <v>0</v>
      </c>
      <c r="S86" s="211">
        <v>0</v>
      </c>
      <c r="T86" s="212">
        <f aca="true" t="shared" si="3" ref="T86:T92">S86*H86</f>
        <v>0</v>
      </c>
      <c r="AR86" s="24" t="s">
        <v>670</v>
      </c>
      <c r="AT86" s="24" t="s">
        <v>175</v>
      </c>
      <c r="AU86" s="24" t="s">
        <v>80</v>
      </c>
      <c r="AY86" s="24" t="s">
        <v>172</v>
      </c>
      <c r="BE86" s="213">
        <f aca="true" t="shared" si="4" ref="BE86:BE92">IF(N86="základní",J86,0)</f>
        <v>0</v>
      </c>
      <c r="BF86" s="213">
        <f aca="true" t="shared" si="5" ref="BF86:BF92">IF(N86="snížená",J86,0)</f>
        <v>0</v>
      </c>
      <c r="BG86" s="213">
        <f aca="true" t="shared" si="6" ref="BG86:BG92">IF(N86="zákl. přenesená",J86,0)</f>
        <v>0</v>
      </c>
      <c r="BH86" s="213">
        <f aca="true" t="shared" si="7" ref="BH86:BH92">IF(N86="sníž. přenesená",J86,0)</f>
        <v>0</v>
      </c>
      <c r="BI86" s="213">
        <f aca="true" t="shared" si="8" ref="BI86:BI92">IF(N86="nulová",J86,0)</f>
        <v>0</v>
      </c>
      <c r="BJ86" s="24" t="s">
        <v>80</v>
      </c>
      <c r="BK86" s="213">
        <f aca="true" t="shared" si="9" ref="BK86:BK92">ROUND(I86*H86,2)</f>
        <v>0</v>
      </c>
      <c r="BL86" s="24" t="s">
        <v>670</v>
      </c>
      <c r="BM86" s="24" t="s">
        <v>1901</v>
      </c>
    </row>
    <row r="87" spans="2:65" s="1" customFormat="1" ht="31.5" customHeight="1">
      <c r="B87" s="41"/>
      <c r="C87" s="202" t="s">
        <v>82</v>
      </c>
      <c r="D87" s="202" t="s">
        <v>175</v>
      </c>
      <c r="E87" s="203" t="s">
        <v>1902</v>
      </c>
      <c r="F87" s="204" t="s">
        <v>1903</v>
      </c>
      <c r="G87" s="205" t="s">
        <v>238</v>
      </c>
      <c r="H87" s="206">
        <v>1</v>
      </c>
      <c r="I87" s="207"/>
      <c r="J87" s="208">
        <f t="shared" si="0"/>
        <v>0</v>
      </c>
      <c r="K87" s="204" t="s">
        <v>1444</v>
      </c>
      <c r="L87" s="61"/>
      <c r="M87" s="209" t="s">
        <v>21</v>
      </c>
      <c r="N87" s="210" t="s">
        <v>43</v>
      </c>
      <c r="O87" s="42"/>
      <c r="P87" s="211">
        <f t="shared" si="1"/>
        <v>0</v>
      </c>
      <c r="Q87" s="211">
        <v>0</v>
      </c>
      <c r="R87" s="211">
        <f t="shared" si="2"/>
        <v>0</v>
      </c>
      <c r="S87" s="211">
        <v>0</v>
      </c>
      <c r="T87" s="212">
        <f t="shared" si="3"/>
        <v>0</v>
      </c>
      <c r="AR87" s="24" t="s">
        <v>670</v>
      </c>
      <c r="AT87" s="24" t="s">
        <v>175</v>
      </c>
      <c r="AU87" s="24" t="s">
        <v>80</v>
      </c>
      <c r="AY87" s="24" t="s">
        <v>172</v>
      </c>
      <c r="BE87" s="213">
        <f t="shared" si="4"/>
        <v>0</v>
      </c>
      <c r="BF87" s="213">
        <f t="shared" si="5"/>
        <v>0</v>
      </c>
      <c r="BG87" s="213">
        <f t="shared" si="6"/>
        <v>0</v>
      </c>
      <c r="BH87" s="213">
        <f t="shared" si="7"/>
        <v>0</v>
      </c>
      <c r="BI87" s="213">
        <f t="shared" si="8"/>
        <v>0</v>
      </c>
      <c r="BJ87" s="24" t="s">
        <v>80</v>
      </c>
      <c r="BK87" s="213">
        <f t="shared" si="9"/>
        <v>0</v>
      </c>
      <c r="BL87" s="24" t="s">
        <v>670</v>
      </c>
      <c r="BM87" s="24" t="s">
        <v>1904</v>
      </c>
    </row>
    <row r="88" spans="2:65" s="1" customFormat="1" ht="31.5" customHeight="1">
      <c r="B88" s="41"/>
      <c r="C88" s="202" t="s">
        <v>173</v>
      </c>
      <c r="D88" s="202" t="s">
        <v>175</v>
      </c>
      <c r="E88" s="203" t="s">
        <v>1905</v>
      </c>
      <c r="F88" s="204" t="s">
        <v>1906</v>
      </c>
      <c r="G88" s="205" t="s">
        <v>238</v>
      </c>
      <c r="H88" s="206">
        <v>1</v>
      </c>
      <c r="I88" s="207"/>
      <c r="J88" s="208">
        <f t="shared" si="0"/>
        <v>0</v>
      </c>
      <c r="K88" s="204" t="s">
        <v>21</v>
      </c>
      <c r="L88" s="61"/>
      <c r="M88" s="209" t="s">
        <v>21</v>
      </c>
      <c r="N88" s="210" t="s">
        <v>43</v>
      </c>
      <c r="O88" s="42"/>
      <c r="P88" s="211">
        <f t="shared" si="1"/>
        <v>0</v>
      </c>
      <c r="Q88" s="211">
        <v>0</v>
      </c>
      <c r="R88" s="211">
        <f t="shared" si="2"/>
        <v>0</v>
      </c>
      <c r="S88" s="211">
        <v>0</v>
      </c>
      <c r="T88" s="212">
        <f t="shared" si="3"/>
        <v>0</v>
      </c>
      <c r="AR88" s="24" t="s">
        <v>670</v>
      </c>
      <c r="AT88" s="24" t="s">
        <v>175</v>
      </c>
      <c r="AU88" s="24" t="s">
        <v>80</v>
      </c>
      <c r="AY88" s="24" t="s">
        <v>172</v>
      </c>
      <c r="BE88" s="213">
        <f t="shared" si="4"/>
        <v>0</v>
      </c>
      <c r="BF88" s="213">
        <f t="shared" si="5"/>
        <v>0</v>
      </c>
      <c r="BG88" s="213">
        <f t="shared" si="6"/>
        <v>0</v>
      </c>
      <c r="BH88" s="213">
        <f t="shared" si="7"/>
        <v>0</v>
      </c>
      <c r="BI88" s="213">
        <f t="shared" si="8"/>
        <v>0</v>
      </c>
      <c r="BJ88" s="24" t="s">
        <v>80</v>
      </c>
      <c r="BK88" s="213">
        <f t="shared" si="9"/>
        <v>0</v>
      </c>
      <c r="BL88" s="24" t="s">
        <v>670</v>
      </c>
      <c r="BM88" s="24" t="s">
        <v>1907</v>
      </c>
    </row>
    <row r="89" spans="2:65" s="1" customFormat="1" ht="22.5" customHeight="1">
      <c r="B89" s="41"/>
      <c r="C89" s="254" t="s">
        <v>180</v>
      </c>
      <c r="D89" s="254" t="s">
        <v>399</v>
      </c>
      <c r="E89" s="255" t="s">
        <v>1908</v>
      </c>
      <c r="F89" s="256" t="s">
        <v>1909</v>
      </c>
      <c r="G89" s="257" t="s">
        <v>1006</v>
      </c>
      <c r="H89" s="258">
        <v>1</v>
      </c>
      <c r="I89" s="259"/>
      <c r="J89" s="260">
        <f t="shared" si="0"/>
        <v>0</v>
      </c>
      <c r="K89" s="256" t="s">
        <v>21</v>
      </c>
      <c r="L89" s="261"/>
      <c r="M89" s="262" t="s">
        <v>21</v>
      </c>
      <c r="N89" s="263" t="s">
        <v>43</v>
      </c>
      <c r="O89" s="42"/>
      <c r="P89" s="211">
        <f t="shared" si="1"/>
        <v>0</v>
      </c>
      <c r="Q89" s="211">
        <v>0</v>
      </c>
      <c r="R89" s="211">
        <f t="shared" si="2"/>
        <v>0</v>
      </c>
      <c r="S89" s="211">
        <v>0</v>
      </c>
      <c r="T89" s="212">
        <f t="shared" si="3"/>
        <v>0</v>
      </c>
      <c r="AR89" s="24" t="s">
        <v>1008</v>
      </c>
      <c r="AT89" s="24" t="s">
        <v>399</v>
      </c>
      <c r="AU89" s="24" t="s">
        <v>80</v>
      </c>
      <c r="AY89" s="24" t="s">
        <v>172</v>
      </c>
      <c r="BE89" s="213">
        <f t="shared" si="4"/>
        <v>0</v>
      </c>
      <c r="BF89" s="213">
        <f t="shared" si="5"/>
        <v>0</v>
      </c>
      <c r="BG89" s="213">
        <f t="shared" si="6"/>
        <v>0</v>
      </c>
      <c r="BH89" s="213">
        <f t="shared" si="7"/>
        <v>0</v>
      </c>
      <c r="BI89" s="213">
        <f t="shared" si="8"/>
        <v>0</v>
      </c>
      <c r="BJ89" s="24" t="s">
        <v>80</v>
      </c>
      <c r="BK89" s="213">
        <f t="shared" si="9"/>
        <v>0</v>
      </c>
      <c r="BL89" s="24" t="s">
        <v>1008</v>
      </c>
      <c r="BM89" s="24" t="s">
        <v>1910</v>
      </c>
    </row>
    <row r="90" spans="2:65" s="1" customFormat="1" ht="31.5" customHeight="1">
      <c r="B90" s="41"/>
      <c r="C90" s="202" t="s">
        <v>215</v>
      </c>
      <c r="D90" s="202" t="s">
        <v>175</v>
      </c>
      <c r="E90" s="203" t="s">
        <v>1911</v>
      </c>
      <c r="F90" s="204" t="s">
        <v>1912</v>
      </c>
      <c r="G90" s="205" t="s">
        <v>528</v>
      </c>
      <c r="H90" s="206">
        <v>10</v>
      </c>
      <c r="I90" s="207"/>
      <c r="J90" s="208">
        <f t="shared" si="0"/>
        <v>0</v>
      </c>
      <c r="K90" s="204" t="s">
        <v>179</v>
      </c>
      <c r="L90" s="61"/>
      <c r="M90" s="209" t="s">
        <v>21</v>
      </c>
      <c r="N90" s="210" t="s">
        <v>43</v>
      </c>
      <c r="O90" s="42"/>
      <c r="P90" s="211">
        <f t="shared" si="1"/>
        <v>0</v>
      </c>
      <c r="Q90" s="211">
        <v>0</v>
      </c>
      <c r="R90" s="211">
        <f t="shared" si="2"/>
        <v>0</v>
      </c>
      <c r="S90" s="211">
        <v>0</v>
      </c>
      <c r="T90" s="212">
        <f t="shared" si="3"/>
        <v>0</v>
      </c>
      <c r="AR90" s="24" t="s">
        <v>670</v>
      </c>
      <c r="AT90" s="24" t="s">
        <v>175</v>
      </c>
      <c r="AU90" s="24" t="s">
        <v>80</v>
      </c>
      <c r="AY90" s="24" t="s">
        <v>172</v>
      </c>
      <c r="BE90" s="213">
        <f t="shared" si="4"/>
        <v>0</v>
      </c>
      <c r="BF90" s="213">
        <f t="shared" si="5"/>
        <v>0</v>
      </c>
      <c r="BG90" s="213">
        <f t="shared" si="6"/>
        <v>0</v>
      </c>
      <c r="BH90" s="213">
        <f t="shared" si="7"/>
        <v>0</v>
      </c>
      <c r="BI90" s="213">
        <f t="shared" si="8"/>
        <v>0</v>
      </c>
      <c r="BJ90" s="24" t="s">
        <v>80</v>
      </c>
      <c r="BK90" s="213">
        <f t="shared" si="9"/>
        <v>0</v>
      </c>
      <c r="BL90" s="24" t="s">
        <v>670</v>
      </c>
      <c r="BM90" s="24" t="s">
        <v>1913</v>
      </c>
    </row>
    <row r="91" spans="2:65" s="1" customFormat="1" ht="31.5" customHeight="1">
      <c r="B91" s="41"/>
      <c r="C91" s="202" t="s">
        <v>224</v>
      </c>
      <c r="D91" s="202" t="s">
        <v>175</v>
      </c>
      <c r="E91" s="203" t="s">
        <v>1914</v>
      </c>
      <c r="F91" s="204" t="s">
        <v>1915</v>
      </c>
      <c r="G91" s="205" t="s">
        <v>528</v>
      </c>
      <c r="H91" s="206">
        <v>58</v>
      </c>
      <c r="I91" s="207"/>
      <c r="J91" s="208">
        <f t="shared" si="0"/>
        <v>0</v>
      </c>
      <c r="K91" s="204" t="s">
        <v>179</v>
      </c>
      <c r="L91" s="61"/>
      <c r="M91" s="209" t="s">
        <v>21</v>
      </c>
      <c r="N91" s="210" t="s">
        <v>43</v>
      </c>
      <c r="O91" s="42"/>
      <c r="P91" s="211">
        <f t="shared" si="1"/>
        <v>0</v>
      </c>
      <c r="Q91" s="211">
        <v>0</v>
      </c>
      <c r="R91" s="211">
        <f t="shared" si="2"/>
        <v>0</v>
      </c>
      <c r="S91" s="211">
        <v>0</v>
      </c>
      <c r="T91" s="212">
        <f t="shared" si="3"/>
        <v>0</v>
      </c>
      <c r="AR91" s="24" t="s">
        <v>670</v>
      </c>
      <c r="AT91" s="24" t="s">
        <v>175</v>
      </c>
      <c r="AU91" s="24" t="s">
        <v>80</v>
      </c>
      <c r="AY91" s="24" t="s">
        <v>172</v>
      </c>
      <c r="BE91" s="213">
        <f t="shared" si="4"/>
        <v>0</v>
      </c>
      <c r="BF91" s="213">
        <f t="shared" si="5"/>
        <v>0</v>
      </c>
      <c r="BG91" s="213">
        <f t="shared" si="6"/>
        <v>0</v>
      </c>
      <c r="BH91" s="213">
        <f t="shared" si="7"/>
        <v>0</v>
      </c>
      <c r="BI91" s="213">
        <f t="shared" si="8"/>
        <v>0</v>
      </c>
      <c r="BJ91" s="24" t="s">
        <v>80</v>
      </c>
      <c r="BK91" s="213">
        <f t="shared" si="9"/>
        <v>0</v>
      </c>
      <c r="BL91" s="24" t="s">
        <v>670</v>
      </c>
      <c r="BM91" s="24" t="s">
        <v>1916</v>
      </c>
    </row>
    <row r="92" spans="2:65" s="1" customFormat="1" ht="22.5" customHeight="1">
      <c r="B92" s="41"/>
      <c r="C92" s="254" t="s">
        <v>235</v>
      </c>
      <c r="D92" s="254" t="s">
        <v>399</v>
      </c>
      <c r="E92" s="255" t="s">
        <v>1917</v>
      </c>
      <c r="F92" s="256" t="s">
        <v>1918</v>
      </c>
      <c r="G92" s="257" t="s">
        <v>528</v>
      </c>
      <c r="H92" s="258">
        <v>60.9</v>
      </c>
      <c r="I92" s="259"/>
      <c r="J92" s="260">
        <f t="shared" si="0"/>
        <v>0</v>
      </c>
      <c r="K92" s="256" t="s">
        <v>21</v>
      </c>
      <c r="L92" s="261"/>
      <c r="M92" s="262" t="s">
        <v>21</v>
      </c>
      <c r="N92" s="263" t="s">
        <v>43</v>
      </c>
      <c r="O92" s="42"/>
      <c r="P92" s="211">
        <f t="shared" si="1"/>
        <v>0</v>
      </c>
      <c r="Q92" s="211">
        <v>0.00031</v>
      </c>
      <c r="R92" s="211">
        <f t="shared" si="2"/>
        <v>0.018879</v>
      </c>
      <c r="S92" s="211">
        <v>0</v>
      </c>
      <c r="T92" s="212">
        <f t="shared" si="3"/>
        <v>0</v>
      </c>
      <c r="AR92" s="24" t="s">
        <v>1008</v>
      </c>
      <c r="AT92" s="24" t="s">
        <v>399</v>
      </c>
      <c r="AU92" s="24" t="s">
        <v>80</v>
      </c>
      <c r="AY92" s="24" t="s">
        <v>172</v>
      </c>
      <c r="BE92" s="213">
        <f t="shared" si="4"/>
        <v>0</v>
      </c>
      <c r="BF92" s="213">
        <f t="shared" si="5"/>
        <v>0</v>
      </c>
      <c r="BG92" s="213">
        <f t="shared" si="6"/>
        <v>0</v>
      </c>
      <c r="BH92" s="213">
        <f t="shared" si="7"/>
        <v>0</v>
      </c>
      <c r="BI92" s="213">
        <f t="shared" si="8"/>
        <v>0</v>
      </c>
      <c r="BJ92" s="24" t="s">
        <v>80</v>
      </c>
      <c r="BK92" s="213">
        <f t="shared" si="9"/>
        <v>0</v>
      </c>
      <c r="BL92" s="24" t="s">
        <v>1008</v>
      </c>
      <c r="BM92" s="24" t="s">
        <v>1919</v>
      </c>
    </row>
    <row r="93" spans="2:47" s="1" customFormat="1" ht="27">
      <c r="B93" s="41"/>
      <c r="C93" s="63"/>
      <c r="D93" s="214" t="s">
        <v>1514</v>
      </c>
      <c r="E93" s="63"/>
      <c r="F93" s="215" t="s">
        <v>1920</v>
      </c>
      <c r="G93" s="63"/>
      <c r="H93" s="63"/>
      <c r="I93" s="172"/>
      <c r="J93" s="63"/>
      <c r="K93" s="63"/>
      <c r="L93" s="61"/>
      <c r="M93" s="216"/>
      <c r="N93" s="42"/>
      <c r="O93" s="42"/>
      <c r="P93" s="42"/>
      <c r="Q93" s="42"/>
      <c r="R93" s="42"/>
      <c r="S93" s="42"/>
      <c r="T93" s="78"/>
      <c r="AT93" s="24" t="s">
        <v>1514</v>
      </c>
      <c r="AU93" s="24" t="s">
        <v>80</v>
      </c>
    </row>
    <row r="94" spans="2:51" s="13" customFormat="1" ht="13.5">
      <c r="B94" s="228"/>
      <c r="C94" s="229"/>
      <c r="D94" s="241" t="s">
        <v>184</v>
      </c>
      <c r="E94" s="229"/>
      <c r="F94" s="252" t="s">
        <v>1921</v>
      </c>
      <c r="G94" s="229"/>
      <c r="H94" s="253">
        <v>60.9</v>
      </c>
      <c r="I94" s="233"/>
      <c r="J94" s="229"/>
      <c r="K94" s="229"/>
      <c r="L94" s="234"/>
      <c r="M94" s="235"/>
      <c r="N94" s="236"/>
      <c r="O94" s="236"/>
      <c r="P94" s="236"/>
      <c r="Q94" s="236"/>
      <c r="R94" s="236"/>
      <c r="S94" s="236"/>
      <c r="T94" s="237"/>
      <c r="AT94" s="238" t="s">
        <v>184</v>
      </c>
      <c r="AU94" s="238" t="s">
        <v>80</v>
      </c>
      <c r="AV94" s="13" t="s">
        <v>82</v>
      </c>
      <c r="AW94" s="13" t="s">
        <v>6</v>
      </c>
      <c r="AX94" s="13" t="s">
        <v>80</v>
      </c>
      <c r="AY94" s="238" t="s">
        <v>172</v>
      </c>
    </row>
    <row r="95" spans="2:65" s="1" customFormat="1" ht="31.5" customHeight="1">
      <c r="B95" s="41"/>
      <c r="C95" s="202" t="s">
        <v>243</v>
      </c>
      <c r="D95" s="202" t="s">
        <v>175</v>
      </c>
      <c r="E95" s="203" t="s">
        <v>1914</v>
      </c>
      <c r="F95" s="204" t="s">
        <v>1915</v>
      </c>
      <c r="G95" s="205" t="s">
        <v>528</v>
      </c>
      <c r="H95" s="206">
        <v>10</v>
      </c>
      <c r="I95" s="207"/>
      <c r="J95" s="208">
        <f>ROUND(I95*H95,2)</f>
        <v>0</v>
      </c>
      <c r="K95" s="204" t="s">
        <v>179</v>
      </c>
      <c r="L95" s="61"/>
      <c r="M95" s="209" t="s">
        <v>21</v>
      </c>
      <c r="N95" s="210" t="s">
        <v>43</v>
      </c>
      <c r="O95" s="42"/>
      <c r="P95" s="211">
        <f>O95*H95</f>
        <v>0</v>
      </c>
      <c r="Q95" s="211">
        <v>0</v>
      </c>
      <c r="R95" s="211">
        <f>Q95*H95</f>
        <v>0</v>
      </c>
      <c r="S95" s="211">
        <v>0</v>
      </c>
      <c r="T95" s="212">
        <f>S95*H95</f>
        <v>0</v>
      </c>
      <c r="AR95" s="24" t="s">
        <v>670</v>
      </c>
      <c r="AT95" s="24" t="s">
        <v>175</v>
      </c>
      <c r="AU95" s="24" t="s">
        <v>80</v>
      </c>
      <c r="AY95" s="24" t="s">
        <v>172</v>
      </c>
      <c r="BE95" s="213">
        <f>IF(N95="základní",J95,0)</f>
        <v>0</v>
      </c>
      <c r="BF95" s="213">
        <f>IF(N95="snížená",J95,0)</f>
        <v>0</v>
      </c>
      <c r="BG95" s="213">
        <f>IF(N95="zákl. přenesená",J95,0)</f>
        <v>0</v>
      </c>
      <c r="BH95" s="213">
        <f>IF(N95="sníž. přenesená",J95,0)</f>
        <v>0</v>
      </c>
      <c r="BI95" s="213">
        <f>IF(N95="nulová",J95,0)</f>
        <v>0</v>
      </c>
      <c r="BJ95" s="24" t="s">
        <v>80</v>
      </c>
      <c r="BK95" s="213">
        <f>ROUND(I95*H95,2)</f>
        <v>0</v>
      </c>
      <c r="BL95" s="24" t="s">
        <v>670</v>
      </c>
      <c r="BM95" s="24" t="s">
        <v>1922</v>
      </c>
    </row>
    <row r="96" spans="2:65" s="1" customFormat="1" ht="22.5" customHeight="1">
      <c r="B96" s="41"/>
      <c r="C96" s="254" t="s">
        <v>252</v>
      </c>
      <c r="D96" s="254" t="s">
        <v>399</v>
      </c>
      <c r="E96" s="255" t="s">
        <v>1923</v>
      </c>
      <c r="F96" s="256" t="s">
        <v>1924</v>
      </c>
      <c r="G96" s="257" t="s">
        <v>528</v>
      </c>
      <c r="H96" s="258">
        <v>10</v>
      </c>
      <c r="I96" s="259"/>
      <c r="J96" s="260">
        <f>ROUND(I96*H96,2)</f>
        <v>0</v>
      </c>
      <c r="K96" s="256" t="s">
        <v>21</v>
      </c>
      <c r="L96" s="261"/>
      <c r="M96" s="262" t="s">
        <v>21</v>
      </c>
      <c r="N96" s="263" t="s">
        <v>43</v>
      </c>
      <c r="O96" s="42"/>
      <c r="P96" s="211">
        <f>O96*H96</f>
        <v>0</v>
      </c>
      <c r="Q96" s="211">
        <v>0</v>
      </c>
      <c r="R96" s="211">
        <f>Q96*H96</f>
        <v>0</v>
      </c>
      <c r="S96" s="211">
        <v>0</v>
      </c>
      <c r="T96" s="212">
        <f>S96*H96</f>
        <v>0</v>
      </c>
      <c r="AR96" s="24" t="s">
        <v>1008</v>
      </c>
      <c r="AT96" s="24" t="s">
        <v>399</v>
      </c>
      <c r="AU96" s="24" t="s">
        <v>80</v>
      </c>
      <c r="AY96" s="24" t="s">
        <v>172</v>
      </c>
      <c r="BE96" s="213">
        <f>IF(N96="základní",J96,0)</f>
        <v>0</v>
      </c>
      <c r="BF96" s="213">
        <f>IF(N96="snížená",J96,0)</f>
        <v>0</v>
      </c>
      <c r="BG96" s="213">
        <f>IF(N96="zákl. přenesená",J96,0)</f>
        <v>0</v>
      </c>
      <c r="BH96" s="213">
        <f>IF(N96="sníž. přenesená",J96,0)</f>
        <v>0</v>
      </c>
      <c r="BI96" s="213">
        <f>IF(N96="nulová",J96,0)</f>
        <v>0</v>
      </c>
      <c r="BJ96" s="24" t="s">
        <v>80</v>
      </c>
      <c r="BK96" s="213">
        <f>ROUND(I96*H96,2)</f>
        <v>0</v>
      </c>
      <c r="BL96" s="24" t="s">
        <v>1008</v>
      </c>
      <c r="BM96" s="24" t="s">
        <v>1925</v>
      </c>
    </row>
    <row r="97" spans="2:65" s="1" customFormat="1" ht="31.5" customHeight="1">
      <c r="B97" s="41"/>
      <c r="C97" s="202" t="s">
        <v>257</v>
      </c>
      <c r="D97" s="202" t="s">
        <v>175</v>
      </c>
      <c r="E97" s="203" t="s">
        <v>1926</v>
      </c>
      <c r="F97" s="204" t="s">
        <v>1927</v>
      </c>
      <c r="G97" s="205" t="s">
        <v>528</v>
      </c>
      <c r="H97" s="206">
        <v>22</v>
      </c>
      <c r="I97" s="207"/>
      <c r="J97" s="208">
        <f>ROUND(I97*H97,2)</f>
        <v>0</v>
      </c>
      <c r="K97" s="204" t="s">
        <v>179</v>
      </c>
      <c r="L97" s="61"/>
      <c r="M97" s="209" t="s">
        <v>21</v>
      </c>
      <c r="N97" s="210" t="s">
        <v>43</v>
      </c>
      <c r="O97" s="42"/>
      <c r="P97" s="211">
        <f>O97*H97</f>
        <v>0</v>
      </c>
      <c r="Q97" s="211">
        <v>0</v>
      </c>
      <c r="R97" s="211">
        <f>Q97*H97</f>
        <v>0</v>
      </c>
      <c r="S97" s="211">
        <v>0</v>
      </c>
      <c r="T97" s="212">
        <f>S97*H97</f>
        <v>0</v>
      </c>
      <c r="AR97" s="24" t="s">
        <v>670</v>
      </c>
      <c r="AT97" s="24" t="s">
        <v>175</v>
      </c>
      <c r="AU97" s="24" t="s">
        <v>80</v>
      </c>
      <c r="AY97" s="24" t="s">
        <v>172</v>
      </c>
      <c r="BE97" s="213">
        <f>IF(N97="základní",J97,0)</f>
        <v>0</v>
      </c>
      <c r="BF97" s="213">
        <f>IF(N97="snížená",J97,0)</f>
        <v>0</v>
      </c>
      <c r="BG97" s="213">
        <f>IF(N97="zákl. přenesená",J97,0)</f>
        <v>0</v>
      </c>
      <c r="BH97" s="213">
        <f>IF(N97="sníž. přenesená",J97,0)</f>
        <v>0</v>
      </c>
      <c r="BI97" s="213">
        <f>IF(N97="nulová",J97,0)</f>
        <v>0</v>
      </c>
      <c r="BJ97" s="24" t="s">
        <v>80</v>
      </c>
      <c r="BK97" s="213">
        <f>ROUND(I97*H97,2)</f>
        <v>0</v>
      </c>
      <c r="BL97" s="24" t="s">
        <v>670</v>
      </c>
      <c r="BM97" s="24" t="s">
        <v>1928</v>
      </c>
    </row>
    <row r="98" spans="2:65" s="1" customFormat="1" ht="22.5" customHeight="1">
      <c r="B98" s="41"/>
      <c r="C98" s="254" t="s">
        <v>264</v>
      </c>
      <c r="D98" s="254" t="s">
        <v>399</v>
      </c>
      <c r="E98" s="255" t="s">
        <v>1929</v>
      </c>
      <c r="F98" s="256" t="s">
        <v>1930</v>
      </c>
      <c r="G98" s="257" t="s">
        <v>528</v>
      </c>
      <c r="H98" s="258">
        <v>16.8</v>
      </c>
      <c r="I98" s="259"/>
      <c r="J98" s="260">
        <f>ROUND(I98*H98,2)</f>
        <v>0</v>
      </c>
      <c r="K98" s="256" t="s">
        <v>21</v>
      </c>
      <c r="L98" s="261"/>
      <c r="M98" s="262" t="s">
        <v>21</v>
      </c>
      <c r="N98" s="263" t="s">
        <v>43</v>
      </c>
      <c r="O98" s="42"/>
      <c r="P98" s="211">
        <f>O98*H98</f>
        <v>0</v>
      </c>
      <c r="Q98" s="211">
        <v>0</v>
      </c>
      <c r="R98" s="211">
        <f>Q98*H98</f>
        <v>0</v>
      </c>
      <c r="S98" s="211">
        <v>0</v>
      </c>
      <c r="T98" s="212">
        <f>S98*H98</f>
        <v>0</v>
      </c>
      <c r="AR98" s="24" t="s">
        <v>1008</v>
      </c>
      <c r="AT98" s="24" t="s">
        <v>399</v>
      </c>
      <c r="AU98" s="24" t="s">
        <v>80</v>
      </c>
      <c r="AY98" s="24" t="s">
        <v>172</v>
      </c>
      <c r="BE98" s="213">
        <f>IF(N98="základní",J98,0)</f>
        <v>0</v>
      </c>
      <c r="BF98" s="213">
        <f>IF(N98="snížená",J98,0)</f>
        <v>0</v>
      </c>
      <c r="BG98" s="213">
        <f>IF(N98="zákl. přenesená",J98,0)</f>
        <v>0</v>
      </c>
      <c r="BH98" s="213">
        <f>IF(N98="sníž. přenesená",J98,0)</f>
        <v>0</v>
      </c>
      <c r="BI98" s="213">
        <f>IF(N98="nulová",J98,0)</f>
        <v>0</v>
      </c>
      <c r="BJ98" s="24" t="s">
        <v>80</v>
      </c>
      <c r="BK98" s="213">
        <f>ROUND(I98*H98,2)</f>
        <v>0</v>
      </c>
      <c r="BL98" s="24" t="s">
        <v>1008</v>
      </c>
      <c r="BM98" s="24" t="s">
        <v>1931</v>
      </c>
    </row>
    <row r="99" spans="2:51" s="13" customFormat="1" ht="13.5">
      <c r="B99" s="228"/>
      <c r="C99" s="229"/>
      <c r="D99" s="241" t="s">
        <v>184</v>
      </c>
      <c r="E99" s="229"/>
      <c r="F99" s="252" t="s">
        <v>1932</v>
      </c>
      <c r="G99" s="229"/>
      <c r="H99" s="253">
        <v>16.8</v>
      </c>
      <c r="I99" s="233"/>
      <c r="J99" s="229"/>
      <c r="K99" s="229"/>
      <c r="L99" s="234"/>
      <c r="M99" s="235"/>
      <c r="N99" s="236"/>
      <c r="O99" s="236"/>
      <c r="P99" s="236"/>
      <c r="Q99" s="236"/>
      <c r="R99" s="236"/>
      <c r="S99" s="236"/>
      <c r="T99" s="237"/>
      <c r="AT99" s="238" t="s">
        <v>184</v>
      </c>
      <c r="AU99" s="238" t="s">
        <v>80</v>
      </c>
      <c r="AV99" s="13" t="s">
        <v>82</v>
      </c>
      <c r="AW99" s="13" t="s">
        <v>6</v>
      </c>
      <c r="AX99" s="13" t="s">
        <v>80</v>
      </c>
      <c r="AY99" s="238" t="s">
        <v>172</v>
      </c>
    </row>
    <row r="100" spans="2:65" s="1" customFormat="1" ht="22.5" customHeight="1">
      <c r="B100" s="41"/>
      <c r="C100" s="254" t="s">
        <v>271</v>
      </c>
      <c r="D100" s="254" t="s">
        <v>399</v>
      </c>
      <c r="E100" s="255" t="s">
        <v>1933</v>
      </c>
      <c r="F100" s="256" t="s">
        <v>1930</v>
      </c>
      <c r="G100" s="257" t="s">
        <v>528</v>
      </c>
      <c r="H100" s="258">
        <v>6.3</v>
      </c>
      <c r="I100" s="259"/>
      <c r="J100" s="260">
        <f>ROUND(I100*H100,2)</f>
        <v>0</v>
      </c>
      <c r="K100" s="256" t="s">
        <v>21</v>
      </c>
      <c r="L100" s="261"/>
      <c r="M100" s="262" t="s">
        <v>21</v>
      </c>
      <c r="N100" s="263" t="s">
        <v>43</v>
      </c>
      <c r="O100" s="42"/>
      <c r="P100" s="211">
        <f>O100*H100</f>
        <v>0</v>
      </c>
      <c r="Q100" s="211">
        <v>0</v>
      </c>
      <c r="R100" s="211">
        <f>Q100*H100</f>
        <v>0</v>
      </c>
      <c r="S100" s="211">
        <v>0</v>
      </c>
      <c r="T100" s="212">
        <f>S100*H100</f>
        <v>0</v>
      </c>
      <c r="AR100" s="24" t="s">
        <v>1008</v>
      </c>
      <c r="AT100" s="24" t="s">
        <v>399</v>
      </c>
      <c r="AU100" s="24" t="s">
        <v>80</v>
      </c>
      <c r="AY100" s="24" t="s">
        <v>172</v>
      </c>
      <c r="BE100" s="213">
        <f>IF(N100="základní",J100,0)</f>
        <v>0</v>
      </c>
      <c r="BF100" s="213">
        <f>IF(N100="snížená",J100,0)</f>
        <v>0</v>
      </c>
      <c r="BG100" s="213">
        <f>IF(N100="zákl. přenesená",J100,0)</f>
        <v>0</v>
      </c>
      <c r="BH100" s="213">
        <f>IF(N100="sníž. přenesená",J100,0)</f>
        <v>0</v>
      </c>
      <c r="BI100" s="213">
        <f>IF(N100="nulová",J100,0)</f>
        <v>0</v>
      </c>
      <c r="BJ100" s="24" t="s">
        <v>80</v>
      </c>
      <c r="BK100" s="213">
        <f>ROUND(I100*H100,2)</f>
        <v>0</v>
      </c>
      <c r="BL100" s="24" t="s">
        <v>1008</v>
      </c>
      <c r="BM100" s="24" t="s">
        <v>1934</v>
      </c>
    </row>
    <row r="101" spans="2:51" s="13" customFormat="1" ht="13.5">
      <c r="B101" s="228"/>
      <c r="C101" s="229"/>
      <c r="D101" s="241" t="s">
        <v>184</v>
      </c>
      <c r="E101" s="229"/>
      <c r="F101" s="252" t="s">
        <v>1935</v>
      </c>
      <c r="G101" s="229"/>
      <c r="H101" s="253">
        <v>6.3</v>
      </c>
      <c r="I101" s="233"/>
      <c r="J101" s="229"/>
      <c r="K101" s="229"/>
      <c r="L101" s="234"/>
      <c r="M101" s="235"/>
      <c r="N101" s="236"/>
      <c r="O101" s="236"/>
      <c r="P101" s="236"/>
      <c r="Q101" s="236"/>
      <c r="R101" s="236"/>
      <c r="S101" s="236"/>
      <c r="T101" s="237"/>
      <c r="AT101" s="238" t="s">
        <v>184</v>
      </c>
      <c r="AU101" s="238" t="s">
        <v>80</v>
      </c>
      <c r="AV101" s="13" t="s">
        <v>82</v>
      </c>
      <c r="AW101" s="13" t="s">
        <v>6</v>
      </c>
      <c r="AX101" s="13" t="s">
        <v>80</v>
      </c>
      <c r="AY101" s="238" t="s">
        <v>172</v>
      </c>
    </row>
    <row r="102" spans="2:65" s="1" customFormat="1" ht="22.5" customHeight="1">
      <c r="B102" s="41"/>
      <c r="C102" s="254" t="s">
        <v>278</v>
      </c>
      <c r="D102" s="254" t="s">
        <v>399</v>
      </c>
      <c r="E102" s="255" t="s">
        <v>1936</v>
      </c>
      <c r="F102" s="256" t="s">
        <v>1937</v>
      </c>
      <c r="G102" s="257" t="s">
        <v>1938</v>
      </c>
      <c r="H102" s="258">
        <v>1</v>
      </c>
      <c r="I102" s="259"/>
      <c r="J102" s="260">
        <f aca="true" t="shared" si="10" ref="J102:J108">ROUND(I102*H102,2)</f>
        <v>0</v>
      </c>
      <c r="K102" s="256" t="s">
        <v>21</v>
      </c>
      <c r="L102" s="261"/>
      <c r="M102" s="262" t="s">
        <v>21</v>
      </c>
      <c r="N102" s="263" t="s">
        <v>43</v>
      </c>
      <c r="O102" s="42"/>
      <c r="P102" s="211">
        <f aca="true" t="shared" si="11" ref="P102:P108">O102*H102</f>
        <v>0</v>
      </c>
      <c r="Q102" s="211">
        <v>0</v>
      </c>
      <c r="R102" s="211">
        <f aca="true" t="shared" si="12" ref="R102:R108">Q102*H102</f>
        <v>0</v>
      </c>
      <c r="S102" s="211">
        <v>0</v>
      </c>
      <c r="T102" s="212">
        <f aca="true" t="shared" si="13" ref="T102:T108">S102*H102</f>
        <v>0</v>
      </c>
      <c r="AR102" s="24" t="s">
        <v>1008</v>
      </c>
      <c r="AT102" s="24" t="s">
        <v>399</v>
      </c>
      <c r="AU102" s="24" t="s">
        <v>80</v>
      </c>
      <c r="AY102" s="24" t="s">
        <v>172</v>
      </c>
      <c r="BE102" s="213">
        <f aca="true" t="shared" si="14" ref="BE102:BE108">IF(N102="základní",J102,0)</f>
        <v>0</v>
      </c>
      <c r="BF102" s="213">
        <f aca="true" t="shared" si="15" ref="BF102:BF108">IF(N102="snížená",J102,0)</f>
        <v>0</v>
      </c>
      <c r="BG102" s="213">
        <f aca="true" t="shared" si="16" ref="BG102:BG108">IF(N102="zákl. přenesená",J102,0)</f>
        <v>0</v>
      </c>
      <c r="BH102" s="213">
        <f aca="true" t="shared" si="17" ref="BH102:BH108">IF(N102="sníž. přenesená",J102,0)</f>
        <v>0</v>
      </c>
      <c r="BI102" s="213">
        <f aca="true" t="shared" si="18" ref="BI102:BI108">IF(N102="nulová",J102,0)</f>
        <v>0</v>
      </c>
      <c r="BJ102" s="24" t="s">
        <v>80</v>
      </c>
      <c r="BK102" s="213">
        <f aca="true" t="shared" si="19" ref="BK102:BK108">ROUND(I102*H102,2)</f>
        <v>0</v>
      </c>
      <c r="BL102" s="24" t="s">
        <v>1008</v>
      </c>
      <c r="BM102" s="24" t="s">
        <v>1939</v>
      </c>
    </row>
    <row r="103" spans="2:65" s="1" customFormat="1" ht="31.5" customHeight="1">
      <c r="B103" s="41"/>
      <c r="C103" s="202" t="s">
        <v>284</v>
      </c>
      <c r="D103" s="202" t="s">
        <v>175</v>
      </c>
      <c r="E103" s="203" t="s">
        <v>1940</v>
      </c>
      <c r="F103" s="204" t="s">
        <v>1941</v>
      </c>
      <c r="G103" s="205" t="s">
        <v>528</v>
      </c>
      <c r="H103" s="206">
        <v>20</v>
      </c>
      <c r="I103" s="207"/>
      <c r="J103" s="208">
        <f t="shared" si="10"/>
        <v>0</v>
      </c>
      <c r="K103" s="204" t="s">
        <v>179</v>
      </c>
      <c r="L103" s="61"/>
      <c r="M103" s="209" t="s">
        <v>21</v>
      </c>
      <c r="N103" s="210" t="s">
        <v>43</v>
      </c>
      <c r="O103" s="42"/>
      <c r="P103" s="211">
        <f t="shared" si="11"/>
        <v>0</v>
      </c>
      <c r="Q103" s="211">
        <v>0</v>
      </c>
      <c r="R103" s="211">
        <f t="shared" si="12"/>
        <v>0</v>
      </c>
      <c r="S103" s="211">
        <v>0</v>
      </c>
      <c r="T103" s="212">
        <f t="shared" si="13"/>
        <v>0</v>
      </c>
      <c r="AR103" s="24" t="s">
        <v>670</v>
      </c>
      <c r="AT103" s="24" t="s">
        <v>175</v>
      </c>
      <c r="AU103" s="24" t="s">
        <v>80</v>
      </c>
      <c r="AY103" s="24" t="s">
        <v>172</v>
      </c>
      <c r="BE103" s="213">
        <f t="shared" si="14"/>
        <v>0</v>
      </c>
      <c r="BF103" s="213">
        <f t="shared" si="15"/>
        <v>0</v>
      </c>
      <c r="BG103" s="213">
        <f t="shared" si="16"/>
        <v>0</v>
      </c>
      <c r="BH103" s="213">
        <f t="shared" si="17"/>
        <v>0</v>
      </c>
      <c r="BI103" s="213">
        <f t="shared" si="18"/>
        <v>0</v>
      </c>
      <c r="BJ103" s="24" t="s">
        <v>80</v>
      </c>
      <c r="BK103" s="213">
        <f t="shared" si="19"/>
        <v>0</v>
      </c>
      <c r="BL103" s="24" t="s">
        <v>670</v>
      </c>
      <c r="BM103" s="24" t="s">
        <v>1942</v>
      </c>
    </row>
    <row r="104" spans="2:65" s="1" customFormat="1" ht="22.5" customHeight="1">
      <c r="B104" s="41"/>
      <c r="C104" s="254" t="s">
        <v>10</v>
      </c>
      <c r="D104" s="254" t="s">
        <v>399</v>
      </c>
      <c r="E104" s="255" t="s">
        <v>1943</v>
      </c>
      <c r="F104" s="256" t="s">
        <v>1944</v>
      </c>
      <c r="G104" s="257" t="s">
        <v>528</v>
      </c>
      <c r="H104" s="258">
        <v>20</v>
      </c>
      <c r="I104" s="259"/>
      <c r="J104" s="260">
        <f t="shared" si="10"/>
        <v>0</v>
      </c>
      <c r="K104" s="256" t="s">
        <v>21</v>
      </c>
      <c r="L104" s="261"/>
      <c r="M104" s="262" t="s">
        <v>21</v>
      </c>
      <c r="N104" s="263" t="s">
        <v>43</v>
      </c>
      <c r="O104" s="42"/>
      <c r="P104" s="211">
        <f t="shared" si="11"/>
        <v>0</v>
      </c>
      <c r="Q104" s="211">
        <v>0</v>
      </c>
      <c r="R104" s="211">
        <f t="shared" si="12"/>
        <v>0</v>
      </c>
      <c r="S104" s="211">
        <v>0</v>
      </c>
      <c r="T104" s="212">
        <f t="shared" si="13"/>
        <v>0</v>
      </c>
      <c r="AR104" s="24" t="s">
        <v>1008</v>
      </c>
      <c r="AT104" s="24" t="s">
        <v>399</v>
      </c>
      <c r="AU104" s="24" t="s">
        <v>80</v>
      </c>
      <c r="AY104" s="24" t="s">
        <v>172</v>
      </c>
      <c r="BE104" s="213">
        <f t="shared" si="14"/>
        <v>0</v>
      </c>
      <c r="BF104" s="213">
        <f t="shared" si="15"/>
        <v>0</v>
      </c>
      <c r="BG104" s="213">
        <f t="shared" si="16"/>
        <v>0</v>
      </c>
      <c r="BH104" s="213">
        <f t="shared" si="17"/>
        <v>0</v>
      </c>
      <c r="BI104" s="213">
        <f t="shared" si="18"/>
        <v>0</v>
      </c>
      <c r="BJ104" s="24" t="s">
        <v>80</v>
      </c>
      <c r="BK104" s="213">
        <f t="shared" si="19"/>
        <v>0</v>
      </c>
      <c r="BL104" s="24" t="s">
        <v>1008</v>
      </c>
      <c r="BM104" s="24" t="s">
        <v>1945</v>
      </c>
    </row>
    <row r="105" spans="2:65" s="1" customFormat="1" ht="22.5" customHeight="1">
      <c r="B105" s="41"/>
      <c r="C105" s="254" t="s">
        <v>320</v>
      </c>
      <c r="D105" s="254" t="s">
        <v>399</v>
      </c>
      <c r="E105" s="255" t="s">
        <v>1946</v>
      </c>
      <c r="F105" s="256" t="s">
        <v>1944</v>
      </c>
      <c r="G105" s="257" t="s">
        <v>528</v>
      </c>
      <c r="H105" s="258">
        <v>10</v>
      </c>
      <c r="I105" s="259"/>
      <c r="J105" s="260">
        <f t="shared" si="10"/>
        <v>0</v>
      </c>
      <c r="K105" s="256" t="s">
        <v>21</v>
      </c>
      <c r="L105" s="261"/>
      <c r="M105" s="262" t="s">
        <v>21</v>
      </c>
      <c r="N105" s="263" t="s">
        <v>43</v>
      </c>
      <c r="O105" s="42"/>
      <c r="P105" s="211">
        <f t="shared" si="11"/>
        <v>0</v>
      </c>
      <c r="Q105" s="211">
        <v>0</v>
      </c>
      <c r="R105" s="211">
        <f t="shared" si="12"/>
        <v>0</v>
      </c>
      <c r="S105" s="211">
        <v>0</v>
      </c>
      <c r="T105" s="212">
        <f t="shared" si="13"/>
        <v>0</v>
      </c>
      <c r="AR105" s="24" t="s">
        <v>1008</v>
      </c>
      <c r="AT105" s="24" t="s">
        <v>399</v>
      </c>
      <c r="AU105" s="24" t="s">
        <v>80</v>
      </c>
      <c r="AY105" s="24" t="s">
        <v>172</v>
      </c>
      <c r="BE105" s="213">
        <f t="shared" si="14"/>
        <v>0</v>
      </c>
      <c r="BF105" s="213">
        <f t="shared" si="15"/>
        <v>0</v>
      </c>
      <c r="BG105" s="213">
        <f t="shared" si="16"/>
        <v>0</v>
      </c>
      <c r="BH105" s="213">
        <f t="shared" si="17"/>
        <v>0</v>
      </c>
      <c r="BI105" s="213">
        <f t="shared" si="18"/>
        <v>0</v>
      </c>
      <c r="BJ105" s="24" t="s">
        <v>80</v>
      </c>
      <c r="BK105" s="213">
        <f t="shared" si="19"/>
        <v>0</v>
      </c>
      <c r="BL105" s="24" t="s">
        <v>1008</v>
      </c>
      <c r="BM105" s="24" t="s">
        <v>1947</v>
      </c>
    </row>
    <row r="106" spans="2:65" s="1" customFormat="1" ht="22.5" customHeight="1">
      <c r="B106" s="41"/>
      <c r="C106" s="254" t="s">
        <v>333</v>
      </c>
      <c r="D106" s="254" t="s">
        <v>399</v>
      </c>
      <c r="E106" s="255" t="s">
        <v>1948</v>
      </c>
      <c r="F106" s="256" t="s">
        <v>1949</v>
      </c>
      <c r="G106" s="257" t="s">
        <v>1950</v>
      </c>
      <c r="H106" s="258">
        <v>1</v>
      </c>
      <c r="I106" s="259"/>
      <c r="J106" s="260">
        <f t="shared" si="10"/>
        <v>0</v>
      </c>
      <c r="K106" s="256" t="s">
        <v>21</v>
      </c>
      <c r="L106" s="261"/>
      <c r="M106" s="262" t="s">
        <v>21</v>
      </c>
      <c r="N106" s="263" t="s">
        <v>43</v>
      </c>
      <c r="O106" s="42"/>
      <c r="P106" s="211">
        <f t="shared" si="11"/>
        <v>0</v>
      </c>
      <c r="Q106" s="211">
        <v>0</v>
      </c>
      <c r="R106" s="211">
        <f t="shared" si="12"/>
        <v>0</v>
      </c>
      <c r="S106" s="211">
        <v>0</v>
      </c>
      <c r="T106" s="212">
        <f t="shared" si="13"/>
        <v>0</v>
      </c>
      <c r="AR106" s="24" t="s">
        <v>1008</v>
      </c>
      <c r="AT106" s="24" t="s">
        <v>399</v>
      </c>
      <c r="AU106" s="24" t="s">
        <v>80</v>
      </c>
      <c r="AY106" s="24" t="s">
        <v>172</v>
      </c>
      <c r="BE106" s="213">
        <f t="shared" si="14"/>
        <v>0</v>
      </c>
      <c r="BF106" s="213">
        <f t="shared" si="15"/>
        <v>0</v>
      </c>
      <c r="BG106" s="213">
        <f t="shared" si="16"/>
        <v>0</v>
      </c>
      <c r="BH106" s="213">
        <f t="shared" si="17"/>
        <v>0</v>
      </c>
      <c r="BI106" s="213">
        <f t="shared" si="18"/>
        <v>0</v>
      </c>
      <c r="BJ106" s="24" t="s">
        <v>80</v>
      </c>
      <c r="BK106" s="213">
        <f t="shared" si="19"/>
        <v>0</v>
      </c>
      <c r="BL106" s="24" t="s">
        <v>1008</v>
      </c>
      <c r="BM106" s="24" t="s">
        <v>1951</v>
      </c>
    </row>
    <row r="107" spans="2:65" s="1" customFormat="1" ht="44.25" customHeight="1">
      <c r="B107" s="41"/>
      <c r="C107" s="202" t="s">
        <v>342</v>
      </c>
      <c r="D107" s="202" t="s">
        <v>175</v>
      </c>
      <c r="E107" s="203" t="s">
        <v>1952</v>
      </c>
      <c r="F107" s="204" t="s">
        <v>1953</v>
      </c>
      <c r="G107" s="205" t="s">
        <v>238</v>
      </c>
      <c r="H107" s="206">
        <v>15</v>
      </c>
      <c r="I107" s="207"/>
      <c r="J107" s="208">
        <f t="shared" si="10"/>
        <v>0</v>
      </c>
      <c r="K107" s="204" t="s">
        <v>1290</v>
      </c>
      <c r="L107" s="61"/>
      <c r="M107" s="209" t="s">
        <v>21</v>
      </c>
      <c r="N107" s="210" t="s">
        <v>43</v>
      </c>
      <c r="O107" s="42"/>
      <c r="P107" s="211">
        <f t="shared" si="11"/>
        <v>0</v>
      </c>
      <c r="Q107" s="211">
        <v>0</v>
      </c>
      <c r="R107" s="211">
        <f t="shared" si="12"/>
        <v>0</v>
      </c>
      <c r="S107" s="211">
        <v>0</v>
      </c>
      <c r="T107" s="212">
        <f t="shared" si="13"/>
        <v>0</v>
      </c>
      <c r="AR107" s="24" t="s">
        <v>670</v>
      </c>
      <c r="AT107" s="24" t="s">
        <v>175</v>
      </c>
      <c r="AU107" s="24" t="s">
        <v>80</v>
      </c>
      <c r="AY107" s="24" t="s">
        <v>172</v>
      </c>
      <c r="BE107" s="213">
        <f t="shared" si="14"/>
        <v>0</v>
      </c>
      <c r="BF107" s="213">
        <f t="shared" si="15"/>
        <v>0</v>
      </c>
      <c r="BG107" s="213">
        <f t="shared" si="16"/>
        <v>0</v>
      </c>
      <c r="BH107" s="213">
        <f t="shared" si="17"/>
        <v>0</v>
      </c>
      <c r="BI107" s="213">
        <f t="shared" si="18"/>
        <v>0</v>
      </c>
      <c r="BJ107" s="24" t="s">
        <v>80</v>
      </c>
      <c r="BK107" s="213">
        <f t="shared" si="19"/>
        <v>0</v>
      </c>
      <c r="BL107" s="24" t="s">
        <v>670</v>
      </c>
      <c r="BM107" s="24" t="s">
        <v>1954</v>
      </c>
    </row>
    <row r="108" spans="2:65" s="1" customFormat="1" ht="31.5" customHeight="1">
      <c r="B108" s="41"/>
      <c r="C108" s="254" t="s">
        <v>367</v>
      </c>
      <c r="D108" s="254" t="s">
        <v>399</v>
      </c>
      <c r="E108" s="255" t="s">
        <v>1955</v>
      </c>
      <c r="F108" s="256" t="s">
        <v>1956</v>
      </c>
      <c r="G108" s="257" t="s">
        <v>238</v>
      </c>
      <c r="H108" s="258">
        <v>4</v>
      </c>
      <c r="I108" s="259"/>
      <c r="J108" s="260">
        <f t="shared" si="10"/>
        <v>0</v>
      </c>
      <c r="K108" s="256" t="s">
        <v>1290</v>
      </c>
      <c r="L108" s="261"/>
      <c r="M108" s="262" t="s">
        <v>21</v>
      </c>
      <c r="N108" s="263" t="s">
        <v>43</v>
      </c>
      <c r="O108" s="42"/>
      <c r="P108" s="211">
        <f t="shared" si="11"/>
        <v>0</v>
      </c>
      <c r="Q108" s="211">
        <v>2.8E-05</v>
      </c>
      <c r="R108" s="211">
        <f t="shared" si="12"/>
        <v>0.000112</v>
      </c>
      <c r="S108" s="211">
        <v>0</v>
      </c>
      <c r="T108" s="212">
        <f t="shared" si="13"/>
        <v>0</v>
      </c>
      <c r="AR108" s="24" t="s">
        <v>1008</v>
      </c>
      <c r="AT108" s="24" t="s">
        <v>399</v>
      </c>
      <c r="AU108" s="24" t="s">
        <v>80</v>
      </c>
      <c r="AY108" s="24" t="s">
        <v>172</v>
      </c>
      <c r="BE108" s="213">
        <f t="shared" si="14"/>
        <v>0</v>
      </c>
      <c r="BF108" s="213">
        <f t="shared" si="15"/>
        <v>0</v>
      </c>
      <c r="BG108" s="213">
        <f t="shared" si="16"/>
        <v>0</v>
      </c>
      <c r="BH108" s="213">
        <f t="shared" si="17"/>
        <v>0</v>
      </c>
      <c r="BI108" s="213">
        <f t="shared" si="18"/>
        <v>0</v>
      </c>
      <c r="BJ108" s="24" t="s">
        <v>80</v>
      </c>
      <c r="BK108" s="213">
        <f t="shared" si="19"/>
        <v>0</v>
      </c>
      <c r="BL108" s="24" t="s">
        <v>1008</v>
      </c>
      <c r="BM108" s="24" t="s">
        <v>1957</v>
      </c>
    </row>
    <row r="109" spans="2:47" s="1" customFormat="1" ht="27">
      <c r="B109" s="41"/>
      <c r="C109" s="63"/>
      <c r="D109" s="241" t="s">
        <v>1514</v>
      </c>
      <c r="E109" s="63"/>
      <c r="F109" s="264" t="s">
        <v>1958</v>
      </c>
      <c r="G109" s="63"/>
      <c r="H109" s="63"/>
      <c r="I109" s="172"/>
      <c r="J109" s="63"/>
      <c r="K109" s="63"/>
      <c r="L109" s="61"/>
      <c r="M109" s="216"/>
      <c r="N109" s="42"/>
      <c r="O109" s="42"/>
      <c r="P109" s="42"/>
      <c r="Q109" s="42"/>
      <c r="R109" s="42"/>
      <c r="S109" s="42"/>
      <c r="T109" s="78"/>
      <c r="AT109" s="24" t="s">
        <v>1514</v>
      </c>
      <c r="AU109" s="24" t="s">
        <v>80</v>
      </c>
    </row>
    <row r="110" spans="2:65" s="1" customFormat="1" ht="31.5" customHeight="1">
      <c r="B110" s="41"/>
      <c r="C110" s="254" t="s">
        <v>380</v>
      </c>
      <c r="D110" s="254" t="s">
        <v>399</v>
      </c>
      <c r="E110" s="255" t="s">
        <v>1959</v>
      </c>
      <c r="F110" s="256" t="s">
        <v>1956</v>
      </c>
      <c r="G110" s="257" t="s">
        <v>238</v>
      </c>
      <c r="H110" s="258">
        <v>11</v>
      </c>
      <c r="I110" s="259"/>
      <c r="J110" s="260">
        <f>ROUND(I110*H110,2)</f>
        <v>0</v>
      </c>
      <c r="K110" s="256" t="s">
        <v>21</v>
      </c>
      <c r="L110" s="261"/>
      <c r="M110" s="262" t="s">
        <v>21</v>
      </c>
      <c r="N110" s="263" t="s">
        <v>43</v>
      </c>
      <c r="O110" s="42"/>
      <c r="P110" s="211">
        <f>O110*H110</f>
        <v>0</v>
      </c>
      <c r="Q110" s="211">
        <v>2.8E-05</v>
      </c>
      <c r="R110" s="211">
        <f>Q110*H110</f>
        <v>0.000308</v>
      </c>
      <c r="S110" s="211">
        <v>0</v>
      </c>
      <c r="T110" s="212">
        <f>S110*H110</f>
        <v>0</v>
      </c>
      <c r="AR110" s="24" t="s">
        <v>1008</v>
      </c>
      <c r="AT110" s="24" t="s">
        <v>399</v>
      </c>
      <c r="AU110" s="24" t="s">
        <v>80</v>
      </c>
      <c r="AY110" s="24" t="s">
        <v>172</v>
      </c>
      <c r="BE110" s="213">
        <f>IF(N110="základní",J110,0)</f>
        <v>0</v>
      </c>
      <c r="BF110" s="213">
        <f>IF(N110="snížená",J110,0)</f>
        <v>0</v>
      </c>
      <c r="BG110" s="213">
        <f>IF(N110="zákl. přenesená",J110,0)</f>
        <v>0</v>
      </c>
      <c r="BH110" s="213">
        <f>IF(N110="sníž. přenesená",J110,0)</f>
        <v>0</v>
      </c>
      <c r="BI110" s="213">
        <f>IF(N110="nulová",J110,0)</f>
        <v>0</v>
      </c>
      <c r="BJ110" s="24" t="s">
        <v>80</v>
      </c>
      <c r="BK110" s="213">
        <f>ROUND(I110*H110,2)</f>
        <v>0</v>
      </c>
      <c r="BL110" s="24" t="s">
        <v>1008</v>
      </c>
      <c r="BM110" s="24" t="s">
        <v>1960</v>
      </c>
    </row>
    <row r="111" spans="2:47" s="1" customFormat="1" ht="27">
      <c r="B111" s="41"/>
      <c r="C111" s="63"/>
      <c r="D111" s="241" t="s">
        <v>1514</v>
      </c>
      <c r="E111" s="63"/>
      <c r="F111" s="264" t="s">
        <v>1958</v>
      </c>
      <c r="G111" s="63"/>
      <c r="H111" s="63"/>
      <c r="I111" s="172"/>
      <c r="J111" s="63"/>
      <c r="K111" s="63"/>
      <c r="L111" s="61"/>
      <c r="M111" s="216"/>
      <c r="N111" s="42"/>
      <c r="O111" s="42"/>
      <c r="P111" s="42"/>
      <c r="Q111" s="42"/>
      <c r="R111" s="42"/>
      <c r="S111" s="42"/>
      <c r="T111" s="78"/>
      <c r="AT111" s="24" t="s">
        <v>1514</v>
      </c>
      <c r="AU111" s="24" t="s">
        <v>80</v>
      </c>
    </row>
    <row r="112" spans="2:65" s="1" customFormat="1" ht="44.25" customHeight="1">
      <c r="B112" s="41"/>
      <c r="C112" s="202" t="s">
        <v>9</v>
      </c>
      <c r="D112" s="202" t="s">
        <v>175</v>
      </c>
      <c r="E112" s="203" t="s">
        <v>1961</v>
      </c>
      <c r="F112" s="204" t="s">
        <v>1962</v>
      </c>
      <c r="G112" s="205" t="s">
        <v>238</v>
      </c>
      <c r="H112" s="206">
        <v>18</v>
      </c>
      <c r="I112" s="207"/>
      <c r="J112" s="208">
        <f>ROUND(I112*H112,2)</f>
        <v>0</v>
      </c>
      <c r="K112" s="204" t="s">
        <v>1290</v>
      </c>
      <c r="L112" s="61"/>
      <c r="M112" s="209" t="s">
        <v>21</v>
      </c>
      <c r="N112" s="210" t="s">
        <v>43</v>
      </c>
      <c r="O112" s="42"/>
      <c r="P112" s="211">
        <f>O112*H112</f>
        <v>0</v>
      </c>
      <c r="Q112" s="211">
        <v>0</v>
      </c>
      <c r="R112" s="211">
        <f>Q112*H112</f>
        <v>0</v>
      </c>
      <c r="S112" s="211">
        <v>0</v>
      </c>
      <c r="T112" s="212">
        <f>S112*H112</f>
        <v>0</v>
      </c>
      <c r="AR112" s="24" t="s">
        <v>670</v>
      </c>
      <c r="AT112" s="24" t="s">
        <v>175</v>
      </c>
      <c r="AU112" s="24" t="s">
        <v>80</v>
      </c>
      <c r="AY112" s="24" t="s">
        <v>172</v>
      </c>
      <c r="BE112" s="213">
        <f>IF(N112="základní",J112,0)</f>
        <v>0</v>
      </c>
      <c r="BF112" s="213">
        <f>IF(N112="snížená",J112,0)</f>
        <v>0</v>
      </c>
      <c r="BG112" s="213">
        <f>IF(N112="zákl. přenesená",J112,0)</f>
        <v>0</v>
      </c>
      <c r="BH112" s="213">
        <f>IF(N112="sníž. přenesená",J112,0)</f>
        <v>0</v>
      </c>
      <c r="BI112" s="213">
        <f>IF(N112="nulová",J112,0)</f>
        <v>0</v>
      </c>
      <c r="BJ112" s="24" t="s">
        <v>80</v>
      </c>
      <c r="BK112" s="213">
        <f>ROUND(I112*H112,2)</f>
        <v>0</v>
      </c>
      <c r="BL112" s="24" t="s">
        <v>670</v>
      </c>
      <c r="BM112" s="24" t="s">
        <v>1963</v>
      </c>
    </row>
    <row r="113" spans="2:65" s="1" customFormat="1" ht="31.5" customHeight="1">
      <c r="B113" s="41"/>
      <c r="C113" s="254" t="s">
        <v>390</v>
      </c>
      <c r="D113" s="254" t="s">
        <v>399</v>
      </c>
      <c r="E113" s="255" t="s">
        <v>1964</v>
      </c>
      <c r="F113" s="256" t="s">
        <v>1965</v>
      </c>
      <c r="G113" s="257" t="s">
        <v>238</v>
      </c>
      <c r="H113" s="258">
        <v>8</v>
      </c>
      <c r="I113" s="259"/>
      <c r="J113" s="260">
        <f>ROUND(I113*H113,2)</f>
        <v>0</v>
      </c>
      <c r="K113" s="256" t="s">
        <v>1290</v>
      </c>
      <c r="L113" s="261"/>
      <c r="M113" s="262" t="s">
        <v>21</v>
      </c>
      <c r="N113" s="263" t="s">
        <v>43</v>
      </c>
      <c r="O113" s="42"/>
      <c r="P113" s="211">
        <f>O113*H113</f>
        <v>0</v>
      </c>
      <c r="Q113" s="211">
        <v>9.1E-05</v>
      </c>
      <c r="R113" s="211">
        <f>Q113*H113</f>
        <v>0.000728</v>
      </c>
      <c r="S113" s="211">
        <v>0</v>
      </c>
      <c r="T113" s="212">
        <f>S113*H113</f>
        <v>0</v>
      </c>
      <c r="AR113" s="24" t="s">
        <v>1008</v>
      </c>
      <c r="AT113" s="24" t="s">
        <v>399</v>
      </c>
      <c r="AU113" s="24" t="s">
        <v>80</v>
      </c>
      <c r="AY113" s="24" t="s">
        <v>172</v>
      </c>
      <c r="BE113" s="213">
        <f>IF(N113="základní",J113,0)</f>
        <v>0</v>
      </c>
      <c r="BF113" s="213">
        <f>IF(N113="snížená",J113,0)</f>
        <v>0</v>
      </c>
      <c r="BG113" s="213">
        <f>IF(N113="zákl. přenesená",J113,0)</f>
        <v>0</v>
      </c>
      <c r="BH113" s="213">
        <f>IF(N113="sníž. přenesená",J113,0)</f>
        <v>0</v>
      </c>
      <c r="BI113" s="213">
        <f>IF(N113="nulová",J113,0)</f>
        <v>0</v>
      </c>
      <c r="BJ113" s="24" t="s">
        <v>80</v>
      </c>
      <c r="BK113" s="213">
        <f>ROUND(I113*H113,2)</f>
        <v>0</v>
      </c>
      <c r="BL113" s="24" t="s">
        <v>1008</v>
      </c>
      <c r="BM113" s="24" t="s">
        <v>1966</v>
      </c>
    </row>
    <row r="114" spans="2:47" s="1" customFormat="1" ht="27">
      <c r="B114" s="41"/>
      <c r="C114" s="63"/>
      <c r="D114" s="241" t="s">
        <v>1514</v>
      </c>
      <c r="E114" s="63"/>
      <c r="F114" s="264" t="s">
        <v>1967</v>
      </c>
      <c r="G114" s="63"/>
      <c r="H114" s="63"/>
      <c r="I114" s="172"/>
      <c r="J114" s="63"/>
      <c r="K114" s="63"/>
      <c r="L114" s="61"/>
      <c r="M114" s="216"/>
      <c r="N114" s="42"/>
      <c r="O114" s="42"/>
      <c r="P114" s="42"/>
      <c r="Q114" s="42"/>
      <c r="R114" s="42"/>
      <c r="S114" s="42"/>
      <c r="T114" s="78"/>
      <c r="AT114" s="24" t="s">
        <v>1514</v>
      </c>
      <c r="AU114" s="24" t="s">
        <v>80</v>
      </c>
    </row>
    <row r="115" spans="2:65" s="1" customFormat="1" ht="31.5" customHeight="1">
      <c r="B115" s="41"/>
      <c r="C115" s="254" t="s">
        <v>398</v>
      </c>
      <c r="D115" s="254" t="s">
        <v>399</v>
      </c>
      <c r="E115" s="255" t="s">
        <v>1968</v>
      </c>
      <c r="F115" s="256" t="s">
        <v>1956</v>
      </c>
      <c r="G115" s="257" t="s">
        <v>238</v>
      </c>
      <c r="H115" s="258">
        <v>10</v>
      </c>
      <c r="I115" s="259"/>
      <c r="J115" s="260">
        <f>ROUND(I115*H115,2)</f>
        <v>0</v>
      </c>
      <c r="K115" s="256" t="s">
        <v>21</v>
      </c>
      <c r="L115" s="261"/>
      <c r="M115" s="262" t="s">
        <v>21</v>
      </c>
      <c r="N115" s="263" t="s">
        <v>43</v>
      </c>
      <c r="O115" s="42"/>
      <c r="P115" s="211">
        <f>O115*H115</f>
        <v>0</v>
      </c>
      <c r="Q115" s="211">
        <v>2.8E-05</v>
      </c>
      <c r="R115" s="211">
        <f>Q115*H115</f>
        <v>0.00028</v>
      </c>
      <c r="S115" s="211">
        <v>0</v>
      </c>
      <c r="T115" s="212">
        <f>S115*H115</f>
        <v>0</v>
      </c>
      <c r="AR115" s="24" t="s">
        <v>1008</v>
      </c>
      <c r="AT115" s="24" t="s">
        <v>399</v>
      </c>
      <c r="AU115" s="24" t="s">
        <v>80</v>
      </c>
      <c r="AY115" s="24" t="s">
        <v>172</v>
      </c>
      <c r="BE115" s="213">
        <f>IF(N115="základní",J115,0)</f>
        <v>0</v>
      </c>
      <c r="BF115" s="213">
        <f>IF(N115="snížená",J115,0)</f>
        <v>0</v>
      </c>
      <c r="BG115" s="213">
        <f>IF(N115="zákl. přenesená",J115,0)</f>
        <v>0</v>
      </c>
      <c r="BH115" s="213">
        <f>IF(N115="sníž. přenesená",J115,0)</f>
        <v>0</v>
      </c>
      <c r="BI115" s="213">
        <f>IF(N115="nulová",J115,0)</f>
        <v>0</v>
      </c>
      <c r="BJ115" s="24" t="s">
        <v>80</v>
      </c>
      <c r="BK115" s="213">
        <f>ROUND(I115*H115,2)</f>
        <v>0</v>
      </c>
      <c r="BL115" s="24" t="s">
        <v>1008</v>
      </c>
      <c r="BM115" s="24" t="s">
        <v>1969</v>
      </c>
    </row>
    <row r="116" spans="2:47" s="1" customFormat="1" ht="27">
      <c r="B116" s="41"/>
      <c r="C116" s="63"/>
      <c r="D116" s="241" t="s">
        <v>1514</v>
      </c>
      <c r="E116" s="63"/>
      <c r="F116" s="264" t="s">
        <v>1958</v>
      </c>
      <c r="G116" s="63"/>
      <c r="H116" s="63"/>
      <c r="I116" s="172"/>
      <c r="J116" s="63"/>
      <c r="K116" s="63"/>
      <c r="L116" s="61"/>
      <c r="M116" s="216"/>
      <c r="N116" s="42"/>
      <c r="O116" s="42"/>
      <c r="P116" s="42"/>
      <c r="Q116" s="42"/>
      <c r="R116" s="42"/>
      <c r="S116" s="42"/>
      <c r="T116" s="78"/>
      <c r="AT116" s="24" t="s">
        <v>1514</v>
      </c>
      <c r="AU116" s="24" t="s">
        <v>80</v>
      </c>
    </row>
    <row r="117" spans="2:65" s="1" customFormat="1" ht="22.5" customHeight="1">
      <c r="B117" s="41"/>
      <c r="C117" s="202" t="s">
        <v>405</v>
      </c>
      <c r="D117" s="202" t="s">
        <v>175</v>
      </c>
      <c r="E117" s="203" t="s">
        <v>1970</v>
      </c>
      <c r="F117" s="204" t="s">
        <v>1971</v>
      </c>
      <c r="G117" s="205" t="s">
        <v>238</v>
      </c>
      <c r="H117" s="206">
        <v>20</v>
      </c>
      <c r="I117" s="207"/>
      <c r="J117" s="208">
        <f>ROUND(I117*H117,2)</f>
        <v>0</v>
      </c>
      <c r="K117" s="204" t="s">
        <v>21</v>
      </c>
      <c r="L117" s="61"/>
      <c r="M117" s="209" t="s">
        <v>21</v>
      </c>
      <c r="N117" s="210" t="s">
        <v>43</v>
      </c>
      <c r="O117" s="42"/>
      <c r="P117" s="211">
        <f>O117*H117</f>
        <v>0</v>
      </c>
      <c r="Q117" s="211">
        <v>0</v>
      </c>
      <c r="R117" s="211">
        <f>Q117*H117</f>
        <v>0</v>
      </c>
      <c r="S117" s="211">
        <v>0</v>
      </c>
      <c r="T117" s="212">
        <f>S117*H117</f>
        <v>0</v>
      </c>
      <c r="AR117" s="24" t="s">
        <v>670</v>
      </c>
      <c r="AT117" s="24" t="s">
        <v>175</v>
      </c>
      <c r="AU117" s="24" t="s">
        <v>80</v>
      </c>
      <c r="AY117" s="24" t="s">
        <v>172</v>
      </c>
      <c r="BE117" s="213">
        <f>IF(N117="základní",J117,0)</f>
        <v>0</v>
      </c>
      <c r="BF117" s="213">
        <f>IF(N117="snížená",J117,0)</f>
        <v>0</v>
      </c>
      <c r="BG117" s="213">
        <f>IF(N117="zákl. přenesená",J117,0)</f>
        <v>0</v>
      </c>
      <c r="BH117" s="213">
        <f>IF(N117="sníž. přenesená",J117,0)</f>
        <v>0</v>
      </c>
      <c r="BI117" s="213">
        <f>IF(N117="nulová",J117,0)</f>
        <v>0</v>
      </c>
      <c r="BJ117" s="24" t="s">
        <v>80</v>
      </c>
      <c r="BK117" s="213">
        <f>ROUND(I117*H117,2)</f>
        <v>0</v>
      </c>
      <c r="BL117" s="24" t="s">
        <v>670</v>
      </c>
      <c r="BM117" s="24" t="s">
        <v>1972</v>
      </c>
    </row>
    <row r="118" spans="2:65" s="1" customFormat="1" ht="22.5" customHeight="1">
      <c r="B118" s="41"/>
      <c r="C118" s="254" t="s">
        <v>409</v>
      </c>
      <c r="D118" s="254" t="s">
        <v>399</v>
      </c>
      <c r="E118" s="255" t="s">
        <v>1973</v>
      </c>
      <c r="F118" s="256" t="s">
        <v>1974</v>
      </c>
      <c r="G118" s="257" t="s">
        <v>238</v>
      </c>
      <c r="H118" s="258">
        <v>20</v>
      </c>
      <c r="I118" s="259"/>
      <c r="J118" s="260">
        <f>ROUND(I118*H118,2)</f>
        <v>0</v>
      </c>
      <c r="K118" s="256" t="s">
        <v>21</v>
      </c>
      <c r="L118" s="261"/>
      <c r="M118" s="262" t="s">
        <v>21</v>
      </c>
      <c r="N118" s="263" t="s">
        <v>43</v>
      </c>
      <c r="O118" s="42"/>
      <c r="P118" s="211">
        <f>O118*H118</f>
        <v>0</v>
      </c>
      <c r="Q118" s="211">
        <v>0.00024</v>
      </c>
      <c r="R118" s="211">
        <f>Q118*H118</f>
        <v>0.0048000000000000004</v>
      </c>
      <c r="S118" s="211">
        <v>0</v>
      </c>
      <c r="T118" s="212">
        <f>S118*H118</f>
        <v>0</v>
      </c>
      <c r="AR118" s="24" t="s">
        <v>1008</v>
      </c>
      <c r="AT118" s="24" t="s">
        <v>399</v>
      </c>
      <c r="AU118" s="24" t="s">
        <v>80</v>
      </c>
      <c r="AY118" s="24" t="s">
        <v>172</v>
      </c>
      <c r="BE118" s="213">
        <f>IF(N118="základní",J118,0)</f>
        <v>0</v>
      </c>
      <c r="BF118" s="213">
        <f>IF(N118="snížená",J118,0)</f>
        <v>0</v>
      </c>
      <c r="BG118" s="213">
        <f>IF(N118="zákl. přenesená",J118,0)</f>
        <v>0</v>
      </c>
      <c r="BH118" s="213">
        <f>IF(N118="sníž. přenesená",J118,0)</f>
        <v>0</v>
      </c>
      <c r="BI118" s="213">
        <f>IF(N118="nulová",J118,0)</f>
        <v>0</v>
      </c>
      <c r="BJ118" s="24" t="s">
        <v>80</v>
      </c>
      <c r="BK118" s="213">
        <f>ROUND(I118*H118,2)</f>
        <v>0</v>
      </c>
      <c r="BL118" s="24" t="s">
        <v>1008</v>
      </c>
      <c r="BM118" s="24" t="s">
        <v>1975</v>
      </c>
    </row>
    <row r="119" spans="2:65" s="1" customFormat="1" ht="31.5" customHeight="1">
      <c r="B119" s="41"/>
      <c r="C119" s="202" t="s">
        <v>413</v>
      </c>
      <c r="D119" s="202" t="s">
        <v>175</v>
      </c>
      <c r="E119" s="203" t="s">
        <v>1976</v>
      </c>
      <c r="F119" s="204" t="s">
        <v>1977</v>
      </c>
      <c r="G119" s="205" t="s">
        <v>528</v>
      </c>
      <c r="H119" s="206">
        <v>32</v>
      </c>
      <c r="I119" s="207"/>
      <c r="J119" s="208">
        <f>ROUND(I119*H119,2)</f>
        <v>0</v>
      </c>
      <c r="K119" s="204" t="s">
        <v>1290</v>
      </c>
      <c r="L119" s="61"/>
      <c r="M119" s="209" t="s">
        <v>21</v>
      </c>
      <c r="N119" s="210" t="s">
        <v>43</v>
      </c>
      <c r="O119" s="42"/>
      <c r="P119" s="211">
        <f>O119*H119</f>
        <v>0</v>
      </c>
      <c r="Q119" s="211">
        <v>0</v>
      </c>
      <c r="R119" s="211">
        <f>Q119*H119</f>
        <v>0</v>
      </c>
      <c r="S119" s="211">
        <v>0</v>
      </c>
      <c r="T119" s="212">
        <f>S119*H119</f>
        <v>0</v>
      </c>
      <c r="AR119" s="24" t="s">
        <v>670</v>
      </c>
      <c r="AT119" s="24" t="s">
        <v>175</v>
      </c>
      <c r="AU119" s="24" t="s">
        <v>80</v>
      </c>
      <c r="AY119" s="24" t="s">
        <v>172</v>
      </c>
      <c r="BE119" s="213">
        <f>IF(N119="základní",J119,0)</f>
        <v>0</v>
      </c>
      <c r="BF119" s="213">
        <f>IF(N119="snížená",J119,0)</f>
        <v>0</v>
      </c>
      <c r="BG119" s="213">
        <f>IF(N119="zákl. přenesená",J119,0)</f>
        <v>0</v>
      </c>
      <c r="BH119" s="213">
        <f>IF(N119="sníž. přenesená",J119,0)</f>
        <v>0</v>
      </c>
      <c r="BI119" s="213">
        <f>IF(N119="nulová",J119,0)</f>
        <v>0</v>
      </c>
      <c r="BJ119" s="24" t="s">
        <v>80</v>
      </c>
      <c r="BK119" s="213">
        <f>ROUND(I119*H119,2)</f>
        <v>0</v>
      </c>
      <c r="BL119" s="24" t="s">
        <v>670</v>
      </c>
      <c r="BM119" s="24" t="s">
        <v>1978</v>
      </c>
    </row>
    <row r="120" spans="2:65" s="1" customFormat="1" ht="31.5" customHeight="1">
      <c r="B120" s="41"/>
      <c r="C120" s="254" t="s">
        <v>418</v>
      </c>
      <c r="D120" s="254" t="s">
        <v>399</v>
      </c>
      <c r="E120" s="255" t="s">
        <v>1979</v>
      </c>
      <c r="F120" s="256" t="s">
        <v>1980</v>
      </c>
      <c r="G120" s="257" t="s">
        <v>901</v>
      </c>
      <c r="H120" s="258">
        <v>12.8</v>
      </c>
      <c r="I120" s="259"/>
      <c r="J120" s="260">
        <f>ROUND(I120*H120,2)</f>
        <v>0</v>
      </c>
      <c r="K120" s="256" t="s">
        <v>1981</v>
      </c>
      <c r="L120" s="261"/>
      <c r="M120" s="262" t="s">
        <v>21</v>
      </c>
      <c r="N120" s="263" t="s">
        <v>43</v>
      </c>
      <c r="O120" s="42"/>
      <c r="P120" s="211">
        <f>O120*H120</f>
        <v>0</v>
      </c>
      <c r="Q120" s="211">
        <v>0.001</v>
      </c>
      <c r="R120" s="211">
        <f>Q120*H120</f>
        <v>0.0128</v>
      </c>
      <c r="S120" s="211">
        <v>0</v>
      </c>
      <c r="T120" s="212">
        <f>S120*H120</f>
        <v>0</v>
      </c>
      <c r="AR120" s="24" t="s">
        <v>1008</v>
      </c>
      <c r="AT120" s="24" t="s">
        <v>399</v>
      </c>
      <c r="AU120" s="24" t="s">
        <v>80</v>
      </c>
      <c r="AY120" s="24" t="s">
        <v>172</v>
      </c>
      <c r="BE120" s="213">
        <f>IF(N120="základní",J120,0)</f>
        <v>0</v>
      </c>
      <c r="BF120" s="213">
        <f>IF(N120="snížená",J120,0)</f>
        <v>0</v>
      </c>
      <c r="BG120" s="213">
        <f>IF(N120="zákl. přenesená",J120,0)</f>
        <v>0</v>
      </c>
      <c r="BH120" s="213">
        <f>IF(N120="sníž. přenesená",J120,0)</f>
        <v>0</v>
      </c>
      <c r="BI120" s="213">
        <f>IF(N120="nulová",J120,0)</f>
        <v>0</v>
      </c>
      <c r="BJ120" s="24" t="s">
        <v>80</v>
      </c>
      <c r="BK120" s="213">
        <f>ROUND(I120*H120,2)</f>
        <v>0</v>
      </c>
      <c r="BL120" s="24" t="s">
        <v>1008</v>
      </c>
      <c r="BM120" s="24" t="s">
        <v>1982</v>
      </c>
    </row>
    <row r="121" spans="2:47" s="1" customFormat="1" ht="27">
      <c r="B121" s="41"/>
      <c r="C121" s="63"/>
      <c r="D121" s="214" t="s">
        <v>1514</v>
      </c>
      <c r="E121" s="63"/>
      <c r="F121" s="215" t="s">
        <v>1983</v>
      </c>
      <c r="G121" s="63"/>
      <c r="H121" s="63"/>
      <c r="I121" s="172"/>
      <c r="J121" s="63"/>
      <c r="K121" s="63"/>
      <c r="L121" s="61"/>
      <c r="M121" s="216"/>
      <c r="N121" s="42"/>
      <c r="O121" s="42"/>
      <c r="P121" s="42"/>
      <c r="Q121" s="42"/>
      <c r="R121" s="42"/>
      <c r="S121" s="42"/>
      <c r="T121" s="78"/>
      <c r="AT121" s="24" t="s">
        <v>1514</v>
      </c>
      <c r="AU121" s="24" t="s">
        <v>80</v>
      </c>
    </row>
    <row r="122" spans="2:51" s="13" customFormat="1" ht="13.5">
      <c r="B122" s="228"/>
      <c r="C122" s="229"/>
      <c r="D122" s="241" t="s">
        <v>184</v>
      </c>
      <c r="E122" s="229"/>
      <c r="F122" s="252" t="s">
        <v>1984</v>
      </c>
      <c r="G122" s="229"/>
      <c r="H122" s="253">
        <v>12.8</v>
      </c>
      <c r="I122" s="233"/>
      <c r="J122" s="229"/>
      <c r="K122" s="229"/>
      <c r="L122" s="234"/>
      <c r="M122" s="235"/>
      <c r="N122" s="236"/>
      <c r="O122" s="236"/>
      <c r="P122" s="236"/>
      <c r="Q122" s="236"/>
      <c r="R122" s="236"/>
      <c r="S122" s="236"/>
      <c r="T122" s="237"/>
      <c r="AT122" s="238" t="s">
        <v>184</v>
      </c>
      <c r="AU122" s="238" t="s">
        <v>80</v>
      </c>
      <c r="AV122" s="13" t="s">
        <v>82</v>
      </c>
      <c r="AW122" s="13" t="s">
        <v>6</v>
      </c>
      <c r="AX122" s="13" t="s">
        <v>80</v>
      </c>
      <c r="AY122" s="238" t="s">
        <v>172</v>
      </c>
    </row>
    <row r="123" spans="2:65" s="1" customFormat="1" ht="44.25" customHeight="1">
      <c r="B123" s="41"/>
      <c r="C123" s="202" t="s">
        <v>425</v>
      </c>
      <c r="D123" s="202" t="s">
        <v>175</v>
      </c>
      <c r="E123" s="203" t="s">
        <v>1985</v>
      </c>
      <c r="F123" s="204" t="s">
        <v>1986</v>
      </c>
      <c r="G123" s="205" t="s">
        <v>528</v>
      </c>
      <c r="H123" s="206">
        <v>128.1</v>
      </c>
      <c r="I123" s="207"/>
      <c r="J123" s="208">
        <f aca="true" t="shared" si="20" ref="J123:J128">ROUND(I123*H123,2)</f>
        <v>0</v>
      </c>
      <c r="K123" s="204" t="s">
        <v>1444</v>
      </c>
      <c r="L123" s="61"/>
      <c r="M123" s="209" t="s">
        <v>21</v>
      </c>
      <c r="N123" s="210" t="s">
        <v>43</v>
      </c>
      <c r="O123" s="42"/>
      <c r="P123" s="211">
        <f aca="true" t="shared" si="21" ref="P123:P128">O123*H123</f>
        <v>0</v>
      </c>
      <c r="Q123" s="211">
        <v>0</v>
      </c>
      <c r="R123" s="211">
        <f aca="true" t="shared" si="22" ref="R123:R128">Q123*H123</f>
        <v>0</v>
      </c>
      <c r="S123" s="211">
        <v>0</v>
      </c>
      <c r="T123" s="212">
        <f aca="true" t="shared" si="23" ref="T123:T128">S123*H123</f>
        <v>0</v>
      </c>
      <c r="AR123" s="24" t="s">
        <v>670</v>
      </c>
      <c r="AT123" s="24" t="s">
        <v>175</v>
      </c>
      <c r="AU123" s="24" t="s">
        <v>80</v>
      </c>
      <c r="AY123" s="24" t="s">
        <v>172</v>
      </c>
      <c r="BE123" s="213">
        <f aca="true" t="shared" si="24" ref="BE123:BE128">IF(N123="základní",J123,0)</f>
        <v>0</v>
      </c>
      <c r="BF123" s="213">
        <f aca="true" t="shared" si="25" ref="BF123:BF128">IF(N123="snížená",J123,0)</f>
        <v>0</v>
      </c>
      <c r="BG123" s="213">
        <f aca="true" t="shared" si="26" ref="BG123:BG128">IF(N123="zákl. přenesená",J123,0)</f>
        <v>0</v>
      </c>
      <c r="BH123" s="213">
        <f aca="true" t="shared" si="27" ref="BH123:BH128">IF(N123="sníž. přenesená",J123,0)</f>
        <v>0</v>
      </c>
      <c r="BI123" s="213">
        <f aca="true" t="shared" si="28" ref="BI123:BI128">IF(N123="nulová",J123,0)</f>
        <v>0</v>
      </c>
      <c r="BJ123" s="24" t="s">
        <v>80</v>
      </c>
      <c r="BK123" s="213">
        <f aca="true" t="shared" si="29" ref="BK123:BK128">ROUND(I123*H123,2)</f>
        <v>0</v>
      </c>
      <c r="BL123" s="24" t="s">
        <v>670</v>
      </c>
      <c r="BM123" s="24" t="s">
        <v>1987</v>
      </c>
    </row>
    <row r="124" spans="2:65" s="1" customFormat="1" ht="44.25" customHeight="1">
      <c r="B124" s="41"/>
      <c r="C124" s="254" t="s">
        <v>429</v>
      </c>
      <c r="D124" s="254" t="s">
        <v>399</v>
      </c>
      <c r="E124" s="255" t="s">
        <v>1988</v>
      </c>
      <c r="F124" s="256" t="s">
        <v>1989</v>
      </c>
      <c r="G124" s="257" t="s">
        <v>528</v>
      </c>
      <c r="H124" s="258">
        <v>67.2</v>
      </c>
      <c r="I124" s="259"/>
      <c r="J124" s="260">
        <f t="shared" si="20"/>
        <v>0</v>
      </c>
      <c r="K124" s="256" t="s">
        <v>1444</v>
      </c>
      <c r="L124" s="261"/>
      <c r="M124" s="262" t="s">
        <v>21</v>
      </c>
      <c r="N124" s="263" t="s">
        <v>43</v>
      </c>
      <c r="O124" s="42"/>
      <c r="P124" s="211">
        <f t="shared" si="21"/>
        <v>0</v>
      </c>
      <c r="Q124" s="211">
        <v>5E-05</v>
      </c>
      <c r="R124" s="211">
        <f t="shared" si="22"/>
        <v>0.00336</v>
      </c>
      <c r="S124" s="211">
        <v>0</v>
      </c>
      <c r="T124" s="212">
        <f t="shared" si="23"/>
        <v>0</v>
      </c>
      <c r="AR124" s="24" t="s">
        <v>1008</v>
      </c>
      <c r="AT124" s="24" t="s">
        <v>399</v>
      </c>
      <c r="AU124" s="24" t="s">
        <v>80</v>
      </c>
      <c r="AY124" s="24" t="s">
        <v>172</v>
      </c>
      <c r="BE124" s="213">
        <f t="shared" si="24"/>
        <v>0</v>
      </c>
      <c r="BF124" s="213">
        <f t="shared" si="25"/>
        <v>0</v>
      </c>
      <c r="BG124" s="213">
        <f t="shared" si="26"/>
        <v>0</v>
      </c>
      <c r="BH124" s="213">
        <f t="shared" si="27"/>
        <v>0</v>
      </c>
      <c r="BI124" s="213">
        <f t="shared" si="28"/>
        <v>0</v>
      </c>
      <c r="BJ124" s="24" t="s">
        <v>80</v>
      </c>
      <c r="BK124" s="213">
        <f t="shared" si="29"/>
        <v>0</v>
      </c>
      <c r="BL124" s="24" t="s">
        <v>1008</v>
      </c>
      <c r="BM124" s="24" t="s">
        <v>1990</v>
      </c>
    </row>
    <row r="125" spans="2:65" s="1" customFormat="1" ht="44.25" customHeight="1">
      <c r="B125" s="41"/>
      <c r="C125" s="254" t="s">
        <v>442</v>
      </c>
      <c r="D125" s="254" t="s">
        <v>399</v>
      </c>
      <c r="E125" s="255" t="s">
        <v>1991</v>
      </c>
      <c r="F125" s="256" t="s">
        <v>1992</v>
      </c>
      <c r="G125" s="257" t="s">
        <v>528</v>
      </c>
      <c r="H125" s="258">
        <v>44.1</v>
      </c>
      <c r="I125" s="259"/>
      <c r="J125" s="260">
        <f t="shared" si="20"/>
        <v>0</v>
      </c>
      <c r="K125" s="256" t="s">
        <v>1444</v>
      </c>
      <c r="L125" s="261"/>
      <c r="M125" s="262" t="s">
        <v>21</v>
      </c>
      <c r="N125" s="263" t="s">
        <v>43</v>
      </c>
      <c r="O125" s="42"/>
      <c r="P125" s="211">
        <f t="shared" si="21"/>
        <v>0</v>
      </c>
      <c r="Q125" s="211">
        <v>7E-05</v>
      </c>
      <c r="R125" s="211">
        <f t="shared" si="22"/>
        <v>0.003087</v>
      </c>
      <c r="S125" s="211">
        <v>0</v>
      </c>
      <c r="T125" s="212">
        <f t="shared" si="23"/>
        <v>0</v>
      </c>
      <c r="AR125" s="24" t="s">
        <v>1008</v>
      </c>
      <c r="AT125" s="24" t="s">
        <v>399</v>
      </c>
      <c r="AU125" s="24" t="s">
        <v>80</v>
      </c>
      <c r="AY125" s="24" t="s">
        <v>172</v>
      </c>
      <c r="BE125" s="213">
        <f t="shared" si="24"/>
        <v>0</v>
      </c>
      <c r="BF125" s="213">
        <f t="shared" si="25"/>
        <v>0</v>
      </c>
      <c r="BG125" s="213">
        <f t="shared" si="26"/>
        <v>0</v>
      </c>
      <c r="BH125" s="213">
        <f t="shared" si="27"/>
        <v>0</v>
      </c>
      <c r="BI125" s="213">
        <f t="shared" si="28"/>
        <v>0</v>
      </c>
      <c r="BJ125" s="24" t="s">
        <v>80</v>
      </c>
      <c r="BK125" s="213">
        <f t="shared" si="29"/>
        <v>0</v>
      </c>
      <c r="BL125" s="24" t="s">
        <v>1008</v>
      </c>
      <c r="BM125" s="24" t="s">
        <v>1993</v>
      </c>
    </row>
    <row r="126" spans="2:65" s="1" customFormat="1" ht="44.25" customHeight="1">
      <c r="B126" s="41"/>
      <c r="C126" s="254" t="s">
        <v>449</v>
      </c>
      <c r="D126" s="254" t="s">
        <v>399</v>
      </c>
      <c r="E126" s="255" t="s">
        <v>1994</v>
      </c>
      <c r="F126" s="256" t="s">
        <v>1995</v>
      </c>
      <c r="G126" s="257" t="s">
        <v>528</v>
      </c>
      <c r="H126" s="258">
        <v>16.8</v>
      </c>
      <c r="I126" s="259"/>
      <c r="J126" s="260">
        <f t="shared" si="20"/>
        <v>0</v>
      </c>
      <c r="K126" s="256" t="s">
        <v>1444</v>
      </c>
      <c r="L126" s="261"/>
      <c r="M126" s="262" t="s">
        <v>21</v>
      </c>
      <c r="N126" s="263" t="s">
        <v>43</v>
      </c>
      <c r="O126" s="42"/>
      <c r="P126" s="211">
        <f t="shared" si="21"/>
        <v>0</v>
      </c>
      <c r="Q126" s="211">
        <v>0.00012</v>
      </c>
      <c r="R126" s="211">
        <f t="shared" si="22"/>
        <v>0.002016</v>
      </c>
      <c r="S126" s="211">
        <v>0</v>
      </c>
      <c r="T126" s="212">
        <f t="shared" si="23"/>
        <v>0</v>
      </c>
      <c r="AR126" s="24" t="s">
        <v>1008</v>
      </c>
      <c r="AT126" s="24" t="s">
        <v>399</v>
      </c>
      <c r="AU126" s="24" t="s">
        <v>80</v>
      </c>
      <c r="AY126" s="24" t="s">
        <v>172</v>
      </c>
      <c r="BE126" s="213">
        <f t="shared" si="24"/>
        <v>0</v>
      </c>
      <c r="BF126" s="213">
        <f t="shared" si="25"/>
        <v>0</v>
      </c>
      <c r="BG126" s="213">
        <f t="shared" si="26"/>
        <v>0</v>
      </c>
      <c r="BH126" s="213">
        <f t="shared" si="27"/>
        <v>0</v>
      </c>
      <c r="BI126" s="213">
        <f t="shared" si="28"/>
        <v>0</v>
      </c>
      <c r="BJ126" s="24" t="s">
        <v>80</v>
      </c>
      <c r="BK126" s="213">
        <f t="shared" si="29"/>
        <v>0</v>
      </c>
      <c r="BL126" s="24" t="s">
        <v>1008</v>
      </c>
      <c r="BM126" s="24" t="s">
        <v>1996</v>
      </c>
    </row>
    <row r="127" spans="2:65" s="1" customFormat="1" ht="31.5" customHeight="1">
      <c r="B127" s="41"/>
      <c r="C127" s="202" t="s">
        <v>402</v>
      </c>
      <c r="D127" s="202" t="s">
        <v>175</v>
      </c>
      <c r="E127" s="203" t="s">
        <v>1997</v>
      </c>
      <c r="F127" s="204" t="s">
        <v>1998</v>
      </c>
      <c r="G127" s="205" t="s">
        <v>528</v>
      </c>
      <c r="H127" s="206">
        <v>71</v>
      </c>
      <c r="I127" s="207"/>
      <c r="J127" s="208">
        <f t="shared" si="20"/>
        <v>0</v>
      </c>
      <c r="K127" s="204" t="s">
        <v>179</v>
      </c>
      <c r="L127" s="61"/>
      <c r="M127" s="209" t="s">
        <v>21</v>
      </c>
      <c r="N127" s="210" t="s">
        <v>43</v>
      </c>
      <c r="O127" s="42"/>
      <c r="P127" s="211">
        <f t="shared" si="21"/>
        <v>0</v>
      </c>
      <c r="Q127" s="211">
        <v>0</v>
      </c>
      <c r="R127" s="211">
        <f t="shared" si="22"/>
        <v>0</v>
      </c>
      <c r="S127" s="211">
        <v>0</v>
      </c>
      <c r="T127" s="212">
        <f t="shared" si="23"/>
        <v>0</v>
      </c>
      <c r="AR127" s="24" t="s">
        <v>670</v>
      </c>
      <c r="AT127" s="24" t="s">
        <v>175</v>
      </c>
      <c r="AU127" s="24" t="s">
        <v>80</v>
      </c>
      <c r="AY127" s="24" t="s">
        <v>172</v>
      </c>
      <c r="BE127" s="213">
        <f t="shared" si="24"/>
        <v>0</v>
      </c>
      <c r="BF127" s="213">
        <f t="shared" si="25"/>
        <v>0</v>
      </c>
      <c r="BG127" s="213">
        <f t="shared" si="26"/>
        <v>0</v>
      </c>
      <c r="BH127" s="213">
        <f t="shared" si="27"/>
        <v>0</v>
      </c>
      <c r="BI127" s="213">
        <f t="shared" si="28"/>
        <v>0</v>
      </c>
      <c r="BJ127" s="24" t="s">
        <v>80</v>
      </c>
      <c r="BK127" s="213">
        <f t="shared" si="29"/>
        <v>0</v>
      </c>
      <c r="BL127" s="24" t="s">
        <v>670</v>
      </c>
      <c r="BM127" s="24" t="s">
        <v>1999</v>
      </c>
    </row>
    <row r="128" spans="2:65" s="1" customFormat="1" ht="22.5" customHeight="1">
      <c r="B128" s="41"/>
      <c r="C128" s="254" t="s">
        <v>459</v>
      </c>
      <c r="D128" s="254" t="s">
        <v>399</v>
      </c>
      <c r="E128" s="255" t="s">
        <v>2000</v>
      </c>
      <c r="F128" s="256" t="s">
        <v>2001</v>
      </c>
      <c r="G128" s="257" t="s">
        <v>528</v>
      </c>
      <c r="H128" s="258">
        <v>25.2</v>
      </c>
      <c r="I128" s="259"/>
      <c r="J128" s="260">
        <f t="shared" si="20"/>
        <v>0</v>
      </c>
      <c r="K128" s="256" t="s">
        <v>21</v>
      </c>
      <c r="L128" s="261"/>
      <c r="M128" s="262" t="s">
        <v>21</v>
      </c>
      <c r="N128" s="263" t="s">
        <v>43</v>
      </c>
      <c r="O128" s="42"/>
      <c r="P128" s="211">
        <f t="shared" si="21"/>
        <v>0</v>
      </c>
      <c r="Q128" s="211">
        <v>0</v>
      </c>
      <c r="R128" s="211">
        <f t="shared" si="22"/>
        <v>0</v>
      </c>
      <c r="S128" s="211">
        <v>0</v>
      </c>
      <c r="T128" s="212">
        <f t="shared" si="23"/>
        <v>0</v>
      </c>
      <c r="AR128" s="24" t="s">
        <v>1008</v>
      </c>
      <c r="AT128" s="24" t="s">
        <v>399</v>
      </c>
      <c r="AU128" s="24" t="s">
        <v>80</v>
      </c>
      <c r="AY128" s="24" t="s">
        <v>172</v>
      </c>
      <c r="BE128" s="213">
        <f t="shared" si="24"/>
        <v>0</v>
      </c>
      <c r="BF128" s="213">
        <f t="shared" si="25"/>
        <v>0</v>
      </c>
      <c r="BG128" s="213">
        <f t="shared" si="26"/>
        <v>0</v>
      </c>
      <c r="BH128" s="213">
        <f t="shared" si="27"/>
        <v>0</v>
      </c>
      <c r="BI128" s="213">
        <f t="shared" si="28"/>
        <v>0</v>
      </c>
      <c r="BJ128" s="24" t="s">
        <v>80</v>
      </c>
      <c r="BK128" s="213">
        <f t="shared" si="29"/>
        <v>0</v>
      </c>
      <c r="BL128" s="24" t="s">
        <v>1008</v>
      </c>
      <c r="BM128" s="24" t="s">
        <v>2002</v>
      </c>
    </row>
    <row r="129" spans="2:51" s="13" customFormat="1" ht="13.5">
      <c r="B129" s="228"/>
      <c r="C129" s="229"/>
      <c r="D129" s="241" t="s">
        <v>184</v>
      </c>
      <c r="E129" s="229"/>
      <c r="F129" s="252" t="s">
        <v>2003</v>
      </c>
      <c r="G129" s="229"/>
      <c r="H129" s="253">
        <v>25.2</v>
      </c>
      <c r="I129" s="233"/>
      <c r="J129" s="229"/>
      <c r="K129" s="229"/>
      <c r="L129" s="234"/>
      <c r="M129" s="235"/>
      <c r="N129" s="236"/>
      <c r="O129" s="236"/>
      <c r="P129" s="236"/>
      <c r="Q129" s="236"/>
      <c r="R129" s="236"/>
      <c r="S129" s="236"/>
      <c r="T129" s="237"/>
      <c r="AT129" s="238" t="s">
        <v>184</v>
      </c>
      <c r="AU129" s="238" t="s">
        <v>80</v>
      </c>
      <c r="AV129" s="13" t="s">
        <v>82</v>
      </c>
      <c r="AW129" s="13" t="s">
        <v>6</v>
      </c>
      <c r="AX129" s="13" t="s">
        <v>80</v>
      </c>
      <c r="AY129" s="238" t="s">
        <v>172</v>
      </c>
    </row>
    <row r="130" spans="2:65" s="1" customFormat="1" ht="22.5" customHeight="1">
      <c r="B130" s="41"/>
      <c r="C130" s="254" t="s">
        <v>467</v>
      </c>
      <c r="D130" s="254" t="s">
        <v>399</v>
      </c>
      <c r="E130" s="255" t="s">
        <v>2004</v>
      </c>
      <c r="F130" s="256" t="s">
        <v>1944</v>
      </c>
      <c r="G130" s="257" t="s">
        <v>528</v>
      </c>
      <c r="H130" s="258">
        <v>19.95</v>
      </c>
      <c r="I130" s="259"/>
      <c r="J130" s="260">
        <f>ROUND(I130*H130,2)</f>
        <v>0</v>
      </c>
      <c r="K130" s="256" t="s">
        <v>21</v>
      </c>
      <c r="L130" s="261"/>
      <c r="M130" s="262" t="s">
        <v>21</v>
      </c>
      <c r="N130" s="263" t="s">
        <v>43</v>
      </c>
      <c r="O130" s="42"/>
      <c r="P130" s="211">
        <f>O130*H130</f>
        <v>0</v>
      </c>
      <c r="Q130" s="211">
        <v>0</v>
      </c>
      <c r="R130" s="211">
        <f>Q130*H130</f>
        <v>0</v>
      </c>
      <c r="S130" s="211">
        <v>0</v>
      </c>
      <c r="T130" s="212">
        <f>S130*H130</f>
        <v>0</v>
      </c>
      <c r="AR130" s="24" t="s">
        <v>1008</v>
      </c>
      <c r="AT130" s="24" t="s">
        <v>399</v>
      </c>
      <c r="AU130" s="24" t="s">
        <v>80</v>
      </c>
      <c r="AY130" s="24" t="s">
        <v>172</v>
      </c>
      <c r="BE130" s="213">
        <f>IF(N130="základní",J130,0)</f>
        <v>0</v>
      </c>
      <c r="BF130" s="213">
        <f>IF(N130="snížená",J130,0)</f>
        <v>0</v>
      </c>
      <c r="BG130" s="213">
        <f>IF(N130="zákl. přenesená",J130,0)</f>
        <v>0</v>
      </c>
      <c r="BH130" s="213">
        <f>IF(N130="sníž. přenesená",J130,0)</f>
        <v>0</v>
      </c>
      <c r="BI130" s="213">
        <f>IF(N130="nulová",J130,0)</f>
        <v>0</v>
      </c>
      <c r="BJ130" s="24" t="s">
        <v>80</v>
      </c>
      <c r="BK130" s="213">
        <f>ROUND(I130*H130,2)</f>
        <v>0</v>
      </c>
      <c r="BL130" s="24" t="s">
        <v>1008</v>
      </c>
      <c r="BM130" s="24" t="s">
        <v>2005</v>
      </c>
    </row>
    <row r="131" spans="2:51" s="13" customFormat="1" ht="13.5">
      <c r="B131" s="228"/>
      <c r="C131" s="229"/>
      <c r="D131" s="241" t="s">
        <v>184</v>
      </c>
      <c r="E131" s="229"/>
      <c r="F131" s="252" t="s">
        <v>2006</v>
      </c>
      <c r="G131" s="229"/>
      <c r="H131" s="253">
        <v>19.95</v>
      </c>
      <c r="I131" s="233"/>
      <c r="J131" s="229"/>
      <c r="K131" s="229"/>
      <c r="L131" s="234"/>
      <c r="M131" s="235"/>
      <c r="N131" s="236"/>
      <c r="O131" s="236"/>
      <c r="P131" s="236"/>
      <c r="Q131" s="236"/>
      <c r="R131" s="236"/>
      <c r="S131" s="236"/>
      <c r="T131" s="237"/>
      <c r="AT131" s="238" t="s">
        <v>184</v>
      </c>
      <c r="AU131" s="238" t="s">
        <v>80</v>
      </c>
      <c r="AV131" s="13" t="s">
        <v>82</v>
      </c>
      <c r="AW131" s="13" t="s">
        <v>6</v>
      </c>
      <c r="AX131" s="13" t="s">
        <v>80</v>
      </c>
      <c r="AY131" s="238" t="s">
        <v>172</v>
      </c>
    </row>
    <row r="132" spans="2:65" s="1" customFormat="1" ht="22.5" customHeight="1">
      <c r="B132" s="41"/>
      <c r="C132" s="254" t="s">
        <v>473</v>
      </c>
      <c r="D132" s="254" t="s">
        <v>399</v>
      </c>
      <c r="E132" s="255" t="s">
        <v>2007</v>
      </c>
      <c r="F132" s="256" t="s">
        <v>1944</v>
      </c>
      <c r="G132" s="257" t="s">
        <v>528</v>
      </c>
      <c r="H132" s="258">
        <v>3.15</v>
      </c>
      <c r="I132" s="259"/>
      <c r="J132" s="260">
        <f>ROUND(I132*H132,2)</f>
        <v>0</v>
      </c>
      <c r="K132" s="256" t="s">
        <v>21</v>
      </c>
      <c r="L132" s="261"/>
      <c r="M132" s="262" t="s">
        <v>21</v>
      </c>
      <c r="N132" s="263" t="s">
        <v>43</v>
      </c>
      <c r="O132" s="42"/>
      <c r="P132" s="211">
        <f>O132*H132</f>
        <v>0</v>
      </c>
      <c r="Q132" s="211">
        <v>0</v>
      </c>
      <c r="R132" s="211">
        <f>Q132*H132</f>
        <v>0</v>
      </c>
      <c r="S132" s="211">
        <v>0</v>
      </c>
      <c r="T132" s="212">
        <f>S132*H132</f>
        <v>0</v>
      </c>
      <c r="AR132" s="24" t="s">
        <v>1008</v>
      </c>
      <c r="AT132" s="24" t="s">
        <v>399</v>
      </c>
      <c r="AU132" s="24" t="s">
        <v>80</v>
      </c>
      <c r="AY132" s="24" t="s">
        <v>172</v>
      </c>
      <c r="BE132" s="213">
        <f>IF(N132="základní",J132,0)</f>
        <v>0</v>
      </c>
      <c r="BF132" s="213">
        <f>IF(N132="snížená",J132,0)</f>
        <v>0</v>
      </c>
      <c r="BG132" s="213">
        <f>IF(N132="zákl. přenesená",J132,0)</f>
        <v>0</v>
      </c>
      <c r="BH132" s="213">
        <f>IF(N132="sníž. přenesená",J132,0)</f>
        <v>0</v>
      </c>
      <c r="BI132" s="213">
        <f>IF(N132="nulová",J132,0)</f>
        <v>0</v>
      </c>
      <c r="BJ132" s="24" t="s">
        <v>80</v>
      </c>
      <c r="BK132" s="213">
        <f>ROUND(I132*H132,2)</f>
        <v>0</v>
      </c>
      <c r="BL132" s="24" t="s">
        <v>1008</v>
      </c>
      <c r="BM132" s="24" t="s">
        <v>2008</v>
      </c>
    </row>
    <row r="133" spans="2:51" s="13" customFormat="1" ht="13.5">
      <c r="B133" s="228"/>
      <c r="C133" s="229"/>
      <c r="D133" s="241" t="s">
        <v>184</v>
      </c>
      <c r="E133" s="229"/>
      <c r="F133" s="252" t="s">
        <v>2009</v>
      </c>
      <c r="G133" s="229"/>
      <c r="H133" s="253">
        <v>3.15</v>
      </c>
      <c r="I133" s="233"/>
      <c r="J133" s="229"/>
      <c r="K133" s="229"/>
      <c r="L133" s="234"/>
      <c r="M133" s="235"/>
      <c r="N133" s="236"/>
      <c r="O133" s="236"/>
      <c r="P133" s="236"/>
      <c r="Q133" s="236"/>
      <c r="R133" s="236"/>
      <c r="S133" s="236"/>
      <c r="T133" s="237"/>
      <c r="AT133" s="238" t="s">
        <v>184</v>
      </c>
      <c r="AU133" s="238" t="s">
        <v>80</v>
      </c>
      <c r="AV133" s="13" t="s">
        <v>82</v>
      </c>
      <c r="AW133" s="13" t="s">
        <v>6</v>
      </c>
      <c r="AX133" s="13" t="s">
        <v>80</v>
      </c>
      <c r="AY133" s="238" t="s">
        <v>172</v>
      </c>
    </row>
    <row r="134" spans="2:65" s="1" customFormat="1" ht="22.5" customHeight="1">
      <c r="B134" s="41"/>
      <c r="C134" s="254" t="s">
        <v>480</v>
      </c>
      <c r="D134" s="254" t="s">
        <v>399</v>
      </c>
      <c r="E134" s="255" t="s">
        <v>2010</v>
      </c>
      <c r="F134" s="256" t="s">
        <v>1944</v>
      </c>
      <c r="G134" s="257" t="s">
        <v>528</v>
      </c>
      <c r="H134" s="258">
        <v>15.75</v>
      </c>
      <c r="I134" s="259"/>
      <c r="J134" s="260">
        <f>ROUND(I134*H134,2)</f>
        <v>0</v>
      </c>
      <c r="K134" s="256" t="s">
        <v>21</v>
      </c>
      <c r="L134" s="261"/>
      <c r="M134" s="262" t="s">
        <v>21</v>
      </c>
      <c r="N134" s="263" t="s">
        <v>43</v>
      </c>
      <c r="O134" s="42"/>
      <c r="P134" s="211">
        <f>O134*H134</f>
        <v>0</v>
      </c>
      <c r="Q134" s="211">
        <v>0</v>
      </c>
      <c r="R134" s="211">
        <f>Q134*H134</f>
        <v>0</v>
      </c>
      <c r="S134" s="211">
        <v>0</v>
      </c>
      <c r="T134" s="212">
        <f>S134*H134</f>
        <v>0</v>
      </c>
      <c r="AR134" s="24" t="s">
        <v>1008</v>
      </c>
      <c r="AT134" s="24" t="s">
        <v>399</v>
      </c>
      <c r="AU134" s="24" t="s">
        <v>80</v>
      </c>
      <c r="AY134" s="24" t="s">
        <v>172</v>
      </c>
      <c r="BE134" s="213">
        <f>IF(N134="základní",J134,0)</f>
        <v>0</v>
      </c>
      <c r="BF134" s="213">
        <f>IF(N134="snížená",J134,0)</f>
        <v>0</v>
      </c>
      <c r="BG134" s="213">
        <f>IF(N134="zákl. přenesená",J134,0)</f>
        <v>0</v>
      </c>
      <c r="BH134" s="213">
        <f>IF(N134="sníž. přenesená",J134,0)</f>
        <v>0</v>
      </c>
      <c r="BI134" s="213">
        <f>IF(N134="nulová",J134,0)</f>
        <v>0</v>
      </c>
      <c r="BJ134" s="24" t="s">
        <v>80</v>
      </c>
      <c r="BK134" s="213">
        <f>ROUND(I134*H134,2)</f>
        <v>0</v>
      </c>
      <c r="BL134" s="24" t="s">
        <v>1008</v>
      </c>
      <c r="BM134" s="24" t="s">
        <v>2011</v>
      </c>
    </row>
    <row r="135" spans="2:51" s="13" customFormat="1" ht="13.5">
      <c r="B135" s="228"/>
      <c r="C135" s="229"/>
      <c r="D135" s="241" t="s">
        <v>184</v>
      </c>
      <c r="E135" s="229"/>
      <c r="F135" s="252" t="s">
        <v>2012</v>
      </c>
      <c r="G135" s="229"/>
      <c r="H135" s="253">
        <v>15.75</v>
      </c>
      <c r="I135" s="233"/>
      <c r="J135" s="229"/>
      <c r="K135" s="229"/>
      <c r="L135" s="234"/>
      <c r="M135" s="235"/>
      <c r="N135" s="236"/>
      <c r="O135" s="236"/>
      <c r="P135" s="236"/>
      <c r="Q135" s="236"/>
      <c r="R135" s="236"/>
      <c r="S135" s="236"/>
      <c r="T135" s="237"/>
      <c r="AT135" s="238" t="s">
        <v>184</v>
      </c>
      <c r="AU135" s="238" t="s">
        <v>80</v>
      </c>
      <c r="AV135" s="13" t="s">
        <v>82</v>
      </c>
      <c r="AW135" s="13" t="s">
        <v>6</v>
      </c>
      <c r="AX135" s="13" t="s">
        <v>80</v>
      </c>
      <c r="AY135" s="238" t="s">
        <v>172</v>
      </c>
    </row>
    <row r="136" spans="2:65" s="1" customFormat="1" ht="22.5" customHeight="1">
      <c r="B136" s="41"/>
      <c r="C136" s="254" t="s">
        <v>487</v>
      </c>
      <c r="D136" s="254" t="s">
        <v>399</v>
      </c>
      <c r="E136" s="255" t="s">
        <v>2013</v>
      </c>
      <c r="F136" s="256" t="s">
        <v>1944</v>
      </c>
      <c r="G136" s="257" t="s">
        <v>528</v>
      </c>
      <c r="H136" s="258">
        <v>5.25</v>
      </c>
      <c r="I136" s="259"/>
      <c r="J136" s="260">
        <f>ROUND(I136*H136,2)</f>
        <v>0</v>
      </c>
      <c r="K136" s="256" t="s">
        <v>21</v>
      </c>
      <c r="L136" s="261"/>
      <c r="M136" s="262" t="s">
        <v>21</v>
      </c>
      <c r="N136" s="263" t="s">
        <v>43</v>
      </c>
      <c r="O136" s="42"/>
      <c r="P136" s="211">
        <f>O136*H136</f>
        <v>0</v>
      </c>
      <c r="Q136" s="211">
        <v>0</v>
      </c>
      <c r="R136" s="211">
        <f>Q136*H136</f>
        <v>0</v>
      </c>
      <c r="S136" s="211">
        <v>0</v>
      </c>
      <c r="T136" s="212">
        <f>S136*H136</f>
        <v>0</v>
      </c>
      <c r="AR136" s="24" t="s">
        <v>1008</v>
      </c>
      <c r="AT136" s="24" t="s">
        <v>399</v>
      </c>
      <c r="AU136" s="24" t="s">
        <v>80</v>
      </c>
      <c r="AY136" s="24" t="s">
        <v>172</v>
      </c>
      <c r="BE136" s="213">
        <f>IF(N136="základní",J136,0)</f>
        <v>0</v>
      </c>
      <c r="BF136" s="213">
        <f>IF(N136="snížená",J136,0)</f>
        <v>0</v>
      </c>
      <c r="BG136" s="213">
        <f>IF(N136="zákl. přenesená",J136,0)</f>
        <v>0</v>
      </c>
      <c r="BH136" s="213">
        <f>IF(N136="sníž. přenesená",J136,0)</f>
        <v>0</v>
      </c>
      <c r="BI136" s="213">
        <f>IF(N136="nulová",J136,0)</f>
        <v>0</v>
      </c>
      <c r="BJ136" s="24" t="s">
        <v>80</v>
      </c>
      <c r="BK136" s="213">
        <f>ROUND(I136*H136,2)</f>
        <v>0</v>
      </c>
      <c r="BL136" s="24" t="s">
        <v>1008</v>
      </c>
      <c r="BM136" s="24" t="s">
        <v>2014</v>
      </c>
    </row>
    <row r="137" spans="2:51" s="13" customFormat="1" ht="13.5">
      <c r="B137" s="228"/>
      <c r="C137" s="229"/>
      <c r="D137" s="241" t="s">
        <v>184</v>
      </c>
      <c r="E137" s="229"/>
      <c r="F137" s="252" t="s">
        <v>2015</v>
      </c>
      <c r="G137" s="229"/>
      <c r="H137" s="253">
        <v>5.25</v>
      </c>
      <c r="I137" s="233"/>
      <c r="J137" s="229"/>
      <c r="K137" s="229"/>
      <c r="L137" s="234"/>
      <c r="M137" s="235"/>
      <c r="N137" s="236"/>
      <c r="O137" s="236"/>
      <c r="P137" s="236"/>
      <c r="Q137" s="236"/>
      <c r="R137" s="236"/>
      <c r="S137" s="236"/>
      <c r="T137" s="237"/>
      <c r="AT137" s="238" t="s">
        <v>184</v>
      </c>
      <c r="AU137" s="238" t="s">
        <v>80</v>
      </c>
      <c r="AV137" s="13" t="s">
        <v>82</v>
      </c>
      <c r="AW137" s="13" t="s">
        <v>6</v>
      </c>
      <c r="AX137" s="13" t="s">
        <v>80</v>
      </c>
      <c r="AY137" s="238" t="s">
        <v>172</v>
      </c>
    </row>
    <row r="138" spans="2:65" s="1" customFormat="1" ht="22.5" customHeight="1">
      <c r="B138" s="41"/>
      <c r="C138" s="254" t="s">
        <v>496</v>
      </c>
      <c r="D138" s="254" t="s">
        <v>399</v>
      </c>
      <c r="E138" s="255" t="s">
        <v>2016</v>
      </c>
      <c r="F138" s="256" t="s">
        <v>1944</v>
      </c>
      <c r="G138" s="257" t="s">
        <v>528</v>
      </c>
      <c r="H138" s="258">
        <v>5.25</v>
      </c>
      <c r="I138" s="259"/>
      <c r="J138" s="260">
        <f>ROUND(I138*H138,2)</f>
        <v>0</v>
      </c>
      <c r="K138" s="256" t="s">
        <v>21</v>
      </c>
      <c r="L138" s="261"/>
      <c r="M138" s="262" t="s">
        <v>21</v>
      </c>
      <c r="N138" s="263" t="s">
        <v>43</v>
      </c>
      <c r="O138" s="42"/>
      <c r="P138" s="211">
        <f>O138*H138</f>
        <v>0</v>
      </c>
      <c r="Q138" s="211">
        <v>0</v>
      </c>
      <c r="R138" s="211">
        <f>Q138*H138</f>
        <v>0</v>
      </c>
      <c r="S138" s="211">
        <v>0</v>
      </c>
      <c r="T138" s="212">
        <f>S138*H138</f>
        <v>0</v>
      </c>
      <c r="AR138" s="24" t="s">
        <v>1008</v>
      </c>
      <c r="AT138" s="24" t="s">
        <v>399</v>
      </c>
      <c r="AU138" s="24" t="s">
        <v>80</v>
      </c>
      <c r="AY138" s="24" t="s">
        <v>172</v>
      </c>
      <c r="BE138" s="213">
        <f>IF(N138="základní",J138,0)</f>
        <v>0</v>
      </c>
      <c r="BF138" s="213">
        <f>IF(N138="snížená",J138,0)</f>
        <v>0</v>
      </c>
      <c r="BG138" s="213">
        <f>IF(N138="zákl. přenesená",J138,0)</f>
        <v>0</v>
      </c>
      <c r="BH138" s="213">
        <f>IF(N138="sníž. přenesená",J138,0)</f>
        <v>0</v>
      </c>
      <c r="BI138" s="213">
        <f>IF(N138="nulová",J138,0)</f>
        <v>0</v>
      </c>
      <c r="BJ138" s="24" t="s">
        <v>80</v>
      </c>
      <c r="BK138" s="213">
        <f>ROUND(I138*H138,2)</f>
        <v>0</v>
      </c>
      <c r="BL138" s="24" t="s">
        <v>1008</v>
      </c>
      <c r="BM138" s="24" t="s">
        <v>2017</v>
      </c>
    </row>
    <row r="139" spans="2:51" s="13" customFormat="1" ht="13.5">
      <c r="B139" s="228"/>
      <c r="C139" s="229"/>
      <c r="D139" s="241" t="s">
        <v>184</v>
      </c>
      <c r="E139" s="229"/>
      <c r="F139" s="252" t="s">
        <v>2015</v>
      </c>
      <c r="G139" s="229"/>
      <c r="H139" s="253">
        <v>5.25</v>
      </c>
      <c r="I139" s="233"/>
      <c r="J139" s="229"/>
      <c r="K139" s="229"/>
      <c r="L139" s="234"/>
      <c r="M139" s="235"/>
      <c r="N139" s="236"/>
      <c r="O139" s="236"/>
      <c r="P139" s="236"/>
      <c r="Q139" s="236"/>
      <c r="R139" s="236"/>
      <c r="S139" s="236"/>
      <c r="T139" s="237"/>
      <c r="AT139" s="238" t="s">
        <v>184</v>
      </c>
      <c r="AU139" s="238" t="s">
        <v>80</v>
      </c>
      <c r="AV139" s="13" t="s">
        <v>82</v>
      </c>
      <c r="AW139" s="13" t="s">
        <v>6</v>
      </c>
      <c r="AX139" s="13" t="s">
        <v>80</v>
      </c>
      <c r="AY139" s="238" t="s">
        <v>172</v>
      </c>
    </row>
    <row r="140" spans="2:65" s="1" customFormat="1" ht="31.5" customHeight="1">
      <c r="B140" s="41"/>
      <c r="C140" s="202" t="s">
        <v>504</v>
      </c>
      <c r="D140" s="202" t="s">
        <v>175</v>
      </c>
      <c r="E140" s="203" t="s">
        <v>2018</v>
      </c>
      <c r="F140" s="204" t="s">
        <v>2019</v>
      </c>
      <c r="G140" s="205" t="s">
        <v>528</v>
      </c>
      <c r="H140" s="206">
        <v>395</v>
      </c>
      <c r="I140" s="207"/>
      <c r="J140" s="208">
        <f aca="true" t="shared" si="30" ref="J140:J151">ROUND(I140*H140,2)</f>
        <v>0</v>
      </c>
      <c r="K140" s="204" t="s">
        <v>1444</v>
      </c>
      <c r="L140" s="61"/>
      <c r="M140" s="209" t="s">
        <v>21</v>
      </c>
      <c r="N140" s="210" t="s">
        <v>43</v>
      </c>
      <c r="O140" s="42"/>
      <c r="P140" s="211">
        <f aca="true" t="shared" si="31" ref="P140:P151">O140*H140</f>
        <v>0</v>
      </c>
      <c r="Q140" s="211">
        <v>0</v>
      </c>
      <c r="R140" s="211">
        <f aca="true" t="shared" si="32" ref="R140:R151">Q140*H140</f>
        <v>0</v>
      </c>
      <c r="S140" s="211">
        <v>0</v>
      </c>
      <c r="T140" s="212">
        <f aca="true" t="shared" si="33" ref="T140:T151">S140*H140</f>
        <v>0</v>
      </c>
      <c r="AR140" s="24" t="s">
        <v>670</v>
      </c>
      <c r="AT140" s="24" t="s">
        <v>175</v>
      </c>
      <c r="AU140" s="24" t="s">
        <v>80</v>
      </c>
      <c r="AY140" s="24" t="s">
        <v>172</v>
      </c>
      <c r="BE140" s="213">
        <f aca="true" t="shared" si="34" ref="BE140:BE151">IF(N140="základní",J140,0)</f>
        <v>0</v>
      </c>
      <c r="BF140" s="213">
        <f aca="true" t="shared" si="35" ref="BF140:BF151">IF(N140="snížená",J140,0)</f>
        <v>0</v>
      </c>
      <c r="BG140" s="213">
        <f aca="true" t="shared" si="36" ref="BG140:BG151">IF(N140="zákl. přenesená",J140,0)</f>
        <v>0</v>
      </c>
      <c r="BH140" s="213">
        <f aca="true" t="shared" si="37" ref="BH140:BH151">IF(N140="sníž. přenesená",J140,0)</f>
        <v>0</v>
      </c>
      <c r="BI140" s="213">
        <f aca="true" t="shared" si="38" ref="BI140:BI151">IF(N140="nulová",J140,0)</f>
        <v>0</v>
      </c>
      <c r="BJ140" s="24" t="s">
        <v>80</v>
      </c>
      <c r="BK140" s="213">
        <f aca="true" t="shared" si="39" ref="BK140:BK151">ROUND(I140*H140,2)</f>
        <v>0</v>
      </c>
      <c r="BL140" s="24" t="s">
        <v>670</v>
      </c>
      <c r="BM140" s="24" t="s">
        <v>2020</v>
      </c>
    </row>
    <row r="141" spans="2:65" s="1" customFormat="1" ht="31.5" customHeight="1">
      <c r="B141" s="41"/>
      <c r="C141" s="254" t="s">
        <v>509</v>
      </c>
      <c r="D141" s="254" t="s">
        <v>399</v>
      </c>
      <c r="E141" s="255" t="s">
        <v>2021</v>
      </c>
      <c r="F141" s="256" t="s">
        <v>2022</v>
      </c>
      <c r="G141" s="257" t="s">
        <v>528</v>
      </c>
      <c r="H141" s="258">
        <v>414.75</v>
      </c>
      <c r="I141" s="259"/>
      <c r="J141" s="260">
        <f t="shared" si="30"/>
        <v>0</v>
      </c>
      <c r="K141" s="256" t="s">
        <v>1444</v>
      </c>
      <c r="L141" s="261"/>
      <c r="M141" s="262" t="s">
        <v>21</v>
      </c>
      <c r="N141" s="263" t="s">
        <v>43</v>
      </c>
      <c r="O141" s="42"/>
      <c r="P141" s="211">
        <f t="shared" si="31"/>
        <v>0</v>
      </c>
      <c r="Q141" s="211">
        <v>0.00012</v>
      </c>
      <c r="R141" s="211">
        <f t="shared" si="32"/>
        <v>0.04977</v>
      </c>
      <c r="S141" s="211">
        <v>0</v>
      </c>
      <c r="T141" s="212">
        <f t="shared" si="33"/>
        <v>0</v>
      </c>
      <c r="AR141" s="24" t="s">
        <v>1008</v>
      </c>
      <c r="AT141" s="24" t="s">
        <v>399</v>
      </c>
      <c r="AU141" s="24" t="s">
        <v>80</v>
      </c>
      <c r="AY141" s="24" t="s">
        <v>172</v>
      </c>
      <c r="BE141" s="213">
        <f t="shared" si="34"/>
        <v>0</v>
      </c>
      <c r="BF141" s="213">
        <f t="shared" si="35"/>
        <v>0</v>
      </c>
      <c r="BG141" s="213">
        <f t="shared" si="36"/>
        <v>0</v>
      </c>
      <c r="BH141" s="213">
        <f t="shared" si="37"/>
        <v>0</v>
      </c>
      <c r="BI141" s="213">
        <f t="shared" si="38"/>
        <v>0</v>
      </c>
      <c r="BJ141" s="24" t="s">
        <v>80</v>
      </c>
      <c r="BK141" s="213">
        <f t="shared" si="39"/>
        <v>0</v>
      </c>
      <c r="BL141" s="24" t="s">
        <v>1008</v>
      </c>
      <c r="BM141" s="24" t="s">
        <v>2023</v>
      </c>
    </row>
    <row r="142" spans="2:65" s="1" customFormat="1" ht="31.5" customHeight="1">
      <c r="B142" s="41"/>
      <c r="C142" s="202" t="s">
        <v>514</v>
      </c>
      <c r="D142" s="202" t="s">
        <v>175</v>
      </c>
      <c r="E142" s="203" t="s">
        <v>2018</v>
      </c>
      <c r="F142" s="204" t="s">
        <v>2019</v>
      </c>
      <c r="G142" s="205" t="s">
        <v>528</v>
      </c>
      <c r="H142" s="206">
        <v>17</v>
      </c>
      <c r="I142" s="207"/>
      <c r="J142" s="208">
        <f t="shared" si="30"/>
        <v>0</v>
      </c>
      <c r="K142" s="204" t="s">
        <v>1444</v>
      </c>
      <c r="L142" s="61"/>
      <c r="M142" s="209" t="s">
        <v>21</v>
      </c>
      <c r="N142" s="210" t="s">
        <v>43</v>
      </c>
      <c r="O142" s="42"/>
      <c r="P142" s="211">
        <f t="shared" si="31"/>
        <v>0</v>
      </c>
      <c r="Q142" s="211">
        <v>0</v>
      </c>
      <c r="R142" s="211">
        <f t="shared" si="32"/>
        <v>0</v>
      </c>
      <c r="S142" s="211">
        <v>0</v>
      </c>
      <c r="T142" s="212">
        <f t="shared" si="33"/>
        <v>0</v>
      </c>
      <c r="AR142" s="24" t="s">
        <v>670</v>
      </c>
      <c r="AT142" s="24" t="s">
        <v>175</v>
      </c>
      <c r="AU142" s="24" t="s">
        <v>80</v>
      </c>
      <c r="AY142" s="24" t="s">
        <v>172</v>
      </c>
      <c r="BE142" s="213">
        <f t="shared" si="34"/>
        <v>0</v>
      </c>
      <c r="BF142" s="213">
        <f t="shared" si="35"/>
        <v>0</v>
      </c>
      <c r="BG142" s="213">
        <f t="shared" si="36"/>
        <v>0</v>
      </c>
      <c r="BH142" s="213">
        <f t="shared" si="37"/>
        <v>0</v>
      </c>
      <c r="BI142" s="213">
        <f t="shared" si="38"/>
        <v>0</v>
      </c>
      <c r="BJ142" s="24" t="s">
        <v>80</v>
      </c>
      <c r="BK142" s="213">
        <f t="shared" si="39"/>
        <v>0</v>
      </c>
      <c r="BL142" s="24" t="s">
        <v>670</v>
      </c>
      <c r="BM142" s="24" t="s">
        <v>2024</v>
      </c>
    </row>
    <row r="143" spans="2:65" s="1" customFormat="1" ht="31.5" customHeight="1">
      <c r="B143" s="41"/>
      <c r="C143" s="254" t="s">
        <v>519</v>
      </c>
      <c r="D143" s="254" t="s">
        <v>399</v>
      </c>
      <c r="E143" s="255" t="s">
        <v>2025</v>
      </c>
      <c r="F143" s="256" t="s">
        <v>2026</v>
      </c>
      <c r="G143" s="257" t="s">
        <v>528</v>
      </c>
      <c r="H143" s="258">
        <v>17.85</v>
      </c>
      <c r="I143" s="259"/>
      <c r="J143" s="260">
        <f t="shared" si="30"/>
        <v>0</v>
      </c>
      <c r="K143" s="256" t="s">
        <v>21</v>
      </c>
      <c r="L143" s="261"/>
      <c r="M143" s="262" t="s">
        <v>21</v>
      </c>
      <c r="N143" s="263" t="s">
        <v>43</v>
      </c>
      <c r="O143" s="42"/>
      <c r="P143" s="211">
        <f t="shared" si="31"/>
        <v>0</v>
      </c>
      <c r="Q143" s="211">
        <v>0.0001</v>
      </c>
      <c r="R143" s="211">
        <f t="shared" si="32"/>
        <v>0.0017850000000000001</v>
      </c>
      <c r="S143" s="211">
        <v>0</v>
      </c>
      <c r="T143" s="212">
        <f t="shared" si="33"/>
        <v>0</v>
      </c>
      <c r="AR143" s="24" t="s">
        <v>1008</v>
      </c>
      <c r="AT143" s="24" t="s">
        <v>399</v>
      </c>
      <c r="AU143" s="24" t="s">
        <v>80</v>
      </c>
      <c r="AY143" s="24" t="s">
        <v>172</v>
      </c>
      <c r="BE143" s="213">
        <f t="shared" si="34"/>
        <v>0</v>
      </c>
      <c r="BF143" s="213">
        <f t="shared" si="35"/>
        <v>0</v>
      </c>
      <c r="BG143" s="213">
        <f t="shared" si="36"/>
        <v>0</v>
      </c>
      <c r="BH143" s="213">
        <f t="shared" si="37"/>
        <v>0</v>
      </c>
      <c r="BI143" s="213">
        <f t="shared" si="38"/>
        <v>0</v>
      </c>
      <c r="BJ143" s="24" t="s">
        <v>80</v>
      </c>
      <c r="BK143" s="213">
        <f t="shared" si="39"/>
        <v>0</v>
      </c>
      <c r="BL143" s="24" t="s">
        <v>1008</v>
      </c>
      <c r="BM143" s="24" t="s">
        <v>2027</v>
      </c>
    </row>
    <row r="144" spans="2:65" s="1" customFormat="1" ht="31.5" customHeight="1">
      <c r="B144" s="41"/>
      <c r="C144" s="202" t="s">
        <v>525</v>
      </c>
      <c r="D144" s="202" t="s">
        <v>175</v>
      </c>
      <c r="E144" s="203" t="s">
        <v>2018</v>
      </c>
      <c r="F144" s="204" t="s">
        <v>2019</v>
      </c>
      <c r="G144" s="205" t="s">
        <v>528</v>
      </c>
      <c r="H144" s="206">
        <v>40</v>
      </c>
      <c r="I144" s="207"/>
      <c r="J144" s="208">
        <f t="shared" si="30"/>
        <v>0</v>
      </c>
      <c r="K144" s="204" t="s">
        <v>1444</v>
      </c>
      <c r="L144" s="61"/>
      <c r="M144" s="209" t="s">
        <v>21</v>
      </c>
      <c r="N144" s="210" t="s">
        <v>43</v>
      </c>
      <c r="O144" s="42"/>
      <c r="P144" s="211">
        <f t="shared" si="31"/>
        <v>0</v>
      </c>
      <c r="Q144" s="211">
        <v>0</v>
      </c>
      <c r="R144" s="211">
        <f t="shared" si="32"/>
        <v>0</v>
      </c>
      <c r="S144" s="211">
        <v>0</v>
      </c>
      <c r="T144" s="212">
        <f t="shared" si="33"/>
        <v>0</v>
      </c>
      <c r="AR144" s="24" t="s">
        <v>670</v>
      </c>
      <c r="AT144" s="24" t="s">
        <v>175</v>
      </c>
      <c r="AU144" s="24" t="s">
        <v>80</v>
      </c>
      <c r="AY144" s="24" t="s">
        <v>172</v>
      </c>
      <c r="BE144" s="213">
        <f t="shared" si="34"/>
        <v>0</v>
      </c>
      <c r="BF144" s="213">
        <f t="shared" si="35"/>
        <v>0</v>
      </c>
      <c r="BG144" s="213">
        <f t="shared" si="36"/>
        <v>0</v>
      </c>
      <c r="BH144" s="213">
        <f t="shared" si="37"/>
        <v>0</v>
      </c>
      <c r="BI144" s="213">
        <f t="shared" si="38"/>
        <v>0</v>
      </c>
      <c r="BJ144" s="24" t="s">
        <v>80</v>
      </c>
      <c r="BK144" s="213">
        <f t="shared" si="39"/>
        <v>0</v>
      </c>
      <c r="BL144" s="24" t="s">
        <v>670</v>
      </c>
      <c r="BM144" s="24" t="s">
        <v>2028</v>
      </c>
    </row>
    <row r="145" spans="2:65" s="1" customFormat="1" ht="31.5" customHeight="1">
      <c r="B145" s="41"/>
      <c r="C145" s="254" t="s">
        <v>534</v>
      </c>
      <c r="D145" s="254" t="s">
        <v>399</v>
      </c>
      <c r="E145" s="255" t="s">
        <v>2029</v>
      </c>
      <c r="F145" s="256" t="s">
        <v>2022</v>
      </c>
      <c r="G145" s="257" t="s">
        <v>528</v>
      </c>
      <c r="H145" s="258">
        <v>42</v>
      </c>
      <c r="I145" s="259"/>
      <c r="J145" s="260">
        <f t="shared" si="30"/>
        <v>0</v>
      </c>
      <c r="K145" s="256" t="s">
        <v>21</v>
      </c>
      <c r="L145" s="261"/>
      <c r="M145" s="262" t="s">
        <v>21</v>
      </c>
      <c r="N145" s="263" t="s">
        <v>43</v>
      </c>
      <c r="O145" s="42"/>
      <c r="P145" s="211">
        <f t="shared" si="31"/>
        <v>0</v>
      </c>
      <c r="Q145" s="211">
        <v>0.00012</v>
      </c>
      <c r="R145" s="211">
        <f t="shared" si="32"/>
        <v>0.00504</v>
      </c>
      <c r="S145" s="211">
        <v>0</v>
      </c>
      <c r="T145" s="212">
        <f t="shared" si="33"/>
        <v>0</v>
      </c>
      <c r="AR145" s="24" t="s">
        <v>1008</v>
      </c>
      <c r="AT145" s="24" t="s">
        <v>399</v>
      </c>
      <c r="AU145" s="24" t="s">
        <v>80</v>
      </c>
      <c r="AY145" s="24" t="s">
        <v>172</v>
      </c>
      <c r="BE145" s="213">
        <f t="shared" si="34"/>
        <v>0</v>
      </c>
      <c r="BF145" s="213">
        <f t="shared" si="35"/>
        <v>0</v>
      </c>
      <c r="BG145" s="213">
        <f t="shared" si="36"/>
        <v>0</v>
      </c>
      <c r="BH145" s="213">
        <f t="shared" si="37"/>
        <v>0</v>
      </c>
      <c r="BI145" s="213">
        <f t="shared" si="38"/>
        <v>0</v>
      </c>
      <c r="BJ145" s="24" t="s">
        <v>80</v>
      </c>
      <c r="BK145" s="213">
        <f t="shared" si="39"/>
        <v>0</v>
      </c>
      <c r="BL145" s="24" t="s">
        <v>1008</v>
      </c>
      <c r="BM145" s="24" t="s">
        <v>2030</v>
      </c>
    </row>
    <row r="146" spans="2:65" s="1" customFormat="1" ht="44.25" customHeight="1">
      <c r="B146" s="41"/>
      <c r="C146" s="202" t="s">
        <v>538</v>
      </c>
      <c r="D146" s="202" t="s">
        <v>175</v>
      </c>
      <c r="E146" s="203" t="s">
        <v>2031</v>
      </c>
      <c r="F146" s="204" t="s">
        <v>2032</v>
      </c>
      <c r="G146" s="205" t="s">
        <v>528</v>
      </c>
      <c r="H146" s="206">
        <v>134</v>
      </c>
      <c r="I146" s="207"/>
      <c r="J146" s="208">
        <f t="shared" si="30"/>
        <v>0</v>
      </c>
      <c r="K146" s="204" t="s">
        <v>1444</v>
      </c>
      <c r="L146" s="61"/>
      <c r="M146" s="209" t="s">
        <v>21</v>
      </c>
      <c r="N146" s="210" t="s">
        <v>43</v>
      </c>
      <c r="O146" s="42"/>
      <c r="P146" s="211">
        <f t="shared" si="31"/>
        <v>0</v>
      </c>
      <c r="Q146" s="211">
        <v>0</v>
      </c>
      <c r="R146" s="211">
        <f t="shared" si="32"/>
        <v>0</v>
      </c>
      <c r="S146" s="211">
        <v>0</v>
      </c>
      <c r="T146" s="212">
        <f t="shared" si="33"/>
        <v>0</v>
      </c>
      <c r="AR146" s="24" t="s">
        <v>670</v>
      </c>
      <c r="AT146" s="24" t="s">
        <v>175</v>
      </c>
      <c r="AU146" s="24" t="s">
        <v>80</v>
      </c>
      <c r="AY146" s="24" t="s">
        <v>172</v>
      </c>
      <c r="BE146" s="213">
        <f t="shared" si="34"/>
        <v>0</v>
      </c>
      <c r="BF146" s="213">
        <f t="shared" si="35"/>
        <v>0</v>
      </c>
      <c r="BG146" s="213">
        <f t="shared" si="36"/>
        <v>0</v>
      </c>
      <c r="BH146" s="213">
        <f t="shared" si="37"/>
        <v>0</v>
      </c>
      <c r="BI146" s="213">
        <f t="shared" si="38"/>
        <v>0</v>
      </c>
      <c r="BJ146" s="24" t="s">
        <v>80</v>
      </c>
      <c r="BK146" s="213">
        <f t="shared" si="39"/>
        <v>0</v>
      </c>
      <c r="BL146" s="24" t="s">
        <v>670</v>
      </c>
      <c r="BM146" s="24" t="s">
        <v>2033</v>
      </c>
    </row>
    <row r="147" spans="2:65" s="1" customFormat="1" ht="31.5" customHeight="1">
      <c r="B147" s="41"/>
      <c r="C147" s="254" t="s">
        <v>543</v>
      </c>
      <c r="D147" s="254" t="s">
        <v>399</v>
      </c>
      <c r="E147" s="255" t="s">
        <v>2034</v>
      </c>
      <c r="F147" s="256" t="s">
        <v>2035</v>
      </c>
      <c r="G147" s="257" t="s">
        <v>528</v>
      </c>
      <c r="H147" s="258">
        <v>140.7</v>
      </c>
      <c r="I147" s="259"/>
      <c r="J147" s="260">
        <f t="shared" si="30"/>
        <v>0</v>
      </c>
      <c r="K147" s="256" t="s">
        <v>1444</v>
      </c>
      <c r="L147" s="261"/>
      <c r="M147" s="262" t="s">
        <v>21</v>
      </c>
      <c r="N147" s="263" t="s">
        <v>43</v>
      </c>
      <c r="O147" s="42"/>
      <c r="P147" s="211">
        <f t="shared" si="31"/>
        <v>0</v>
      </c>
      <c r="Q147" s="211">
        <v>0.00017</v>
      </c>
      <c r="R147" s="211">
        <f t="shared" si="32"/>
        <v>0.023919</v>
      </c>
      <c r="S147" s="211">
        <v>0</v>
      </c>
      <c r="T147" s="212">
        <f t="shared" si="33"/>
        <v>0</v>
      </c>
      <c r="AR147" s="24" t="s">
        <v>1008</v>
      </c>
      <c r="AT147" s="24" t="s">
        <v>399</v>
      </c>
      <c r="AU147" s="24" t="s">
        <v>80</v>
      </c>
      <c r="AY147" s="24" t="s">
        <v>172</v>
      </c>
      <c r="BE147" s="213">
        <f t="shared" si="34"/>
        <v>0</v>
      </c>
      <c r="BF147" s="213">
        <f t="shared" si="35"/>
        <v>0</v>
      </c>
      <c r="BG147" s="213">
        <f t="shared" si="36"/>
        <v>0</v>
      </c>
      <c r="BH147" s="213">
        <f t="shared" si="37"/>
        <v>0</v>
      </c>
      <c r="BI147" s="213">
        <f t="shared" si="38"/>
        <v>0</v>
      </c>
      <c r="BJ147" s="24" t="s">
        <v>80</v>
      </c>
      <c r="BK147" s="213">
        <f t="shared" si="39"/>
        <v>0</v>
      </c>
      <c r="BL147" s="24" t="s">
        <v>1008</v>
      </c>
      <c r="BM147" s="24" t="s">
        <v>2036</v>
      </c>
    </row>
    <row r="148" spans="2:65" s="1" customFormat="1" ht="44.25" customHeight="1">
      <c r="B148" s="41"/>
      <c r="C148" s="202" t="s">
        <v>551</v>
      </c>
      <c r="D148" s="202" t="s">
        <v>175</v>
      </c>
      <c r="E148" s="203" t="s">
        <v>2031</v>
      </c>
      <c r="F148" s="204" t="s">
        <v>2032</v>
      </c>
      <c r="G148" s="205" t="s">
        <v>528</v>
      </c>
      <c r="H148" s="206">
        <v>6</v>
      </c>
      <c r="I148" s="207"/>
      <c r="J148" s="208">
        <f t="shared" si="30"/>
        <v>0</v>
      </c>
      <c r="K148" s="204" t="s">
        <v>1444</v>
      </c>
      <c r="L148" s="61"/>
      <c r="M148" s="209" t="s">
        <v>21</v>
      </c>
      <c r="N148" s="210" t="s">
        <v>43</v>
      </c>
      <c r="O148" s="42"/>
      <c r="P148" s="211">
        <f t="shared" si="31"/>
        <v>0</v>
      </c>
      <c r="Q148" s="211">
        <v>0</v>
      </c>
      <c r="R148" s="211">
        <f t="shared" si="32"/>
        <v>0</v>
      </c>
      <c r="S148" s="211">
        <v>0</v>
      </c>
      <c r="T148" s="212">
        <f t="shared" si="33"/>
        <v>0</v>
      </c>
      <c r="AR148" s="24" t="s">
        <v>670</v>
      </c>
      <c r="AT148" s="24" t="s">
        <v>175</v>
      </c>
      <c r="AU148" s="24" t="s">
        <v>80</v>
      </c>
      <c r="AY148" s="24" t="s">
        <v>172</v>
      </c>
      <c r="BE148" s="213">
        <f t="shared" si="34"/>
        <v>0</v>
      </c>
      <c r="BF148" s="213">
        <f t="shared" si="35"/>
        <v>0</v>
      </c>
      <c r="BG148" s="213">
        <f t="shared" si="36"/>
        <v>0</v>
      </c>
      <c r="BH148" s="213">
        <f t="shared" si="37"/>
        <v>0</v>
      </c>
      <c r="BI148" s="213">
        <f t="shared" si="38"/>
        <v>0</v>
      </c>
      <c r="BJ148" s="24" t="s">
        <v>80</v>
      </c>
      <c r="BK148" s="213">
        <f t="shared" si="39"/>
        <v>0</v>
      </c>
      <c r="BL148" s="24" t="s">
        <v>670</v>
      </c>
      <c r="BM148" s="24" t="s">
        <v>2037</v>
      </c>
    </row>
    <row r="149" spans="2:65" s="1" customFormat="1" ht="31.5" customHeight="1">
      <c r="B149" s="41"/>
      <c r="C149" s="254" t="s">
        <v>556</v>
      </c>
      <c r="D149" s="254" t="s">
        <v>399</v>
      </c>
      <c r="E149" s="255" t="s">
        <v>2038</v>
      </c>
      <c r="F149" s="256" t="s">
        <v>2039</v>
      </c>
      <c r="G149" s="257" t="s">
        <v>528</v>
      </c>
      <c r="H149" s="258">
        <v>6.3</v>
      </c>
      <c r="I149" s="259"/>
      <c r="J149" s="260">
        <f t="shared" si="30"/>
        <v>0</v>
      </c>
      <c r="K149" s="256" t="s">
        <v>1444</v>
      </c>
      <c r="L149" s="261"/>
      <c r="M149" s="262" t="s">
        <v>21</v>
      </c>
      <c r="N149" s="263" t="s">
        <v>43</v>
      </c>
      <c r="O149" s="42"/>
      <c r="P149" s="211">
        <f t="shared" si="31"/>
        <v>0</v>
      </c>
      <c r="Q149" s="211">
        <v>0.00014</v>
      </c>
      <c r="R149" s="211">
        <f t="shared" si="32"/>
        <v>0.0008819999999999999</v>
      </c>
      <c r="S149" s="211">
        <v>0</v>
      </c>
      <c r="T149" s="212">
        <f t="shared" si="33"/>
        <v>0</v>
      </c>
      <c r="AR149" s="24" t="s">
        <v>1008</v>
      </c>
      <c r="AT149" s="24" t="s">
        <v>399</v>
      </c>
      <c r="AU149" s="24" t="s">
        <v>80</v>
      </c>
      <c r="AY149" s="24" t="s">
        <v>172</v>
      </c>
      <c r="BE149" s="213">
        <f t="shared" si="34"/>
        <v>0</v>
      </c>
      <c r="BF149" s="213">
        <f t="shared" si="35"/>
        <v>0</v>
      </c>
      <c r="BG149" s="213">
        <f t="shared" si="36"/>
        <v>0</v>
      </c>
      <c r="BH149" s="213">
        <f t="shared" si="37"/>
        <v>0</v>
      </c>
      <c r="BI149" s="213">
        <f t="shared" si="38"/>
        <v>0</v>
      </c>
      <c r="BJ149" s="24" t="s">
        <v>80</v>
      </c>
      <c r="BK149" s="213">
        <f t="shared" si="39"/>
        <v>0</v>
      </c>
      <c r="BL149" s="24" t="s">
        <v>1008</v>
      </c>
      <c r="BM149" s="24" t="s">
        <v>2040</v>
      </c>
    </row>
    <row r="150" spans="2:65" s="1" customFormat="1" ht="31.5" customHeight="1">
      <c r="B150" s="41"/>
      <c r="C150" s="202" t="s">
        <v>561</v>
      </c>
      <c r="D150" s="202" t="s">
        <v>175</v>
      </c>
      <c r="E150" s="203" t="s">
        <v>2041</v>
      </c>
      <c r="F150" s="204" t="s">
        <v>2042</v>
      </c>
      <c r="G150" s="205" t="s">
        <v>528</v>
      </c>
      <c r="H150" s="206">
        <v>12</v>
      </c>
      <c r="I150" s="207"/>
      <c r="J150" s="208">
        <f t="shared" si="30"/>
        <v>0</v>
      </c>
      <c r="K150" s="204" t="s">
        <v>179</v>
      </c>
      <c r="L150" s="61"/>
      <c r="M150" s="209" t="s">
        <v>21</v>
      </c>
      <c r="N150" s="210" t="s">
        <v>43</v>
      </c>
      <c r="O150" s="42"/>
      <c r="P150" s="211">
        <f t="shared" si="31"/>
        <v>0</v>
      </c>
      <c r="Q150" s="211">
        <v>0</v>
      </c>
      <c r="R150" s="211">
        <f t="shared" si="32"/>
        <v>0</v>
      </c>
      <c r="S150" s="211">
        <v>0</v>
      </c>
      <c r="T150" s="212">
        <f t="shared" si="33"/>
        <v>0</v>
      </c>
      <c r="AR150" s="24" t="s">
        <v>670</v>
      </c>
      <c r="AT150" s="24" t="s">
        <v>175</v>
      </c>
      <c r="AU150" s="24" t="s">
        <v>80</v>
      </c>
      <c r="AY150" s="24" t="s">
        <v>172</v>
      </c>
      <c r="BE150" s="213">
        <f t="shared" si="34"/>
        <v>0</v>
      </c>
      <c r="BF150" s="213">
        <f t="shared" si="35"/>
        <v>0</v>
      </c>
      <c r="BG150" s="213">
        <f t="shared" si="36"/>
        <v>0</v>
      </c>
      <c r="BH150" s="213">
        <f t="shared" si="37"/>
        <v>0</v>
      </c>
      <c r="BI150" s="213">
        <f t="shared" si="38"/>
        <v>0</v>
      </c>
      <c r="BJ150" s="24" t="s">
        <v>80</v>
      </c>
      <c r="BK150" s="213">
        <f t="shared" si="39"/>
        <v>0</v>
      </c>
      <c r="BL150" s="24" t="s">
        <v>670</v>
      </c>
      <c r="BM150" s="24" t="s">
        <v>2043</v>
      </c>
    </row>
    <row r="151" spans="2:65" s="1" customFormat="1" ht="22.5" customHeight="1">
      <c r="B151" s="41"/>
      <c r="C151" s="254" t="s">
        <v>568</v>
      </c>
      <c r="D151" s="254" t="s">
        <v>399</v>
      </c>
      <c r="E151" s="255" t="s">
        <v>2044</v>
      </c>
      <c r="F151" s="256" t="s">
        <v>2045</v>
      </c>
      <c r="G151" s="257" t="s">
        <v>528</v>
      </c>
      <c r="H151" s="258">
        <v>12.6</v>
      </c>
      <c r="I151" s="259"/>
      <c r="J151" s="260">
        <f t="shared" si="30"/>
        <v>0</v>
      </c>
      <c r="K151" s="256" t="s">
        <v>179</v>
      </c>
      <c r="L151" s="261"/>
      <c r="M151" s="262" t="s">
        <v>21</v>
      </c>
      <c r="N151" s="263" t="s">
        <v>43</v>
      </c>
      <c r="O151" s="42"/>
      <c r="P151" s="211">
        <f t="shared" si="31"/>
        <v>0</v>
      </c>
      <c r="Q151" s="211">
        <v>0.00016</v>
      </c>
      <c r="R151" s="211">
        <f t="shared" si="32"/>
        <v>0.002016</v>
      </c>
      <c r="S151" s="211">
        <v>0</v>
      </c>
      <c r="T151" s="212">
        <f t="shared" si="33"/>
        <v>0</v>
      </c>
      <c r="AR151" s="24" t="s">
        <v>1008</v>
      </c>
      <c r="AT151" s="24" t="s">
        <v>399</v>
      </c>
      <c r="AU151" s="24" t="s">
        <v>80</v>
      </c>
      <c r="AY151" s="24" t="s">
        <v>172</v>
      </c>
      <c r="BE151" s="213">
        <f t="shared" si="34"/>
        <v>0</v>
      </c>
      <c r="BF151" s="213">
        <f t="shared" si="35"/>
        <v>0</v>
      </c>
      <c r="BG151" s="213">
        <f t="shared" si="36"/>
        <v>0</v>
      </c>
      <c r="BH151" s="213">
        <f t="shared" si="37"/>
        <v>0</v>
      </c>
      <c r="BI151" s="213">
        <f t="shared" si="38"/>
        <v>0</v>
      </c>
      <c r="BJ151" s="24" t="s">
        <v>80</v>
      </c>
      <c r="BK151" s="213">
        <f t="shared" si="39"/>
        <v>0</v>
      </c>
      <c r="BL151" s="24" t="s">
        <v>1008</v>
      </c>
      <c r="BM151" s="24" t="s">
        <v>2046</v>
      </c>
    </row>
    <row r="152" spans="2:47" s="1" customFormat="1" ht="27">
      <c r="B152" s="41"/>
      <c r="C152" s="63"/>
      <c r="D152" s="214" t="s">
        <v>1514</v>
      </c>
      <c r="E152" s="63"/>
      <c r="F152" s="215" t="s">
        <v>2047</v>
      </c>
      <c r="G152" s="63"/>
      <c r="H152" s="63"/>
      <c r="I152" s="172"/>
      <c r="J152" s="63"/>
      <c r="K152" s="63"/>
      <c r="L152" s="61"/>
      <c r="M152" s="216"/>
      <c r="N152" s="42"/>
      <c r="O152" s="42"/>
      <c r="P152" s="42"/>
      <c r="Q152" s="42"/>
      <c r="R152" s="42"/>
      <c r="S152" s="42"/>
      <c r="T152" s="78"/>
      <c r="AT152" s="24" t="s">
        <v>1514</v>
      </c>
      <c r="AU152" s="24" t="s">
        <v>80</v>
      </c>
    </row>
    <row r="153" spans="2:51" s="13" customFormat="1" ht="13.5">
      <c r="B153" s="228"/>
      <c r="C153" s="229"/>
      <c r="D153" s="241" t="s">
        <v>184</v>
      </c>
      <c r="E153" s="229"/>
      <c r="F153" s="252" t="s">
        <v>2048</v>
      </c>
      <c r="G153" s="229"/>
      <c r="H153" s="253">
        <v>12.6</v>
      </c>
      <c r="I153" s="233"/>
      <c r="J153" s="229"/>
      <c r="K153" s="229"/>
      <c r="L153" s="234"/>
      <c r="M153" s="235"/>
      <c r="N153" s="236"/>
      <c r="O153" s="236"/>
      <c r="P153" s="236"/>
      <c r="Q153" s="236"/>
      <c r="R153" s="236"/>
      <c r="S153" s="236"/>
      <c r="T153" s="237"/>
      <c r="AT153" s="238" t="s">
        <v>184</v>
      </c>
      <c r="AU153" s="238" t="s">
        <v>80</v>
      </c>
      <c r="AV153" s="13" t="s">
        <v>82</v>
      </c>
      <c r="AW153" s="13" t="s">
        <v>6</v>
      </c>
      <c r="AX153" s="13" t="s">
        <v>80</v>
      </c>
      <c r="AY153" s="238" t="s">
        <v>172</v>
      </c>
    </row>
    <row r="154" spans="2:65" s="1" customFormat="1" ht="44.25" customHeight="1">
      <c r="B154" s="41"/>
      <c r="C154" s="202" t="s">
        <v>573</v>
      </c>
      <c r="D154" s="202" t="s">
        <v>175</v>
      </c>
      <c r="E154" s="203" t="s">
        <v>2031</v>
      </c>
      <c r="F154" s="204" t="s">
        <v>2032</v>
      </c>
      <c r="G154" s="205" t="s">
        <v>528</v>
      </c>
      <c r="H154" s="206">
        <v>12</v>
      </c>
      <c r="I154" s="207"/>
      <c r="J154" s="208">
        <f>ROUND(I154*H154,2)</f>
        <v>0</v>
      </c>
      <c r="K154" s="204" t="s">
        <v>1444</v>
      </c>
      <c r="L154" s="61"/>
      <c r="M154" s="209" t="s">
        <v>21</v>
      </c>
      <c r="N154" s="210" t="s">
        <v>43</v>
      </c>
      <c r="O154" s="42"/>
      <c r="P154" s="211">
        <f>O154*H154</f>
        <v>0</v>
      </c>
      <c r="Q154" s="211">
        <v>0</v>
      </c>
      <c r="R154" s="211">
        <f>Q154*H154</f>
        <v>0</v>
      </c>
      <c r="S154" s="211">
        <v>0</v>
      </c>
      <c r="T154" s="212">
        <f>S154*H154</f>
        <v>0</v>
      </c>
      <c r="AR154" s="24" t="s">
        <v>670</v>
      </c>
      <c r="AT154" s="24" t="s">
        <v>175</v>
      </c>
      <c r="AU154" s="24" t="s">
        <v>80</v>
      </c>
      <c r="AY154" s="24" t="s">
        <v>172</v>
      </c>
      <c r="BE154" s="213">
        <f>IF(N154="základní",J154,0)</f>
        <v>0</v>
      </c>
      <c r="BF154" s="213">
        <f>IF(N154="snížená",J154,0)</f>
        <v>0</v>
      </c>
      <c r="BG154" s="213">
        <f>IF(N154="zákl. přenesená",J154,0)</f>
        <v>0</v>
      </c>
      <c r="BH154" s="213">
        <f>IF(N154="sníž. přenesená",J154,0)</f>
        <v>0</v>
      </c>
      <c r="BI154" s="213">
        <f>IF(N154="nulová",J154,0)</f>
        <v>0</v>
      </c>
      <c r="BJ154" s="24" t="s">
        <v>80</v>
      </c>
      <c r="BK154" s="213">
        <f>ROUND(I154*H154,2)</f>
        <v>0</v>
      </c>
      <c r="BL154" s="24" t="s">
        <v>670</v>
      </c>
      <c r="BM154" s="24" t="s">
        <v>2049</v>
      </c>
    </row>
    <row r="155" spans="2:65" s="1" customFormat="1" ht="31.5" customHeight="1">
      <c r="B155" s="41"/>
      <c r="C155" s="254" t="s">
        <v>579</v>
      </c>
      <c r="D155" s="254" t="s">
        <v>399</v>
      </c>
      <c r="E155" s="255" t="s">
        <v>2050</v>
      </c>
      <c r="F155" s="256" t="s">
        <v>2051</v>
      </c>
      <c r="G155" s="257" t="s">
        <v>528</v>
      </c>
      <c r="H155" s="258">
        <v>12.6</v>
      </c>
      <c r="I155" s="259"/>
      <c r="J155" s="260">
        <f>ROUND(I155*H155,2)</f>
        <v>0</v>
      </c>
      <c r="K155" s="256" t="s">
        <v>1444</v>
      </c>
      <c r="L155" s="261"/>
      <c r="M155" s="262" t="s">
        <v>21</v>
      </c>
      <c r="N155" s="263" t="s">
        <v>43</v>
      </c>
      <c r="O155" s="42"/>
      <c r="P155" s="211">
        <f>O155*H155</f>
        <v>0</v>
      </c>
      <c r="Q155" s="211">
        <v>0.00025</v>
      </c>
      <c r="R155" s="211">
        <f>Q155*H155</f>
        <v>0.00315</v>
      </c>
      <c r="S155" s="211">
        <v>0</v>
      </c>
      <c r="T155" s="212">
        <f>S155*H155</f>
        <v>0</v>
      </c>
      <c r="AR155" s="24" t="s">
        <v>1008</v>
      </c>
      <c r="AT155" s="24" t="s">
        <v>399</v>
      </c>
      <c r="AU155" s="24" t="s">
        <v>80</v>
      </c>
      <c r="AY155" s="24" t="s">
        <v>172</v>
      </c>
      <c r="BE155" s="213">
        <f>IF(N155="základní",J155,0)</f>
        <v>0</v>
      </c>
      <c r="BF155" s="213">
        <f>IF(N155="snížená",J155,0)</f>
        <v>0</v>
      </c>
      <c r="BG155" s="213">
        <f>IF(N155="zákl. přenesená",J155,0)</f>
        <v>0</v>
      </c>
      <c r="BH155" s="213">
        <f>IF(N155="sníž. přenesená",J155,0)</f>
        <v>0</v>
      </c>
      <c r="BI155" s="213">
        <f>IF(N155="nulová",J155,0)</f>
        <v>0</v>
      </c>
      <c r="BJ155" s="24" t="s">
        <v>80</v>
      </c>
      <c r="BK155" s="213">
        <f>ROUND(I155*H155,2)</f>
        <v>0</v>
      </c>
      <c r="BL155" s="24" t="s">
        <v>1008</v>
      </c>
      <c r="BM155" s="24" t="s">
        <v>2052</v>
      </c>
    </row>
    <row r="156" spans="2:51" s="13" customFormat="1" ht="13.5">
      <c r="B156" s="228"/>
      <c r="C156" s="229"/>
      <c r="D156" s="241" t="s">
        <v>184</v>
      </c>
      <c r="E156" s="229"/>
      <c r="F156" s="252" t="s">
        <v>2048</v>
      </c>
      <c r="G156" s="229"/>
      <c r="H156" s="253">
        <v>12.6</v>
      </c>
      <c r="I156" s="233"/>
      <c r="J156" s="229"/>
      <c r="K156" s="229"/>
      <c r="L156" s="234"/>
      <c r="M156" s="235"/>
      <c r="N156" s="236"/>
      <c r="O156" s="236"/>
      <c r="P156" s="236"/>
      <c r="Q156" s="236"/>
      <c r="R156" s="236"/>
      <c r="S156" s="236"/>
      <c r="T156" s="237"/>
      <c r="AT156" s="238" t="s">
        <v>184</v>
      </c>
      <c r="AU156" s="238" t="s">
        <v>80</v>
      </c>
      <c r="AV156" s="13" t="s">
        <v>82</v>
      </c>
      <c r="AW156" s="13" t="s">
        <v>6</v>
      </c>
      <c r="AX156" s="13" t="s">
        <v>80</v>
      </c>
      <c r="AY156" s="238" t="s">
        <v>172</v>
      </c>
    </row>
    <row r="157" spans="2:65" s="1" customFormat="1" ht="31.5" customHeight="1">
      <c r="B157" s="41"/>
      <c r="C157" s="202" t="s">
        <v>590</v>
      </c>
      <c r="D157" s="202" t="s">
        <v>175</v>
      </c>
      <c r="E157" s="203" t="s">
        <v>2053</v>
      </c>
      <c r="F157" s="204" t="s">
        <v>2054</v>
      </c>
      <c r="G157" s="205" t="s">
        <v>528</v>
      </c>
      <c r="H157" s="206">
        <v>40</v>
      </c>
      <c r="I157" s="207"/>
      <c r="J157" s="208">
        <f>ROUND(I157*H157,2)</f>
        <v>0</v>
      </c>
      <c r="K157" s="204" t="s">
        <v>1444</v>
      </c>
      <c r="L157" s="61"/>
      <c r="M157" s="209" t="s">
        <v>21</v>
      </c>
      <c r="N157" s="210" t="s">
        <v>43</v>
      </c>
      <c r="O157" s="42"/>
      <c r="P157" s="211">
        <f>O157*H157</f>
        <v>0</v>
      </c>
      <c r="Q157" s="211">
        <v>0</v>
      </c>
      <c r="R157" s="211">
        <f>Q157*H157</f>
        <v>0</v>
      </c>
      <c r="S157" s="211">
        <v>0</v>
      </c>
      <c r="T157" s="212">
        <f>S157*H157</f>
        <v>0</v>
      </c>
      <c r="AR157" s="24" t="s">
        <v>670</v>
      </c>
      <c r="AT157" s="24" t="s">
        <v>175</v>
      </c>
      <c r="AU157" s="24" t="s">
        <v>80</v>
      </c>
      <c r="AY157" s="24" t="s">
        <v>172</v>
      </c>
      <c r="BE157" s="213">
        <f>IF(N157="základní",J157,0)</f>
        <v>0</v>
      </c>
      <c r="BF157" s="213">
        <f>IF(N157="snížená",J157,0)</f>
        <v>0</v>
      </c>
      <c r="BG157" s="213">
        <f>IF(N157="zákl. přenesená",J157,0)</f>
        <v>0</v>
      </c>
      <c r="BH157" s="213">
        <f>IF(N157="sníž. přenesená",J157,0)</f>
        <v>0</v>
      </c>
      <c r="BI157" s="213">
        <f>IF(N157="nulová",J157,0)</f>
        <v>0</v>
      </c>
      <c r="BJ157" s="24" t="s">
        <v>80</v>
      </c>
      <c r="BK157" s="213">
        <f>ROUND(I157*H157,2)</f>
        <v>0</v>
      </c>
      <c r="BL157" s="24" t="s">
        <v>670</v>
      </c>
      <c r="BM157" s="24" t="s">
        <v>2055</v>
      </c>
    </row>
    <row r="158" spans="2:65" s="1" customFormat="1" ht="31.5" customHeight="1">
      <c r="B158" s="41"/>
      <c r="C158" s="254" t="s">
        <v>595</v>
      </c>
      <c r="D158" s="254" t="s">
        <v>399</v>
      </c>
      <c r="E158" s="255" t="s">
        <v>2056</v>
      </c>
      <c r="F158" s="256" t="s">
        <v>2057</v>
      </c>
      <c r="G158" s="257" t="s">
        <v>528</v>
      </c>
      <c r="H158" s="258">
        <v>42</v>
      </c>
      <c r="I158" s="259"/>
      <c r="J158" s="260">
        <f>ROUND(I158*H158,2)</f>
        <v>0</v>
      </c>
      <c r="K158" s="256" t="s">
        <v>1444</v>
      </c>
      <c r="L158" s="261"/>
      <c r="M158" s="262" t="s">
        <v>21</v>
      </c>
      <c r="N158" s="263" t="s">
        <v>43</v>
      </c>
      <c r="O158" s="42"/>
      <c r="P158" s="211">
        <f>O158*H158</f>
        <v>0</v>
      </c>
      <c r="Q158" s="211">
        <v>0.00035</v>
      </c>
      <c r="R158" s="211">
        <f>Q158*H158</f>
        <v>0.0147</v>
      </c>
      <c r="S158" s="211">
        <v>0</v>
      </c>
      <c r="T158" s="212">
        <f>S158*H158</f>
        <v>0</v>
      </c>
      <c r="AR158" s="24" t="s">
        <v>1008</v>
      </c>
      <c r="AT158" s="24" t="s">
        <v>399</v>
      </c>
      <c r="AU158" s="24" t="s">
        <v>80</v>
      </c>
      <c r="AY158" s="24" t="s">
        <v>172</v>
      </c>
      <c r="BE158" s="213">
        <f>IF(N158="základní",J158,0)</f>
        <v>0</v>
      </c>
      <c r="BF158" s="213">
        <f>IF(N158="snížená",J158,0)</f>
        <v>0</v>
      </c>
      <c r="BG158" s="213">
        <f>IF(N158="zákl. přenesená",J158,0)</f>
        <v>0</v>
      </c>
      <c r="BH158" s="213">
        <f>IF(N158="sníž. přenesená",J158,0)</f>
        <v>0</v>
      </c>
      <c r="BI158" s="213">
        <f>IF(N158="nulová",J158,0)</f>
        <v>0</v>
      </c>
      <c r="BJ158" s="24" t="s">
        <v>80</v>
      </c>
      <c r="BK158" s="213">
        <f>ROUND(I158*H158,2)</f>
        <v>0</v>
      </c>
      <c r="BL158" s="24" t="s">
        <v>1008</v>
      </c>
      <c r="BM158" s="24" t="s">
        <v>2058</v>
      </c>
    </row>
    <row r="159" spans="2:51" s="13" customFormat="1" ht="13.5">
      <c r="B159" s="228"/>
      <c r="C159" s="229"/>
      <c r="D159" s="241" t="s">
        <v>184</v>
      </c>
      <c r="E159" s="229"/>
      <c r="F159" s="252" t="s">
        <v>2059</v>
      </c>
      <c r="G159" s="229"/>
      <c r="H159" s="253">
        <v>42</v>
      </c>
      <c r="I159" s="233"/>
      <c r="J159" s="229"/>
      <c r="K159" s="229"/>
      <c r="L159" s="234"/>
      <c r="M159" s="235"/>
      <c r="N159" s="236"/>
      <c r="O159" s="236"/>
      <c r="P159" s="236"/>
      <c r="Q159" s="236"/>
      <c r="R159" s="236"/>
      <c r="S159" s="236"/>
      <c r="T159" s="237"/>
      <c r="AT159" s="238" t="s">
        <v>184</v>
      </c>
      <c r="AU159" s="238" t="s">
        <v>80</v>
      </c>
      <c r="AV159" s="13" t="s">
        <v>82</v>
      </c>
      <c r="AW159" s="13" t="s">
        <v>6</v>
      </c>
      <c r="AX159" s="13" t="s">
        <v>80</v>
      </c>
      <c r="AY159" s="238" t="s">
        <v>172</v>
      </c>
    </row>
    <row r="160" spans="2:65" s="1" customFormat="1" ht="31.5" customHeight="1">
      <c r="B160" s="41"/>
      <c r="C160" s="202" t="s">
        <v>600</v>
      </c>
      <c r="D160" s="202" t="s">
        <v>175</v>
      </c>
      <c r="E160" s="203" t="s">
        <v>2053</v>
      </c>
      <c r="F160" s="204" t="s">
        <v>2054</v>
      </c>
      <c r="G160" s="205" t="s">
        <v>528</v>
      </c>
      <c r="H160" s="206">
        <v>14</v>
      </c>
      <c r="I160" s="207"/>
      <c r="J160" s="208">
        <f>ROUND(I160*H160,2)</f>
        <v>0</v>
      </c>
      <c r="K160" s="204" t="s">
        <v>1444</v>
      </c>
      <c r="L160" s="61"/>
      <c r="M160" s="209" t="s">
        <v>21</v>
      </c>
      <c r="N160" s="210" t="s">
        <v>43</v>
      </c>
      <c r="O160" s="42"/>
      <c r="P160" s="211">
        <f>O160*H160</f>
        <v>0</v>
      </c>
      <c r="Q160" s="211">
        <v>0</v>
      </c>
      <c r="R160" s="211">
        <f>Q160*H160</f>
        <v>0</v>
      </c>
      <c r="S160" s="211">
        <v>0</v>
      </c>
      <c r="T160" s="212">
        <f>S160*H160</f>
        <v>0</v>
      </c>
      <c r="AR160" s="24" t="s">
        <v>670</v>
      </c>
      <c r="AT160" s="24" t="s">
        <v>175</v>
      </c>
      <c r="AU160" s="24" t="s">
        <v>80</v>
      </c>
      <c r="AY160" s="24" t="s">
        <v>172</v>
      </c>
      <c r="BE160" s="213">
        <f>IF(N160="základní",J160,0)</f>
        <v>0</v>
      </c>
      <c r="BF160" s="213">
        <f>IF(N160="snížená",J160,0)</f>
        <v>0</v>
      </c>
      <c r="BG160" s="213">
        <f>IF(N160="zákl. přenesená",J160,0)</f>
        <v>0</v>
      </c>
      <c r="BH160" s="213">
        <f>IF(N160="sníž. přenesená",J160,0)</f>
        <v>0</v>
      </c>
      <c r="BI160" s="213">
        <f>IF(N160="nulová",J160,0)</f>
        <v>0</v>
      </c>
      <c r="BJ160" s="24" t="s">
        <v>80</v>
      </c>
      <c r="BK160" s="213">
        <f>ROUND(I160*H160,2)</f>
        <v>0</v>
      </c>
      <c r="BL160" s="24" t="s">
        <v>670</v>
      </c>
      <c r="BM160" s="24" t="s">
        <v>2060</v>
      </c>
    </row>
    <row r="161" spans="2:65" s="1" customFormat="1" ht="31.5" customHeight="1">
      <c r="B161" s="41"/>
      <c r="C161" s="254" t="s">
        <v>605</v>
      </c>
      <c r="D161" s="254" t="s">
        <v>399</v>
      </c>
      <c r="E161" s="255" t="s">
        <v>2061</v>
      </c>
      <c r="F161" s="256" t="s">
        <v>2062</v>
      </c>
      <c r="G161" s="257" t="s">
        <v>528</v>
      </c>
      <c r="H161" s="258">
        <v>14.7</v>
      </c>
      <c r="I161" s="259"/>
      <c r="J161" s="260">
        <f>ROUND(I161*H161,2)</f>
        <v>0</v>
      </c>
      <c r="K161" s="256" t="s">
        <v>1444</v>
      </c>
      <c r="L161" s="261"/>
      <c r="M161" s="262" t="s">
        <v>21</v>
      </c>
      <c r="N161" s="263" t="s">
        <v>43</v>
      </c>
      <c r="O161" s="42"/>
      <c r="P161" s="211">
        <f>O161*H161</f>
        <v>0</v>
      </c>
      <c r="Q161" s="211">
        <v>0.00053</v>
      </c>
      <c r="R161" s="211">
        <f>Q161*H161</f>
        <v>0.007790999999999999</v>
      </c>
      <c r="S161" s="211">
        <v>0</v>
      </c>
      <c r="T161" s="212">
        <f>S161*H161</f>
        <v>0</v>
      </c>
      <c r="AR161" s="24" t="s">
        <v>1008</v>
      </c>
      <c r="AT161" s="24" t="s">
        <v>399</v>
      </c>
      <c r="AU161" s="24" t="s">
        <v>80</v>
      </c>
      <c r="AY161" s="24" t="s">
        <v>172</v>
      </c>
      <c r="BE161" s="213">
        <f>IF(N161="základní",J161,0)</f>
        <v>0</v>
      </c>
      <c r="BF161" s="213">
        <f>IF(N161="snížená",J161,0)</f>
        <v>0</v>
      </c>
      <c r="BG161" s="213">
        <f>IF(N161="zákl. přenesená",J161,0)</f>
        <v>0</v>
      </c>
      <c r="BH161" s="213">
        <f>IF(N161="sníž. přenesená",J161,0)</f>
        <v>0</v>
      </c>
      <c r="BI161" s="213">
        <f>IF(N161="nulová",J161,0)</f>
        <v>0</v>
      </c>
      <c r="BJ161" s="24" t="s">
        <v>80</v>
      </c>
      <c r="BK161" s="213">
        <f>ROUND(I161*H161,2)</f>
        <v>0</v>
      </c>
      <c r="BL161" s="24" t="s">
        <v>1008</v>
      </c>
      <c r="BM161" s="24" t="s">
        <v>2063</v>
      </c>
    </row>
    <row r="162" spans="2:51" s="13" customFormat="1" ht="13.5">
      <c r="B162" s="228"/>
      <c r="C162" s="229"/>
      <c r="D162" s="241" t="s">
        <v>184</v>
      </c>
      <c r="E162" s="229"/>
      <c r="F162" s="252" t="s">
        <v>2064</v>
      </c>
      <c r="G162" s="229"/>
      <c r="H162" s="253">
        <v>14.7</v>
      </c>
      <c r="I162" s="233"/>
      <c r="J162" s="229"/>
      <c r="K162" s="229"/>
      <c r="L162" s="234"/>
      <c r="M162" s="235"/>
      <c r="N162" s="236"/>
      <c r="O162" s="236"/>
      <c r="P162" s="236"/>
      <c r="Q162" s="236"/>
      <c r="R162" s="236"/>
      <c r="S162" s="236"/>
      <c r="T162" s="237"/>
      <c r="AT162" s="238" t="s">
        <v>184</v>
      </c>
      <c r="AU162" s="238" t="s">
        <v>80</v>
      </c>
      <c r="AV162" s="13" t="s">
        <v>82</v>
      </c>
      <c r="AW162" s="13" t="s">
        <v>6</v>
      </c>
      <c r="AX162" s="13" t="s">
        <v>80</v>
      </c>
      <c r="AY162" s="238" t="s">
        <v>172</v>
      </c>
    </row>
    <row r="163" spans="2:65" s="1" customFormat="1" ht="31.5" customHeight="1">
      <c r="B163" s="41"/>
      <c r="C163" s="202" t="s">
        <v>612</v>
      </c>
      <c r="D163" s="202" t="s">
        <v>175</v>
      </c>
      <c r="E163" s="203" t="s">
        <v>2065</v>
      </c>
      <c r="F163" s="204" t="s">
        <v>2066</v>
      </c>
      <c r="G163" s="205" t="s">
        <v>528</v>
      </c>
      <c r="H163" s="206">
        <v>14</v>
      </c>
      <c r="I163" s="207"/>
      <c r="J163" s="208">
        <f>ROUND(I163*H163,2)</f>
        <v>0</v>
      </c>
      <c r="K163" s="204" t="s">
        <v>179</v>
      </c>
      <c r="L163" s="61"/>
      <c r="M163" s="209" t="s">
        <v>21</v>
      </c>
      <c r="N163" s="210" t="s">
        <v>43</v>
      </c>
      <c r="O163" s="42"/>
      <c r="P163" s="211">
        <f>O163*H163</f>
        <v>0</v>
      </c>
      <c r="Q163" s="211">
        <v>0</v>
      </c>
      <c r="R163" s="211">
        <f>Q163*H163</f>
        <v>0</v>
      </c>
      <c r="S163" s="211">
        <v>0</v>
      </c>
      <c r="T163" s="212">
        <f>S163*H163</f>
        <v>0</v>
      </c>
      <c r="AR163" s="24" t="s">
        <v>670</v>
      </c>
      <c r="AT163" s="24" t="s">
        <v>175</v>
      </c>
      <c r="AU163" s="24" t="s">
        <v>80</v>
      </c>
      <c r="AY163" s="24" t="s">
        <v>172</v>
      </c>
      <c r="BE163" s="213">
        <f>IF(N163="základní",J163,0)</f>
        <v>0</v>
      </c>
      <c r="BF163" s="213">
        <f>IF(N163="snížená",J163,0)</f>
        <v>0</v>
      </c>
      <c r="BG163" s="213">
        <f>IF(N163="zákl. přenesená",J163,0)</f>
        <v>0</v>
      </c>
      <c r="BH163" s="213">
        <f>IF(N163="sníž. přenesená",J163,0)</f>
        <v>0</v>
      </c>
      <c r="BI163" s="213">
        <f>IF(N163="nulová",J163,0)</f>
        <v>0</v>
      </c>
      <c r="BJ163" s="24" t="s">
        <v>80</v>
      </c>
      <c r="BK163" s="213">
        <f>ROUND(I163*H163,2)</f>
        <v>0</v>
      </c>
      <c r="BL163" s="24" t="s">
        <v>670</v>
      </c>
      <c r="BM163" s="24" t="s">
        <v>2067</v>
      </c>
    </row>
    <row r="164" spans="2:65" s="1" customFormat="1" ht="22.5" customHeight="1">
      <c r="B164" s="41"/>
      <c r="C164" s="254" t="s">
        <v>621</v>
      </c>
      <c r="D164" s="254" t="s">
        <v>399</v>
      </c>
      <c r="E164" s="255" t="s">
        <v>2068</v>
      </c>
      <c r="F164" s="256" t="s">
        <v>2069</v>
      </c>
      <c r="G164" s="257" t="s">
        <v>528</v>
      </c>
      <c r="H164" s="258">
        <v>14.7</v>
      </c>
      <c r="I164" s="259"/>
      <c r="J164" s="260">
        <f>ROUND(I164*H164,2)</f>
        <v>0</v>
      </c>
      <c r="K164" s="256" t="s">
        <v>179</v>
      </c>
      <c r="L164" s="261"/>
      <c r="M164" s="262" t="s">
        <v>21</v>
      </c>
      <c r="N164" s="263" t="s">
        <v>43</v>
      </c>
      <c r="O164" s="42"/>
      <c r="P164" s="211">
        <f>O164*H164</f>
        <v>0</v>
      </c>
      <c r="Q164" s="211">
        <v>0.0009</v>
      </c>
      <c r="R164" s="211">
        <f>Q164*H164</f>
        <v>0.013229999999999999</v>
      </c>
      <c r="S164" s="211">
        <v>0</v>
      </c>
      <c r="T164" s="212">
        <f>S164*H164</f>
        <v>0</v>
      </c>
      <c r="AR164" s="24" t="s">
        <v>1008</v>
      </c>
      <c r="AT164" s="24" t="s">
        <v>399</v>
      </c>
      <c r="AU164" s="24" t="s">
        <v>80</v>
      </c>
      <c r="AY164" s="24" t="s">
        <v>172</v>
      </c>
      <c r="BE164" s="213">
        <f>IF(N164="základní",J164,0)</f>
        <v>0</v>
      </c>
      <c r="BF164" s="213">
        <f>IF(N164="snížená",J164,0)</f>
        <v>0</v>
      </c>
      <c r="BG164" s="213">
        <f>IF(N164="zákl. přenesená",J164,0)</f>
        <v>0</v>
      </c>
      <c r="BH164" s="213">
        <f>IF(N164="sníž. přenesená",J164,0)</f>
        <v>0</v>
      </c>
      <c r="BI164" s="213">
        <f>IF(N164="nulová",J164,0)</f>
        <v>0</v>
      </c>
      <c r="BJ164" s="24" t="s">
        <v>80</v>
      </c>
      <c r="BK164" s="213">
        <f>ROUND(I164*H164,2)</f>
        <v>0</v>
      </c>
      <c r="BL164" s="24" t="s">
        <v>1008</v>
      </c>
      <c r="BM164" s="24" t="s">
        <v>2070</v>
      </c>
    </row>
    <row r="165" spans="2:47" s="1" customFormat="1" ht="27">
      <c r="B165" s="41"/>
      <c r="C165" s="63"/>
      <c r="D165" s="214" t="s">
        <v>1514</v>
      </c>
      <c r="E165" s="63"/>
      <c r="F165" s="215" t="s">
        <v>2071</v>
      </c>
      <c r="G165" s="63"/>
      <c r="H165" s="63"/>
      <c r="I165" s="172"/>
      <c r="J165" s="63"/>
      <c r="K165" s="63"/>
      <c r="L165" s="61"/>
      <c r="M165" s="216"/>
      <c r="N165" s="42"/>
      <c r="O165" s="42"/>
      <c r="P165" s="42"/>
      <c r="Q165" s="42"/>
      <c r="R165" s="42"/>
      <c r="S165" s="42"/>
      <c r="T165" s="78"/>
      <c r="AT165" s="24" t="s">
        <v>1514</v>
      </c>
      <c r="AU165" s="24" t="s">
        <v>80</v>
      </c>
    </row>
    <row r="166" spans="2:51" s="13" customFormat="1" ht="13.5">
      <c r="B166" s="228"/>
      <c r="C166" s="229"/>
      <c r="D166" s="241" t="s">
        <v>184</v>
      </c>
      <c r="E166" s="229"/>
      <c r="F166" s="252" t="s">
        <v>2064</v>
      </c>
      <c r="G166" s="229"/>
      <c r="H166" s="253">
        <v>14.7</v>
      </c>
      <c r="I166" s="233"/>
      <c r="J166" s="229"/>
      <c r="K166" s="229"/>
      <c r="L166" s="234"/>
      <c r="M166" s="235"/>
      <c r="N166" s="236"/>
      <c r="O166" s="236"/>
      <c r="P166" s="236"/>
      <c r="Q166" s="236"/>
      <c r="R166" s="236"/>
      <c r="S166" s="236"/>
      <c r="T166" s="237"/>
      <c r="AT166" s="238" t="s">
        <v>184</v>
      </c>
      <c r="AU166" s="238" t="s">
        <v>80</v>
      </c>
      <c r="AV166" s="13" t="s">
        <v>82</v>
      </c>
      <c r="AW166" s="13" t="s">
        <v>6</v>
      </c>
      <c r="AX166" s="13" t="s">
        <v>80</v>
      </c>
      <c r="AY166" s="238" t="s">
        <v>172</v>
      </c>
    </row>
    <row r="167" spans="2:65" s="1" customFormat="1" ht="31.5" customHeight="1">
      <c r="B167" s="41"/>
      <c r="C167" s="202" t="s">
        <v>626</v>
      </c>
      <c r="D167" s="202" t="s">
        <v>175</v>
      </c>
      <c r="E167" s="203" t="s">
        <v>2072</v>
      </c>
      <c r="F167" s="204" t="s">
        <v>2073</v>
      </c>
      <c r="G167" s="205" t="s">
        <v>528</v>
      </c>
      <c r="H167" s="206">
        <v>40</v>
      </c>
      <c r="I167" s="207"/>
      <c r="J167" s="208">
        <f>ROUND(I167*H167,2)</f>
        <v>0</v>
      </c>
      <c r="K167" s="204" t="s">
        <v>179</v>
      </c>
      <c r="L167" s="61"/>
      <c r="M167" s="209" t="s">
        <v>21</v>
      </c>
      <c r="N167" s="210" t="s">
        <v>43</v>
      </c>
      <c r="O167" s="42"/>
      <c r="P167" s="211">
        <f>O167*H167</f>
        <v>0</v>
      </c>
      <c r="Q167" s="211">
        <v>0</v>
      </c>
      <c r="R167" s="211">
        <f>Q167*H167</f>
        <v>0</v>
      </c>
      <c r="S167" s="211">
        <v>0</v>
      </c>
      <c r="T167" s="212">
        <f>S167*H167</f>
        <v>0</v>
      </c>
      <c r="AR167" s="24" t="s">
        <v>670</v>
      </c>
      <c r="AT167" s="24" t="s">
        <v>175</v>
      </c>
      <c r="AU167" s="24" t="s">
        <v>80</v>
      </c>
      <c r="AY167" s="24" t="s">
        <v>172</v>
      </c>
      <c r="BE167" s="213">
        <f>IF(N167="základní",J167,0)</f>
        <v>0</v>
      </c>
      <c r="BF167" s="213">
        <f>IF(N167="snížená",J167,0)</f>
        <v>0</v>
      </c>
      <c r="BG167" s="213">
        <f>IF(N167="zákl. přenesená",J167,0)</f>
        <v>0</v>
      </c>
      <c r="BH167" s="213">
        <f>IF(N167="sníž. přenesená",J167,0)</f>
        <v>0</v>
      </c>
      <c r="BI167" s="213">
        <f>IF(N167="nulová",J167,0)</f>
        <v>0</v>
      </c>
      <c r="BJ167" s="24" t="s">
        <v>80</v>
      </c>
      <c r="BK167" s="213">
        <f>ROUND(I167*H167,2)</f>
        <v>0</v>
      </c>
      <c r="BL167" s="24" t="s">
        <v>670</v>
      </c>
      <c r="BM167" s="24" t="s">
        <v>2074</v>
      </c>
    </row>
    <row r="168" spans="2:65" s="1" customFormat="1" ht="22.5" customHeight="1">
      <c r="B168" s="41"/>
      <c r="C168" s="254" t="s">
        <v>642</v>
      </c>
      <c r="D168" s="254" t="s">
        <v>399</v>
      </c>
      <c r="E168" s="255" t="s">
        <v>2075</v>
      </c>
      <c r="F168" s="256" t="s">
        <v>2076</v>
      </c>
      <c r="G168" s="257" t="s">
        <v>528</v>
      </c>
      <c r="H168" s="258">
        <v>42</v>
      </c>
      <c r="I168" s="259"/>
      <c r="J168" s="260">
        <f>ROUND(I168*H168,2)</f>
        <v>0</v>
      </c>
      <c r="K168" s="256" t="s">
        <v>179</v>
      </c>
      <c r="L168" s="261"/>
      <c r="M168" s="262" t="s">
        <v>21</v>
      </c>
      <c r="N168" s="263" t="s">
        <v>43</v>
      </c>
      <c r="O168" s="42"/>
      <c r="P168" s="211">
        <f>O168*H168</f>
        <v>0</v>
      </c>
      <c r="Q168" s="211">
        <v>0.00454</v>
      </c>
      <c r="R168" s="211">
        <f>Q168*H168</f>
        <v>0.19068</v>
      </c>
      <c r="S168" s="211">
        <v>0</v>
      </c>
      <c r="T168" s="212">
        <f>S168*H168</f>
        <v>0</v>
      </c>
      <c r="AR168" s="24" t="s">
        <v>1008</v>
      </c>
      <c r="AT168" s="24" t="s">
        <v>399</v>
      </c>
      <c r="AU168" s="24" t="s">
        <v>80</v>
      </c>
      <c r="AY168" s="24" t="s">
        <v>172</v>
      </c>
      <c r="BE168" s="213">
        <f>IF(N168="základní",J168,0)</f>
        <v>0</v>
      </c>
      <c r="BF168" s="213">
        <f>IF(N168="snížená",J168,0)</f>
        <v>0</v>
      </c>
      <c r="BG168" s="213">
        <f>IF(N168="zákl. přenesená",J168,0)</f>
        <v>0</v>
      </c>
      <c r="BH168" s="213">
        <f>IF(N168="sníž. přenesená",J168,0)</f>
        <v>0</v>
      </c>
      <c r="BI168" s="213">
        <f>IF(N168="nulová",J168,0)</f>
        <v>0</v>
      </c>
      <c r="BJ168" s="24" t="s">
        <v>80</v>
      </c>
      <c r="BK168" s="213">
        <f>ROUND(I168*H168,2)</f>
        <v>0</v>
      </c>
      <c r="BL168" s="24" t="s">
        <v>1008</v>
      </c>
      <c r="BM168" s="24" t="s">
        <v>2077</v>
      </c>
    </row>
    <row r="169" spans="2:47" s="1" customFormat="1" ht="27">
      <c r="B169" s="41"/>
      <c r="C169" s="63"/>
      <c r="D169" s="214" t="s">
        <v>1514</v>
      </c>
      <c r="E169" s="63"/>
      <c r="F169" s="215" t="s">
        <v>2078</v>
      </c>
      <c r="G169" s="63"/>
      <c r="H169" s="63"/>
      <c r="I169" s="172"/>
      <c r="J169" s="63"/>
      <c r="K169" s="63"/>
      <c r="L169" s="61"/>
      <c r="M169" s="216"/>
      <c r="N169" s="42"/>
      <c r="O169" s="42"/>
      <c r="P169" s="42"/>
      <c r="Q169" s="42"/>
      <c r="R169" s="42"/>
      <c r="S169" s="42"/>
      <c r="T169" s="78"/>
      <c r="AT169" s="24" t="s">
        <v>1514</v>
      </c>
      <c r="AU169" s="24" t="s">
        <v>80</v>
      </c>
    </row>
    <row r="170" spans="2:51" s="13" customFormat="1" ht="13.5">
      <c r="B170" s="228"/>
      <c r="C170" s="229"/>
      <c r="D170" s="241" t="s">
        <v>184</v>
      </c>
      <c r="E170" s="229"/>
      <c r="F170" s="252" t="s">
        <v>2059</v>
      </c>
      <c r="G170" s="229"/>
      <c r="H170" s="253">
        <v>42</v>
      </c>
      <c r="I170" s="233"/>
      <c r="J170" s="229"/>
      <c r="K170" s="229"/>
      <c r="L170" s="234"/>
      <c r="M170" s="235"/>
      <c r="N170" s="236"/>
      <c r="O170" s="236"/>
      <c r="P170" s="236"/>
      <c r="Q170" s="236"/>
      <c r="R170" s="236"/>
      <c r="S170" s="236"/>
      <c r="T170" s="237"/>
      <c r="AT170" s="238" t="s">
        <v>184</v>
      </c>
      <c r="AU170" s="238" t="s">
        <v>80</v>
      </c>
      <c r="AV170" s="13" t="s">
        <v>82</v>
      </c>
      <c r="AW170" s="13" t="s">
        <v>6</v>
      </c>
      <c r="AX170" s="13" t="s">
        <v>80</v>
      </c>
      <c r="AY170" s="238" t="s">
        <v>172</v>
      </c>
    </row>
    <row r="171" spans="2:65" s="1" customFormat="1" ht="22.5" customHeight="1">
      <c r="B171" s="41"/>
      <c r="C171" s="202" t="s">
        <v>648</v>
      </c>
      <c r="D171" s="202" t="s">
        <v>175</v>
      </c>
      <c r="E171" s="203" t="s">
        <v>2079</v>
      </c>
      <c r="F171" s="204" t="s">
        <v>2080</v>
      </c>
      <c r="G171" s="205" t="s">
        <v>528</v>
      </c>
      <c r="H171" s="206">
        <v>8</v>
      </c>
      <c r="I171" s="207"/>
      <c r="J171" s="208">
        <f>ROUND(I171*H171,2)</f>
        <v>0</v>
      </c>
      <c r="K171" s="204" t="s">
        <v>179</v>
      </c>
      <c r="L171" s="61"/>
      <c r="M171" s="209" t="s">
        <v>21</v>
      </c>
      <c r="N171" s="210" t="s">
        <v>43</v>
      </c>
      <c r="O171" s="42"/>
      <c r="P171" s="211">
        <f>O171*H171</f>
        <v>0</v>
      </c>
      <c r="Q171" s="211">
        <v>0</v>
      </c>
      <c r="R171" s="211">
        <f>Q171*H171</f>
        <v>0</v>
      </c>
      <c r="S171" s="211">
        <v>0</v>
      </c>
      <c r="T171" s="212">
        <f>S171*H171</f>
        <v>0</v>
      </c>
      <c r="AR171" s="24" t="s">
        <v>670</v>
      </c>
      <c r="AT171" s="24" t="s">
        <v>175</v>
      </c>
      <c r="AU171" s="24" t="s">
        <v>80</v>
      </c>
      <c r="AY171" s="24" t="s">
        <v>172</v>
      </c>
      <c r="BE171" s="213">
        <f>IF(N171="základní",J171,0)</f>
        <v>0</v>
      </c>
      <c r="BF171" s="213">
        <f>IF(N171="snížená",J171,0)</f>
        <v>0</v>
      </c>
      <c r="BG171" s="213">
        <f>IF(N171="zákl. přenesená",J171,0)</f>
        <v>0</v>
      </c>
      <c r="BH171" s="213">
        <f>IF(N171="sníž. přenesená",J171,0)</f>
        <v>0</v>
      </c>
      <c r="BI171" s="213">
        <f>IF(N171="nulová",J171,0)</f>
        <v>0</v>
      </c>
      <c r="BJ171" s="24" t="s">
        <v>80</v>
      </c>
      <c r="BK171" s="213">
        <f>ROUND(I171*H171,2)</f>
        <v>0</v>
      </c>
      <c r="BL171" s="24" t="s">
        <v>670</v>
      </c>
      <c r="BM171" s="24" t="s">
        <v>2081</v>
      </c>
    </row>
    <row r="172" spans="2:65" s="1" customFormat="1" ht="22.5" customHeight="1">
      <c r="B172" s="41"/>
      <c r="C172" s="254" t="s">
        <v>655</v>
      </c>
      <c r="D172" s="254" t="s">
        <v>399</v>
      </c>
      <c r="E172" s="255" t="s">
        <v>2082</v>
      </c>
      <c r="F172" s="256" t="s">
        <v>2083</v>
      </c>
      <c r="G172" s="257" t="s">
        <v>1006</v>
      </c>
      <c r="H172" s="258">
        <v>1</v>
      </c>
      <c r="I172" s="259"/>
      <c r="J172" s="260">
        <f>ROUND(I172*H172,2)</f>
        <v>0</v>
      </c>
      <c r="K172" s="256" t="s">
        <v>21</v>
      </c>
      <c r="L172" s="261"/>
      <c r="M172" s="262" t="s">
        <v>21</v>
      </c>
      <c r="N172" s="263" t="s">
        <v>43</v>
      </c>
      <c r="O172" s="42"/>
      <c r="P172" s="211">
        <f>O172*H172</f>
        <v>0</v>
      </c>
      <c r="Q172" s="211">
        <v>0</v>
      </c>
      <c r="R172" s="211">
        <f>Q172*H172</f>
        <v>0</v>
      </c>
      <c r="S172" s="211">
        <v>0</v>
      </c>
      <c r="T172" s="212">
        <f>S172*H172</f>
        <v>0</v>
      </c>
      <c r="AR172" s="24" t="s">
        <v>1008</v>
      </c>
      <c r="AT172" s="24" t="s">
        <v>399</v>
      </c>
      <c r="AU172" s="24" t="s">
        <v>80</v>
      </c>
      <c r="AY172" s="24" t="s">
        <v>172</v>
      </c>
      <c r="BE172" s="213">
        <f>IF(N172="základní",J172,0)</f>
        <v>0</v>
      </c>
      <c r="BF172" s="213">
        <f>IF(N172="snížená",J172,0)</f>
        <v>0</v>
      </c>
      <c r="BG172" s="213">
        <f>IF(N172="zákl. přenesená",J172,0)</f>
        <v>0</v>
      </c>
      <c r="BH172" s="213">
        <f>IF(N172="sníž. přenesená",J172,0)</f>
        <v>0</v>
      </c>
      <c r="BI172" s="213">
        <f>IF(N172="nulová",J172,0)</f>
        <v>0</v>
      </c>
      <c r="BJ172" s="24" t="s">
        <v>80</v>
      </c>
      <c r="BK172" s="213">
        <f>ROUND(I172*H172,2)</f>
        <v>0</v>
      </c>
      <c r="BL172" s="24" t="s">
        <v>1008</v>
      </c>
      <c r="BM172" s="24" t="s">
        <v>2084</v>
      </c>
    </row>
    <row r="173" spans="2:65" s="1" customFormat="1" ht="22.5" customHeight="1">
      <c r="B173" s="41"/>
      <c r="C173" s="254" t="s">
        <v>664</v>
      </c>
      <c r="D173" s="254" t="s">
        <v>399</v>
      </c>
      <c r="E173" s="255" t="s">
        <v>2085</v>
      </c>
      <c r="F173" s="256" t="s">
        <v>2083</v>
      </c>
      <c r="G173" s="257" t="s">
        <v>1006</v>
      </c>
      <c r="H173" s="258">
        <v>1</v>
      </c>
      <c r="I173" s="259"/>
      <c r="J173" s="260">
        <f>ROUND(I173*H173,2)</f>
        <v>0</v>
      </c>
      <c r="K173" s="256" t="s">
        <v>21</v>
      </c>
      <c r="L173" s="261"/>
      <c r="M173" s="262" t="s">
        <v>21</v>
      </c>
      <c r="N173" s="263" t="s">
        <v>43</v>
      </c>
      <c r="O173" s="42"/>
      <c r="P173" s="211">
        <f>O173*H173</f>
        <v>0</v>
      </c>
      <c r="Q173" s="211">
        <v>0</v>
      </c>
      <c r="R173" s="211">
        <f>Q173*H173</f>
        <v>0</v>
      </c>
      <c r="S173" s="211">
        <v>0</v>
      </c>
      <c r="T173" s="212">
        <f>S173*H173</f>
        <v>0</v>
      </c>
      <c r="AR173" s="24" t="s">
        <v>1008</v>
      </c>
      <c r="AT173" s="24" t="s">
        <v>399</v>
      </c>
      <c r="AU173" s="24" t="s">
        <v>80</v>
      </c>
      <c r="AY173" s="24" t="s">
        <v>172</v>
      </c>
      <c r="BE173" s="213">
        <f>IF(N173="základní",J173,0)</f>
        <v>0</v>
      </c>
      <c r="BF173" s="213">
        <f>IF(N173="snížená",J173,0)</f>
        <v>0</v>
      </c>
      <c r="BG173" s="213">
        <f>IF(N173="zákl. přenesená",J173,0)</f>
        <v>0</v>
      </c>
      <c r="BH173" s="213">
        <f>IF(N173="sníž. přenesená",J173,0)</f>
        <v>0</v>
      </c>
      <c r="BI173" s="213">
        <f>IF(N173="nulová",J173,0)</f>
        <v>0</v>
      </c>
      <c r="BJ173" s="24" t="s">
        <v>80</v>
      </c>
      <c r="BK173" s="213">
        <f>ROUND(I173*H173,2)</f>
        <v>0</v>
      </c>
      <c r="BL173" s="24" t="s">
        <v>1008</v>
      </c>
      <c r="BM173" s="24" t="s">
        <v>2086</v>
      </c>
    </row>
    <row r="174" spans="2:65" s="1" customFormat="1" ht="31.5" customHeight="1">
      <c r="B174" s="41"/>
      <c r="C174" s="202" t="s">
        <v>670</v>
      </c>
      <c r="D174" s="202" t="s">
        <v>175</v>
      </c>
      <c r="E174" s="203" t="s">
        <v>2087</v>
      </c>
      <c r="F174" s="204" t="s">
        <v>2088</v>
      </c>
      <c r="G174" s="205" t="s">
        <v>528</v>
      </c>
      <c r="H174" s="206">
        <v>90</v>
      </c>
      <c r="I174" s="207"/>
      <c r="J174" s="208">
        <f>ROUND(I174*H174,2)</f>
        <v>0</v>
      </c>
      <c r="K174" s="204" t="s">
        <v>1444</v>
      </c>
      <c r="L174" s="61"/>
      <c r="M174" s="209" t="s">
        <v>21</v>
      </c>
      <c r="N174" s="210" t="s">
        <v>43</v>
      </c>
      <c r="O174" s="42"/>
      <c r="P174" s="211">
        <f>O174*H174</f>
        <v>0</v>
      </c>
      <c r="Q174" s="211">
        <v>0</v>
      </c>
      <c r="R174" s="211">
        <f>Q174*H174</f>
        <v>0</v>
      </c>
      <c r="S174" s="211">
        <v>0</v>
      </c>
      <c r="T174" s="212">
        <f>S174*H174</f>
        <v>0</v>
      </c>
      <c r="AR174" s="24" t="s">
        <v>670</v>
      </c>
      <c r="AT174" s="24" t="s">
        <v>175</v>
      </c>
      <c r="AU174" s="24" t="s">
        <v>80</v>
      </c>
      <c r="AY174" s="24" t="s">
        <v>172</v>
      </c>
      <c r="BE174" s="213">
        <f>IF(N174="základní",J174,0)</f>
        <v>0</v>
      </c>
      <c r="BF174" s="213">
        <f>IF(N174="snížená",J174,0)</f>
        <v>0</v>
      </c>
      <c r="BG174" s="213">
        <f>IF(N174="zákl. přenesená",J174,0)</f>
        <v>0</v>
      </c>
      <c r="BH174" s="213">
        <f>IF(N174="sníž. přenesená",J174,0)</f>
        <v>0</v>
      </c>
      <c r="BI174" s="213">
        <f>IF(N174="nulová",J174,0)</f>
        <v>0</v>
      </c>
      <c r="BJ174" s="24" t="s">
        <v>80</v>
      </c>
      <c r="BK174" s="213">
        <f>ROUND(I174*H174,2)</f>
        <v>0</v>
      </c>
      <c r="BL174" s="24" t="s">
        <v>670</v>
      </c>
      <c r="BM174" s="24" t="s">
        <v>2089</v>
      </c>
    </row>
    <row r="175" spans="2:65" s="1" customFormat="1" ht="44.25" customHeight="1">
      <c r="B175" s="41"/>
      <c r="C175" s="254" t="s">
        <v>679</v>
      </c>
      <c r="D175" s="254" t="s">
        <v>399</v>
      </c>
      <c r="E175" s="255" t="s">
        <v>2090</v>
      </c>
      <c r="F175" s="256" t="s">
        <v>2091</v>
      </c>
      <c r="G175" s="257" t="s">
        <v>528</v>
      </c>
      <c r="H175" s="258">
        <v>21</v>
      </c>
      <c r="I175" s="259"/>
      <c r="J175" s="260">
        <f>ROUND(I175*H175,2)</f>
        <v>0</v>
      </c>
      <c r="K175" s="256" t="s">
        <v>21</v>
      </c>
      <c r="L175" s="261"/>
      <c r="M175" s="262" t="s">
        <v>21</v>
      </c>
      <c r="N175" s="263" t="s">
        <v>43</v>
      </c>
      <c r="O175" s="42"/>
      <c r="P175" s="211">
        <f>O175*H175</f>
        <v>0</v>
      </c>
      <c r="Q175" s="211">
        <v>5E-05</v>
      </c>
      <c r="R175" s="211">
        <f>Q175*H175</f>
        <v>0.0010500000000000002</v>
      </c>
      <c r="S175" s="211">
        <v>0</v>
      </c>
      <c r="T175" s="212">
        <f>S175*H175</f>
        <v>0</v>
      </c>
      <c r="AR175" s="24" t="s">
        <v>1008</v>
      </c>
      <c r="AT175" s="24" t="s">
        <v>399</v>
      </c>
      <c r="AU175" s="24" t="s">
        <v>80</v>
      </c>
      <c r="AY175" s="24" t="s">
        <v>172</v>
      </c>
      <c r="BE175" s="213">
        <f>IF(N175="základní",J175,0)</f>
        <v>0</v>
      </c>
      <c r="BF175" s="213">
        <f>IF(N175="snížená",J175,0)</f>
        <v>0</v>
      </c>
      <c r="BG175" s="213">
        <f>IF(N175="zákl. přenesená",J175,0)</f>
        <v>0</v>
      </c>
      <c r="BH175" s="213">
        <f>IF(N175="sníž. přenesená",J175,0)</f>
        <v>0</v>
      </c>
      <c r="BI175" s="213">
        <f>IF(N175="nulová",J175,0)</f>
        <v>0</v>
      </c>
      <c r="BJ175" s="24" t="s">
        <v>80</v>
      </c>
      <c r="BK175" s="213">
        <f>ROUND(I175*H175,2)</f>
        <v>0</v>
      </c>
      <c r="BL175" s="24" t="s">
        <v>1008</v>
      </c>
      <c r="BM175" s="24" t="s">
        <v>2092</v>
      </c>
    </row>
    <row r="176" spans="2:51" s="13" customFormat="1" ht="13.5">
      <c r="B176" s="228"/>
      <c r="C176" s="229"/>
      <c r="D176" s="241" t="s">
        <v>184</v>
      </c>
      <c r="E176" s="229"/>
      <c r="F176" s="252" t="s">
        <v>2093</v>
      </c>
      <c r="G176" s="229"/>
      <c r="H176" s="253">
        <v>21</v>
      </c>
      <c r="I176" s="233"/>
      <c r="J176" s="229"/>
      <c r="K176" s="229"/>
      <c r="L176" s="234"/>
      <c r="M176" s="235"/>
      <c r="N176" s="236"/>
      <c r="O176" s="236"/>
      <c r="P176" s="236"/>
      <c r="Q176" s="236"/>
      <c r="R176" s="236"/>
      <c r="S176" s="236"/>
      <c r="T176" s="237"/>
      <c r="AT176" s="238" t="s">
        <v>184</v>
      </c>
      <c r="AU176" s="238" t="s">
        <v>80</v>
      </c>
      <c r="AV176" s="13" t="s">
        <v>82</v>
      </c>
      <c r="AW176" s="13" t="s">
        <v>6</v>
      </c>
      <c r="AX176" s="13" t="s">
        <v>80</v>
      </c>
      <c r="AY176" s="238" t="s">
        <v>172</v>
      </c>
    </row>
    <row r="177" spans="2:65" s="1" customFormat="1" ht="22.5" customHeight="1">
      <c r="B177" s="41"/>
      <c r="C177" s="254" t="s">
        <v>688</v>
      </c>
      <c r="D177" s="254" t="s">
        <v>399</v>
      </c>
      <c r="E177" s="255" t="s">
        <v>2094</v>
      </c>
      <c r="F177" s="256" t="s">
        <v>2095</v>
      </c>
      <c r="G177" s="257" t="s">
        <v>528</v>
      </c>
      <c r="H177" s="258">
        <v>5</v>
      </c>
      <c r="I177" s="259"/>
      <c r="J177" s="260">
        <f aca="true" t="shared" si="40" ref="J177:J212">ROUND(I177*H177,2)</f>
        <v>0</v>
      </c>
      <c r="K177" s="256" t="s">
        <v>179</v>
      </c>
      <c r="L177" s="261"/>
      <c r="M177" s="262" t="s">
        <v>21</v>
      </c>
      <c r="N177" s="263" t="s">
        <v>43</v>
      </c>
      <c r="O177" s="42"/>
      <c r="P177" s="211">
        <f aca="true" t="shared" si="41" ref="P177:P212">O177*H177</f>
        <v>0</v>
      </c>
      <c r="Q177" s="211">
        <v>5E-05</v>
      </c>
      <c r="R177" s="211">
        <f aca="true" t="shared" si="42" ref="R177:R212">Q177*H177</f>
        <v>0.00025</v>
      </c>
      <c r="S177" s="211">
        <v>0</v>
      </c>
      <c r="T177" s="212">
        <f aca="true" t="shared" si="43" ref="T177:T212">S177*H177</f>
        <v>0</v>
      </c>
      <c r="AR177" s="24" t="s">
        <v>1008</v>
      </c>
      <c r="AT177" s="24" t="s">
        <v>399</v>
      </c>
      <c r="AU177" s="24" t="s">
        <v>80</v>
      </c>
      <c r="AY177" s="24" t="s">
        <v>172</v>
      </c>
      <c r="BE177" s="213">
        <f aca="true" t="shared" si="44" ref="BE177:BE212">IF(N177="základní",J177,0)</f>
        <v>0</v>
      </c>
      <c r="BF177" s="213">
        <f aca="true" t="shared" si="45" ref="BF177:BF212">IF(N177="snížená",J177,0)</f>
        <v>0</v>
      </c>
      <c r="BG177" s="213">
        <f aca="true" t="shared" si="46" ref="BG177:BG212">IF(N177="zákl. přenesená",J177,0)</f>
        <v>0</v>
      </c>
      <c r="BH177" s="213">
        <f aca="true" t="shared" si="47" ref="BH177:BH212">IF(N177="sníž. přenesená",J177,0)</f>
        <v>0</v>
      </c>
      <c r="BI177" s="213">
        <f aca="true" t="shared" si="48" ref="BI177:BI212">IF(N177="nulová",J177,0)</f>
        <v>0</v>
      </c>
      <c r="BJ177" s="24" t="s">
        <v>80</v>
      </c>
      <c r="BK177" s="213">
        <f aca="true" t="shared" si="49" ref="BK177:BK212">ROUND(I177*H177,2)</f>
        <v>0</v>
      </c>
      <c r="BL177" s="24" t="s">
        <v>1008</v>
      </c>
      <c r="BM177" s="24" t="s">
        <v>2096</v>
      </c>
    </row>
    <row r="178" spans="2:65" s="1" customFormat="1" ht="22.5" customHeight="1">
      <c r="B178" s="41"/>
      <c r="C178" s="254" t="s">
        <v>695</v>
      </c>
      <c r="D178" s="254" t="s">
        <v>399</v>
      </c>
      <c r="E178" s="255" t="s">
        <v>2097</v>
      </c>
      <c r="F178" s="256" t="s">
        <v>2095</v>
      </c>
      <c r="G178" s="257" t="s">
        <v>528</v>
      </c>
      <c r="H178" s="258">
        <v>65</v>
      </c>
      <c r="I178" s="259"/>
      <c r="J178" s="260">
        <f t="shared" si="40"/>
        <v>0</v>
      </c>
      <c r="K178" s="256" t="s">
        <v>21</v>
      </c>
      <c r="L178" s="261"/>
      <c r="M178" s="262" t="s">
        <v>21</v>
      </c>
      <c r="N178" s="263" t="s">
        <v>43</v>
      </c>
      <c r="O178" s="42"/>
      <c r="P178" s="211">
        <f t="shared" si="41"/>
        <v>0</v>
      </c>
      <c r="Q178" s="211">
        <v>5E-05</v>
      </c>
      <c r="R178" s="211">
        <f t="shared" si="42"/>
        <v>0.0032500000000000003</v>
      </c>
      <c r="S178" s="211">
        <v>0</v>
      </c>
      <c r="T178" s="212">
        <f t="shared" si="43"/>
        <v>0</v>
      </c>
      <c r="AR178" s="24" t="s">
        <v>1008</v>
      </c>
      <c r="AT178" s="24" t="s">
        <v>399</v>
      </c>
      <c r="AU178" s="24" t="s">
        <v>80</v>
      </c>
      <c r="AY178" s="24" t="s">
        <v>172</v>
      </c>
      <c r="BE178" s="213">
        <f t="shared" si="44"/>
        <v>0</v>
      </c>
      <c r="BF178" s="213">
        <f t="shared" si="45"/>
        <v>0</v>
      </c>
      <c r="BG178" s="213">
        <f t="shared" si="46"/>
        <v>0</v>
      </c>
      <c r="BH178" s="213">
        <f t="shared" si="47"/>
        <v>0</v>
      </c>
      <c r="BI178" s="213">
        <f t="shared" si="48"/>
        <v>0</v>
      </c>
      <c r="BJ178" s="24" t="s">
        <v>80</v>
      </c>
      <c r="BK178" s="213">
        <f t="shared" si="49"/>
        <v>0</v>
      </c>
      <c r="BL178" s="24" t="s">
        <v>1008</v>
      </c>
      <c r="BM178" s="24" t="s">
        <v>2098</v>
      </c>
    </row>
    <row r="179" spans="2:65" s="1" customFormat="1" ht="31.5" customHeight="1">
      <c r="B179" s="41"/>
      <c r="C179" s="202" t="s">
        <v>700</v>
      </c>
      <c r="D179" s="202" t="s">
        <v>175</v>
      </c>
      <c r="E179" s="203" t="s">
        <v>2099</v>
      </c>
      <c r="F179" s="204" t="s">
        <v>2100</v>
      </c>
      <c r="G179" s="205" t="s">
        <v>238</v>
      </c>
      <c r="H179" s="206">
        <v>66</v>
      </c>
      <c r="I179" s="207"/>
      <c r="J179" s="208">
        <f t="shared" si="40"/>
        <v>0</v>
      </c>
      <c r="K179" s="204" t="s">
        <v>179</v>
      </c>
      <c r="L179" s="61"/>
      <c r="M179" s="209" t="s">
        <v>21</v>
      </c>
      <c r="N179" s="210" t="s">
        <v>43</v>
      </c>
      <c r="O179" s="42"/>
      <c r="P179" s="211">
        <f t="shared" si="41"/>
        <v>0</v>
      </c>
      <c r="Q179" s="211">
        <v>0</v>
      </c>
      <c r="R179" s="211">
        <f t="shared" si="42"/>
        <v>0</v>
      </c>
      <c r="S179" s="211">
        <v>0</v>
      </c>
      <c r="T179" s="212">
        <f t="shared" si="43"/>
        <v>0</v>
      </c>
      <c r="AR179" s="24" t="s">
        <v>670</v>
      </c>
      <c r="AT179" s="24" t="s">
        <v>175</v>
      </c>
      <c r="AU179" s="24" t="s">
        <v>80</v>
      </c>
      <c r="AY179" s="24" t="s">
        <v>172</v>
      </c>
      <c r="BE179" s="213">
        <f t="shared" si="44"/>
        <v>0</v>
      </c>
      <c r="BF179" s="213">
        <f t="shared" si="45"/>
        <v>0</v>
      </c>
      <c r="BG179" s="213">
        <f t="shared" si="46"/>
        <v>0</v>
      </c>
      <c r="BH179" s="213">
        <f t="shared" si="47"/>
        <v>0</v>
      </c>
      <c r="BI179" s="213">
        <f t="shared" si="48"/>
        <v>0</v>
      </c>
      <c r="BJ179" s="24" t="s">
        <v>80</v>
      </c>
      <c r="BK179" s="213">
        <f t="shared" si="49"/>
        <v>0</v>
      </c>
      <c r="BL179" s="24" t="s">
        <v>670</v>
      </c>
      <c r="BM179" s="24" t="s">
        <v>2101</v>
      </c>
    </row>
    <row r="180" spans="2:65" s="1" customFormat="1" ht="31.5" customHeight="1">
      <c r="B180" s="41"/>
      <c r="C180" s="202" t="s">
        <v>707</v>
      </c>
      <c r="D180" s="202" t="s">
        <v>175</v>
      </c>
      <c r="E180" s="203" t="s">
        <v>2102</v>
      </c>
      <c r="F180" s="204" t="s">
        <v>2103</v>
      </c>
      <c r="G180" s="205" t="s">
        <v>238</v>
      </c>
      <c r="H180" s="206">
        <v>12</v>
      </c>
      <c r="I180" s="207"/>
      <c r="J180" s="208">
        <f t="shared" si="40"/>
        <v>0</v>
      </c>
      <c r="K180" s="204" t="s">
        <v>179</v>
      </c>
      <c r="L180" s="61"/>
      <c r="M180" s="209" t="s">
        <v>21</v>
      </c>
      <c r="N180" s="210" t="s">
        <v>43</v>
      </c>
      <c r="O180" s="42"/>
      <c r="P180" s="211">
        <f t="shared" si="41"/>
        <v>0</v>
      </c>
      <c r="Q180" s="211">
        <v>0</v>
      </c>
      <c r="R180" s="211">
        <f t="shared" si="42"/>
        <v>0</v>
      </c>
      <c r="S180" s="211">
        <v>0</v>
      </c>
      <c r="T180" s="212">
        <f t="shared" si="43"/>
        <v>0</v>
      </c>
      <c r="AR180" s="24" t="s">
        <v>670</v>
      </c>
      <c r="AT180" s="24" t="s">
        <v>175</v>
      </c>
      <c r="AU180" s="24" t="s">
        <v>80</v>
      </c>
      <c r="AY180" s="24" t="s">
        <v>172</v>
      </c>
      <c r="BE180" s="213">
        <f t="shared" si="44"/>
        <v>0</v>
      </c>
      <c r="BF180" s="213">
        <f t="shared" si="45"/>
        <v>0</v>
      </c>
      <c r="BG180" s="213">
        <f t="shared" si="46"/>
        <v>0</v>
      </c>
      <c r="BH180" s="213">
        <f t="shared" si="47"/>
        <v>0</v>
      </c>
      <c r="BI180" s="213">
        <f t="shared" si="48"/>
        <v>0</v>
      </c>
      <c r="BJ180" s="24" t="s">
        <v>80</v>
      </c>
      <c r="BK180" s="213">
        <f t="shared" si="49"/>
        <v>0</v>
      </c>
      <c r="BL180" s="24" t="s">
        <v>670</v>
      </c>
      <c r="BM180" s="24" t="s">
        <v>2104</v>
      </c>
    </row>
    <row r="181" spans="2:65" s="1" customFormat="1" ht="31.5" customHeight="1">
      <c r="B181" s="41"/>
      <c r="C181" s="202" t="s">
        <v>713</v>
      </c>
      <c r="D181" s="202" t="s">
        <v>175</v>
      </c>
      <c r="E181" s="203" t="s">
        <v>2105</v>
      </c>
      <c r="F181" s="204" t="s">
        <v>2106</v>
      </c>
      <c r="G181" s="205" t="s">
        <v>238</v>
      </c>
      <c r="H181" s="206">
        <v>6</v>
      </c>
      <c r="I181" s="207"/>
      <c r="J181" s="208">
        <f t="shared" si="40"/>
        <v>0</v>
      </c>
      <c r="K181" s="204" t="s">
        <v>179</v>
      </c>
      <c r="L181" s="61"/>
      <c r="M181" s="209" t="s">
        <v>21</v>
      </c>
      <c r="N181" s="210" t="s">
        <v>43</v>
      </c>
      <c r="O181" s="42"/>
      <c r="P181" s="211">
        <f t="shared" si="41"/>
        <v>0</v>
      </c>
      <c r="Q181" s="211">
        <v>0</v>
      </c>
      <c r="R181" s="211">
        <f t="shared" si="42"/>
        <v>0</v>
      </c>
      <c r="S181" s="211">
        <v>0</v>
      </c>
      <c r="T181" s="212">
        <f t="shared" si="43"/>
        <v>0</v>
      </c>
      <c r="AR181" s="24" t="s">
        <v>670</v>
      </c>
      <c r="AT181" s="24" t="s">
        <v>175</v>
      </c>
      <c r="AU181" s="24" t="s">
        <v>80</v>
      </c>
      <c r="AY181" s="24" t="s">
        <v>172</v>
      </c>
      <c r="BE181" s="213">
        <f t="shared" si="44"/>
        <v>0</v>
      </c>
      <c r="BF181" s="213">
        <f t="shared" si="45"/>
        <v>0</v>
      </c>
      <c r="BG181" s="213">
        <f t="shared" si="46"/>
        <v>0</v>
      </c>
      <c r="BH181" s="213">
        <f t="shared" si="47"/>
        <v>0</v>
      </c>
      <c r="BI181" s="213">
        <f t="shared" si="48"/>
        <v>0</v>
      </c>
      <c r="BJ181" s="24" t="s">
        <v>80</v>
      </c>
      <c r="BK181" s="213">
        <f t="shared" si="49"/>
        <v>0</v>
      </c>
      <c r="BL181" s="24" t="s">
        <v>670</v>
      </c>
      <c r="BM181" s="24" t="s">
        <v>2107</v>
      </c>
    </row>
    <row r="182" spans="2:65" s="1" customFormat="1" ht="31.5" customHeight="1">
      <c r="B182" s="41"/>
      <c r="C182" s="202" t="s">
        <v>717</v>
      </c>
      <c r="D182" s="202" t="s">
        <v>175</v>
      </c>
      <c r="E182" s="203" t="s">
        <v>2108</v>
      </c>
      <c r="F182" s="204" t="s">
        <v>2109</v>
      </c>
      <c r="G182" s="205" t="s">
        <v>238</v>
      </c>
      <c r="H182" s="206">
        <v>1</v>
      </c>
      <c r="I182" s="207"/>
      <c r="J182" s="208">
        <f t="shared" si="40"/>
        <v>0</v>
      </c>
      <c r="K182" s="204" t="s">
        <v>179</v>
      </c>
      <c r="L182" s="61"/>
      <c r="M182" s="209" t="s">
        <v>21</v>
      </c>
      <c r="N182" s="210" t="s">
        <v>43</v>
      </c>
      <c r="O182" s="42"/>
      <c r="P182" s="211">
        <f t="shared" si="41"/>
        <v>0</v>
      </c>
      <c r="Q182" s="211">
        <v>0</v>
      </c>
      <c r="R182" s="211">
        <f t="shared" si="42"/>
        <v>0</v>
      </c>
      <c r="S182" s="211">
        <v>0</v>
      </c>
      <c r="T182" s="212">
        <f t="shared" si="43"/>
        <v>0</v>
      </c>
      <c r="AR182" s="24" t="s">
        <v>670</v>
      </c>
      <c r="AT182" s="24" t="s">
        <v>175</v>
      </c>
      <c r="AU182" s="24" t="s">
        <v>80</v>
      </c>
      <c r="AY182" s="24" t="s">
        <v>172</v>
      </c>
      <c r="BE182" s="213">
        <f t="shared" si="44"/>
        <v>0</v>
      </c>
      <c r="BF182" s="213">
        <f t="shared" si="45"/>
        <v>0</v>
      </c>
      <c r="BG182" s="213">
        <f t="shared" si="46"/>
        <v>0</v>
      </c>
      <c r="BH182" s="213">
        <f t="shared" si="47"/>
        <v>0</v>
      </c>
      <c r="BI182" s="213">
        <f t="shared" si="48"/>
        <v>0</v>
      </c>
      <c r="BJ182" s="24" t="s">
        <v>80</v>
      </c>
      <c r="BK182" s="213">
        <f t="shared" si="49"/>
        <v>0</v>
      </c>
      <c r="BL182" s="24" t="s">
        <v>670</v>
      </c>
      <c r="BM182" s="24" t="s">
        <v>2110</v>
      </c>
    </row>
    <row r="183" spans="2:65" s="1" customFormat="1" ht="31.5" customHeight="1">
      <c r="B183" s="41"/>
      <c r="C183" s="202" t="s">
        <v>723</v>
      </c>
      <c r="D183" s="202" t="s">
        <v>175</v>
      </c>
      <c r="E183" s="203" t="s">
        <v>2111</v>
      </c>
      <c r="F183" s="204" t="s">
        <v>2112</v>
      </c>
      <c r="G183" s="205" t="s">
        <v>238</v>
      </c>
      <c r="H183" s="206">
        <v>4</v>
      </c>
      <c r="I183" s="207"/>
      <c r="J183" s="208">
        <f t="shared" si="40"/>
        <v>0</v>
      </c>
      <c r="K183" s="204" t="s">
        <v>179</v>
      </c>
      <c r="L183" s="61"/>
      <c r="M183" s="209" t="s">
        <v>21</v>
      </c>
      <c r="N183" s="210" t="s">
        <v>43</v>
      </c>
      <c r="O183" s="42"/>
      <c r="P183" s="211">
        <f t="shared" si="41"/>
        <v>0</v>
      </c>
      <c r="Q183" s="211">
        <v>0</v>
      </c>
      <c r="R183" s="211">
        <f t="shared" si="42"/>
        <v>0</v>
      </c>
      <c r="S183" s="211">
        <v>0</v>
      </c>
      <c r="T183" s="212">
        <f t="shared" si="43"/>
        <v>0</v>
      </c>
      <c r="AR183" s="24" t="s">
        <v>670</v>
      </c>
      <c r="AT183" s="24" t="s">
        <v>175</v>
      </c>
      <c r="AU183" s="24" t="s">
        <v>80</v>
      </c>
      <c r="AY183" s="24" t="s">
        <v>172</v>
      </c>
      <c r="BE183" s="213">
        <f t="shared" si="44"/>
        <v>0</v>
      </c>
      <c r="BF183" s="213">
        <f t="shared" si="45"/>
        <v>0</v>
      </c>
      <c r="BG183" s="213">
        <f t="shared" si="46"/>
        <v>0</v>
      </c>
      <c r="BH183" s="213">
        <f t="shared" si="47"/>
        <v>0</v>
      </c>
      <c r="BI183" s="213">
        <f t="shared" si="48"/>
        <v>0</v>
      </c>
      <c r="BJ183" s="24" t="s">
        <v>80</v>
      </c>
      <c r="BK183" s="213">
        <f t="shared" si="49"/>
        <v>0</v>
      </c>
      <c r="BL183" s="24" t="s">
        <v>670</v>
      </c>
      <c r="BM183" s="24" t="s">
        <v>2113</v>
      </c>
    </row>
    <row r="184" spans="2:65" s="1" customFormat="1" ht="31.5" customHeight="1">
      <c r="B184" s="41"/>
      <c r="C184" s="202" t="s">
        <v>728</v>
      </c>
      <c r="D184" s="202" t="s">
        <v>175</v>
      </c>
      <c r="E184" s="203" t="s">
        <v>2114</v>
      </c>
      <c r="F184" s="204" t="s">
        <v>2115</v>
      </c>
      <c r="G184" s="205" t="s">
        <v>238</v>
      </c>
      <c r="H184" s="206">
        <v>2</v>
      </c>
      <c r="I184" s="207"/>
      <c r="J184" s="208">
        <f t="shared" si="40"/>
        <v>0</v>
      </c>
      <c r="K184" s="204" t="s">
        <v>179</v>
      </c>
      <c r="L184" s="61"/>
      <c r="M184" s="209" t="s">
        <v>21</v>
      </c>
      <c r="N184" s="210" t="s">
        <v>43</v>
      </c>
      <c r="O184" s="42"/>
      <c r="P184" s="211">
        <f t="shared" si="41"/>
        <v>0</v>
      </c>
      <c r="Q184" s="211">
        <v>0</v>
      </c>
      <c r="R184" s="211">
        <f t="shared" si="42"/>
        <v>0</v>
      </c>
      <c r="S184" s="211">
        <v>0</v>
      </c>
      <c r="T184" s="212">
        <f t="shared" si="43"/>
        <v>0</v>
      </c>
      <c r="AR184" s="24" t="s">
        <v>670</v>
      </c>
      <c r="AT184" s="24" t="s">
        <v>175</v>
      </c>
      <c r="AU184" s="24" t="s">
        <v>80</v>
      </c>
      <c r="AY184" s="24" t="s">
        <v>172</v>
      </c>
      <c r="BE184" s="213">
        <f t="shared" si="44"/>
        <v>0</v>
      </c>
      <c r="BF184" s="213">
        <f t="shared" si="45"/>
        <v>0</v>
      </c>
      <c r="BG184" s="213">
        <f t="shared" si="46"/>
        <v>0</v>
      </c>
      <c r="BH184" s="213">
        <f t="shared" si="47"/>
        <v>0</v>
      </c>
      <c r="BI184" s="213">
        <f t="shared" si="48"/>
        <v>0</v>
      </c>
      <c r="BJ184" s="24" t="s">
        <v>80</v>
      </c>
      <c r="BK184" s="213">
        <f t="shared" si="49"/>
        <v>0</v>
      </c>
      <c r="BL184" s="24" t="s">
        <v>670</v>
      </c>
      <c r="BM184" s="24" t="s">
        <v>2116</v>
      </c>
    </row>
    <row r="185" spans="2:65" s="1" customFormat="1" ht="22.5" customHeight="1">
      <c r="B185" s="41"/>
      <c r="C185" s="202" t="s">
        <v>735</v>
      </c>
      <c r="D185" s="202" t="s">
        <v>175</v>
      </c>
      <c r="E185" s="203" t="s">
        <v>2117</v>
      </c>
      <c r="F185" s="204" t="s">
        <v>2118</v>
      </c>
      <c r="G185" s="205" t="s">
        <v>238</v>
      </c>
      <c r="H185" s="206">
        <v>1</v>
      </c>
      <c r="I185" s="207"/>
      <c r="J185" s="208">
        <f t="shared" si="40"/>
        <v>0</v>
      </c>
      <c r="K185" s="204" t="s">
        <v>21</v>
      </c>
      <c r="L185" s="61"/>
      <c r="M185" s="209" t="s">
        <v>21</v>
      </c>
      <c r="N185" s="210" t="s">
        <v>43</v>
      </c>
      <c r="O185" s="42"/>
      <c r="P185" s="211">
        <f t="shared" si="41"/>
        <v>0</v>
      </c>
      <c r="Q185" s="211">
        <v>0</v>
      </c>
      <c r="R185" s="211">
        <f t="shared" si="42"/>
        <v>0</v>
      </c>
      <c r="S185" s="211">
        <v>0</v>
      </c>
      <c r="T185" s="212">
        <f t="shared" si="43"/>
        <v>0</v>
      </c>
      <c r="AR185" s="24" t="s">
        <v>670</v>
      </c>
      <c r="AT185" s="24" t="s">
        <v>175</v>
      </c>
      <c r="AU185" s="24" t="s">
        <v>80</v>
      </c>
      <c r="AY185" s="24" t="s">
        <v>172</v>
      </c>
      <c r="BE185" s="213">
        <f t="shared" si="44"/>
        <v>0</v>
      </c>
      <c r="BF185" s="213">
        <f t="shared" si="45"/>
        <v>0</v>
      </c>
      <c r="BG185" s="213">
        <f t="shared" si="46"/>
        <v>0</v>
      </c>
      <c r="BH185" s="213">
        <f t="shared" si="47"/>
        <v>0</v>
      </c>
      <c r="BI185" s="213">
        <f t="shared" si="48"/>
        <v>0</v>
      </c>
      <c r="BJ185" s="24" t="s">
        <v>80</v>
      </c>
      <c r="BK185" s="213">
        <f t="shared" si="49"/>
        <v>0</v>
      </c>
      <c r="BL185" s="24" t="s">
        <v>670</v>
      </c>
      <c r="BM185" s="24" t="s">
        <v>2119</v>
      </c>
    </row>
    <row r="186" spans="2:65" s="1" customFormat="1" ht="22.5" customHeight="1">
      <c r="B186" s="41"/>
      <c r="C186" s="254" t="s">
        <v>742</v>
      </c>
      <c r="D186" s="254" t="s">
        <v>399</v>
      </c>
      <c r="E186" s="255" t="s">
        <v>2120</v>
      </c>
      <c r="F186" s="256" t="s">
        <v>2121</v>
      </c>
      <c r="G186" s="257" t="s">
        <v>238</v>
      </c>
      <c r="H186" s="258">
        <v>1</v>
      </c>
      <c r="I186" s="259"/>
      <c r="J186" s="260">
        <f t="shared" si="40"/>
        <v>0</v>
      </c>
      <c r="K186" s="256" t="s">
        <v>21</v>
      </c>
      <c r="L186" s="261"/>
      <c r="M186" s="262" t="s">
        <v>21</v>
      </c>
      <c r="N186" s="263" t="s">
        <v>43</v>
      </c>
      <c r="O186" s="42"/>
      <c r="P186" s="211">
        <f t="shared" si="41"/>
        <v>0</v>
      </c>
      <c r="Q186" s="211">
        <v>2E-05</v>
      </c>
      <c r="R186" s="211">
        <f t="shared" si="42"/>
        <v>2E-05</v>
      </c>
      <c r="S186" s="211">
        <v>0</v>
      </c>
      <c r="T186" s="212">
        <f t="shared" si="43"/>
        <v>0</v>
      </c>
      <c r="AR186" s="24" t="s">
        <v>1008</v>
      </c>
      <c r="AT186" s="24" t="s">
        <v>399</v>
      </c>
      <c r="AU186" s="24" t="s">
        <v>80</v>
      </c>
      <c r="AY186" s="24" t="s">
        <v>172</v>
      </c>
      <c r="BE186" s="213">
        <f t="shared" si="44"/>
        <v>0</v>
      </c>
      <c r="BF186" s="213">
        <f t="shared" si="45"/>
        <v>0</v>
      </c>
      <c r="BG186" s="213">
        <f t="shared" si="46"/>
        <v>0</v>
      </c>
      <c r="BH186" s="213">
        <f t="shared" si="47"/>
        <v>0</v>
      </c>
      <c r="BI186" s="213">
        <f t="shared" si="48"/>
        <v>0</v>
      </c>
      <c r="BJ186" s="24" t="s">
        <v>80</v>
      </c>
      <c r="BK186" s="213">
        <f t="shared" si="49"/>
        <v>0</v>
      </c>
      <c r="BL186" s="24" t="s">
        <v>1008</v>
      </c>
      <c r="BM186" s="24" t="s">
        <v>2122</v>
      </c>
    </row>
    <row r="187" spans="2:65" s="1" customFormat="1" ht="31.5" customHeight="1">
      <c r="B187" s="41"/>
      <c r="C187" s="202" t="s">
        <v>748</v>
      </c>
      <c r="D187" s="202" t="s">
        <v>175</v>
      </c>
      <c r="E187" s="203" t="s">
        <v>2123</v>
      </c>
      <c r="F187" s="204" t="s">
        <v>2124</v>
      </c>
      <c r="G187" s="205" t="s">
        <v>238</v>
      </c>
      <c r="H187" s="206">
        <v>2</v>
      </c>
      <c r="I187" s="207"/>
      <c r="J187" s="208">
        <f t="shared" si="40"/>
        <v>0</v>
      </c>
      <c r="K187" s="204" t="s">
        <v>432</v>
      </c>
      <c r="L187" s="61"/>
      <c r="M187" s="209" t="s">
        <v>21</v>
      </c>
      <c r="N187" s="210" t="s">
        <v>43</v>
      </c>
      <c r="O187" s="42"/>
      <c r="P187" s="211">
        <f t="shared" si="41"/>
        <v>0</v>
      </c>
      <c r="Q187" s="211">
        <v>0</v>
      </c>
      <c r="R187" s="211">
        <f t="shared" si="42"/>
        <v>0</v>
      </c>
      <c r="S187" s="211">
        <v>0</v>
      </c>
      <c r="T187" s="212">
        <f t="shared" si="43"/>
        <v>0</v>
      </c>
      <c r="AR187" s="24" t="s">
        <v>670</v>
      </c>
      <c r="AT187" s="24" t="s">
        <v>175</v>
      </c>
      <c r="AU187" s="24" t="s">
        <v>80</v>
      </c>
      <c r="AY187" s="24" t="s">
        <v>172</v>
      </c>
      <c r="BE187" s="213">
        <f t="shared" si="44"/>
        <v>0</v>
      </c>
      <c r="BF187" s="213">
        <f t="shared" si="45"/>
        <v>0</v>
      </c>
      <c r="BG187" s="213">
        <f t="shared" si="46"/>
        <v>0</v>
      </c>
      <c r="BH187" s="213">
        <f t="shared" si="47"/>
        <v>0</v>
      </c>
      <c r="BI187" s="213">
        <f t="shared" si="48"/>
        <v>0</v>
      </c>
      <c r="BJ187" s="24" t="s">
        <v>80</v>
      </c>
      <c r="BK187" s="213">
        <f t="shared" si="49"/>
        <v>0</v>
      </c>
      <c r="BL187" s="24" t="s">
        <v>670</v>
      </c>
      <c r="BM187" s="24" t="s">
        <v>2125</v>
      </c>
    </row>
    <row r="188" spans="2:65" s="1" customFormat="1" ht="22.5" customHeight="1">
      <c r="B188" s="41"/>
      <c r="C188" s="254" t="s">
        <v>752</v>
      </c>
      <c r="D188" s="254" t="s">
        <v>399</v>
      </c>
      <c r="E188" s="255" t="s">
        <v>2126</v>
      </c>
      <c r="F188" s="256" t="s">
        <v>2127</v>
      </c>
      <c r="G188" s="257" t="s">
        <v>238</v>
      </c>
      <c r="H188" s="258">
        <v>2</v>
      </c>
      <c r="I188" s="259"/>
      <c r="J188" s="260">
        <f t="shared" si="40"/>
        <v>0</v>
      </c>
      <c r="K188" s="256" t="s">
        <v>21</v>
      </c>
      <c r="L188" s="261"/>
      <c r="M188" s="262" t="s">
        <v>21</v>
      </c>
      <c r="N188" s="263" t="s">
        <v>43</v>
      </c>
      <c r="O188" s="42"/>
      <c r="P188" s="211">
        <f t="shared" si="41"/>
        <v>0</v>
      </c>
      <c r="Q188" s="211">
        <v>6E-05</v>
      </c>
      <c r="R188" s="211">
        <f t="shared" si="42"/>
        <v>0.00012</v>
      </c>
      <c r="S188" s="211">
        <v>0</v>
      </c>
      <c r="T188" s="212">
        <f t="shared" si="43"/>
        <v>0</v>
      </c>
      <c r="AR188" s="24" t="s">
        <v>1008</v>
      </c>
      <c r="AT188" s="24" t="s">
        <v>399</v>
      </c>
      <c r="AU188" s="24" t="s">
        <v>80</v>
      </c>
      <c r="AY188" s="24" t="s">
        <v>172</v>
      </c>
      <c r="BE188" s="213">
        <f t="shared" si="44"/>
        <v>0</v>
      </c>
      <c r="BF188" s="213">
        <f t="shared" si="45"/>
        <v>0</v>
      </c>
      <c r="BG188" s="213">
        <f t="shared" si="46"/>
        <v>0</v>
      </c>
      <c r="BH188" s="213">
        <f t="shared" si="47"/>
        <v>0</v>
      </c>
      <c r="BI188" s="213">
        <f t="shared" si="48"/>
        <v>0</v>
      </c>
      <c r="BJ188" s="24" t="s">
        <v>80</v>
      </c>
      <c r="BK188" s="213">
        <f t="shared" si="49"/>
        <v>0</v>
      </c>
      <c r="BL188" s="24" t="s">
        <v>1008</v>
      </c>
      <c r="BM188" s="24" t="s">
        <v>2128</v>
      </c>
    </row>
    <row r="189" spans="2:65" s="1" customFormat="1" ht="31.5" customHeight="1">
      <c r="B189" s="41"/>
      <c r="C189" s="202" t="s">
        <v>759</v>
      </c>
      <c r="D189" s="202" t="s">
        <v>175</v>
      </c>
      <c r="E189" s="203" t="s">
        <v>2129</v>
      </c>
      <c r="F189" s="204" t="s">
        <v>2130</v>
      </c>
      <c r="G189" s="205" t="s">
        <v>238</v>
      </c>
      <c r="H189" s="206">
        <v>8</v>
      </c>
      <c r="I189" s="207"/>
      <c r="J189" s="208">
        <f t="shared" si="40"/>
        <v>0</v>
      </c>
      <c r="K189" s="204" t="s">
        <v>1981</v>
      </c>
      <c r="L189" s="61"/>
      <c r="M189" s="209" t="s">
        <v>21</v>
      </c>
      <c r="N189" s="210" t="s">
        <v>43</v>
      </c>
      <c r="O189" s="42"/>
      <c r="P189" s="211">
        <f t="shared" si="41"/>
        <v>0</v>
      </c>
      <c r="Q189" s="211">
        <v>0</v>
      </c>
      <c r="R189" s="211">
        <f t="shared" si="42"/>
        <v>0</v>
      </c>
      <c r="S189" s="211">
        <v>0</v>
      </c>
      <c r="T189" s="212">
        <f t="shared" si="43"/>
        <v>0</v>
      </c>
      <c r="AR189" s="24" t="s">
        <v>670</v>
      </c>
      <c r="AT189" s="24" t="s">
        <v>175</v>
      </c>
      <c r="AU189" s="24" t="s">
        <v>80</v>
      </c>
      <c r="AY189" s="24" t="s">
        <v>172</v>
      </c>
      <c r="BE189" s="213">
        <f t="shared" si="44"/>
        <v>0</v>
      </c>
      <c r="BF189" s="213">
        <f t="shared" si="45"/>
        <v>0</v>
      </c>
      <c r="BG189" s="213">
        <f t="shared" si="46"/>
        <v>0</v>
      </c>
      <c r="BH189" s="213">
        <f t="shared" si="47"/>
        <v>0</v>
      </c>
      <c r="BI189" s="213">
        <f t="shared" si="48"/>
        <v>0</v>
      </c>
      <c r="BJ189" s="24" t="s">
        <v>80</v>
      </c>
      <c r="BK189" s="213">
        <f t="shared" si="49"/>
        <v>0</v>
      </c>
      <c r="BL189" s="24" t="s">
        <v>670</v>
      </c>
      <c r="BM189" s="24" t="s">
        <v>2131</v>
      </c>
    </row>
    <row r="190" spans="2:65" s="1" customFormat="1" ht="22.5" customHeight="1">
      <c r="B190" s="41"/>
      <c r="C190" s="254" t="s">
        <v>766</v>
      </c>
      <c r="D190" s="254" t="s">
        <v>399</v>
      </c>
      <c r="E190" s="255" t="s">
        <v>2132</v>
      </c>
      <c r="F190" s="256" t="s">
        <v>2133</v>
      </c>
      <c r="G190" s="257" t="s">
        <v>1006</v>
      </c>
      <c r="H190" s="258">
        <v>8</v>
      </c>
      <c r="I190" s="259"/>
      <c r="J190" s="260">
        <f t="shared" si="40"/>
        <v>0</v>
      </c>
      <c r="K190" s="256" t="s">
        <v>21</v>
      </c>
      <c r="L190" s="261"/>
      <c r="M190" s="262" t="s">
        <v>21</v>
      </c>
      <c r="N190" s="263" t="s">
        <v>43</v>
      </c>
      <c r="O190" s="42"/>
      <c r="P190" s="211">
        <f t="shared" si="41"/>
        <v>0</v>
      </c>
      <c r="Q190" s="211">
        <v>0</v>
      </c>
      <c r="R190" s="211">
        <f t="shared" si="42"/>
        <v>0</v>
      </c>
      <c r="S190" s="211">
        <v>0</v>
      </c>
      <c r="T190" s="212">
        <f t="shared" si="43"/>
        <v>0</v>
      </c>
      <c r="AR190" s="24" t="s">
        <v>1008</v>
      </c>
      <c r="AT190" s="24" t="s">
        <v>399</v>
      </c>
      <c r="AU190" s="24" t="s">
        <v>80</v>
      </c>
      <c r="AY190" s="24" t="s">
        <v>172</v>
      </c>
      <c r="BE190" s="213">
        <f t="shared" si="44"/>
        <v>0</v>
      </c>
      <c r="BF190" s="213">
        <f t="shared" si="45"/>
        <v>0</v>
      </c>
      <c r="BG190" s="213">
        <f t="shared" si="46"/>
        <v>0</v>
      </c>
      <c r="BH190" s="213">
        <f t="shared" si="47"/>
        <v>0</v>
      </c>
      <c r="BI190" s="213">
        <f t="shared" si="48"/>
        <v>0</v>
      </c>
      <c r="BJ190" s="24" t="s">
        <v>80</v>
      </c>
      <c r="BK190" s="213">
        <f t="shared" si="49"/>
        <v>0</v>
      </c>
      <c r="BL190" s="24" t="s">
        <v>1008</v>
      </c>
      <c r="BM190" s="24" t="s">
        <v>2134</v>
      </c>
    </row>
    <row r="191" spans="2:65" s="1" customFormat="1" ht="22.5" customHeight="1">
      <c r="B191" s="41"/>
      <c r="C191" s="202" t="s">
        <v>771</v>
      </c>
      <c r="D191" s="202" t="s">
        <v>175</v>
      </c>
      <c r="E191" s="203" t="s">
        <v>2135</v>
      </c>
      <c r="F191" s="204" t="s">
        <v>2136</v>
      </c>
      <c r="G191" s="205" t="s">
        <v>238</v>
      </c>
      <c r="H191" s="206">
        <v>4</v>
      </c>
      <c r="I191" s="207"/>
      <c r="J191" s="208">
        <f t="shared" si="40"/>
        <v>0</v>
      </c>
      <c r="K191" s="204" t="s">
        <v>21</v>
      </c>
      <c r="L191" s="61"/>
      <c r="M191" s="209" t="s">
        <v>21</v>
      </c>
      <c r="N191" s="210" t="s">
        <v>43</v>
      </c>
      <c r="O191" s="42"/>
      <c r="P191" s="211">
        <f t="shared" si="41"/>
        <v>0</v>
      </c>
      <c r="Q191" s="211">
        <v>0</v>
      </c>
      <c r="R191" s="211">
        <f t="shared" si="42"/>
        <v>0</v>
      </c>
      <c r="S191" s="211">
        <v>0</v>
      </c>
      <c r="T191" s="212">
        <f t="shared" si="43"/>
        <v>0</v>
      </c>
      <c r="AR191" s="24" t="s">
        <v>670</v>
      </c>
      <c r="AT191" s="24" t="s">
        <v>175</v>
      </c>
      <c r="AU191" s="24" t="s">
        <v>80</v>
      </c>
      <c r="AY191" s="24" t="s">
        <v>172</v>
      </c>
      <c r="BE191" s="213">
        <f t="shared" si="44"/>
        <v>0</v>
      </c>
      <c r="BF191" s="213">
        <f t="shared" si="45"/>
        <v>0</v>
      </c>
      <c r="BG191" s="213">
        <f t="shared" si="46"/>
        <v>0</v>
      </c>
      <c r="BH191" s="213">
        <f t="shared" si="47"/>
        <v>0</v>
      </c>
      <c r="BI191" s="213">
        <f t="shared" si="48"/>
        <v>0</v>
      </c>
      <c r="BJ191" s="24" t="s">
        <v>80</v>
      </c>
      <c r="BK191" s="213">
        <f t="shared" si="49"/>
        <v>0</v>
      </c>
      <c r="BL191" s="24" t="s">
        <v>670</v>
      </c>
      <c r="BM191" s="24" t="s">
        <v>2137</v>
      </c>
    </row>
    <row r="192" spans="2:65" s="1" customFormat="1" ht="22.5" customHeight="1">
      <c r="B192" s="41"/>
      <c r="C192" s="254" t="s">
        <v>775</v>
      </c>
      <c r="D192" s="254" t="s">
        <v>399</v>
      </c>
      <c r="E192" s="255" t="s">
        <v>2138</v>
      </c>
      <c r="F192" s="256" t="s">
        <v>2139</v>
      </c>
      <c r="G192" s="257" t="s">
        <v>1006</v>
      </c>
      <c r="H192" s="258">
        <v>4</v>
      </c>
      <c r="I192" s="259"/>
      <c r="J192" s="260">
        <f t="shared" si="40"/>
        <v>0</v>
      </c>
      <c r="K192" s="256" t="s">
        <v>21</v>
      </c>
      <c r="L192" s="261"/>
      <c r="M192" s="262" t="s">
        <v>21</v>
      </c>
      <c r="N192" s="263" t="s">
        <v>43</v>
      </c>
      <c r="O192" s="42"/>
      <c r="P192" s="211">
        <f t="shared" si="41"/>
        <v>0</v>
      </c>
      <c r="Q192" s="211">
        <v>0</v>
      </c>
      <c r="R192" s="211">
        <f t="shared" si="42"/>
        <v>0</v>
      </c>
      <c r="S192" s="211">
        <v>0</v>
      </c>
      <c r="T192" s="212">
        <f t="shared" si="43"/>
        <v>0</v>
      </c>
      <c r="AR192" s="24" t="s">
        <v>1008</v>
      </c>
      <c r="AT192" s="24" t="s">
        <v>399</v>
      </c>
      <c r="AU192" s="24" t="s">
        <v>80</v>
      </c>
      <c r="AY192" s="24" t="s">
        <v>172</v>
      </c>
      <c r="BE192" s="213">
        <f t="shared" si="44"/>
        <v>0</v>
      </c>
      <c r="BF192" s="213">
        <f t="shared" si="45"/>
        <v>0</v>
      </c>
      <c r="BG192" s="213">
        <f t="shared" si="46"/>
        <v>0</v>
      </c>
      <c r="BH192" s="213">
        <f t="shared" si="47"/>
        <v>0</v>
      </c>
      <c r="BI192" s="213">
        <f t="shared" si="48"/>
        <v>0</v>
      </c>
      <c r="BJ192" s="24" t="s">
        <v>80</v>
      </c>
      <c r="BK192" s="213">
        <f t="shared" si="49"/>
        <v>0</v>
      </c>
      <c r="BL192" s="24" t="s">
        <v>1008</v>
      </c>
      <c r="BM192" s="24" t="s">
        <v>2140</v>
      </c>
    </row>
    <row r="193" spans="2:65" s="1" customFormat="1" ht="31.5" customHeight="1">
      <c r="B193" s="41"/>
      <c r="C193" s="202" t="s">
        <v>780</v>
      </c>
      <c r="D193" s="202" t="s">
        <v>175</v>
      </c>
      <c r="E193" s="203" t="s">
        <v>2141</v>
      </c>
      <c r="F193" s="204" t="s">
        <v>2142</v>
      </c>
      <c r="G193" s="205" t="s">
        <v>238</v>
      </c>
      <c r="H193" s="206">
        <v>1</v>
      </c>
      <c r="I193" s="207"/>
      <c r="J193" s="208">
        <f t="shared" si="40"/>
        <v>0</v>
      </c>
      <c r="K193" s="204" t="s">
        <v>179</v>
      </c>
      <c r="L193" s="61"/>
      <c r="M193" s="209" t="s">
        <v>21</v>
      </c>
      <c r="N193" s="210" t="s">
        <v>43</v>
      </c>
      <c r="O193" s="42"/>
      <c r="P193" s="211">
        <f t="shared" si="41"/>
        <v>0</v>
      </c>
      <c r="Q193" s="211">
        <v>0</v>
      </c>
      <c r="R193" s="211">
        <f t="shared" si="42"/>
        <v>0</v>
      </c>
      <c r="S193" s="211">
        <v>0</v>
      </c>
      <c r="T193" s="212">
        <f t="shared" si="43"/>
        <v>0</v>
      </c>
      <c r="AR193" s="24" t="s">
        <v>670</v>
      </c>
      <c r="AT193" s="24" t="s">
        <v>175</v>
      </c>
      <c r="AU193" s="24" t="s">
        <v>80</v>
      </c>
      <c r="AY193" s="24" t="s">
        <v>172</v>
      </c>
      <c r="BE193" s="213">
        <f t="shared" si="44"/>
        <v>0</v>
      </c>
      <c r="BF193" s="213">
        <f t="shared" si="45"/>
        <v>0</v>
      </c>
      <c r="BG193" s="213">
        <f t="shared" si="46"/>
        <v>0</v>
      </c>
      <c r="BH193" s="213">
        <f t="shared" si="47"/>
        <v>0</v>
      </c>
      <c r="BI193" s="213">
        <f t="shared" si="48"/>
        <v>0</v>
      </c>
      <c r="BJ193" s="24" t="s">
        <v>80</v>
      </c>
      <c r="BK193" s="213">
        <f t="shared" si="49"/>
        <v>0</v>
      </c>
      <c r="BL193" s="24" t="s">
        <v>670</v>
      </c>
      <c r="BM193" s="24" t="s">
        <v>2143</v>
      </c>
    </row>
    <row r="194" spans="2:65" s="1" customFormat="1" ht="22.5" customHeight="1">
      <c r="B194" s="41"/>
      <c r="C194" s="254" t="s">
        <v>784</v>
      </c>
      <c r="D194" s="254" t="s">
        <v>399</v>
      </c>
      <c r="E194" s="255" t="s">
        <v>2144</v>
      </c>
      <c r="F194" s="256" t="s">
        <v>2145</v>
      </c>
      <c r="G194" s="257" t="s">
        <v>1006</v>
      </c>
      <c r="H194" s="258">
        <v>1</v>
      </c>
      <c r="I194" s="259"/>
      <c r="J194" s="260">
        <f t="shared" si="40"/>
        <v>0</v>
      </c>
      <c r="K194" s="256" t="s">
        <v>21</v>
      </c>
      <c r="L194" s="261"/>
      <c r="M194" s="262" t="s">
        <v>21</v>
      </c>
      <c r="N194" s="263" t="s">
        <v>43</v>
      </c>
      <c r="O194" s="42"/>
      <c r="P194" s="211">
        <f t="shared" si="41"/>
        <v>0</v>
      </c>
      <c r="Q194" s="211">
        <v>0</v>
      </c>
      <c r="R194" s="211">
        <f t="shared" si="42"/>
        <v>0</v>
      </c>
      <c r="S194" s="211">
        <v>0</v>
      </c>
      <c r="T194" s="212">
        <f t="shared" si="43"/>
        <v>0</v>
      </c>
      <c r="AR194" s="24" t="s">
        <v>1008</v>
      </c>
      <c r="AT194" s="24" t="s">
        <v>399</v>
      </c>
      <c r="AU194" s="24" t="s">
        <v>80</v>
      </c>
      <c r="AY194" s="24" t="s">
        <v>172</v>
      </c>
      <c r="BE194" s="213">
        <f t="shared" si="44"/>
        <v>0</v>
      </c>
      <c r="BF194" s="213">
        <f t="shared" si="45"/>
        <v>0</v>
      </c>
      <c r="BG194" s="213">
        <f t="shared" si="46"/>
        <v>0</v>
      </c>
      <c r="BH194" s="213">
        <f t="shared" si="47"/>
        <v>0</v>
      </c>
      <c r="BI194" s="213">
        <f t="shared" si="48"/>
        <v>0</v>
      </c>
      <c r="BJ194" s="24" t="s">
        <v>80</v>
      </c>
      <c r="BK194" s="213">
        <f t="shared" si="49"/>
        <v>0</v>
      </c>
      <c r="BL194" s="24" t="s">
        <v>1008</v>
      </c>
      <c r="BM194" s="24" t="s">
        <v>2146</v>
      </c>
    </row>
    <row r="195" spans="2:65" s="1" customFormat="1" ht="31.5" customHeight="1">
      <c r="B195" s="41"/>
      <c r="C195" s="202" t="s">
        <v>788</v>
      </c>
      <c r="D195" s="202" t="s">
        <v>175</v>
      </c>
      <c r="E195" s="203" t="s">
        <v>2147</v>
      </c>
      <c r="F195" s="204" t="s">
        <v>2148</v>
      </c>
      <c r="G195" s="205" t="s">
        <v>238</v>
      </c>
      <c r="H195" s="206">
        <v>6</v>
      </c>
      <c r="I195" s="207"/>
      <c r="J195" s="208">
        <f t="shared" si="40"/>
        <v>0</v>
      </c>
      <c r="K195" s="204" t="s">
        <v>179</v>
      </c>
      <c r="L195" s="61"/>
      <c r="M195" s="209" t="s">
        <v>21</v>
      </c>
      <c r="N195" s="210" t="s">
        <v>43</v>
      </c>
      <c r="O195" s="42"/>
      <c r="P195" s="211">
        <f t="shared" si="41"/>
        <v>0</v>
      </c>
      <c r="Q195" s="211">
        <v>0</v>
      </c>
      <c r="R195" s="211">
        <f t="shared" si="42"/>
        <v>0</v>
      </c>
      <c r="S195" s="211">
        <v>0</v>
      </c>
      <c r="T195" s="212">
        <f t="shared" si="43"/>
        <v>0</v>
      </c>
      <c r="AR195" s="24" t="s">
        <v>670</v>
      </c>
      <c r="AT195" s="24" t="s">
        <v>175</v>
      </c>
      <c r="AU195" s="24" t="s">
        <v>80</v>
      </c>
      <c r="AY195" s="24" t="s">
        <v>172</v>
      </c>
      <c r="BE195" s="213">
        <f t="shared" si="44"/>
        <v>0</v>
      </c>
      <c r="BF195" s="213">
        <f t="shared" si="45"/>
        <v>0</v>
      </c>
      <c r="BG195" s="213">
        <f t="shared" si="46"/>
        <v>0</v>
      </c>
      <c r="BH195" s="213">
        <f t="shared" si="47"/>
        <v>0</v>
      </c>
      <c r="BI195" s="213">
        <f t="shared" si="48"/>
        <v>0</v>
      </c>
      <c r="BJ195" s="24" t="s">
        <v>80</v>
      </c>
      <c r="BK195" s="213">
        <f t="shared" si="49"/>
        <v>0</v>
      </c>
      <c r="BL195" s="24" t="s">
        <v>670</v>
      </c>
      <c r="BM195" s="24" t="s">
        <v>2149</v>
      </c>
    </row>
    <row r="196" spans="2:65" s="1" customFormat="1" ht="22.5" customHeight="1">
      <c r="B196" s="41"/>
      <c r="C196" s="254" t="s">
        <v>792</v>
      </c>
      <c r="D196" s="254" t="s">
        <v>399</v>
      </c>
      <c r="E196" s="255" t="s">
        <v>2150</v>
      </c>
      <c r="F196" s="256" t="s">
        <v>2145</v>
      </c>
      <c r="G196" s="257" t="s">
        <v>1006</v>
      </c>
      <c r="H196" s="258">
        <v>6</v>
      </c>
      <c r="I196" s="259"/>
      <c r="J196" s="260">
        <f t="shared" si="40"/>
        <v>0</v>
      </c>
      <c r="K196" s="256" t="s">
        <v>21</v>
      </c>
      <c r="L196" s="261"/>
      <c r="M196" s="262" t="s">
        <v>21</v>
      </c>
      <c r="N196" s="263" t="s">
        <v>43</v>
      </c>
      <c r="O196" s="42"/>
      <c r="P196" s="211">
        <f t="shared" si="41"/>
        <v>0</v>
      </c>
      <c r="Q196" s="211">
        <v>0</v>
      </c>
      <c r="R196" s="211">
        <f t="shared" si="42"/>
        <v>0</v>
      </c>
      <c r="S196" s="211">
        <v>0</v>
      </c>
      <c r="T196" s="212">
        <f t="shared" si="43"/>
        <v>0</v>
      </c>
      <c r="AR196" s="24" t="s">
        <v>1008</v>
      </c>
      <c r="AT196" s="24" t="s">
        <v>399</v>
      </c>
      <c r="AU196" s="24" t="s">
        <v>80</v>
      </c>
      <c r="AY196" s="24" t="s">
        <v>172</v>
      </c>
      <c r="BE196" s="213">
        <f t="shared" si="44"/>
        <v>0</v>
      </c>
      <c r="BF196" s="213">
        <f t="shared" si="45"/>
        <v>0</v>
      </c>
      <c r="BG196" s="213">
        <f t="shared" si="46"/>
        <v>0</v>
      </c>
      <c r="BH196" s="213">
        <f t="shared" si="47"/>
        <v>0</v>
      </c>
      <c r="BI196" s="213">
        <f t="shared" si="48"/>
        <v>0</v>
      </c>
      <c r="BJ196" s="24" t="s">
        <v>80</v>
      </c>
      <c r="BK196" s="213">
        <f t="shared" si="49"/>
        <v>0</v>
      </c>
      <c r="BL196" s="24" t="s">
        <v>1008</v>
      </c>
      <c r="BM196" s="24" t="s">
        <v>2151</v>
      </c>
    </row>
    <row r="197" spans="2:65" s="1" customFormat="1" ht="31.5" customHeight="1">
      <c r="B197" s="41"/>
      <c r="C197" s="202" t="s">
        <v>798</v>
      </c>
      <c r="D197" s="202" t="s">
        <v>175</v>
      </c>
      <c r="E197" s="203" t="s">
        <v>2152</v>
      </c>
      <c r="F197" s="204" t="s">
        <v>2153</v>
      </c>
      <c r="G197" s="205" t="s">
        <v>238</v>
      </c>
      <c r="H197" s="206">
        <v>1</v>
      </c>
      <c r="I197" s="207"/>
      <c r="J197" s="208">
        <f t="shared" si="40"/>
        <v>0</v>
      </c>
      <c r="K197" s="204" t="s">
        <v>179</v>
      </c>
      <c r="L197" s="61"/>
      <c r="M197" s="209" t="s">
        <v>21</v>
      </c>
      <c r="N197" s="210" t="s">
        <v>43</v>
      </c>
      <c r="O197" s="42"/>
      <c r="P197" s="211">
        <f t="shared" si="41"/>
        <v>0</v>
      </c>
      <c r="Q197" s="211">
        <v>0</v>
      </c>
      <c r="R197" s="211">
        <f t="shared" si="42"/>
        <v>0</v>
      </c>
      <c r="S197" s="211">
        <v>0</v>
      </c>
      <c r="T197" s="212">
        <f t="shared" si="43"/>
        <v>0</v>
      </c>
      <c r="AR197" s="24" t="s">
        <v>670</v>
      </c>
      <c r="AT197" s="24" t="s">
        <v>175</v>
      </c>
      <c r="AU197" s="24" t="s">
        <v>80</v>
      </c>
      <c r="AY197" s="24" t="s">
        <v>172</v>
      </c>
      <c r="BE197" s="213">
        <f t="shared" si="44"/>
        <v>0</v>
      </c>
      <c r="BF197" s="213">
        <f t="shared" si="45"/>
        <v>0</v>
      </c>
      <c r="BG197" s="213">
        <f t="shared" si="46"/>
        <v>0</v>
      </c>
      <c r="BH197" s="213">
        <f t="shared" si="47"/>
        <v>0</v>
      </c>
      <c r="BI197" s="213">
        <f t="shared" si="48"/>
        <v>0</v>
      </c>
      <c r="BJ197" s="24" t="s">
        <v>80</v>
      </c>
      <c r="BK197" s="213">
        <f t="shared" si="49"/>
        <v>0</v>
      </c>
      <c r="BL197" s="24" t="s">
        <v>670</v>
      </c>
      <c r="BM197" s="24" t="s">
        <v>2154</v>
      </c>
    </row>
    <row r="198" spans="2:65" s="1" customFormat="1" ht="22.5" customHeight="1">
      <c r="B198" s="41"/>
      <c r="C198" s="254" t="s">
        <v>802</v>
      </c>
      <c r="D198" s="254" t="s">
        <v>399</v>
      </c>
      <c r="E198" s="255" t="s">
        <v>2155</v>
      </c>
      <c r="F198" s="256" t="s">
        <v>2145</v>
      </c>
      <c r="G198" s="257" t="s">
        <v>1006</v>
      </c>
      <c r="H198" s="258">
        <v>1</v>
      </c>
      <c r="I198" s="259"/>
      <c r="J198" s="260">
        <f t="shared" si="40"/>
        <v>0</v>
      </c>
      <c r="K198" s="256" t="s">
        <v>21</v>
      </c>
      <c r="L198" s="261"/>
      <c r="M198" s="262" t="s">
        <v>21</v>
      </c>
      <c r="N198" s="263" t="s">
        <v>43</v>
      </c>
      <c r="O198" s="42"/>
      <c r="P198" s="211">
        <f t="shared" si="41"/>
        <v>0</v>
      </c>
      <c r="Q198" s="211">
        <v>0</v>
      </c>
      <c r="R198" s="211">
        <f t="shared" si="42"/>
        <v>0</v>
      </c>
      <c r="S198" s="211">
        <v>0</v>
      </c>
      <c r="T198" s="212">
        <f t="shared" si="43"/>
        <v>0</v>
      </c>
      <c r="AR198" s="24" t="s">
        <v>1008</v>
      </c>
      <c r="AT198" s="24" t="s">
        <v>399</v>
      </c>
      <c r="AU198" s="24" t="s">
        <v>80</v>
      </c>
      <c r="AY198" s="24" t="s">
        <v>172</v>
      </c>
      <c r="BE198" s="213">
        <f t="shared" si="44"/>
        <v>0</v>
      </c>
      <c r="BF198" s="213">
        <f t="shared" si="45"/>
        <v>0</v>
      </c>
      <c r="BG198" s="213">
        <f t="shared" si="46"/>
        <v>0</v>
      </c>
      <c r="BH198" s="213">
        <f t="shared" si="47"/>
        <v>0</v>
      </c>
      <c r="BI198" s="213">
        <f t="shared" si="48"/>
        <v>0</v>
      </c>
      <c r="BJ198" s="24" t="s">
        <v>80</v>
      </c>
      <c r="BK198" s="213">
        <f t="shared" si="49"/>
        <v>0</v>
      </c>
      <c r="BL198" s="24" t="s">
        <v>1008</v>
      </c>
      <c r="BM198" s="24" t="s">
        <v>2156</v>
      </c>
    </row>
    <row r="199" spans="2:65" s="1" customFormat="1" ht="31.5" customHeight="1">
      <c r="B199" s="41"/>
      <c r="C199" s="202" t="s">
        <v>806</v>
      </c>
      <c r="D199" s="202" t="s">
        <v>175</v>
      </c>
      <c r="E199" s="203" t="s">
        <v>2157</v>
      </c>
      <c r="F199" s="204" t="s">
        <v>2158</v>
      </c>
      <c r="G199" s="205" t="s">
        <v>238</v>
      </c>
      <c r="H199" s="206">
        <v>7</v>
      </c>
      <c r="I199" s="207"/>
      <c r="J199" s="208">
        <f t="shared" si="40"/>
        <v>0</v>
      </c>
      <c r="K199" s="204" t="s">
        <v>21</v>
      </c>
      <c r="L199" s="61"/>
      <c r="M199" s="209" t="s">
        <v>21</v>
      </c>
      <c r="N199" s="210" t="s">
        <v>43</v>
      </c>
      <c r="O199" s="42"/>
      <c r="P199" s="211">
        <f t="shared" si="41"/>
        <v>0</v>
      </c>
      <c r="Q199" s="211">
        <v>0</v>
      </c>
      <c r="R199" s="211">
        <f t="shared" si="42"/>
        <v>0</v>
      </c>
      <c r="S199" s="211">
        <v>0</v>
      </c>
      <c r="T199" s="212">
        <f t="shared" si="43"/>
        <v>0</v>
      </c>
      <c r="AR199" s="24" t="s">
        <v>670</v>
      </c>
      <c r="AT199" s="24" t="s">
        <v>175</v>
      </c>
      <c r="AU199" s="24" t="s">
        <v>80</v>
      </c>
      <c r="AY199" s="24" t="s">
        <v>172</v>
      </c>
      <c r="BE199" s="213">
        <f t="shared" si="44"/>
        <v>0</v>
      </c>
      <c r="BF199" s="213">
        <f t="shared" si="45"/>
        <v>0</v>
      </c>
      <c r="BG199" s="213">
        <f t="shared" si="46"/>
        <v>0</v>
      </c>
      <c r="BH199" s="213">
        <f t="shared" si="47"/>
        <v>0</v>
      </c>
      <c r="BI199" s="213">
        <f t="shared" si="48"/>
        <v>0</v>
      </c>
      <c r="BJ199" s="24" t="s">
        <v>80</v>
      </c>
      <c r="BK199" s="213">
        <f t="shared" si="49"/>
        <v>0</v>
      </c>
      <c r="BL199" s="24" t="s">
        <v>670</v>
      </c>
      <c r="BM199" s="24" t="s">
        <v>2159</v>
      </c>
    </row>
    <row r="200" spans="2:65" s="1" customFormat="1" ht="22.5" customHeight="1">
      <c r="B200" s="41"/>
      <c r="C200" s="254" t="s">
        <v>810</v>
      </c>
      <c r="D200" s="254" t="s">
        <v>399</v>
      </c>
      <c r="E200" s="255" t="s">
        <v>2160</v>
      </c>
      <c r="F200" s="256" t="s">
        <v>2161</v>
      </c>
      <c r="G200" s="257" t="s">
        <v>1006</v>
      </c>
      <c r="H200" s="258">
        <v>7</v>
      </c>
      <c r="I200" s="259"/>
      <c r="J200" s="260">
        <f t="shared" si="40"/>
        <v>0</v>
      </c>
      <c r="K200" s="256" t="s">
        <v>21</v>
      </c>
      <c r="L200" s="261"/>
      <c r="M200" s="262" t="s">
        <v>21</v>
      </c>
      <c r="N200" s="263" t="s">
        <v>43</v>
      </c>
      <c r="O200" s="42"/>
      <c r="P200" s="211">
        <f t="shared" si="41"/>
        <v>0</v>
      </c>
      <c r="Q200" s="211">
        <v>0</v>
      </c>
      <c r="R200" s="211">
        <f t="shared" si="42"/>
        <v>0</v>
      </c>
      <c r="S200" s="211">
        <v>0</v>
      </c>
      <c r="T200" s="212">
        <f t="shared" si="43"/>
        <v>0</v>
      </c>
      <c r="AR200" s="24" t="s">
        <v>1008</v>
      </c>
      <c r="AT200" s="24" t="s">
        <v>399</v>
      </c>
      <c r="AU200" s="24" t="s">
        <v>80</v>
      </c>
      <c r="AY200" s="24" t="s">
        <v>172</v>
      </c>
      <c r="BE200" s="213">
        <f t="shared" si="44"/>
        <v>0</v>
      </c>
      <c r="BF200" s="213">
        <f t="shared" si="45"/>
        <v>0</v>
      </c>
      <c r="BG200" s="213">
        <f t="shared" si="46"/>
        <v>0</v>
      </c>
      <c r="BH200" s="213">
        <f t="shared" si="47"/>
        <v>0</v>
      </c>
      <c r="BI200" s="213">
        <f t="shared" si="48"/>
        <v>0</v>
      </c>
      <c r="BJ200" s="24" t="s">
        <v>80</v>
      </c>
      <c r="BK200" s="213">
        <f t="shared" si="49"/>
        <v>0</v>
      </c>
      <c r="BL200" s="24" t="s">
        <v>1008</v>
      </c>
      <c r="BM200" s="24" t="s">
        <v>2162</v>
      </c>
    </row>
    <row r="201" spans="2:65" s="1" customFormat="1" ht="31.5" customHeight="1">
      <c r="B201" s="41"/>
      <c r="C201" s="202" t="s">
        <v>815</v>
      </c>
      <c r="D201" s="202" t="s">
        <v>175</v>
      </c>
      <c r="E201" s="203" t="s">
        <v>2163</v>
      </c>
      <c r="F201" s="204" t="s">
        <v>2164</v>
      </c>
      <c r="G201" s="205" t="s">
        <v>238</v>
      </c>
      <c r="H201" s="206">
        <v>3</v>
      </c>
      <c r="I201" s="207"/>
      <c r="J201" s="208">
        <f t="shared" si="40"/>
        <v>0</v>
      </c>
      <c r="K201" s="204" t="s">
        <v>179</v>
      </c>
      <c r="L201" s="61"/>
      <c r="M201" s="209" t="s">
        <v>21</v>
      </c>
      <c r="N201" s="210" t="s">
        <v>43</v>
      </c>
      <c r="O201" s="42"/>
      <c r="P201" s="211">
        <f t="shared" si="41"/>
        <v>0</v>
      </c>
      <c r="Q201" s="211">
        <v>0</v>
      </c>
      <c r="R201" s="211">
        <f t="shared" si="42"/>
        <v>0</v>
      </c>
      <c r="S201" s="211">
        <v>0</v>
      </c>
      <c r="T201" s="212">
        <f t="shared" si="43"/>
        <v>0</v>
      </c>
      <c r="AR201" s="24" t="s">
        <v>670</v>
      </c>
      <c r="AT201" s="24" t="s">
        <v>175</v>
      </c>
      <c r="AU201" s="24" t="s">
        <v>80</v>
      </c>
      <c r="AY201" s="24" t="s">
        <v>172</v>
      </c>
      <c r="BE201" s="213">
        <f t="shared" si="44"/>
        <v>0</v>
      </c>
      <c r="BF201" s="213">
        <f t="shared" si="45"/>
        <v>0</v>
      </c>
      <c r="BG201" s="213">
        <f t="shared" si="46"/>
        <v>0</v>
      </c>
      <c r="BH201" s="213">
        <f t="shared" si="47"/>
        <v>0</v>
      </c>
      <c r="BI201" s="213">
        <f t="shared" si="48"/>
        <v>0</v>
      </c>
      <c r="BJ201" s="24" t="s">
        <v>80</v>
      </c>
      <c r="BK201" s="213">
        <f t="shared" si="49"/>
        <v>0</v>
      </c>
      <c r="BL201" s="24" t="s">
        <v>670</v>
      </c>
      <c r="BM201" s="24" t="s">
        <v>2165</v>
      </c>
    </row>
    <row r="202" spans="2:65" s="1" customFormat="1" ht="22.5" customHeight="1">
      <c r="B202" s="41"/>
      <c r="C202" s="254" t="s">
        <v>819</v>
      </c>
      <c r="D202" s="254" t="s">
        <v>399</v>
      </c>
      <c r="E202" s="255" t="s">
        <v>2166</v>
      </c>
      <c r="F202" s="256" t="s">
        <v>2161</v>
      </c>
      <c r="G202" s="257" t="s">
        <v>1006</v>
      </c>
      <c r="H202" s="258">
        <v>3</v>
      </c>
      <c r="I202" s="259"/>
      <c r="J202" s="260">
        <f t="shared" si="40"/>
        <v>0</v>
      </c>
      <c r="K202" s="256" t="s">
        <v>21</v>
      </c>
      <c r="L202" s="261"/>
      <c r="M202" s="262" t="s">
        <v>21</v>
      </c>
      <c r="N202" s="263" t="s">
        <v>43</v>
      </c>
      <c r="O202" s="42"/>
      <c r="P202" s="211">
        <f t="shared" si="41"/>
        <v>0</v>
      </c>
      <c r="Q202" s="211">
        <v>0</v>
      </c>
      <c r="R202" s="211">
        <f t="shared" si="42"/>
        <v>0</v>
      </c>
      <c r="S202" s="211">
        <v>0</v>
      </c>
      <c r="T202" s="212">
        <f t="shared" si="43"/>
        <v>0</v>
      </c>
      <c r="AR202" s="24" t="s">
        <v>1008</v>
      </c>
      <c r="AT202" s="24" t="s">
        <v>399</v>
      </c>
      <c r="AU202" s="24" t="s">
        <v>80</v>
      </c>
      <c r="AY202" s="24" t="s">
        <v>172</v>
      </c>
      <c r="BE202" s="213">
        <f t="shared" si="44"/>
        <v>0</v>
      </c>
      <c r="BF202" s="213">
        <f t="shared" si="45"/>
        <v>0</v>
      </c>
      <c r="BG202" s="213">
        <f t="shared" si="46"/>
        <v>0</v>
      </c>
      <c r="BH202" s="213">
        <f t="shared" si="47"/>
        <v>0</v>
      </c>
      <c r="BI202" s="213">
        <f t="shared" si="48"/>
        <v>0</v>
      </c>
      <c r="BJ202" s="24" t="s">
        <v>80</v>
      </c>
      <c r="BK202" s="213">
        <f t="shared" si="49"/>
        <v>0</v>
      </c>
      <c r="BL202" s="24" t="s">
        <v>1008</v>
      </c>
      <c r="BM202" s="24" t="s">
        <v>2167</v>
      </c>
    </row>
    <row r="203" spans="2:65" s="1" customFormat="1" ht="31.5" customHeight="1">
      <c r="B203" s="41"/>
      <c r="C203" s="202" t="s">
        <v>823</v>
      </c>
      <c r="D203" s="202" t="s">
        <v>175</v>
      </c>
      <c r="E203" s="203" t="s">
        <v>2168</v>
      </c>
      <c r="F203" s="204" t="s">
        <v>2169</v>
      </c>
      <c r="G203" s="205" t="s">
        <v>238</v>
      </c>
      <c r="H203" s="206">
        <v>1</v>
      </c>
      <c r="I203" s="207"/>
      <c r="J203" s="208">
        <f t="shared" si="40"/>
        <v>0</v>
      </c>
      <c r="K203" s="204" t="s">
        <v>179</v>
      </c>
      <c r="L203" s="61"/>
      <c r="M203" s="209" t="s">
        <v>21</v>
      </c>
      <c r="N203" s="210" t="s">
        <v>43</v>
      </c>
      <c r="O203" s="42"/>
      <c r="P203" s="211">
        <f t="shared" si="41"/>
        <v>0</v>
      </c>
      <c r="Q203" s="211">
        <v>0</v>
      </c>
      <c r="R203" s="211">
        <f t="shared" si="42"/>
        <v>0</v>
      </c>
      <c r="S203" s="211">
        <v>0</v>
      </c>
      <c r="T203" s="212">
        <f t="shared" si="43"/>
        <v>0</v>
      </c>
      <c r="AR203" s="24" t="s">
        <v>670</v>
      </c>
      <c r="AT203" s="24" t="s">
        <v>175</v>
      </c>
      <c r="AU203" s="24" t="s">
        <v>80</v>
      </c>
      <c r="AY203" s="24" t="s">
        <v>172</v>
      </c>
      <c r="BE203" s="213">
        <f t="shared" si="44"/>
        <v>0</v>
      </c>
      <c r="BF203" s="213">
        <f t="shared" si="45"/>
        <v>0</v>
      </c>
      <c r="BG203" s="213">
        <f t="shared" si="46"/>
        <v>0</v>
      </c>
      <c r="BH203" s="213">
        <f t="shared" si="47"/>
        <v>0</v>
      </c>
      <c r="BI203" s="213">
        <f t="shared" si="48"/>
        <v>0</v>
      </c>
      <c r="BJ203" s="24" t="s">
        <v>80</v>
      </c>
      <c r="BK203" s="213">
        <f t="shared" si="49"/>
        <v>0</v>
      </c>
      <c r="BL203" s="24" t="s">
        <v>670</v>
      </c>
      <c r="BM203" s="24" t="s">
        <v>2170</v>
      </c>
    </row>
    <row r="204" spans="2:65" s="1" customFormat="1" ht="22.5" customHeight="1">
      <c r="B204" s="41"/>
      <c r="C204" s="254" t="s">
        <v>826</v>
      </c>
      <c r="D204" s="254" t="s">
        <v>399</v>
      </c>
      <c r="E204" s="255" t="s">
        <v>2171</v>
      </c>
      <c r="F204" s="256" t="s">
        <v>2161</v>
      </c>
      <c r="G204" s="257" t="s">
        <v>1006</v>
      </c>
      <c r="H204" s="258">
        <v>1</v>
      </c>
      <c r="I204" s="259"/>
      <c r="J204" s="260">
        <f t="shared" si="40"/>
        <v>0</v>
      </c>
      <c r="K204" s="256" t="s">
        <v>21</v>
      </c>
      <c r="L204" s="261"/>
      <c r="M204" s="262" t="s">
        <v>21</v>
      </c>
      <c r="N204" s="263" t="s">
        <v>43</v>
      </c>
      <c r="O204" s="42"/>
      <c r="P204" s="211">
        <f t="shared" si="41"/>
        <v>0</v>
      </c>
      <c r="Q204" s="211">
        <v>0</v>
      </c>
      <c r="R204" s="211">
        <f t="shared" si="42"/>
        <v>0</v>
      </c>
      <c r="S204" s="211">
        <v>0</v>
      </c>
      <c r="T204" s="212">
        <f t="shared" si="43"/>
        <v>0</v>
      </c>
      <c r="AR204" s="24" t="s">
        <v>1008</v>
      </c>
      <c r="AT204" s="24" t="s">
        <v>399</v>
      </c>
      <c r="AU204" s="24" t="s">
        <v>80</v>
      </c>
      <c r="AY204" s="24" t="s">
        <v>172</v>
      </c>
      <c r="BE204" s="213">
        <f t="shared" si="44"/>
        <v>0</v>
      </c>
      <c r="BF204" s="213">
        <f t="shared" si="45"/>
        <v>0</v>
      </c>
      <c r="BG204" s="213">
        <f t="shared" si="46"/>
        <v>0</v>
      </c>
      <c r="BH204" s="213">
        <f t="shared" si="47"/>
        <v>0</v>
      </c>
      <c r="BI204" s="213">
        <f t="shared" si="48"/>
        <v>0</v>
      </c>
      <c r="BJ204" s="24" t="s">
        <v>80</v>
      </c>
      <c r="BK204" s="213">
        <f t="shared" si="49"/>
        <v>0</v>
      </c>
      <c r="BL204" s="24" t="s">
        <v>1008</v>
      </c>
      <c r="BM204" s="24" t="s">
        <v>2172</v>
      </c>
    </row>
    <row r="205" spans="2:65" s="1" customFormat="1" ht="31.5" customHeight="1">
      <c r="B205" s="41"/>
      <c r="C205" s="202" t="s">
        <v>440</v>
      </c>
      <c r="D205" s="202" t="s">
        <v>175</v>
      </c>
      <c r="E205" s="203" t="s">
        <v>2173</v>
      </c>
      <c r="F205" s="204" t="s">
        <v>2169</v>
      </c>
      <c r="G205" s="205" t="s">
        <v>238</v>
      </c>
      <c r="H205" s="206">
        <v>1</v>
      </c>
      <c r="I205" s="207"/>
      <c r="J205" s="208">
        <f t="shared" si="40"/>
        <v>0</v>
      </c>
      <c r="K205" s="204" t="s">
        <v>21</v>
      </c>
      <c r="L205" s="61"/>
      <c r="M205" s="209" t="s">
        <v>21</v>
      </c>
      <c r="N205" s="210" t="s">
        <v>43</v>
      </c>
      <c r="O205" s="42"/>
      <c r="P205" s="211">
        <f t="shared" si="41"/>
        <v>0</v>
      </c>
      <c r="Q205" s="211">
        <v>0</v>
      </c>
      <c r="R205" s="211">
        <f t="shared" si="42"/>
        <v>0</v>
      </c>
      <c r="S205" s="211">
        <v>0</v>
      </c>
      <c r="T205" s="212">
        <f t="shared" si="43"/>
        <v>0</v>
      </c>
      <c r="AR205" s="24" t="s">
        <v>670</v>
      </c>
      <c r="AT205" s="24" t="s">
        <v>175</v>
      </c>
      <c r="AU205" s="24" t="s">
        <v>80</v>
      </c>
      <c r="AY205" s="24" t="s">
        <v>172</v>
      </c>
      <c r="BE205" s="213">
        <f t="shared" si="44"/>
        <v>0</v>
      </c>
      <c r="BF205" s="213">
        <f t="shared" si="45"/>
        <v>0</v>
      </c>
      <c r="BG205" s="213">
        <f t="shared" si="46"/>
        <v>0</v>
      </c>
      <c r="BH205" s="213">
        <f t="shared" si="47"/>
        <v>0</v>
      </c>
      <c r="BI205" s="213">
        <f t="shared" si="48"/>
        <v>0</v>
      </c>
      <c r="BJ205" s="24" t="s">
        <v>80</v>
      </c>
      <c r="BK205" s="213">
        <f t="shared" si="49"/>
        <v>0</v>
      </c>
      <c r="BL205" s="24" t="s">
        <v>670</v>
      </c>
      <c r="BM205" s="24" t="s">
        <v>2174</v>
      </c>
    </row>
    <row r="206" spans="2:65" s="1" customFormat="1" ht="22.5" customHeight="1">
      <c r="B206" s="41"/>
      <c r="C206" s="254" t="s">
        <v>834</v>
      </c>
      <c r="D206" s="254" t="s">
        <v>399</v>
      </c>
      <c r="E206" s="255" t="s">
        <v>2175</v>
      </c>
      <c r="F206" s="256" t="s">
        <v>2161</v>
      </c>
      <c r="G206" s="257" t="s">
        <v>1006</v>
      </c>
      <c r="H206" s="258">
        <v>1</v>
      </c>
      <c r="I206" s="259"/>
      <c r="J206" s="260">
        <f t="shared" si="40"/>
        <v>0</v>
      </c>
      <c r="K206" s="256" t="s">
        <v>21</v>
      </c>
      <c r="L206" s="261"/>
      <c r="M206" s="262" t="s">
        <v>21</v>
      </c>
      <c r="N206" s="263" t="s">
        <v>43</v>
      </c>
      <c r="O206" s="42"/>
      <c r="P206" s="211">
        <f t="shared" si="41"/>
        <v>0</v>
      </c>
      <c r="Q206" s="211">
        <v>0</v>
      </c>
      <c r="R206" s="211">
        <f t="shared" si="42"/>
        <v>0</v>
      </c>
      <c r="S206" s="211">
        <v>0</v>
      </c>
      <c r="T206" s="212">
        <f t="shared" si="43"/>
        <v>0</v>
      </c>
      <c r="AR206" s="24" t="s">
        <v>1008</v>
      </c>
      <c r="AT206" s="24" t="s">
        <v>399</v>
      </c>
      <c r="AU206" s="24" t="s">
        <v>80</v>
      </c>
      <c r="AY206" s="24" t="s">
        <v>172</v>
      </c>
      <c r="BE206" s="213">
        <f t="shared" si="44"/>
        <v>0</v>
      </c>
      <c r="BF206" s="213">
        <f t="shared" si="45"/>
        <v>0</v>
      </c>
      <c r="BG206" s="213">
        <f t="shared" si="46"/>
        <v>0</v>
      </c>
      <c r="BH206" s="213">
        <f t="shared" si="47"/>
        <v>0</v>
      </c>
      <c r="BI206" s="213">
        <f t="shared" si="48"/>
        <v>0</v>
      </c>
      <c r="BJ206" s="24" t="s">
        <v>80</v>
      </c>
      <c r="BK206" s="213">
        <f t="shared" si="49"/>
        <v>0</v>
      </c>
      <c r="BL206" s="24" t="s">
        <v>1008</v>
      </c>
      <c r="BM206" s="24" t="s">
        <v>2176</v>
      </c>
    </row>
    <row r="207" spans="2:65" s="1" customFormat="1" ht="22.5" customHeight="1">
      <c r="B207" s="41"/>
      <c r="C207" s="202" t="s">
        <v>478</v>
      </c>
      <c r="D207" s="202" t="s">
        <v>175</v>
      </c>
      <c r="E207" s="203" t="s">
        <v>2177</v>
      </c>
      <c r="F207" s="204" t="s">
        <v>2178</v>
      </c>
      <c r="G207" s="205" t="s">
        <v>238</v>
      </c>
      <c r="H207" s="206">
        <v>2</v>
      </c>
      <c r="I207" s="207"/>
      <c r="J207" s="208">
        <f t="shared" si="40"/>
        <v>0</v>
      </c>
      <c r="K207" s="204" t="s">
        <v>21</v>
      </c>
      <c r="L207" s="61"/>
      <c r="M207" s="209" t="s">
        <v>21</v>
      </c>
      <c r="N207" s="210" t="s">
        <v>43</v>
      </c>
      <c r="O207" s="42"/>
      <c r="P207" s="211">
        <f t="shared" si="41"/>
        <v>0</v>
      </c>
      <c r="Q207" s="211">
        <v>0</v>
      </c>
      <c r="R207" s="211">
        <f t="shared" si="42"/>
        <v>0</v>
      </c>
      <c r="S207" s="211">
        <v>0</v>
      </c>
      <c r="T207" s="212">
        <f t="shared" si="43"/>
        <v>0</v>
      </c>
      <c r="AR207" s="24" t="s">
        <v>670</v>
      </c>
      <c r="AT207" s="24" t="s">
        <v>175</v>
      </c>
      <c r="AU207" s="24" t="s">
        <v>80</v>
      </c>
      <c r="AY207" s="24" t="s">
        <v>172</v>
      </c>
      <c r="BE207" s="213">
        <f t="shared" si="44"/>
        <v>0</v>
      </c>
      <c r="BF207" s="213">
        <f t="shared" si="45"/>
        <v>0</v>
      </c>
      <c r="BG207" s="213">
        <f t="shared" si="46"/>
        <v>0</v>
      </c>
      <c r="BH207" s="213">
        <f t="shared" si="47"/>
        <v>0</v>
      </c>
      <c r="BI207" s="213">
        <f t="shared" si="48"/>
        <v>0</v>
      </c>
      <c r="BJ207" s="24" t="s">
        <v>80</v>
      </c>
      <c r="BK207" s="213">
        <f t="shared" si="49"/>
        <v>0</v>
      </c>
      <c r="BL207" s="24" t="s">
        <v>670</v>
      </c>
      <c r="BM207" s="24" t="s">
        <v>2179</v>
      </c>
    </row>
    <row r="208" spans="2:65" s="1" customFormat="1" ht="22.5" customHeight="1">
      <c r="B208" s="41"/>
      <c r="C208" s="254" t="s">
        <v>841</v>
      </c>
      <c r="D208" s="254" t="s">
        <v>399</v>
      </c>
      <c r="E208" s="255" t="s">
        <v>2180</v>
      </c>
      <c r="F208" s="256" t="s">
        <v>2181</v>
      </c>
      <c r="G208" s="257" t="s">
        <v>1006</v>
      </c>
      <c r="H208" s="258">
        <v>2</v>
      </c>
      <c r="I208" s="259"/>
      <c r="J208" s="260">
        <f t="shared" si="40"/>
        <v>0</v>
      </c>
      <c r="K208" s="256" t="s">
        <v>21</v>
      </c>
      <c r="L208" s="261"/>
      <c r="M208" s="262" t="s">
        <v>21</v>
      </c>
      <c r="N208" s="263" t="s">
        <v>43</v>
      </c>
      <c r="O208" s="42"/>
      <c r="P208" s="211">
        <f t="shared" si="41"/>
        <v>0</v>
      </c>
      <c r="Q208" s="211">
        <v>0</v>
      </c>
      <c r="R208" s="211">
        <f t="shared" si="42"/>
        <v>0</v>
      </c>
      <c r="S208" s="211">
        <v>0</v>
      </c>
      <c r="T208" s="212">
        <f t="shared" si="43"/>
        <v>0</v>
      </c>
      <c r="AR208" s="24" t="s">
        <v>1008</v>
      </c>
      <c r="AT208" s="24" t="s">
        <v>399</v>
      </c>
      <c r="AU208" s="24" t="s">
        <v>80</v>
      </c>
      <c r="AY208" s="24" t="s">
        <v>172</v>
      </c>
      <c r="BE208" s="213">
        <f t="shared" si="44"/>
        <v>0</v>
      </c>
      <c r="BF208" s="213">
        <f t="shared" si="45"/>
        <v>0</v>
      </c>
      <c r="BG208" s="213">
        <f t="shared" si="46"/>
        <v>0</v>
      </c>
      <c r="BH208" s="213">
        <f t="shared" si="47"/>
        <v>0</v>
      </c>
      <c r="BI208" s="213">
        <f t="shared" si="48"/>
        <v>0</v>
      </c>
      <c r="BJ208" s="24" t="s">
        <v>80</v>
      </c>
      <c r="BK208" s="213">
        <f t="shared" si="49"/>
        <v>0</v>
      </c>
      <c r="BL208" s="24" t="s">
        <v>1008</v>
      </c>
      <c r="BM208" s="24" t="s">
        <v>2182</v>
      </c>
    </row>
    <row r="209" spans="2:65" s="1" customFormat="1" ht="22.5" customHeight="1">
      <c r="B209" s="41"/>
      <c r="C209" s="202" t="s">
        <v>845</v>
      </c>
      <c r="D209" s="202" t="s">
        <v>175</v>
      </c>
      <c r="E209" s="203" t="s">
        <v>2183</v>
      </c>
      <c r="F209" s="204" t="s">
        <v>2184</v>
      </c>
      <c r="G209" s="205" t="s">
        <v>238</v>
      </c>
      <c r="H209" s="206">
        <v>2</v>
      </c>
      <c r="I209" s="207"/>
      <c r="J209" s="208">
        <f t="shared" si="40"/>
        <v>0</v>
      </c>
      <c r="K209" s="204" t="s">
        <v>179</v>
      </c>
      <c r="L209" s="61"/>
      <c r="M209" s="209" t="s">
        <v>21</v>
      </c>
      <c r="N209" s="210" t="s">
        <v>43</v>
      </c>
      <c r="O209" s="42"/>
      <c r="P209" s="211">
        <f t="shared" si="41"/>
        <v>0</v>
      </c>
      <c r="Q209" s="211">
        <v>0</v>
      </c>
      <c r="R209" s="211">
        <f t="shared" si="42"/>
        <v>0</v>
      </c>
      <c r="S209" s="211">
        <v>0</v>
      </c>
      <c r="T209" s="212">
        <f t="shared" si="43"/>
        <v>0</v>
      </c>
      <c r="AR209" s="24" t="s">
        <v>670</v>
      </c>
      <c r="AT209" s="24" t="s">
        <v>175</v>
      </c>
      <c r="AU209" s="24" t="s">
        <v>80</v>
      </c>
      <c r="AY209" s="24" t="s">
        <v>172</v>
      </c>
      <c r="BE209" s="213">
        <f t="shared" si="44"/>
        <v>0</v>
      </c>
      <c r="BF209" s="213">
        <f t="shared" si="45"/>
        <v>0</v>
      </c>
      <c r="BG209" s="213">
        <f t="shared" si="46"/>
        <v>0</v>
      </c>
      <c r="BH209" s="213">
        <f t="shared" si="47"/>
        <v>0</v>
      </c>
      <c r="BI209" s="213">
        <f t="shared" si="48"/>
        <v>0</v>
      </c>
      <c r="BJ209" s="24" t="s">
        <v>80</v>
      </c>
      <c r="BK209" s="213">
        <f t="shared" si="49"/>
        <v>0</v>
      </c>
      <c r="BL209" s="24" t="s">
        <v>670</v>
      </c>
      <c r="BM209" s="24" t="s">
        <v>2185</v>
      </c>
    </row>
    <row r="210" spans="2:65" s="1" customFormat="1" ht="22.5" customHeight="1">
      <c r="B210" s="41"/>
      <c r="C210" s="254" t="s">
        <v>610</v>
      </c>
      <c r="D210" s="254" t="s">
        <v>399</v>
      </c>
      <c r="E210" s="255" t="s">
        <v>2186</v>
      </c>
      <c r="F210" s="256" t="s">
        <v>2187</v>
      </c>
      <c r="G210" s="257" t="s">
        <v>1006</v>
      </c>
      <c r="H210" s="258">
        <v>2</v>
      </c>
      <c r="I210" s="259"/>
      <c r="J210" s="260">
        <f t="shared" si="40"/>
        <v>0</v>
      </c>
      <c r="K210" s="256" t="s">
        <v>21</v>
      </c>
      <c r="L210" s="261"/>
      <c r="M210" s="262" t="s">
        <v>21</v>
      </c>
      <c r="N210" s="263" t="s">
        <v>43</v>
      </c>
      <c r="O210" s="42"/>
      <c r="P210" s="211">
        <f t="shared" si="41"/>
        <v>0</v>
      </c>
      <c r="Q210" s="211">
        <v>0</v>
      </c>
      <c r="R210" s="211">
        <f t="shared" si="42"/>
        <v>0</v>
      </c>
      <c r="S210" s="211">
        <v>0</v>
      </c>
      <c r="T210" s="212">
        <f t="shared" si="43"/>
        <v>0</v>
      </c>
      <c r="AR210" s="24" t="s">
        <v>1008</v>
      </c>
      <c r="AT210" s="24" t="s">
        <v>399</v>
      </c>
      <c r="AU210" s="24" t="s">
        <v>80</v>
      </c>
      <c r="AY210" s="24" t="s">
        <v>172</v>
      </c>
      <c r="BE210" s="213">
        <f t="shared" si="44"/>
        <v>0</v>
      </c>
      <c r="BF210" s="213">
        <f t="shared" si="45"/>
        <v>0</v>
      </c>
      <c r="BG210" s="213">
        <f t="shared" si="46"/>
        <v>0</v>
      </c>
      <c r="BH210" s="213">
        <f t="shared" si="47"/>
        <v>0</v>
      </c>
      <c r="BI210" s="213">
        <f t="shared" si="48"/>
        <v>0</v>
      </c>
      <c r="BJ210" s="24" t="s">
        <v>80</v>
      </c>
      <c r="BK210" s="213">
        <f t="shared" si="49"/>
        <v>0</v>
      </c>
      <c r="BL210" s="24" t="s">
        <v>1008</v>
      </c>
      <c r="BM210" s="24" t="s">
        <v>2188</v>
      </c>
    </row>
    <row r="211" spans="2:65" s="1" customFormat="1" ht="22.5" customHeight="1">
      <c r="B211" s="41"/>
      <c r="C211" s="202" t="s">
        <v>855</v>
      </c>
      <c r="D211" s="202" t="s">
        <v>175</v>
      </c>
      <c r="E211" s="203" t="s">
        <v>2189</v>
      </c>
      <c r="F211" s="204" t="s">
        <v>2190</v>
      </c>
      <c r="G211" s="205" t="s">
        <v>1342</v>
      </c>
      <c r="H211" s="273"/>
      <c r="I211" s="207"/>
      <c r="J211" s="208">
        <f t="shared" si="40"/>
        <v>0</v>
      </c>
      <c r="K211" s="204" t="s">
        <v>21</v>
      </c>
      <c r="L211" s="61"/>
      <c r="M211" s="209" t="s">
        <v>21</v>
      </c>
      <c r="N211" s="210" t="s">
        <v>43</v>
      </c>
      <c r="O211" s="42"/>
      <c r="P211" s="211">
        <f t="shared" si="41"/>
        <v>0</v>
      </c>
      <c r="Q211" s="211">
        <v>0</v>
      </c>
      <c r="R211" s="211">
        <f t="shared" si="42"/>
        <v>0</v>
      </c>
      <c r="S211" s="211">
        <v>0</v>
      </c>
      <c r="T211" s="212">
        <f t="shared" si="43"/>
        <v>0</v>
      </c>
      <c r="AR211" s="24" t="s">
        <v>1008</v>
      </c>
      <c r="AT211" s="24" t="s">
        <v>175</v>
      </c>
      <c r="AU211" s="24" t="s">
        <v>80</v>
      </c>
      <c r="AY211" s="24" t="s">
        <v>172</v>
      </c>
      <c r="BE211" s="213">
        <f t="shared" si="44"/>
        <v>0</v>
      </c>
      <c r="BF211" s="213">
        <f t="shared" si="45"/>
        <v>0</v>
      </c>
      <c r="BG211" s="213">
        <f t="shared" si="46"/>
        <v>0</v>
      </c>
      <c r="BH211" s="213">
        <f t="shared" si="47"/>
        <v>0</v>
      </c>
      <c r="BI211" s="213">
        <f t="shared" si="48"/>
        <v>0</v>
      </c>
      <c r="BJ211" s="24" t="s">
        <v>80</v>
      </c>
      <c r="BK211" s="213">
        <f t="shared" si="49"/>
        <v>0</v>
      </c>
      <c r="BL211" s="24" t="s">
        <v>1008</v>
      </c>
      <c r="BM211" s="24" t="s">
        <v>2191</v>
      </c>
    </row>
    <row r="212" spans="2:65" s="1" customFormat="1" ht="22.5" customHeight="1">
      <c r="B212" s="41"/>
      <c r="C212" s="202" t="s">
        <v>861</v>
      </c>
      <c r="D212" s="202" t="s">
        <v>175</v>
      </c>
      <c r="E212" s="203" t="s">
        <v>2192</v>
      </c>
      <c r="F212" s="204" t="s">
        <v>2193</v>
      </c>
      <c r="G212" s="205" t="s">
        <v>1342</v>
      </c>
      <c r="H212" s="273"/>
      <c r="I212" s="207"/>
      <c r="J212" s="208">
        <f t="shared" si="40"/>
        <v>0</v>
      </c>
      <c r="K212" s="204" t="s">
        <v>21</v>
      </c>
      <c r="L212" s="61"/>
      <c r="M212" s="209" t="s">
        <v>21</v>
      </c>
      <c r="N212" s="210" t="s">
        <v>43</v>
      </c>
      <c r="O212" s="42"/>
      <c r="P212" s="211">
        <f t="shared" si="41"/>
        <v>0</v>
      </c>
      <c r="Q212" s="211">
        <v>0</v>
      </c>
      <c r="R212" s="211">
        <f t="shared" si="42"/>
        <v>0</v>
      </c>
      <c r="S212" s="211">
        <v>0</v>
      </c>
      <c r="T212" s="212">
        <f t="shared" si="43"/>
        <v>0</v>
      </c>
      <c r="AR212" s="24" t="s">
        <v>670</v>
      </c>
      <c r="AT212" s="24" t="s">
        <v>175</v>
      </c>
      <c r="AU212" s="24" t="s">
        <v>80</v>
      </c>
      <c r="AY212" s="24" t="s">
        <v>172</v>
      </c>
      <c r="BE212" s="213">
        <f t="shared" si="44"/>
        <v>0</v>
      </c>
      <c r="BF212" s="213">
        <f t="shared" si="45"/>
        <v>0</v>
      </c>
      <c r="BG212" s="213">
        <f t="shared" si="46"/>
        <v>0</v>
      </c>
      <c r="BH212" s="213">
        <f t="shared" si="47"/>
        <v>0</v>
      </c>
      <c r="BI212" s="213">
        <f t="shared" si="48"/>
        <v>0</v>
      </c>
      <c r="BJ212" s="24" t="s">
        <v>80</v>
      </c>
      <c r="BK212" s="213">
        <f t="shared" si="49"/>
        <v>0</v>
      </c>
      <c r="BL212" s="24" t="s">
        <v>670</v>
      </c>
      <c r="BM212" s="24" t="s">
        <v>2194</v>
      </c>
    </row>
    <row r="213" spans="2:63" s="11" customFormat="1" ht="29.85" customHeight="1">
      <c r="B213" s="185"/>
      <c r="C213" s="186"/>
      <c r="D213" s="199" t="s">
        <v>71</v>
      </c>
      <c r="E213" s="200" t="s">
        <v>2195</v>
      </c>
      <c r="F213" s="200" t="s">
        <v>2196</v>
      </c>
      <c r="G213" s="186"/>
      <c r="H213" s="186"/>
      <c r="I213" s="189"/>
      <c r="J213" s="201">
        <f>BK213</f>
        <v>0</v>
      </c>
      <c r="K213" s="186"/>
      <c r="L213" s="191"/>
      <c r="M213" s="192"/>
      <c r="N213" s="193"/>
      <c r="O213" s="193"/>
      <c r="P213" s="194">
        <f>SUM(P214:P225)</f>
        <v>0</v>
      </c>
      <c r="Q213" s="193"/>
      <c r="R213" s="194">
        <f>SUM(R214:R225)</f>
        <v>0</v>
      </c>
      <c r="S213" s="193"/>
      <c r="T213" s="195">
        <f>SUM(T214:T225)</f>
        <v>0</v>
      </c>
      <c r="AR213" s="196" t="s">
        <v>173</v>
      </c>
      <c r="AT213" s="197" t="s">
        <v>71</v>
      </c>
      <c r="AU213" s="197" t="s">
        <v>80</v>
      </c>
      <c r="AY213" s="196" t="s">
        <v>172</v>
      </c>
      <c r="BK213" s="198">
        <f>SUM(BK214:BK225)</f>
        <v>0</v>
      </c>
    </row>
    <row r="214" spans="2:65" s="1" customFormat="1" ht="31.5" customHeight="1">
      <c r="B214" s="41"/>
      <c r="C214" s="202" t="s">
        <v>865</v>
      </c>
      <c r="D214" s="202" t="s">
        <v>175</v>
      </c>
      <c r="E214" s="203" t="s">
        <v>2197</v>
      </c>
      <c r="F214" s="204" t="s">
        <v>2198</v>
      </c>
      <c r="G214" s="205" t="s">
        <v>238</v>
      </c>
      <c r="H214" s="206">
        <v>15</v>
      </c>
      <c r="I214" s="207"/>
      <c r="J214" s="208">
        <f aca="true" t="shared" si="50" ref="J214:J225">ROUND(I214*H214,2)</f>
        <v>0</v>
      </c>
      <c r="K214" s="204" t="s">
        <v>179</v>
      </c>
      <c r="L214" s="61"/>
      <c r="M214" s="209" t="s">
        <v>21</v>
      </c>
      <c r="N214" s="210" t="s">
        <v>43</v>
      </c>
      <c r="O214" s="42"/>
      <c r="P214" s="211">
        <f aca="true" t="shared" si="51" ref="P214:P225">O214*H214</f>
        <v>0</v>
      </c>
      <c r="Q214" s="211">
        <v>0</v>
      </c>
      <c r="R214" s="211">
        <f aca="true" t="shared" si="52" ref="R214:R225">Q214*H214</f>
        <v>0</v>
      </c>
      <c r="S214" s="211">
        <v>0</v>
      </c>
      <c r="T214" s="212">
        <f aca="true" t="shared" si="53" ref="T214:T225">S214*H214</f>
        <v>0</v>
      </c>
      <c r="AR214" s="24" t="s">
        <v>670</v>
      </c>
      <c r="AT214" s="24" t="s">
        <v>175</v>
      </c>
      <c r="AU214" s="24" t="s">
        <v>82</v>
      </c>
      <c r="AY214" s="24" t="s">
        <v>172</v>
      </c>
      <c r="BE214" s="213">
        <f aca="true" t="shared" si="54" ref="BE214:BE225">IF(N214="základní",J214,0)</f>
        <v>0</v>
      </c>
      <c r="BF214" s="213">
        <f aca="true" t="shared" si="55" ref="BF214:BF225">IF(N214="snížená",J214,0)</f>
        <v>0</v>
      </c>
      <c r="BG214" s="213">
        <f aca="true" t="shared" si="56" ref="BG214:BG225">IF(N214="zákl. přenesená",J214,0)</f>
        <v>0</v>
      </c>
      <c r="BH214" s="213">
        <f aca="true" t="shared" si="57" ref="BH214:BH225">IF(N214="sníž. přenesená",J214,0)</f>
        <v>0</v>
      </c>
      <c r="BI214" s="213">
        <f aca="true" t="shared" si="58" ref="BI214:BI225">IF(N214="nulová",J214,0)</f>
        <v>0</v>
      </c>
      <c r="BJ214" s="24" t="s">
        <v>80</v>
      </c>
      <c r="BK214" s="213">
        <f aca="true" t="shared" si="59" ref="BK214:BK225">ROUND(I214*H214,2)</f>
        <v>0</v>
      </c>
      <c r="BL214" s="24" t="s">
        <v>670</v>
      </c>
      <c r="BM214" s="24" t="s">
        <v>2199</v>
      </c>
    </row>
    <row r="215" spans="2:65" s="1" customFormat="1" ht="22.5" customHeight="1">
      <c r="B215" s="41"/>
      <c r="C215" s="254" t="s">
        <v>869</v>
      </c>
      <c r="D215" s="254" t="s">
        <v>399</v>
      </c>
      <c r="E215" s="255" t="s">
        <v>2200</v>
      </c>
      <c r="F215" s="256" t="s">
        <v>2201</v>
      </c>
      <c r="G215" s="257" t="s">
        <v>1006</v>
      </c>
      <c r="H215" s="258">
        <v>5</v>
      </c>
      <c r="I215" s="259"/>
      <c r="J215" s="260">
        <f t="shared" si="50"/>
        <v>0</v>
      </c>
      <c r="K215" s="256" t="s">
        <v>21</v>
      </c>
      <c r="L215" s="261"/>
      <c r="M215" s="262" t="s">
        <v>21</v>
      </c>
      <c r="N215" s="263" t="s">
        <v>43</v>
      </c>
      <c r="O215" s="42"/>
      <c r="P215" s="211">
        <f t="shared" si="51"/>
        <v>0</v>
      </c>
      <c r="Q215" s="211">
        <v>0</v>
      </c>
      <c r="R215" s="211">
        <f t="shared" si="52"/>
        <v>0</v>
      </c>
      <c r="S215" s="211">
        <v>0</v>
      </c>
      <c r="T215" s="212">
        <f t="shared" si="53"/>
        <v>0</v>
      </c>
      <c r="AR215" s="24" t="s">
        <v>1008</v>
      </c>
      <c r="AT215" s="24" t="s">
        <v>399</v>
      </c>
      <c r="AU215" s="24" t="s">
        <v>82</v>
      </c>
      <c r="AY215" s="24" t="s">
        <v>172</v>
      </c>
      <c r="BE215" s="213">
        <f t="shared" si="54"/>
        <v>0</v>
      </c>
      <c r="BF215" s="213">
        <f t="shared" si="55"/>
        <v>0</v>
      </c>
      <c r="BG215" s="213">
        <f t="shared" si="56"/>
        <v>0</v>
      </c>
      <c r="BH215" s="213">
        <f t="shared" si="57"/>
        <v>0</v>
      </c>
      <c r="BI215" s="213">
        <f t="shared" si="58"/>
        <v>0</v>
      </c>
      <c r="BJ215" s="24" t="s">
        <v>80</v>
      </c>
      <c r="BK215" s="213">
        <f t="shared" si="59"/>
        <v>0</v>
      </c>
      <c r="BL215" s="24" t="s">
        <v>1008</v>
      </c>
      <c r="BM215" s="24" t="s">
        <v>2202</v>
      </c>
    </row>
    <row r="216" spans="2:65" s="1" customFormat="1" ht="22.5" customHeight="1">
      <c r="B216" s="41"/>
      <c r="C216" s="254" t="s">
        <v>874</v>
      </c>
      <c r="D216" s="254" t="s">
        <v>399</v>
      </c>
      <c r="E216" s="255" t="s">
        <v>2203</v>
      </c>
      <c r="F216" s="256" t="s">
        <v>2201</v>
      </c>
      <c r="G216" s="257" t="s">
        <v>1006</v>
      </c>
      <c r="H216" s="258">
        <v>10</v>
      </c>
      <c r="I216" s="259"/>
      <c r="J216" s="260">
        <f t="shared" si="50"/>
        <v>0</v>
      </c>
      <c r="K216" s="256" t="s">
        <v>21</v>
      </c>
      <c r="L216" s="261"/>
      <c r="M216" s="262" t="s">
        <v>21</v>
      </c>
      <c r="N216" s="263" t="s">
        <v>43</v>
      </c>
      <c r="O216" s="42"/>
      <c r="P216" s="211">
        <f t="shared" si="51"/>
        <v>0</v>
      </c>
      <c r="Q216" s="211">
        <v>0</v>
      </c>
      <c r="R216" s="211">
        <f t="shared" si="52"/>
        <v>0</v>
      </c>
      <c r="S216" s="211">
        <v>0</v>
      </c>
      <c r="T216" s="212">
        <f t="shared" si="53"/>
        <v>0</v>
      </c>
      <c r="AR216" s="24" t="s">
        <v>1008</v>
      </c>
      <c r="AT216" s="24" t="s">
        <v>399</v>
      </c>
      <c r="AU216" s="24" t="s">
        <v>82</v>
      </c>
      <c r="AY216" s="24" t="s">
        <v>172</v>
      </c>
      <c r="BE216" s="213">
        <f t="shared" si="54"/>
        <v>0</v>
      </c>
      <c r="BF216" s="213">
        <f t="shared" si="55"/>
        <v>0</v>
      </c>
      <c r="BG216" s="213">
        <f t="shared" si="56"/>
        <v>0</v>
      </c>
      <c r="BH216" s="213">
        <f t="shared" si="57"/>
        <v>0</v>
      </c>
      <c r="BI216" s="213">
        <f t="shared" si="58"/>
        <v>0</v>
      </c>
      <c r="BJ216" s="24" t="s">
        <v>80</v>
      </c>
      <c r="BK216" s="213">
        <f t="shared" si="59"/>
        <v>0</v>
      </c>
      <c r="BL216" s="24" t="s">
        <v>1008</v>
      </c>
      <c r="BM216" s="24" t="s">
        <v>2204</v>
      </c>
    </row>
    <row r="217" spans="2:65" s="1" customFormat="1" ht="31.5" customHeight="1">
      <c r="B217" s="41"/>
      <c r="C217" s="202" t="s">
        <v>878</v>
      </c>
      <c r="D217" s="202" t="s">
        <v>175</v>
      </c>
      <c r="E217" s="203" t="s">
        <v>2205</v>
      </c>
      <c r="F217" s="204" t="s">
        <v>2198</v>
      </c>
      <c r="G217" s="205" t="s">
        <v>238</v>
      </c>
      <c r="H217" s="206">
        <v>18</v>
      </c>
      <c r="I217" s="207"/>
      <c r="J217" s="208">
        <f t="shared" si="50"/>
        <v>0</v>
      </c>
      <c r="K217" s="204" t="s">
        <v>21</v>
      </c>
      <c r="L217" s="61"/>
      <c r="M217" s="209" t="s">
        <v>21</v>
      </c>
      <c r="N217" s="210" t="s">
        <v>43</v>
      </c>
      <c r="O217" s="42"/>
      <c r="P217" s="211">
        <f t="shared" si="51"/>
        <v>0</v>
      </c>
      <c r="Q217" s="211">
        <v>0</v>
      </c>
      <c r="R217" s="211">
        <f t="shared" si="52"/>
        <v>0</v>
      </c>
      <c r="S217" s="211">
        <v>0</v>
      </c>
      <c r="T217" s="212">
        <f t="shared" si="53"/>
        <v>0</v>
      </c>
      <c r="AR217" s="24" t="s">
        <v>670</v>
      </c>
      <c r="AT217" s="24" t="s">
        <v>175</v>
      </c>
      <c r="AU217" s="24" t="s">
        <v>82</v>
      </c>
      <c r="AY217" s="24" t="s">
        <v>172</v>
      </c>
      <c r="BE217" s="213">
        <f t="shared" si="54"/>
        <v>0</v>
      </c>
      <c r="BF217" s="213">
        <f t="shared" si="55"/>
        <v>0</v>
      </c>
      <c r="BG217" s="213">
        <f t="shared" si="56"/>
        <v>0</v>
      </c>
      <c r="BH217" s="213">
        <f t="shared" si="57"/>
        <v>0</v>
      </c>
      <c r="BI217" s="213">
        <f t="shared" si="58"/>
        <v>0</v>
      </c>
      <c r="BJ217" s="24" t="s">
        <v>80</v>
      </c>
      <c r="BK217" s="213">
        <f t="shared" si="59"/>
        <v>0</v>
      </c>
      <c r="BL217" s="24" t="s">
        <v>670</v>
      </c>
      <c r="BM217" s="24" t="s">
        <v>2206</v>
      </c>
    </row>
    <row r="218" spans="2:65" s="1" customFormat="1" ht="22.5" customHeight="1">
      <c r="B218" s="41"/>
      <c r="C218" s="254" t="s">
        <v>882</v>
      </c>
      <c r="D218" s="254" t="s">
        <v>399</v>
      </c>
      <c r="E218" s="255" t="s">
        <v>2207</v>
      </c>
      <c r="F218" s="256" t="s">
        <v>2208</v>
      </c>
      <c r="G218" s="257" t="s">
        <v>1006</v>
      </c>
      <c r="H218" s="258">
        <v>18</v>
      </c>
      <c r="I218" s="259"/>
      <c r="J218" s="260">
        <f t="shared" si="50"/>
        <v>0</v>
      </c>
      <c r="K218" s="256" t="s">
        <v>21</v>
      </c>
      <c r="L218" s="261"/>
      <c r="M218" s="262" t="s">
        <v>21</v>
      </c>
      <c r="N218" s="263" t="s">
        <v>43</v>
      </c>
      <c r="O218" s="42"/>
      <c r="P218" s="211">
        <f t="shared" si="51"/>
        <v>0</v>
      </c>
      <c r="Q218" s="211">
        <v>0</v>
      </c>
      <c r="R218" s="211">
        <f t="shared" si="52"/>
        <v>0</v>
      </c>
      <c r="S218" s="211">
        <v>0</v>
      </c>
      <c r="T218" s="212">
        <f t="shared" si="53"/>
        <v>0</v>
      </c>
      <c r="AR218" s="24" t="s">
        <v>1008</v>
      </c>
      <c r="AT218" s="24" t="s">
        <v>399</v>
      </c>
      <c r="AU218" s="24" t="s">
        <v>82</v>
      </c>
      <c r="AY218" s="24" t="s">
        <v>172</v>
      </c>
      <c r="BE218" s="213">
        <f t="shared" si="54"/>
        <v>0</v>
      </c>
      <c r="BF218" s="213">
        <f t="shared" si="55"/>
        <v>0</v>
      </c>
      <c r="BG218" s="213">
        <f t="shared" si="56"/>
        <v>0</v>
      </c>
      <c r="BH218" s="213">
        <f t="shared" si="57"/>
        <v>0</v>
      </c>
      <c r="BI218" s="213">
        <f t="shared" si="58"/>
        <v>0</v>
      </c>
      <c r="BJ218" s="24" t="s">
        <v>80</v>
      </c>
      <c r="BK218" s="213">
        <f t="shared" si="59"/>
        <v>0</v>
      </c>
      <c r="BL218" s="24" t="s">
        <v>1008</v>
      </c>
      <c r="BM218" s="24" t="s">
        <v>2209</v>
      </c>
    </row>
    <row r="219" spans="2:65" s="1" customFormat="1" ht="22.5" customHeight="1">
      <c r="B219" s="41"/>
      <c r="C219" s="254" t="s">
        <v>886</v>
      </c>
      <c r="D219" s="254" t="s">
        <v>399</v>
      </c>
      <c r="E219" s="255" t="s">
        <v>2210</v>
      </c>
      <c r="F219" s="256" t="s">
        <v>2211</v>
      </c>
      <c r="G219" s="257" t="s">
        <v>1006</v>
      </c>
      <c r="H219" s="258">
        <v>18</v>
      </c>
      <c r="I219" s="259"/>
      <c r="J219" s="260">
        <f t="shared" si="50"/>
        <v>0</v>
      </c>
      <c r="K219" s="256" t="s">
        <v>21</v>
      </c>
      <c r="L219" s="261"/>
      <c r="M219" s="262" t="s">
        <v>21</v>
      </c>
      <c r="N219" s="263" t="s">
        <v>43</v>
      </c>
      <c r="O219" s="42"/>
      <c r="P219" s="211">
        <f t="shared" si="51"/>
        <v>0</v>
      </c>
      <c r="Q219" s="211">
        <v>0</v>
      </c>
      <c r="R219" s="211">
        <f t="shared" si="52"/>
        <v>0</v>
      </c>
      <c r="S219" s="211">
        <v>0</v>
      </c>
      <c r="T219" s="212">
        <f t="shared" si="53"/>
        <v>0</v>
      </c>
      <c r="AR219" s="24" t="s">
        <v>1008</v>
      </c>
      <c r="AT219" s="24" t="s">
        <v>399</v>
      </c>
      <c r="AU219" s="24" t="s">
        <v>82</v>
      </c>
      <c r="AY219" s="24" t="s">
        <v>172</v>
      </c>
      <c r="BE219" s="213">
        <f t="shared" si="54"/>
        <v>0</v>
      </c>
      <c r="BF219" s="213">
        <f t="shared" si="55"/>
        <v>0</v>
      </c>
      <c r="BG219" s="213">
        <f t="shared" si="56"/>
        <v>0</v>
      </c>
      <c r="BH219" s="213">
        <f t="shared" si="57"/>
        <v>0</v>
      </c>
      <c r="BI219" s="213">
        <f t="shared" si="58"/>
        <v>0</v>
      </c>
      <c r="BJ219" s="24" t="s">
        <v>80</v>
      </c>
      <c r="BK219" s="213">
        <f t="shared" si="59"/>
        <v>0</v>
      </c>
      <c r="BL219" s="24" t="s">
        <v>1008</v>
      </c>
      <c r="BM219" s="24" t="s">
        <v>2212</v>
      </c>
    </row>
    <row r="220" spans="2:65" s="1" customFormat="1" ht="31.5" customHeight="1">
      <c r="B220" s="41"/>
      <c r="C220" s="202" t="s">
        <v>891</v>
      </c>
      <c r="D220" s="202" t="s">
        <v>175</v>
      </c>
      <c r="E220" s="203" t="s">
        <v>2213</v>
      </c>
      <c r="F220" s="204" t="s">
        <v>2214</v>
      </c>
      <c r="G220" s="205" t="s">
        <v>238</v>
      </c>
      <c r="H220" s="206">
        <v>3</v>
      </c>
      <c r="I220" s="207"/>
      <c r="J220" s="208">
        <f t="shared" si="50"/>
        <v>0</v>
      </c>
      <c r="K220" s="204" t="s">
        <v>179</v>
      </c>
      <c r="L220" s="61"/>
      <c r="M220" s="209" t="s">
        <v>21</v>
      </c>
      <c r="N220" s="210" t="s">
        <v>43</v>
      </c>
      <c r="O220" s="42"/>
      <c r="P220" s="211">
        <f t="shared" si="51"/>
        <v>0</v>
      </c>
      <c r="Q220" s="211">
        <v>0</v>
      </c>
      <c r="R220" s="211">
        <f t="shared" si="52"/>
        <v>0</v>
      </c>
      <c r="S220" s="211">
        <v>0</v>
      </c>
      <c r="T220" s="212">
        <f t="shared" si="53"/>
        <v>0</v>
      </c>
      <c r="AR220" s="24" t="s">
        <v>670</v>
      </c>
      <c r="AT220" s="24" t="s">
        <v>175</v>
      </c>
      <c r="AU220" s="24" t="s">
        <v>82</v>
      </c>
      <c r="AY220" s="24" t="s">
        <v>172</v>
      </c>
      <c r="BE220" s="213">
        <f t="shared" si="54"/>
        <v>0</v>
      </c>
      <c r="BF220" s="213">
        <f t="shared" si="55"/>
        <v>0</v>
      </c>
      <c r="BG220" s="213">
        <f t="shared" si="56"/>
        <v>0</v>
      </c>
      <c r="BH220" s="213">
        <f t="shared" si="57"/>
        <v>0</v>
      </c>
      <c r="BI220" s="213">
        <f t="shared" si="58"/>
        <v>0</v>
      </c>
      <c r="BJ220" s="24" t="s">
        <v>80</v>
      </c>
      <c r="BK220" s="213">
        <f t="shared" si="59"/>
        <v>0</v>
      </c>
      <c r="BL220" s="24" t="s">
        <v>670</v>
      </c>
      <c r="BM220" s="24" t="s">
        <v>2215</v>
      </c>
    </row>
    <row r="221" spans="2:65" s="1" customFormat="1" ht="22.5" customHeight="1">
      <c r="B221" s="41"/>
      <c r="C221" s="254" t="s">
        <v>898</v>
      </c>
      <c r="D221" s="254" t="s">
        <v>399</v>
      </c>
      <c r="E221" s="255" t="s">
        <v>2216</v>
      </c>
      <c r="F221" s="256" t="s">
        <v>2217</v>
      </c>
      <c r="G221" s="257" t="s">
        <v>1006</v>
      </c>
      <c r="H221" s="258">
        <v>3</v>
      </c>
      <c r="I221" s="259"/>
      <c r="J221" s="260">
        <f t="shared" si="50"/>
        <v>0</v>
      </c>
      <c r="K221" s="256" t="s">
        <v>21</v>
      </c>
      <c r="L221" s="261"/>
      <c r="M221" s="262" t="s">
        <v>21</v>
      </c>
      <c r="N221" s="263" t="s">
        <v>43</v>
      </c>
      <c r="O221" s="42"/>
      <c r="P221" s="211">
        <f t="shared" si="51"/>
        <v>0</v>
      </c>
      <c r="Q221" s="211">
        <v>0</v>
      </c>
      <c r="R221" s="211">
        <f t="shared" si="52"/>
        <v>0</v>
      </c>
      <c r="S221" s="211">
        <v>0</v>
      </c>
      <c r="T221" s="212">
        <f t="shared" si="53"/>
        <v>0</v>
      </c>
      <c r="AR221" s="24" t="s">
        <v>1008</v>
      </c>
      <c r="AT221" s="24" t="s">
        <v>399</v>
      </c>
      <c r="AU221" s="24" t="s">
        <v>82</v>
      </c>
      <c r="AY221" s="24" t="s">
        <v>172</v>
      </c>
      <c r="BE221" s="213">
        <f t="shared" si="54"/>
        <v>0</v>
      </c>
      <c r="BF221" s="213">
        <f t="shared" si="55"/>
        <v>0</v>
      </c>
      <c r="BG221" s="213">
        <f t="shared" si="56"/>
        <v>0</v>
      </c>
      <c r="BH221" s="213">
        <f t="shared" si="57"/>
        <v>0</v>
      </c>
      <c r="BI221" s="213">
        <f t="shared" si="58"/>
        <v>0</v>
      </c>
      <c r="BJ221" s="24" t="s">
        <v>80</v>
      </c>
      <c r="BK221" s="213">
        <f t="shared" si="59"/>
        <v>0</v>
      </c>
      <c r="BL221" s="24" t="s">
        <v>1008</v>
      </c>
      <c r="BM221" s="24" t="s">
        <v>2218</v>
      </c>
    </row>
    <row r="222" spans="2:65" s="1" customFormat="1" ht="22.5" customHeight="1">
      <c r="B222" s="41"/>
      <c r="C222" s="202" t="s">
        <v>907</v>
      </c>
      <c r="D222" s="202" t="s">
        <v>175</v>
      </c>
      <c r="E222" s="203" t="s">
        <v>2219</v>
      </c>
      <c r="F222" s="204" t="s">
        <v>2220</v>
      </c>
      <c r="G222" s="205" t="s">
        <v>238</v>
      </c>
      <c r="H222" s="206">
        <v>8</v>
      </c>
      <c r="I222" s="207"/>
      <c r="J222" s="208">
        <f t="shared" si="50"/>
        <v>0</v>
      </c>
      <c r="K222" s="204" t="s">
        <v>21</v>
      </c>
      <c r="L222" s="61"/>
      <c r="M222" s="209" t="s">
        <v>21</v>
      </c>
      <c r="N222" s="210" t="s">
        <v>43</v>
      </c>
      <c r="O222" s="42"/>
      <c r="P222" s="211">
        <f t="shared" si="51"/>
        <v>0</v>
      </c>
      <c r="Q222" s="211">
        <v>0</v>
      </c>
      <c r="R222" s="211">
        <f t="shared" si="52"/>
        <v>0</v>
      </c>
      <c r="S222" s="211">
        <v>0</v>
      </c>
      <c r="T222" s="212">
        <f t="shared" si="53"/>
        <v>0</v>
      </c>
      <c r="AR222" s="24" t="s">
        <v>670</v>
      </c>
      <c r="AT222" s="24" t="s">
        <v>175</v>
      </c>
      <c r="AU222" s="24" t="s">
        <v>82</v>
      </c>
      <c r="AY222" s="24" t="s">
        <v>172</v>
      </c>
      <c r="BE222" s="213">
        <f t="shared" si="54"/>
        <v>0</v>
      </c>
      <c r="BF222" s="213">
        <f t="shared" si="55"/>
        <v>0</v>
      </c>
      <c r="BG222" s="213">
        <f t="shared" si="56"/>
        <v>0</v>
      </c>
      <c r="BH222" s="213">
        <f t="shared" si="57"/>
        <v>0</v>
      </c>
      <c r="BI222" s="213">
        <f t="shared" si="58"/>
        <v>0</v>
      </c>
      <c r="BJ222" s="24" t="s">
        <v>80</v>
      </c>
      <c r="BK222" s="213">
        <f t="shared" si="59"/>
        <v>0</v>
      </c>
      <c r="BL222" s="24" t="s">
        <v>670</v>
      </c>
      <c r="BM222" s="24" t="s">
        <v>2221</v>
      </c>
    </row>
    <row r="223" spans="2:65" s="1" customFormat="1" ht="22.5" customHeight="1">
      <c r="B223" s="41"/>
      <c r="C223" s="254" t="s">
        <v>912</v>
      </c>
      <c r="D223" s="254" t="s">
        <v>399</v>
      </c>
      <c r="E223" s="255" t="s">
        <v>2222</v>
      </c>
      <c r="F223" s="256" t="s">
        <v>2223</v>
      </c>
      <c r="G223" s="257" t="s">
        <v>1006</v>
      </c>
      <c r="H223" s="258">
        <v>8</v>
      </c>
      <c r="I223" s="259"/>
      <c r="J223" s="260">
        <f t="shared" si="50"/>
        <v>0</v>
      </c>
      <c r="K223" s="256" t="s">
        <v>21</v>
      </c>
      <c r="L223" s="261"/>
      <c r="M223" s="262" t="s">
        <v>21</v>
      </c>
      <c r="N223" s="263" t="s">
        <v>43</v>
      </c>
      <c r="O223" s="42"/>
      <c r="P223" s="211">
        <f t="shared" si="51"/>
        <v>0</v>
      </c>
      <c r="Q223" s="211">
        <v>0</v>
      </c>
      <c r="R223" s="211">
        <f t="shared" si="52"/>
        <v>0</v>
      </c>
      <c r="S223" s="211">
        <v>0</v>
      </c>
      <c r="T223" s="212">
        <f t="shared" si="53"/>
        <v>0</v>
      </c>
      <c r="AR223" s="24" t="s">
        <v>1008</v>
      </c>
      <c r="AT223" s="24" t="s">
        <v>399</v>
      </c>
      <c r="AU223" s="24" t="s">
        <v>82</v>
      </c>
      <c r="AY223" s="24" t="s">
        <v>172</v>
      </c>
      <c r="BE223" s="213">
        <f t="shared" si="54"/>
        <v>0</v>
      </c>
      <c r="BF223" s="213">
        <f t="shared" si="55"/>
        <v>0</v>
      </c>
      <c r="BG223" s="213">
        <f t="shared" si="56"/>
        <v>0</v>
      </c>
      <c r="BH223" s="213">
        <f t="shared" si="57"/>
        <v>0</v>
      </c>
      <c r="BI223" s="213">
        <f t="shared" si="58"/>
        <v>0</v>
      </c>
      <c r="BJ223" s="24" t="s">
        <v>80</v>
      </c>
      <c r="BK223" s="213">
        <f t="shared" si="59"/>
        <v>0</v>
      </c>
      <c r="BL223" s="24" t="s">
        <v>1008</v>
      </c>
      <c r="BM223" s="24" t="s">
        <v>2224</v>
      </c>
    </row>
    <row r="224" spans="2:65" s="1" customFormat="1" ht="22.5" customHeight="1">
      <c r="B224" s="41"/>
      <c r="C224" s="202" t="s">
        <v>916</v>
      </c>
      <c r="D224" s="202" t="s">
        <v>175</v>
      </c>
      <c r="E224" s="203" t="s">
        <v>2189</v>
      </c>
      <c r="F224" s="204" t="s">
        <v>2190</v>
      </c>
      <c r="G224" s="205" t="s">
        <v>1342</v>
      </c>
      <c r="H224" s="273"/>
      <c r="I224" s="207"/>
      <c r="J224" s="208">
        <f t="shared" si="50"/>
        <v>0</v>
      </c>
      <c r="K224" s="204" t="s">
        <v>21</v>
      </c>
      <c r="L224" s="61"/>
      <c r="M224" s="209" t="s">
        <v>21</v>
      </c>
      <c r="N224" s="210" t="s">
        <v>43</v>
      </c>
      <c r="O224" s="42"/>
      <c r="P224" s="211">
        <f t="shared" si="51"/>
        <v>0</v>
      </c>
      <c r="Q224" s="211">
        <v>0</v>
      </c>
      <c r="R224" s="211">
        <f t="shared" si="52"/>
        <v>0</v>
      </c>
      <c r="S224" s="211">
        <v>0</v>
      </c>
      <c r="T224" s="212">
        <f t="shared" si="53"/>
        <v>0</v>
      </c>
      <c r="AR224" s="24" t="s">
        <v>1008</v>
      </c>
      <c r="AT224" s="24" t="s">
        <v>175</v>
      </c>
      <c r="AU224" s="24" t="s">
        <v>82</v>
      </c>
      <c r="AY224" s="24" t="s">
        <v>172</v>
      </c>
      <c r="BE224" s="213">
        <f t="shared" si="54"/>
        <v>0</v>
      </c>
      <c r="BF224" s="213">
        <f t="shared" si="55"/>
        <v>0</v>
      </c>
      <c r="BG224" s="213">
        <f t="shared" si="56"/>
        <v>0</v>
      </c>
      <c r="BH224" s="213">
        <f t="shared" si="57"/>
        <v>0</v>
      </c>
      <c r="BI224" s="213">
        <f t="shared" si="58"/>
        <v>0</v>
      </c>
      <c r="BJ224" s="24" t="s">
        <v>80</v>
      </c>
      <c r="BK224" s="213">
        <f t="shared" si="59"/>
        <v>0</v>
      </c>
      <c r="BL224" s="24" t="s">
        <v>1008</v>
      </c>
      <c r="BM224" s="24" t="s">
        <v>2225</v>
      </c>
    </row>
    <row r="225" spans="2:65" s="1" customFormat="1" ht="22.5" customHeight="1">
      <c r="B225" s="41"/>
      <c r="C225" s="202" t="s">
        <v>921</v>
      </c>
      <c r="D225" s="202" t="s">
        <v>175</v>
      </c>
      <c r="E225" s="203" t="s">
        <v>2192</v>
      </c>
      <c r="F225" s="204" t="s">
        <v>2193</v>
      </c>
      <c r="G225" s="205" t="s">
        <v>1342</v>
      </c>
      <c r="H225" s="273"/>
      <c r="I225" s="207"/>
      <c r="J225" s="208">
        <f t="shared" si="50"/>
        <v>0</v>
      </c>
      <c r="K225" s="204" t="s">
        <v>21</v>
      </c>
      <c r="L225" s="61"/>
      <c r="M225" s="209" t="s">
        <v>21</v>
      </c>
      <c r="N225" s="210" t="s">
        <v>43</v>
      </c>
      <c r="O225" s="42"/>
      <c r="P225" s="211">
        <f t="shared" si="51"/>
        <v>0</v>
      </c>
      <c r="Q225" s="211">
        <v>0</v>
      </c>
      <c r="R225" s="211">
        <f t="shared" si="52"/>
        <v>0</v>
      </c>
      <c r="S225" s="211">
        <v>0</v>
      </c>
      <c r="T225" s="212">
        <f t="shared" si="53"/>
        <v>0</v>
      </c>
      <c r="AR225" s="24" t="s">
        <v>670</v>
      </c>
      <c r="AT225" s="24" t="s">
        <v>175</v>
      </c>
      <c r="AU225" s="24" t="s">
        <v>82</v>
      </c>
      <c r="AY225" s="24" t="s">
        <v>172</v>
      </c>
      <c r="BE225" s="213">
        <f t="shared" si="54"/>
        <v>0</v>
      </c>
      <c r="BF225" s="213">
        <f t="shared" si="55"/>
        <v>0</v>
      </c>
      <c r="BG225" s="213">
        <f t="shared" si="56"/>
        <v>0</v>
      </c>
      <c r="BH225" s="213">
        <f t="shared" si="57"/>
        <v>0</v>
      </c>
      <c r="BI225" s="213">
        <f t="shared" si="58"/>
        <v>0</v>
      </c>
      <c r="BJ225" s="24" t="s">
        <v>80</v>
      </c>
      <c r="BK225" s="213">
        <f t="shared" si="59"/>
        <v>0</v>
      </c>
      <c r="BL225" s="24" t="s">
        <v>670</v>
      </c>
      <c r="BM225" s="24" t="s">
        <v>2226</v>
      </c>
    </row>
    <row r="226" spans="2:63" s="11" customFormat="1" ht="37.35" customHeight="1">
      <c r="B226" s="185"/>
      <c r="C226" s="186"/>
      <c r="D226" s="199" t="s">
        <v>71</v>
      </c>
      <c r="E226" s="268" t="s">
        <v>1119</v>
      </c>
      <c r="F226" s="268" t="s">
        <v>2227</v>
      </c>
      <c r="G226" s="186"/>
      <c r="H226" s="186"/>
      <c r="I226" s="189"/>
      <c r="J226" s="269">
        <f>BK226</f>
        <v>0</v>
      </c>
      <c r="K226" s="186"/>
      <c r="L226" s="191"/>
      <c r="M226" s="192"/>
      <c r="N226" s="193"/>
      <c r="O226" s="193"/>
      <c r="P226" s="194">
        <f>SUM(P227:P230)</f>
        <v>0</v>
      </c>
      <c r="Q226" s="193"/>
      <c r="R226" s="194">
        <f>SUM(R227:R230)</f>
        <v>0</v>
      </c>
      <c r="S226" s="193"/>
      <c r="T226" s="195">
        <f>SUM(T227:T230)</f>
        <v>0</v>
      </c>
      <c r="AR226" s="196" t="s">
        <v>173</v>
      </c>
      <c r="AT226" s="197" t="s">
        <v>71</v>
      </c>
      <c r="AU226" s="197" t="s">
        <v>72</v>
      </c>
      <c r="AY226" s="196" t="s">
        <v>172</v>
      </c>
      <c r="BK226" s="198">
        <f>SUM(BK227:BK230)</f>
        <v>0</v>
      </c>
    </row>
    <row r="227" spans="2:65" s="1" customFormat="1" ht="22.5" customHeight="1">
      <c r="B227" s="41"/>
      <c r="C227" s="254" t="s">
        <v>926</v>
      </c>
      <c r="D227" s="254" t="s">
        <v>399</v>
      </c>
      <c r="E227" s="255" t="s">
        <v>2228</v>
      </c>
      <c r="F227" s="256" t="s">
        <v>2229</v>
      </c>
      <c r="G227" s="257" t="s">
        <v>1006</v>
      </c>
      <c r="H227" s="258">
        <v>1</v>
      </c>
      <c r="I227" s="259"/>
      <c r="J227" s="260">
        <f>ROUND(I227*H227,2)</f>
        <v>0</v>
      </c>
      <c r="K227" s="256" t="s">
        <v>21</v>
      </c>
      <c r="L227" s="261"/>
      <c r="M227" s="262" t="s">
        <v>21</v>
      </c>
      <c r="N227" s="263" t="s">
        <v>43</v>
      </c>
      <c r="O227" s="42"/>
      <c r="P227" s="211">
        <f>O227*H227</f>
        <v>0</v>
      </c>
      <c r="Q227" s="211">
        <v>0</v>
      </c>
      <c r="R227" s="211">
        <f>Q227*H227</f>
        <v>0</v>
      </c>
      <c r="S227" s="211">
        <v>0</v>
      </c>
      <c r="T227" s="212">
        <f>S227*H227</f>
        <v>0</v>
      </c>
      <c r="AR227" s="24" t="s">
        <v>2230</v>
      </c>
      <c r="AT227" s="24" t="s">
        <v>399</v>
      </c>
      <c r="AU227" s="24" t="s">
        <v>80</v>
      </c>
      <c r="AY227" s="24" t="s">
        <v>172</v>
      </c>
      <c r="BE227" s="213">
        <f>IF(N227="základní",J227,0)</f>
        <v>0</v>
      </c>
      <c r="BF227" s="213">
        <f>IF(N227="snížená",J227,0)</f>
        <v>0</v>
      </c>
      <c r="BG227" s="213">
        <f>IF(N227="zákl. přenesená",J227,0)</f>
        <v>0</v>
      </c>
      <c r="BH227" s="213">
        <f>IF(N227="sníž. přenesená",J227,0)</f>
        <v>0</v>
      </c>
      <c r="BI227" s="213">
        <f>IF(N227="nulová",J227,0)</f>
        <v>0</v>
      </c>
      <c r="BJ227" s="24" t="s">
        <v>80</v>
      </c>
      <c r="BK227" s="213">
        <f>ROUND(I227*H227,2)</f>
        <v>0</v>
      </c>
      <c r="BL227" s="24" t="s">
        <v>670</v>
      </c>
      <c r="BM227" s="24" t="s">
        <v>2231</v>
      </c>
    </row>
    <row r="228" spans="2:65" s="1" customFormat="1" ht="22.5" customHeight="1">
      <c r="B228" s="41"/>
      <c r="C228" s="254" t="s">
        <v>933</v>
      </c>
      <c r="D228" s="254" t="s">
        <v>399</v>
      </c>
      <c r="E228" s="255" t="s">
        <v>2232</v>
      </c>
      <c r="F228" s="256" t="s">
        <v>2233</v>
      </c>
      <c r="G228" s="257" t="s">
        <v>1006</v>
      </c>
      <c r="H228" s="258">
        <v>1</v>
      </c>
      <c r="I228" s="259"/>
      <c r="J228" s="260">
        <f>ROUND(I228*H228,2)</f>
        <v>0</v>
      </c>
      <c r="K228" s="256" t="s">
        <v>21</v>
      </c>
      <c r="L228" s="261"/>
      <c r="M228" s="262" t="s">
        <v>21</v>
      </c>
      <c r="N228" s="263" t="s">
        <v>43</v>
      </c>
      <c r="O228" s="42"/>
      <c r="P228" s="211">
        <f>O228*H228</f>
        <v>0</v>
      </c>
      <c r="Q228" s="211">
        <v>0</v>
      </c>
      <c r="R228" s="211">
        <f>Q228*H228</f>
        <v>0</v>
      </c>
      <c r="S228" s="211">
        <v>0</v>
      </c>
      <c r="T228" s="212">
        <f>S228*H228</f>
        <v>0</v>
      </c>
      <c r="AR228" s="24" t="s">
        <v>2230</v>
      </c>
      <c r="AT228" s="24" t="s">
        <v>399</v>
      </c>
      <c r="AU228" s="24" t="s">
        <v>80</v>
      </c>
      <c r="AY228" s="24" t="s">
        <v>172</v>
      </c>
      <c r="BE228" s="213">
        <f>IF(N228="základní",J228,0)</f>
        <v>0</v>
      </c>
      <c r="BF228" s="213">
        <f>IF(N228="snížená",J228,0)</f>
        <v>0</v>
      </c>
      <c r="BG228" s="213">
        <f>IF(N228="zákl. přenesená",J228,0)</f>
        <v>0</v>
      </c>
      <c r="BH228" s="213">
        <f>IF(N228="sníž. přenesená",J228,0)</f>
        <v>0</v>
      </c>
      <c r="BI228" s="213">
        <f>IF(N228="nulová",J228,0)</f>
        <v>0</v>
      </c>
      <c r="BJ228" s="24" t="s">
        <v>80</v>
      </c>
      <c r="BK228" s="213">
        <f>ROUND(I228*H228,2)</f>
        <v>0</v>
      </c>
      <c r="BL228" s="24" t="s">
        <v>670</v>
      </c>
      <c r="BM228" s="24" t="s">
        <v>2234</v>
      </c>
    </row>
    <row r="229" spans="2:65" s="1" customFormat="1" ht="22.5" customHeight="1">
      <c r="B229" s="41"/>
      <c r="C229" s="202" t="s">
        <v>939</v>
      </c>
      <c r="D229" s="202" t="s">
        <v>175</v>
      </c>
      <c r="E229" s="203" t="s">
        <v>2235</v>
      </c>
      <c r="F229" s="204" t="s">
        <v>2236</v>
      </c>
      <c r="G229" s="205" t="s">
        <v>1342</v>
      </c>
      <c r="H229" s="273"/>
      <c r="I229" s="207"/>
      <c r="J229" s="208">
        <f>ROUND(I229*H229,2)</f>
        <v>0</v>
      </c>
      <c r="K229" s="204" t="s">
        <v>21</v>
      </c>
      <c r="L229" s="61"/>
      <c r="M229" s="209" t="s">
        <v>21</v>
      </c>
      <c r="N229" s="210" t="s">
        <v>43</v>
      </c>
      <c r="O229" s="42"/>
      <c r="P229" s="211">
        <f>O229*H229</f>
        <v>0</v>
      </c>
      <c r="Q229" s="211">
        <v>0</v>
      </c>
      <c r="R229" s="211">
        <f>Q229*H229</f>
        <v>0</v>
      </c>
      <c r="S229" s="211">
        <v>0</v>
      </c>
      <c r="T229" s="212">
        <f>S229*H229</f>
        <v>0</v>
      </c>
      <c r="AR229" s="24" t="s">
        <v>670</v>
      </c>
      <c r="AT229" s="24" t="s">
        <v>175</v>
      </c>
      <c r="AU229" s="24" t="s">
        <v>80</v>
      </c>
      <c r="AY229" s="24" t="s">
        <v>172</v>
      </c>
      <c r="BE229" s="213">
        <f>IF(N229="základní",J229,0)</f>
        <v>0</v>
      </c>
      <c r="BF229" s="213">
        <f>IF(N229="snížená",J229,0)</f>
        <v>0</v>
      </c>
      <c r="BG229" s="213">
        <f>IF(N229="zákl. přenesená",J229,0)</f>
        <v>0</v>
      </c>
      <c r="BH229" s="213">
        <f>IF(N229="sníž. přenesená",J229,0)</f>
        <v>0</v>
      </c>
      <c r="BI229" s="213">
        <f>IF(N229="nulová",J229,0)</f>
        <v>0</v>
      </c>
      <c r="BJ229" s="24" t="s">
        <v>80</v>
      </c>
      <c r="BK229" s="213">
        <f>ROUND(I229*H229,2)</f>
        <v>0</v>
      </c>
      <c r="BL229" s="24" t="s">
        <v>670</v>
      </c>
      <c r="BM229" s="24" t="s">
        <v>2237</v>
      </c>
    </row>
    <row r="230" spans="2:65" s="1" customFormat="1" ht="22.5" customHeight="1">
      <c r="B230" s="41"/>
      <c r="C230" s="202" t="s">
        <v>944</v>
      </c>
      <c r="D230" s="202" t="s">
        <v>175</v>
      </c>
      <c r="E230" s="203" t="s">
        <v>2238</v>
      </c>
      <c r="F230" s="204" t="s">
        <v>2239</v>
      </c>
      <c r="G230" s="205" t="s">
        <v>1342</v>
      </c>
      <c r="H230" s="273"/>
      <c r="I230" s="207"/>
      <c r="J230" s="208">
        <f>ROUND(I230*H230,2)</f>
        <v>0</v>
      </c>
      <c r="K230" s="204" t="s">
        <v>21</v>
      </c>
      <c r="L230" s="61"/>
      <c r="M230" s="209" t="s">
        <v>21</v>
      </c>
      <c r="N230" s="210" t="s">
        <v>43</v>
      </c>
      <c r="O230" s="42"/>
      <c r="P230" s="211">
        <f>O230*H230</f>
        <v>0</v>
      </c>
      <c r="Q230" s="211">
        <v>0</v>
      </c>
      <c r="R230" s="211">
        <f>Q230*H230</f>
        <v>0</v>
      </c>
      <c r="S230" s="211">
        <v>0</v>
      </c>
      <c r="T230" s="212">
        <f>S230*H230</f>
        <v>0</v>
      </c>
      <c r="AR230" s="24" t="s">
        <v>670</v>
      </c>
      <c r="AT230" s="24" t="s">
        <v>175</v>
      </c>
      <c r="AU230" s="24" t="s">
        <v>80</v>
      </c>
      <c r="AY230" s="24" t="s">
        <v>172</v>
      </c>
      <c r="BE230" s="213">
        <f>IF(N230="základní",J230,0)</f>
        <v>0</v>
      </c>
      <c r="BF230" s="213">
        <f>IF(N230="snížená",J230,0)</f>
        <v>0</v>
      </c>
      <c r="BG230" s="213">
        <f>IF(N230="zákl. přenesená",J230,0)</f>
        <v>0</v>
      </c>
      <c r="BH230" s="213">
        <f>IF(N230="sníž. přenesená",J230,0)</f>
        <v>0</v>
      </c>
      <c r="BI230" s="213">
        <f>IF(N230="nulová",J230,0)</f>
        <v>0</v>
      </c>
      <c r="BJ230" s="24" t="s">
        <v>80</v>
      </c>
      <c r="BK230" s="213">
        <f>ROUND(I230*H230,2)</f>
        <v>0</v>
      </c>
      <c r="BL230" s="24" t="s">
        <v>670</v>
      </c>
      <c r="BM230" s="24" t="s">
        <v>2240</v>
      </c>
    </row>
    <row r="231" spans="2:63" s="11" customFormat="1" ht="37.35" customHeight="1">
      <c r="B231" s="185"/>
      <c r="C231" s="186"/>
      <c r="D231" s="199" t="s">
        <v>71</v>
      </c>
      <c r="E231" s="268" t="s">
        <v>2241</v>
      </c>
      <c r="F231" s="268" t="s">
        <v>2242</v>
      </c>
      <c r="G231" s="186"/>
      <c r="H231" s="186"/>
      <c r="I231" s="189"/>
      <c r="J231" s="269">
        <f>BK231</f>
        <v>0</v>
      </c>
      <c r="K231" s="186"/>
      <c r="L231" s="191"/>
      <c r="M231" s="192"/>
      <c r="N231" s="193"/>
      <c r="O231" s="193"/>
      <c r="P231" s="194">
        <f>SUM(P232:P235)</f>
        <v>0</v>
      </c>
      <c r="Q231" s="193"/>
      <c r="R231" s="194">
        <f>SUM(R232:R235)</f>
        <v>0</v>
      </c>
      <c r="S231" s="193"/>
      <c r="T231" s="195">
        <f>SUM(T232:T235)</f>
        <v>0</v>
      </c>
      <c r="AR231" s="196" t="s">
        <v>173</v>
      </c>
      <c r="AT231" s="197" t="s">
        <v>71</v>
      </c>
      <c r="AU231" s="197" t="s">
        <v>72</v>
      </c>
      <c r="AY231" s="196" t="s">
        <v>172</v>
      </c>
      <c r="BK231" s="198">
        <f>SUM(BK232:BK235)</f>
        <v>0</v>
      </c>
    </row>
    <row r="232" spans="2:65" s="1" customFormat="1" ht="22.5" customHeight="1">
      <c r="B232" s="41"/>
      <c r="C232" s="202" t="s">
        <v>949</v>
      </c>
      <c r="D232" s="202" t="s">
        <v>175</v>
      </c>
      <c r="E232" s="203" t="s">
        <v>2243</v>
      </c>
      <c r="F232" s="204" t="s">
        <v>2244</v>
      </c>
      <c r="G232" s="205" t="s">
        <v>238</v>
      </c>
      <c r="H232" s="206">
        <v>1</v>
      </c>
      <c r="I232" s="207"/>
      <c r="J232" s="208">
        <f>ROUND(I232*H232,2)</f>
        <v>0</v>
      </c>
      <c r="K232" s="204" t="s">
        <v>179</v>
      </c>
      <c r="L232" s="61"/>
      <c r="M232" s="209" t="s">
        <v>21</v>
      </c>
      <c r="N232" s="210" t="s">
        <v>43</v>
      </c>
      <c r="O232" s="42"/>
      <c r="P232" s="211">
        <f>O232*H232</f>
        <v>0</v>
      </c>
      <c r="Q232" s="211">
        <v>0</v>
      </c>
      <c r="R232" s="211">
        <f>Q232*H232</f>
        <v>0</v>
      </c>
      <c r="S232" s="211">
        <v>0</v>
      </c>
      <c r="T232" s="212">
        <f>S232*H232</f>
        <v>0</v>
      </c>
      <c r="AR232" s="24" t="s">
        <v>670</v>
      </c>
      <c r="AT232" s="24" t="s">
        <v>175</v>
      </c>
      <c r="AU232" s="24" t="s">
        <v>80</v>
      </c>
      <c r="AY232" s="24" t="s">
        <v>172</v>
      </c>
      <c r="BE232" s="213">
        <f>IF(N232="základní",J232,0)</f>
        <v>0</v>
      </c>
      <c r="BF232" s="213">
        <f>IF(N232="snížená",J232,0)</f>
        <v>0</v>
      </c>
      <c r="BG232" s="213">
        <f>IF(N232="zákl. přenesená",J232,0)</f>
        <v>0</v>
      </c>
      <c r="BH232" s="213">
        <f>IF(N232="sníž. přenesená",J232,0)</f>
        <v>0</v>
      </c>
      <c r="BI232" s="213">
        <f>IF(N232="nulová",J232,0)</f>
        <v>0</v>
      </c>
      <c r="BJ232" s="24" t="s">
        <v>80</v>
      </c>
      <c r="BK232" s="213">
        <f>ROUND(I232*H232,2)</f>
        <v>0</v>
      </c>
      <c r="BL232" s="24" t="s">
        <v>670</v>
      </c>
      <c r="BM232" s="24" t="s">
        <v>2245</v>
      </c>
    </row>
    <row r="233" spans="2:65" s="1" customFormat="1" ht="31.5" customHeight="1">
      <c r="B233" s="41"/>
      <c r="C233" s="202" t="s">
        <v>955</v>
      </c>
      <c r="D233" s="202" t="s">
        <v>175</v>
      </c>
      <c r="E233" s="203" t="s">
        <v>2246</v>
      </c>
      <c r="F233" s="204" t="s">
        <v>2247</v>
      </c>
      <c r="G233" s="205" t="s">
        <v>528</v>
      </c>
      <c r="H233" s="206">
        <v>33</v>
      </c>
      <c r="I233" s="207"/>
      <c r="J233" s="208">
        <f>ROUND(I233*H233,2)</f>
        <v>0</v>
      </c>
      <c r="K233" s="204" t="s">
        <v>179</v>
      </c>
      <c r="L233" s="61"/>
      <c r="M233" s="209" t="s">
        <v>21</v>
      </c>
      <c r="N233" s="210" t="s">
        <v>43</v>
      </c>
      <c r="O233" s="42"/>
      <c r="P233" s="211">
        <f>O233*H233</f>
        <v>0</v>
      </c>
      <c r="Q233" s="211">
        <v>0</v>
      </c>
      <c r="R233" s="211">
        <f>Q233*H233</f>
        <v>0</v>
      </c>
      <c r="S233" s="211">
        <v>0</v>
      </c>
      <c r="T233" s="212">
        <f>S233*H233</f>
        <v>0</v>
      </c>
      <c r="AR233" s="24" t="s">
        <v>670</v>
      </c>
      <c r="AT233" s="24" t="s">
        <v>175</v>
      </c>
      <c r="AU233" s="24" t="s">
        <v>80</v>
      </c>
      <c r="AY233" s="24" t="s">
        <v>172</v>
      </c>
      <c r="BE233" s="213">
        <f>IF(N233="základní",J233,0)</f>
        <v>0</v>
      </c>
      <c r="BF233" s="213">
        <f>IF(N233="snížená",J233,0)</f>
        <v>0</v>
      </c>
      <c r="BG233" s="213">
        <f>IF(N233="zákl. přenesená",J233,0)</f>
        <v>0</v>
      </c>
      <c r="BH233" s="213">
        <f>IF(N233="sníž. přenesená",J233,0)</f>
        <v>0</v>
      </c>
      <c r="BI233" s="213">
        <f>IF(N233="nulová",J233,0)</f>
        <v>0</v>
      </c>
      <c r="BJ233" s="24" t="s">
        <v>80</v>
      </c>
      <c r="BK233" s="213">
        <f>ROUND(I233*H233,2)</f>
        <v>0</v>
      </c>
      <c r="BL233" s="24" t="s">
        <v>670</v>
      </c>
      <c r="BM233" s="24" t="s">
        <v>2248</v>
      </c>
    </row>
    <row r="234" spans="2:65" s="1" customFormat="1" ht="31.5" customHeight="1">
      <c r="B234" s="41"/>
      <c r="C234" s="202" t="s">
        <v>962</v>
      </c>
      <c r="D234" s="202" t="s">
        <v>175</v>
      </c>
      <c r="E234" s="203" t="s">
        <v>2249</v>
      </c>
      <c r="F234" s="204" t="s">
        <v>2250</v>
      </c>
      <c r="G234" s="205" t="s">
        <v>238</v>
      </c>
      <c r="H234" s="206">
        <v>3</v>
      </c>
      <c r="I234" s="207"/>
      <c r="J234" s="208">
        <f>ROUND(I234*H234,2)</f>
        <v>0</v>
      </c>
      <c r="K234" s="204" t="s">
        <v>179</v>
      </c>
      <c r="L234" s="61"/>
      <c r="M234" s="209" t="s">
        <v>21</v>
      </c>
      <c r="N234" s="210" t="s">
        <v>43</v>
      </c>
      <c r="O234" s="42"/>
      <c r="P234" s="211">
        <f>O234*H234</f>
        <v>0</v>
      </c>
      <c r="Q234" s="211">
        <v>0</v>
      </c>
      <c r="R234" s="211">
        <f>Q234*H234</f>
        <v>0</v>
      </c>
      <c r="S234" s="211">
        <v>0</v>
      </c>
      <c r="T234" s="212">
        <f>S234*H234</f>
        <v>0</v>
      </c>
      <c r="AR234" s="24" t="s">
        <v>670</v>
      </c>
      <c r="AT234" s="24" t="s">
        <v>175</v>
      </c>
      <c r="AU234" s="24" t="s">
        <v>80</v>
      </c>
      <c r="AY234" s="24" t="s">
        <v>172</v>
      </c>
      <c r="BE234" s="213">
        <f>IF(N234="základní",J234,0)</f>
        <v>0</v>
      </c>
      <c r="BF234" s="213">
        <f>IF(N234="snížená",J234,0)</f>
        <v>0</v>
      </c>
      <c r="BG234" s="213">
        <f>IF(N234="zákl. přenesená",J234,0)</f>
        <v>0</v>
      </c>
      <c r="BH234" s="213">
        <f>IF(N234="sníž. přenesená",J234,0)</f>
        <v>0</v>
      </c>
      <c r="BI234" s="213">
        <f>IF(N234="nulová",J234,0)</f>
        <v>0</v>
      </c>
      <c r="BJ234" s="24" t="s">
        <v>80</v>
      </c>
      <c r="BK234" s="213">
        <f>ROUND(I234*H234,2)</f>
        <v>0</v>
      </c>
      <c r="BL234" s="24" t="s">
        <v>670</v>
      </c>
      <c r="BM234" s="24" t="s">
        <v>2251</v>
      </c>
    </row>
    <row r="235" spans="2:65" s="1" customFormat="1" ht="44.25" customHeight="1">
      <c r="B235" s="41"/>
      <c r="C235" s="202" t="s">
        <v>970</v>
      </c>
      <c r="D235" s="202" t="s">
        <v>175</v>
      </c>
      <c r="E235" s="203" t="s">
        <v>2252</v>
      </c>
      <c r="F235" s="204" t="s">
        <v>2253</v>
      </c>
      <c r="G235" s="205" t="s">
        <v>238</v>
      </c>
      <c r="H235" s="206">
        <v>16</v>
      </c>
      <c r="I235" s="207"/>
      <c r="J235" s="208">
        <f>ROUND(I235*H235,2)</f>
        <v>0</v>
      </c>
      <c r="K235" s="204" t="s">
        <v>179</v>
      </c>
      <c r="L235" s="61"/>
      <c r="M235" s="209" t="s">
        <v>21</v>
      </c>
      <c r="N235" s="210" t="s">
        <v>43</v>
      </c>
      <c r="O235" s="42"/>
      <c r="P235" s="211">
        <f>O235*H235</f>
        <v>0</v>
      </c>
      <c r="Q235" s="211">
        <v>0</v>
      </c>
      <c r="R235" s="211">
        <f>Q235*H235</f>
        <v>0</v>
      </c>
      <c r="S235" s="211">
        <v>0</v>
      </c>
      <c r="T235" s="212">
        <f>S235*H235</f>
        <v>0</v>
      </c>
      <c r="AR235" s="24" t="s">
        <v>670</v>
      </c>
      <c r="AT235" s="24" t="s">
        <v>175</v>
      </c>
      <c r="AU235" s="24" t="s">
        <v>80</v>
      </c>
      <c r="AY235" s="24" t="s">
        <v>172</v>
      </c>
      <c r="BE235" s="213">
        <f>IF(N235="základní",J235,0)</f>
        <v>0</v>
      </c>
      <c r="BF235" s="213">
        <f>IF(N235="snížená",J235,0)</f>
        <v>0</v>
      </c>
      <c r="BG235" s="213">
        <f>IF(N235="zákl. přenesená",J235,0)</f>
        <v>0</v>
      </c>
      <c r="BH235" s="213">
        <f>IF(N235="sníž. přenesená",J235,0)</f>
        <v>0</v>
      </c>
      <c r="BI235" s="213">
        <f>IF(N235="nulová",J235,0)</f>
        <v>0</v>
      </c>
      <c r="BJ235" s="24" t="s">
        <v>80</v>
      </c>
      <c r="BK235" s="213">
        <f>ROUND(I235*H235,2)</f>
        <v>0</v>
      </c>
      <c r="BL235" s="24" t="s">
        <v>670</v>
      </c>
      <c r="BM235" s="24" t="s">
        <v>2254</v>
      </c>
    </row>
    <row r="236" spans="2:63" s="11" customFormat="1" ht="37.35" customHeight="1">
      <c r="B236" s="185"/>
      <c r="C236" s="186"/>
      <c r="D236" s="199" t="s">
        <v>71</v>
      </c>
      <c r="E236" s="268" t="s">
        <v>2255</v>
      </c>
      <c r="F236" s="268" t="s">
        <v>2256</v>
      </c>
      <c r="G236" s="186"/>
      <c r="H236" s="186"/>
      <c r="I236" s="189"/>
      <c r="J236" s="269">
        <f>BK236</f>
        <v>0</v>
      </c>
      <c r="K236" s="186"/>
      <c r="L236" s="191"/>
      <c r="M236" s="192"/>
      <c r="N236" s="193"/>
      <c r="O236" s="193"/>
      <c r="P236" s="194">
        <f>SUM(P237:P238)</f>
        <v>0</v>
      </c>
      <c r="Q236" s="193"/>
      <c r="R236" s="194">
        <f>SUM(R237:R238)</f>
        <v>0</v>
      </c>
      <c r="S236" s="193"/>
      <c r="T236" s="195">
        <f>SUM(T237:T238)</f>
        <v>0</v>
      </c>
      <c r="AR236" s="196" t="s">
        <v>82</v>
      </c>
      <c r="AT236" s="197" t="s">
        <v>71</v>
      </c>
      <c r="AU236" s="197" t="s">
        <v>72</v>
      </c>
      <c r="AY236" s="196" t="s">
        <v>172</v>
      </c>
      <c r="BK236" s="198">
        <f>SUM(BK237:BK238)</f>
        <v>0</v>
      </c>
    </row>
    <row r="237" spans="2:65" s="1" customFormat="1" ht="22.5" customHeight="1">
      <c r="B237" s="41"/>
      <c r="C237" s="202" t="s">
        <v>976</v>
      </c>
      <c r="D237" s="202" t="s">
        <v>175</v>
      </c>
      <c r="E237" s="203" t="s">
        <v>2257</v>
      </c>
      <c r="F237" s="204" t="s">
        <v>2258</v>
      </c>
      <c r="G237" s="205" t="s">
        <v>1006</v>
      </c>
      <c r="H237" s="206">
        <v>1</v>
      </c>
      <c r="I237" s="207"/>
      <c r="J237" s="208">
        <f>ROUND(I237*H237,2)</f>
        <v>0</v>
      </c>
      <c r="K237" s="204" t="s">
        <v>21</v>
      </c>
      <c r="L237" s="61"/>
      <c r="M237" s="209" t="s">
        <v>21</v>
      </c>
      <c r="N237" s="210" t="s">
        <v>43</v>
      </c>
      <c r="O237" s="42"/>
      <c r="P237" s="211">
        <f>O237*H237</f>
        <v>0</v>
      </c>
      <c r="Q237" s="211">
        <v>0</v>
      </c>
      <c r="R237" s="211">
        <f>Q237*H237</f>
        <v>0</v>
      </c>
      <c r="S237" s="211">
        <v>0</v>
      </c>
      <c r="T237" s="212">
        <f>S237*H237</f>
        <v>0</v>
      </c>
      <c r="AR237" s="24" t="s">
        <v>320</v>
      </c>
      <c r="AT237" s="24" t="s">
        <v>175</v>
      </c>
      <c r="AU237" s="24" t="s">
        <v>80</v>
      </c>
      <c r="AY237" s="24" t="s">
        <v>172</v>
      </c>
      <c r="BE237" s="213">
        <f>IF(N237="základní",J237,0)</f>
        <v>0</v>
      </c>
      <c r="BF237" s="213">
        <f>IF(N237="snížená",J237,0)</f>
        <v>0</v>
      </c>
      <c r="BG237" s="213">
        <f>IF(N237="zákl. přenesená",J237,0)</f>
        <v>0</v>
      </c>
      <c r="BH237" s="213">
        <f>IF(N237="sníž. přenesená",J237,0)</f>
        <v>0</v>
      </c>
      <c r="BI237" s="213">
        <f>IF(N237="nulová",J237,0)</f>
        <v>0</v>
      </c>
      <c r="BJ237" s="24" t="s">
        <v>80</v>
      </c>
      <c r="BK237" s="213">
        <f>ROUND(I237*H237,2)</f>
        <v>0</v>
      </c>
      <c r="BL237" s="24" t="s">
        <v>320</v>
      </c>
      <c r="BM237" s="24" t="s">
        <v>2259</v>
      </c>
    </row>
    <row r="238" spans="2:65" s="1" customFormat="1" ht="22.5" customHeight="1">
      <c r="B238" s="41"/>
      <c r="C238" s="202" t="s">
        <v>982</v>
      </c>
      <c r="D238" s="202" t="s">
        <v>175</v>
      </c>
      <c r="E238" s="203" t="s">
        <v>2260</v>
      </c>
      <c r="F238" s="204" t="s">
        <v>2261</v>
      </c>
      <c r="G238" s="205" t="s">
        <v>1006</v>
      </c>
      <c r="H238" s="206">
        <v>4</v>
      </c>
      <c r="I238" s="207"/>
      <c r="J238" s="208">
        <f>ROUND(I238*H238,2)</f>
        <v>0</v>
      </c>
      <c r="K238" s="204" t="s">
        <v>21</v>
      </c>
      <c r="L238" s="61"/>
      <c r="M238" s="209" t="s">
        <v>21</v>
      </c>
      <c r="N238" s="210" t="s">
        <v>43</v>
      </c>
      <c r="O238" s="42"/>
      <c r="P238" s="211">
        <f>O238*H238</f>
        <v>0</v>
      </c>
      <c r="Q238" s="211">
        <v>0</v>
      </c>
      <c r="R238" s="211">
        <f>Q238*H238</f>
        <v>0</v>
      </c>
      <c r="S238" s="211">
        <v>0</v>
      </c>
      <c r="T238" s="212">
        <f>S238*H238</f>
        <v>0</v>
      </c>
      <c r="AR238" s="24" t="s">
        <v>320</v>
      </c>
      <c r="AT238" s="24" t="s">
        <v>175</v>
      </c>
      <c r="AU238" s="24" t="s">
        <v>80</v>
      </c>
      <c r="AY238" s="24" t="s">
        <v>172</v>
      </c>
      <c r="BE238" s="213">
        <f>IF(N238="základní",J238,0)</f>
        <v>0</v>
      </c>
      <c r="BF238" s="213">
        <f>IF(N238="snížená",J238,0)</f>
        <v>0</v>
      </c>
      <c r="BG238" s="213">
        <f>IF(N238="zákl. přenesená",J238,0)</f>
        <v>0</v>
      </c>
      <c r="BH238" s="213">
        <f>IF(N238="sníž. přenesená",J238,0)</f>
        <v>0</v>
      </c>
      <c r="BI238" s="213">
        <f>IF(N238="nulová",J238,0)</f>
        <v>0</v>
      </c>
      <c r="BJ238" s="24" t="s">
        <v>80</v>
      </c>
      <c r="BK238" s="213">
        <f>ROUND(I238*H238,2)</f>
        <v>0</v>
      </c>
      <c r="BL238" s="24" t="s">
        <v>320</v>
      </c>
      <c r="BM238" s="24" t="s">
        <v>2262</v>
      </c>
    </row>
    <row r="239" spans="2:63" s="11" customFormat="1" ht="37.35" customHeight="1">
      <c r="B239" s="185"/>
      <c r="C239" s="186"/>
      <c r="D239" s="199" t="s">
        <v>71</v>
      </c>
      <c r="E239" s="268" t="s">
        <v>2263</v>
      </c>
      <c r="F239" s="268" t="s">
        <v>2264</v>
      </c>
      <c r="G239" s="186"/>
      <c r="H239" s="186"/>
      <c r="I239" s="189"/>
      <c r="J239" s="269">
        <f>BK239</f>
        <v>0</v>
      </c>
      <c r="K239" s="186"/>
      <c r="L239" s="191"/>
      <c r="M239" s="192"/>
      <c r="N239" s="193"/>
      <c r="O239" s="193"/>
      <c r="P239" s="194">
        <f>SUM(P240:P245)</f>
        <v>0</v>
      </c>
      <c r="Q239" s="193"/>
      <c r="R239" s="194">
        <f>SUM(R240:R245)</f>
        <v>0</v>
      </c>
      <c r="S239" s="193"/>
      <c r="T239" s="195">
        <f>SUM(T240:T245)</f>
        <v>0</v>
      </c>
      <c r="AR239" s="196" t="s">
        <v>173</v>
      </c>
      <c r="AT239" s="197" t="s">
        <v>71</v>
      </c>
      <c r="AU239" s="197" t="s">
        <v>72</v>
      </c>
      <c r="AY239" s="196" t="s">
        <v>172</v>
      </c>
      <c r="BK239" s="198">
        <f>SUM(BK240:BK245)</f>
        <v>0</v>
      </c>
    </row>
    <row r="240" spans="2:65" s="1" customFormat="1" ht="31.5" customHeight="1">
      <c r="B240" s="41"/>
      <c r="C240" s="202" t="s">
        <v>988</v>
      </c>
      <c r="D240" s="202" t="s">
        <v>175</v>
      </c>
      <c r="E240" s="203" t="s">
        <v>2265</v>
      </c>
      <c r="F240" s="204" t="s">
        <v>2266</v>
      </c>
      <c r="G240" s="205" t="s">
        <v>238</v>
      </c>
      <c r="H240" s="206">
        <v>1</v>
      </c>
      <c r="I240" s="207"/>
      <c r="J240" s="208">
        <f aca="true" t="shared" si="60" ref="J240:J245">ROUND(I240*H240,2)</f>
        <v>0</v>
      </c>
      <c r="K240" s="204" t="s">
        <v>21</v>
      </c>
      <c r="L240" s="61"/>
      <c r="M240" s="209" t="s">
        <v>21</v>
      </c>
      <c r="N240" s="210" t="s">
        <v>43</v>
      </c>
      <c r="O240" s="42"/>
      <c r="P240" s="211">
        <f aca="true" t="shared" si="61" ref="P240:P245">O240*H240</f>
        <v>0</v>
      </c>
      <c r="Q240" s="211">
        <v>0</v>
      </c>
      <c r="R240" s="211">
        <f aca="true" t="shared" si="62" ref="R240:R245">Q240*H240</f>
        <v>0</v>
      </c>
      <c r="S240" s="211">
        <v>0</v>
      </c>
      <c r="T240" s="212">
        <f aca="true" t="shared" si="63" ref="T240:T245">S240*H240</f>
        <v>0</v>
      </c>
      <c r="AR240" s="24" t="s">
        <v>670</v>
      </c>
      <c r="AT240" s="24" t="s">
        <v>175</v>
      </c>
      <c r="AU240" s="24" t="s">
        <v>80</v>
      </c>
      <c r="AY240" s="24" t="s">
        <v>172</v>
      </c>
      <c r="BE240" s="213">
        <f aca="true" t="shared" si="64" ref="BE240:BE245">IF(N240="základní",J240,0)</f>
        <v>0</v>
      </c>
      <c r="BF240" s="213">
        <f aca="true" t="shared" si="65" ref="BF240:BF245">IF(N240="snížená",J240,0)</f>
        <v>0</v>
      </c>
      <c r="BG240" s="213">
        <f aca="true" t="shared" si="66" ref="BG240:BG245">IF(N240="zákl. přenesená",J240,0)</f>
        <v>0</v>
      </c>
      <c r="BH240" s="213">
        <f aca="true" t="shared" si="67" ref="BH240:BH245">IF(N240="sníž. přenesená",J240,0)</f>
        <v>0</v>
      </c>
      <c r="BI240" s="213">
        <f aca="true" t="shared" si="68" ref="BI240:BI245">IF(N240="nulová",J240,0)</f>
        <v>0</v>
      </c>
      <c r="BJ240" s="24" t="s">
        <v>80</v>
      </c>
      <c r="BK240" s="213">
        <f aca="true" t="shared" si="69" ref="BK240:BK245">ROUND(I240*H240,2)</f>
        <v>0</v>
      </c>
      <c r="BL240" s="24" t="s">
        <v>670</v>
      </c>
      <c r="BM240" s="24" t="s">
        <v>2267</v>
      </c>
    </row>
    <row r="241" spans="2:65" s="1" customFormat="1" ht="22.5" customHeight="1">
      <c r="B241" s="41"/>
      <c r="C241" s="254" t="s">
        <v>992</v>
      </c>
      <c r="D241" s="254" t="s">
        <v>399</v>
      </c>
      <c r="E241" s="255" t="s">
        <v>2268</v>
      </c>
      <c r="F241" s="256" t="s">
        <v>1949</v>
      </c>
      <c r="G241" s="257" t="s">
        <v>1950</v>
      </c>
      <c r="H241" s="258">
        <v>1</v>
      </c>
      <c r="I241" s="259"/>
      <c r="J241" s="260">
        <f t="shared" si="60"/>
        <v>0</v>
      </c>
      <c r="K241" s="256" t="s">
        <v>21</v>
      </c>
      <c r="L241" s="261"/>
      <c r="M241" s="262" t="s">
        <v>21</v>
      </c>
      <c r="N241" s="263" t="s">
        <v>43</v>
      </c>
      <c r="O241" s="42"/>
      <c r="P241" s="211">
        <f t="shared" si="61"/>
        <v>0</v>
      </c>
      <c r="Q241" s="211">
        <v>0</v>
      </c>
      <c r="R241" s="211">
        <f t="shared" si="62"/>
        <v>0</v>
      </c>
      <c r="S241" s="211">
        <v>0</v>
      </c>
      <c r="T241" s="212">
        <f t="shared" si="63"/>
        <v>0</v>
      </c>
      <c r="AR241" s="24" t="s">
        <v>1008</v>
      </c>
      <c r="AT241" s="24" t="s">
        <v>399</v>
      </c>
      <c r="AU241" s="24" t="s">
        <v>80</v>
      </c>
      <c r="AY241" s="24" t="s">
        <v>172</v>
      </c>
      <c r="BE241" s="213">
        <f t="shared" si="64"/>
        <v>0</v>
      </c>
      <c r="BF241" s="213">
        <f t="shared" si="65"/>
        <v>0</v>
      </c>
      <c r="BG241" s="213">
        <f t="shared" si="66"/>
        <v>0</v>
      </c>
      <c r="BH241" s="213">
        <f t="shared" si="67"/>
        <v>0</v>
      </c>
      <c r="BI241" s="213">
        <f t="shared" si="68"/>
        <v>0</v>
      </c>
      <c r="BJ241" s="24" t="s">
        <v>80</v>
      </c>
      <c r="BK241" s="213">
        <f t="shared" si="69"/>
        <v>0</v>
      </c>
      <c r="BL241" s="24" t="s">
        <v>1008</v>
      </c>
      <c r="BM241" s="24" t="s">
        <v>2269</v>
      </c>
    </row>
    <row r="242" spans="2:65" s="1" customFormat="1" ht="31.5" customHeight="1">
      <c r="B242" s="41"/>
      <c r="C242" s="202" t="s">
        <v>996</v>
      </c>
      <c r="D242" s="202" t="s">
        <v>175</v>
      </c>
      <c r="E242" s="203" t="s">
        <v>2270</v>
      </c>
      <c r="F242" s="204" t="s">
        <v>2271</v>
      </c>
      <c r="G242" s="205" t="s">
        <v>238</v>
      </c>
      <c r="H242" s="206">
        <v>3</v>
      </c>
      <c r="I242" s="207"/>
      <c r="J242" s="208">
        <f t="shared" si="60"/>
        <v>0</v>
      </c>
      <c r="K242" s="204" t="s">
        <v>21</v>
      </c>
      <c r="L242" s="61"/>
      <c r="M242" s="209" t="s">
        <v>21</v>
      </c>
      <c r="N242" s="210" t="s">
        <v>43</v>
      </c>
      <c r="O242" s="42"/>
      <c r="P242" s="211">
        <f t="shared" si="61"/>
        <v>0</v>
      </c>
      <c r="Q242" s="211">
        <v>0</v>
      </c>
      <c r="R242" s="211">
        <f t="shared" si="62"/>
        <v>0</v>
      </c>
      <c r="S242" s="211">
        <v>0</v>
      </c>
      <c r="T242" s="212">
        <f t="shared" si="63"/>
        <v>0</v>
      </c>
      <c r="AR242" s="24" t="s">
        <v>670</v>
      </c>
      <c r="AT242" s="24" t="s">
        <v>175</v>
      </c>
      <c r="AU242" s="24" t="s">
        <v>80</v>
      </c>
      <c r="AY242" s="24" t="s">
        <v>172</v>
      </c>
      <c r="BE242" s="213">
        <f t="shared" si="64"/>
        <v>0</v>
      </c>
      <c r="BF242" s="213">
        <f t="shared" si="65"/>
        <v>0</v>
      </c>
      <c r="BG242" s="213">
        <f t="shared" si="66"/>
        <v>0</v>
      </c>
      <c r="BH242" s="213">
        <f t="shared" si="67"/>
        <v>0</v>
      </c>
      <c r="BI242" s="213">
        <f t="shared" si="68"/>
        <v>0</v>
      </c>
      <c r="BJ242" s="24" t="s">
        <v>80</v>
      </c>
      <c r="BK242" s="213">
        <f t="shared" si="69"/>
        <v>0</v>
      </c>
      <c r="BL242" s="24" t="s">
        <v>670</v>
      </c>
      <c r="BM242" s="24" t="s">
        <v>2272</v>
      </c>
    </row>
    <row r="243" spans="2:65" s="1" customFormat="1" ht="22.5" customHeight="1">
      <c r="B243" s="41"/>
      <c r="C243" s="202" t="s">
        <v>1003</v>
      </c>
      <c r="D243" s="202" t="s">
        <v>175</v>
      </c>
      <c r="E243" s="203" t="s">
        <v>2273</v>
      </c>
      <c r="F243" s="204" t="s">
        <v>2274</v>
      </c>
      <c r="G243" s="205" t="s">
        <v>1258</v>
      </c>
      <c r="H243" s="206">
        <v>8</v>
      </c>
      <c r="I243" s="207"/>
      <c r="J243" s="208">
        <f t="shared" si="60"/>
        <v>0</v>
      </c>
      <c r="K243" s="204" t="s">
        <v>21</v>
      </c>
      <c r="L243" s="61"/>
      <c r="M243" s="209" t="s">
        <v>21</v>
      </c>
      <c r="N243" s="210" t="s">
        <v>43</v>
      </c>
      <c r="O243" s="42"/>
      <c r="P243" s="211">
        <f t="shared" si="61"/>
        <v>0</v>
      </c>
      <c r="Q243" s="211">
        <v>0</v>
      </c>
      <c r="R243" s="211">
        <f t="shared" si="62"/>
        <v>0</v>
      </c>
      <c r="S243" s="211">
        <v>0</v>
      </c>
      <c r="T243" s="212">
        <f t="shared" si="63"/>
        <v>0</v>
      </c>
      <c r="AR243" s="24" t="s">
        <v>1216</v>
      </c>
      <c r="AT243" s="24" t="s">
        <v>175</v>
      </c>
      <c r="AU243" s="24" t="s">
        <v>80</v>
      </c>
      <c r="AY243" s="24" t="s">
        <v>172</v>
      </c>
      <c r="BE243" s="213">
        <f t="shared" si="64"/>
        <v>0</v>
      </c>
      <c r="BF243" s="213">
        <f t="shared" si="65"/>
        <v>0</v>
      </c>
      <c r="BG243" s="213">
        <f t="shared" si="66"/>
        <v>0</v>
      </c>
      <c r="BH243" s="213">
        <f t="shared" si="67"/>
        <v>0</v>
      </c>
      <c r="BI243" s="213">
        <f t="shared" si="68"/>
        <v>0</v>
      </c>
      <c r="BJ243" s="24" t="s">
        <v>80</v>
      </c>
      <c r="BK243" s="213">
        <f t="shared" si="69"/>
        <v>0</v>
      </c>
      <c r="BL243" s="24" t="s">
        <v>1216</v>
      </c>
      <c r="BM243" s="24" t="s">
        <v>2275</v>
      </c>
    </row>
    <row r="244" spans="2:65" s="1" customFormat="1" ht="22.5" customHeight="1">
      <c r="B244" s="41"/>
      <c r="C244" s="202" t="s">
        <v>1008</v>
      </c>
      <c r="D244" s="202" t="s">
        <v>175</v>
      </c>
      <c r="E244" s="203" t="s">
        <v>2189</v>
      </c>
      <c r="F244" s="204" t="s">
        <v>2190</v>
      </c>
      <c r="G244" s="205" t="s">
        <v>1342</v>
      </c>
      <c r="H244" s="273"/>
      <c r="I244" s="207"/>
      <c r="J244" s="208">
        <f t="shared" si="60"/>
        <v>0</v>
      </c>
      <c r="K244" s="204" t="s">
        <v>21</v>
      </c>
      <c r="L244" s="61"/>
      <c r="M244" s="209" t="s">
        <v>21</v>
      </c>
      <c r="N244" s="210" t="s">
        <v>43</v>
      </c>
      <c r="O244" s="42"/>
      <c r="P244" s="211">
        <f t="shared" si="61"/>
        <v>0</v>
      </c>
      <c r="Q244" s="211">
        <v>0</v>
      </c>
      <c r="R244" s="211">
        <f t="shared" si="62"/>
        <v>0</v>
      </c>
      <c r="S244" s="211">
        <v>0</v>
      </c>
      <c r="T244" s="212">
        <f t="shared" si="63"/>
        <v>0</v>
      </c>
      <c r="AR244" s="24" t="s">
        <v>1008</v>
      </c>
      <c r="AT244" s="24" t="s">
        <v>175</v>
      </c>
      <c r="AU244" s="24" t="s">
        <v>80</v>
      </c>
      <c r="AY244" s="24" t="s">
        <v>172</v>
      </c>
      <c r="BE244" s="213">
        <f t="shared" si="64"/>
        <v>0</v>
      </c>
      <c r="BF244" s="213">
        <f t="shared" si="65"/>
        <v>0</v>
      </c>
      <c r="BG244" s="213">
        <f t="shared" si="66"/>
        <v>0</v>
      </c>
      <c r="BH244" s="213">
        <f t="shared" si="67"/>
        <v>0</v>
      </c>
      <c r="BI244" s="213">
        <f t="shared" si="68"/>
        <v>0</v>
      </c>
      <c r="BJ244" s="24" t="s">
        <v>80</v>
      </c>
      <c r="BK244" s="213">
        <f t="shared" si="69"/>
        <v>0</v>
      </c>
      <c r="BL244" s="24" t="s">
        <v>1008</v>
      </c>
      <c r="BM244" s="24" t="s">
        <v>2276</v>
      </c>
    </row>
    <row r="245" spans="2:65" s="1" customFormat="1" ht="22.5" customHeight="1">
      <c r="B245" s="41"/>
      <c r="C245" s="202" t="s">
        <v>1015</v>
      </c>
      <c r="D245" s="202" t="s">
        <v>175</v>
      </c>
      <c r="E245" s="203" t="s">
        <v>2192</v>
      </c>
      <c r="F245" s="204" t="s">
        <v>2193</v>
      </c>
      <c r="G245" s="205" t="s">
        <v>1342</v>
      </c>
      <c r="H245" s="273"/>
      <c r="I245" s="207"/>
      <c r="J245" s="208">
        <f t="shared" si="60"/>
        <v>0</v>
      </c>
      <c r="K245" s="204" t="s">
        <v>21</v>
      </c>
      <c r="L245" s="61"/>
      <c r="M245" s="209" t="s">
        <v>21</v>
      </c>
      <c r="N245" s="210" t="s">
        <v>43</v>
      </c>
      <c r="O245" s="42"/>
      <c r="P245" s="211">
        <f t="shared" si="61"/>
        <v>0</v>
      </c>
      <c r="Q245" s="211">
        <v>0</v>
      </c>
      <c r="R245" s="211">
        <f t="shared" si="62"/>
        <v>0</v>
      </c>
      <c r="S245" s="211">
        <v>0</v>
      </c>
      <c r="T245" s="212">
        <f t="shared" si="63"/>
        <v>0</v>
      </c>
      <c r="AR245" s="24" t="s">
        <v>670</v>
      </c>
      <c r="AT245" s="24" t="s">
        <v>175</v>
      </c>
      <c r="AU245" s="24" t="s">
        <v>80</v>
      </c>
      <c r="AY245" s="24" t="s">
        <v>172</v>
      </c>
      <c r="BE245" s="213">
        <f t="shared" si="64"/>
        <v>0</v>
      </c>
      <c r="BF245" s="213">
        <f t="shared" si="65"/>
        <v>0</v>
      </c>
      <c r="BG245" s="213">
        <f t="shared" si="66"/>
        <v>0</v>
      </c>
      <c r="BH245" s="213">
        <f t="shared" si="67"/>
        <v>0</v>
      </c>
      <c r="BI245" s="213">
        <f t="shared" si="68"/>
        <v>0</v>
      </c>
      <c r="BJ245" s="24" t="s">
        <v>80</v>
      </c>
      <c r="BK245" s="213">
        <f t="shared" si="69"/>
        <v>0</v>
      </c>
      <c r="BL245" s="24" t="s">
        <v>670</v>
      </c>
      <c r="BM245" s="24" t="s">
        <v>2277</v>
      </c>
    </row>
    <row r="246" spans="2:63" s="11" customFormat="1" ht="37.35" customHeight="1">
      <c r="B246" s="185"/>
      <c r="C246" s="186"/>
      <c r="D246" s="199" t="s">
        <v>71</v>
      </c>
      <c r="E246" s="268" t="s">
        <v>2278</v>
      </c>
      <c r="F246" s="268" t="s">
        <v>2279</v>
      </c>
      <c r="G246" s="186"/>
      <c r="H246" s="186"/>
      <c r="I246" s="189"/>
      <c r="J246" s="269">
        <f>BK246</f>
        <v>0</v>
      </c>
      <c r="K246" s="186"/>
      <c r="L246" s="191"/>
      <c r="M246" s="192"/>
      <c r="N246" s="193"/>
      <c r="O246" s="193"/>
      <c r="P246" s="194">
        <f>SUM(P247:P256)</f>
        <v>0</v>
      </c>
      <c r="Q246" s="193"/>
      <c r="R246" s="194">
        <f>SUM(R247:R256)</f>
        <v>0</v>
      </c>
      <c r="S246" s="193"/>
      <c r="T246" s="195">
        <f>SUM(T247:T256)</f>
        <v>0</v>
      </c>
      <c r="AR246" s="196" t="s">
        <v>82</v>
      </c>
      <c r="AT246" s="197" t="s">
        <v>71</v>
      </c>
      <c r="AU246" s="197" t="s">
        <v>72</v>
      </c>
      <c r="AY246" s="196" t="s">
        <v>172</v>
      </c>
      <c r="BK246" s="198">
        <f>SUM(BK247:BK256)</f>
        <v>0</v>
      </c>
    </row>
    <row r="247" spans="2:65" s="1" customFormat="1" ht="22.5" customHeight="1">
      <c r="B247" s="41"/>
      <c r="C247" s="202" t="s">
        <v>1019</v>
      </c>
      <c r="D247" s="202" t="s">
        <v>175</v>
      </c>
      <c r="E247" s="203" t="s">
        <v>2280</v>
      </c>
      <c r="F247" s="204" t="s">
        <v>2281</v>
      </c>
      <c r="G247" s="205" t="s">
        <v>1258</v>
      </c>
      <c r="H247" s="206">
        <v>80</v>
      </c>
      <c r="I247" s="207"/>
      <c r="J247" s="208">
        <f aca="true" t="shared" si="70" ref="J247:J256">ROUND(I247*H247,2)</f>
        <v>0</v>
      </c>
      <c r="K247" s="204" t="s">
        <v>21</v>
      </c>
      <c r="L247" s="61"/>
      <c r="M247" s="209" t="s">
        <v>21</v>
      </c>
      <c r="N247" s="210" t="s">
        <v>43</v>
      </c>
      <c r="O247" s="42"/>
      <c r="P247" s="211">
        <f aca="true" t="shared" si="71" ref="P247:P256">O247*H247</f>
        <v>0</v>
      </c>
      <c r="Q247" s="211">
        <v>0</v>
      </c>
      <c r="R247" s="211">
        <f aca="true" t="shared" si="72" ref="R247:R256">Q247*H247</f>
        <v>0</v>
      </c>
      <c r="S247" s="211">
        <v>0</v>
      </c>
      <c r="T247" s="212">
        <f aca="true" t="shared" si="73" ref="T247:T256">S247*H247</f>
        <v>0</v>
      </c>
      <c r="AR247" s="24" t="s">
        <v>1216</v>
      </c>
      <c r="AT247" s="24" t="s">
        <v>175</v>
      </c>
      <c r="AU247" s="24" t="s">
        <v>80</v>
      </c>
      <c r="AY247" s="24" t="s">
        <v>172</v>
      </c>
      <c r="BE247" s="213">
        <f aca="true" t="shared" si="74" ref="BE247:BE256">IF(N247="základní",J247,0)</f>
        <v>0</v>
      </c>
      <c r="BF247" s="213">
        <f aca="true" t="shared" si="75" ref="BF247:BF256">IF(N247="snížená",J247,0)</f>
        <v>0</v>
      </c>
      <c r="BG247" s="213">
        <f aca="true" t="shared" si="76" ref="BG247:BG256">IF(N247="zákl. přenesená",J247,0)</f>
        <v>0</v>
      </c>
      <c r="BH247" s="213">
        <f aca="true" t="shared" si="77" ref="BH247:BH256">IF(N247="sníž. přenesená",J247,0)</f>
        <v>0</v>
      </c>
      <c r="BI247" s="213">
        <f aca="true" t="shared" si="78" ref="BI247:BI256">IF(N247="nulová",J247,0)</f>
        <v>0</v>
      </c>
      <c r="BJ247" s="24" t="s">
        <v>80</v>
      </c>
      <c r="BK247" s="213">
        <f aca="true" t="shared" si="79" ref="BK247:BK256">ROUND(I247*H247,2)</f>
        <v>0</v>
      </c>
      <c r="BL247" s="24" t="s">
        <v>1216</v>
      </c>
      <c r="BM247" s="24" t="s">
        <v>2282</v>
      </c>
    </row>
    <row r="248" spans="2:65" s="1" customFormat="1" ht="22.5" customHeight="1">
      <c r="B248" s="41"/>
      <c r="C248" s="202" t="s">
        <v>1028</v>
      </c>
      <c r="D248" s="202" t="s">
        <v>175</v>
      </c>
      <c r="E248" s="203" t="s">
        <v>2283</v>
      </c>
      <c r="F248" s="204" t="s">
        <v>2284</v>
      </c>
      <c r="G248" s="205" t="s">
        <v>1258</v>
      </c>
      <c r="H248" s="206">
        <v>10</v>
      </c>
      <c r="I248" s="207"/>
      <c r="J248" s="208">
        <f t="shared" si="70"/>
        <v>0</v>
      </c>
      <c r="K248" s="204" t="s">
        <v>21</v>
      </c>
      <c r="L248" s="61"/>
      <c r="M248" s="209" t="s">
        <v>21</v>
      </c>
      <c r="N248" s="210" t="s">
        <v>43</v>
      </c>
      <c r="O248" s="42"/>
      <c r="P248" s="211">
        <f t="shared" si="71"/>
        <v>0</v>
      </c>
      <c r="Q248" s="211">
        <v>0</v>
      </c>
      <c r="R248" s="211">
        <f t="shared" si="72"/>
        <v>0</v>
      </c>
      <c r="S248" s="211">
        <v>0</v>
      </c>
      <c r="T248" s="212">
        <f t="shared" si="73"/>
        <v>0</v>
      </c>
      <c r="AR248" s="24" t="s">
        <v>1216</v>
      </c>
      <c r="AT248" s="24" t="s">
        <v>175</v>
      </c>
      <c r="AU248" s="24" t="s">
        <v>80</v>
      </c>
      <c r="AY248" s="24" t="s">
        <v>172</v>
      </c>
      <c r="BE248" s="213">
        <f t="shared" si="74"/>
        <v>0</v>
      </c>
      <c r="BF248" s="213">
        <f t="shared" si="75"/>
        <v>0</v>
      </c>
      <c r="BG248" s="213">
        <f t="shared" si="76"/>
        <v>0</v>
      </c>
      <c r="BH248" s="213">
        <f t="shared" si="77"/>
        <v>0</v>
      </c>
      <c r="BI248" s="213">
        <f t="shared" si="78"/>
        <v>0</v>
      </c>
      <c r="BJ248" s="24" t="s">
        <v>80</v>
      </c>
      <c r="BK248" s="213">
        <f t="shared" si="79"/>
        <v>0</v>
      </c>
      <c r="BL248" s="24" t="s">
        <v>1216</v>
      </c>
      <c r="BM248" s="24" t="s">
        <v>2285</v>
      </c>
    </row>
    <row r="249" spans="2:65" s="1" customFormat="1" ht="22.5" customHeight="1">
      <c r="B249" s="41"/>
      <c r="C249" s="254" t="s">
        <v>1032</v>
      </c>
      <c r="D249" s="254" t="s">
        <v>399</v>
      </c>
      <c r="E249" s="255" t="s">
        <v>2286</v>
      </c>
      <c r="F249" s="256" t="s">
        <v>2133</v>
      </c>
      <c r="G249" s="257" t="s">
        <v>1938</v>
      </c>
      <c r="H249" s="258">
        <v>1</v>
      </c>
      <c r="I249" s="259"/>
      <c r="J249" s="260">
        <f t="shared" si="70"/>
        <v>0</v>
      </c>
      <c r="K249" s="256" t="s">
        <v>21</v>
      </c>
      <c r="L249" s="261"/>
      <c r="M249" s="262" t="s">
        <v>21</v>
      </c>
      <c r="N249" s="263" t="s">
        <v>43</v>
      </c>
      <c r="O249" s="42"/>
      <c r="P249" s="211">
        <f t="shared" si="71"/>
        <v>0</v>
      </c>
      <c r="Q249" s="211">
        <v>0</v>
      </c>
      <c r="R249" s="211">
        <f t="shared" si="72"/>
        <v>0</v>
      </c>
      <c r="S249" s="211">
        <v>0</v>
      </c>
      <c r="T249" s="212">
        <f t="shared" si="73"/>
        <v>0</v>
      </c>
      <c r="AR249" s="24" t="s">
        <v>1008</v>
      </c>
      <c r="AT249" s="24" t="s">
        <v>399</v>
      </c>
      <c r="AU249" s="24" t="s">
        <v>80</v>
      </c>
      <c r="AY249" s="24" t="s">
        <v>172</v>
      </c>
      <c r="BE249" s="213">
        <f t="shared" si="74"/>
        <v>0</v>
      </c>
      <c r="BF249" s="213">
        <f t="shared" si="75"/>
        <v>0</v>
      </c>
      <c r="BG249" s="213">
        <f t="shared" si="76"/>
        <v>0</v>
      </c>
      <c r="BH249" s="213">
        <f t="shared" si="77"/>
        <v>0</v>
      </c>
      <c r="BI249" s="213">
        <f t="shared" si="78"/>
        <v>0</v>
      </c>
      <c r="BJ249" s="24" t="s">
        <v>80</v>
      </c>
      <c r="BK249" s="213">
        <f t="shared" si="79"/>
        <v>0</v>
      </c>
      <c r="BL249" s="24" t="s">
        <v>1008</v>
      </c>
      <c r="BM249" s="24" t="s">
        <v>2287</v>
      </c>
    </row>
    <row r="250" spans="2:65" s="1" customFormat="1" ht="22.5" customHeight="1">
      <c r="B250" s="41"/>
      <c r="C250" s="202" t="s">
        <v>1038</v>
      </c>
      <c r="D250" s="202" t="s">
        <v>175</v>
      </c>
      <c r="E250" s="203" t="s">
        <v>2288</v>
      </c>
      <c r="F250" s="204" t="s">
        <v>2289</v>
      </c>
      <c r="G250" s="205" t="s">
        <v>1258</v>
      </c>
      <c r="H250" s="206">
        <v>16</v>
      </c>
      <c r="I250" s="207"/>
      <c r="J250" s="208">
        <f t="shared" si="70"/>
        <v>0</v>
      </c>
      <c r="K250" s="204" t="s">
        <v>21</v>
      </c>
      <c r="L250" s="61"/>
      <c r="M250" s="209" t="s">
        <v>21</v>
      </c>
      <c r="N250" s="210" t="s">
        <v>43</v>
      </c>
      <c r="O250" s="42"/>
      <c r="P250" s="211">
        <f t="shared" si="71"/>
        <v>0</v>
      </c>
      <c r="Q250" s="211">
        <v>0</v>
      </c>
      <c r="R250" s="211">
        <f t="shared" si="72"/>
        <v>0</v>
      </c>
      <c r="S250" s="211">
        <v>0</v>
      </c>
      <c r="T250" s="212">
        <f t="shared" si="73"/>
        <v>0</v>
      </c>
      <c r="AR250" s="24" t="s">
        <v>1216</v>
      </c>
      <c r="AT250" s="24" t="s">
        <v>175</v>
      </c>
      <c r="AU250" s="24" t="s">
        <v>80</v>
      </c>
      <c r="AY250" s="24" t="s">
        <v>172</v>
      </c>
      <c r="BE250" s="213">
        <f t="shared" si="74"/>
        <v>0</v>
      </c>
      <c r="BF250" s="213">
        <f t="shared" si="75"/>
        <v>0</v>
      </c>
      <c r="BG250" s="213">
        <f t="shared" si="76"/>
        <v>0</v>
      </c>
      <c r="BH250" s="213">
        <f t="shared" si="77"/>
        <v>0</v>
      </c>
      <c r="BI250" s="213">
        <f t="shared" si="78"/>
        <v>0</v>
      </c>
      <c r="BJ250" s="24" t="s">
        <v>80</v>
      </c>
      <c r="BK250" s="213">
        <f t="shared" si="79"/>
        <v>0</v>
      </c>
      <c r="BL250" s="24" t="s">
        <v>1216</v>
      </c>
      <c r="BM250" s="24" t="s">
        <v>2290</v>
      </c>
    </row>
    <row r="251" spans="2:65" s="1" customFormat="1" ht="22.5" customHeight="1">
      <c r="B251" s="41"/>
      <c r="C251" s="254" t="s">
        <v>1044</v>
      </c>
      <c r="D251" s="254" t="s">
        <v>399</v>
      </c>
      <c r="E251" s="255" t="s">
        <v>2291</v>
      </c>
      <c r="F251" s="256" t="s">
        <v>2292</v>
      </c>
      <c r="G251" s="257" t="s">
        <v>1938</v>
      </c>
      <c r="H251" s="258">
        <v>1</v>
      </c>
      <c r="I251" s="259"/>
      <c r="J251" s="260">
        <f t="shared" si="70"/>
        <v>0</v>
      </c>
      <c r="K251" s="256" t="s">
        <v>21</v>
      </c>
      <c r="L251" s="261"/>
      <c r="M251" s="262" t="s">
        <v>21</v>
      </c>
      <c r="N251" s="263" t="s">
        <v>43</v>
      </c>
      <c r="O251" s="42"/>
      <c r="P251" s="211">
        <f t="shared" si="71"/>
        <v>0</v>
      </c>
      <c r="Q251" s="211">
        <v>0</v>
      </c>
      <c r="R251" s="211">
        <f t="shared" si="72"/>
        <v>0</v>
      </c>
      <c r="S251" s="211">
        <v>0</v>
      </c>
      <c r="T251" s="212">
        <f t="shared" si="73"/>
        <v>0</v>
      </c>
      <c r="AR251" s="24" t="s">
        <v>1008</v>
      </c>
      <c r="AT251" s="24" t="s">
        <v>399</v>
      </c>
      <c r="AU251" s="24" t="s">
        <v>80</v>
      </c>
      <c r="AY251" s="24" t="s">
        <v>172</v>
      </c>
      <c r="BE251" s="213">
        <f t="shared" si="74"/>
        <v>0</v>
      </c>
      <c r="BF251" s="213">
        <f t="shared" si="75"/>
        <v>0</v>
      </c>
      <c r="BG251" s="213">
        <f t="shared" si="76"/>
        <v>0</v>
      </c>
      <c r="BH251" s="213">
        <f t="shared" si="77"/>
        <v>0</v>
      </c>
      <c r="BI251" s="213">
        <f t="shared" si="78"/>
        <v>0</v>
      </c>
      <c r="BJ251" s="24" t="s">
        <v>80</v>
      </c>
      <c r="BK251" s="213">
        <f t="shared" si="79"/>
        <v>0</v>
      </c>
      <c r="BL251" s="24" t="s">
        <v>1008</v>
      </c>
      <c r="BM251" s="24" t="s">
        <v>2293</v>
      </c>
    </row>
    <row r="252" spans="2:65" s="1" customFormat="1" ht="22.5" customHeight="1">
      <c r="B252" s="41"/>
      <c r="C252" s="202" t="s">
        <v>1052</v>
      </c>
      <c r="D252" s="202" t="s">
        <v>175</v>
      </c>
      <c r="E252" s="203" t="s">
        <v>2294</v>
      </c>
      <c r="F252" s="204" t="s">
        <v>2295</v>
      </c>
      <c r="G252" s="205" t="s">
        <v>1258</v>
      </c>
      <c r="H252" s="206">
        <v>16</v>
      </c>
      <c r="I252" s="207"/>
      <c r="J252" s="208">
        <f t="shared" si="70"/>
        <v>0</v>
      </c>
      <c r="K252" s="204" t="s">
        <v>21</v>
      </c>
      <c r="L252" s="61"/>
      <c r="M252" s="209" t="s">
        <v>21</v>
      </c>
      <c r="N252" s="210" t="s">
        <v>43</v>
      </c>
      <c r="O252" s="42"/>
      <c r="P252" s="211">
        <f t="shared" si="71"/>
        <v>0</v>
      </c>
      <c r="Q252" s="211">
        <v>0</v>
      </c>
      <c r="R252" s="211">
        <f t="shared" si="72"/>
        <v>0</v>
      </c>
      <c r="S252" s="211">
        <v>0</v>
      </c>
      <c r="T252" s="212">
        <f t="shared" si="73"/>
        <v>0</v>
      </c>
      <c r="AR252" s="24" t="s">
        <v>1216</v>
      </c>
      <c r="AT252" s="24" t="s">
        <v>175</v>
      </c>
      <c r="AU252" s="24" t="s">
        <v>80</v>
      </c>
      <c r="AY252" s="24" t="s">
        <v>172</v>
      </c>
      <c r="BE252" s="213">
        <f t="shared" si="74"/>
        <v>0</v>
      </c>
      <c r="BF252" s="213">
        <f t="shared" si="75"/>
        <v>0</v>
      </c>
      <c r="BG252" s="213">
        <f t="shared" si="76"/>
        <v>0</v>
      </c>
      <c r="BH252" s="213">
        <f t="shared" si="77"/>
        <v>0</v>
      </c>
      <c r="BI252" s="213">
        <f t="shared" si="78"/>
        <v>0</v>
      </c>
      <c r="BJ252" s="24" t="s">
        <v>80</v>
      </c>
      <c r="BK252" s="213">
        <f t="shared" si="79"/>
        <v>0</v>
      </c>
      <c r="BL252" s="24" t="s">
        <v>1216</v>
      </c>
      <c r="BM252" s="24" t="s">
        <v>2296</v>
      </c>
    </row>
    <row r="253" spans="2:65" s="1" customFormat="1" ht="22.5" customHeight="1">
      <c r="B253" s="41"/>
      <c r="C253" s="254" t="s">
        <v>585</v>
      </c>
      <c r="D253" s="254" t="s">
        <v>399</v>
      </c>
      <c r="E253" s="255" t="s">
        <v>2297</v>
      </c>
      <c r="F253" s="256" t="s">
        <v>2298</v>
      </c>
      <c r="G253" s="257" t="s">
        <v>1938</v>
      </c>
      <c r="H253" s="258">
        <v>1</v>
      </c>
      <c r="I253" s="259"/>
      <c r="J253" s="260">
        <f t="shared" si="70"/>
        <v>0</v>
      </c>
      <c r="K253" s="256" t="s">
        <v>21</v>
      </c>
      <c r="L253" s="261"/>
      <c r="M253" s="262" t="s">
        <v>21</v>
      </c>
      <c r="N253" s="263" t="s">
        <v>43</v>
      </c>
      <c r="O253" s="42"/>
      <c r="P253" s="211">
        <f t="shared" si="71"/>
        <v>0</v>
      </c>
      <c r="Q253" s="211">
        <v>0</v>
      </c>
      <c r="R253" s="211">
        <f t="shared" si="72"/>
        <v>0</v>
      </c>
      <c r="S253" s="211">
        <v>0</v>
      </c>
      <c r="T253" s="212">
        <f t="shared" si="73"/>
        <v>0</v>
      </c>
      <c r="AR253" s="24" t="s">
        <v>1008</v>
      </c>
      <c r="AT253" s="24" t="s">
        <v>399</v>
      </c>
      <c r="AU253" s="24" t="s">
        <v>80</v>
      </c>
      <c r="AY253" s="24" t="s">
        <v>172</v>
      </c>
      <c r="BE253" s="213">
        <f t="shared" si="74"/>
        <v>0</v>
      </c>
      <c r="BF253" s="213">
        <f t="shared" si="75"/>
        <v>0</v>
      </c>
      <c r="BG253" s="213">
        <f t="shared" si="76"/>
        <v>0</v>
      </c>
      <c r="BH253" s="213">
        <f t="shared" si="77"/>
        <v>0</v>
      </c>
      <c r="BI253" s="213">
        <f t="shared" si="78"/>
        <v>0</v>
      </c>
      <c r="BJ253" s="24" t="s">
        <v>80</v>
      </c>
      <c r="BK253" s="213">
        <f t="shared" si="79"/>
        <v>0</v>
      </c>
      <c r="BL253" s="24" t="s">
        <v>1008</v>
      </c>
      <c r="BM253" s="24" t="s">
        <v>2299</v>
      </c>
    </row>
    <row r="254" spans="2:65" s="1" customFormat="1" ht="22.5" customHeight="1">
      <c r="B254" s="41"/>
      <c r="C254" s="202" t="s">
        <v>1064</v>
      </c>
      <c r="D254" s="202" t="s">
        <v>175</v>
      </c>
      <c r="E254" s="203" t="s">
        <v>2300</v>
      </c>
      <c r="F254" s="204" t="s">
        <v>2301</v>
      </c>
      <c r="G254" s="205" t="s">
        <v>1258</v>
      </c>
      <c r="H254" s="206">
        <v>6</v>
      </c>
      <c r="I254" s="207"/>
      <c r="J254" s="208">
        <f t="shared" si="70"/>
        <v>0</v>
      </c>
      <c r="K254" s="204" t="s">
        <v>21</v>
      </c>
      <c r="L254" s="61"/>
      <c r="M254" s="209" t="s">
        <v>21</v>
      </c>
      <c r="N254" s="210" t="s">
        <v>43</v>
      </c>
      <c r="O254" s="42"/>
      <c r="P254" s="211">
        <f t="shared" si="71"/>
        <v>0</v>
      </c>
      <c r="Q254" s="211">
        <v>0</v>
      </c>
      <c r="R254" s="211">
        <f t="shared" si="72"/>
        <v>0</v>
      </c>
      <c r="S254" s="211">
        <v>0</v>
      </c>
      <c r="T254" s="212">
        <f t="shared" si="73"/>
        <v>0</v>
      </c>
      <c r="AR254" s="24" t="s">
        <v>1216</v>
      </c>
      <c r="AT254" s="24" t="s">
        <v>175</v>
      </c>
      <c r="AU254" s="24" t="s">
        <v>80</v>
      </c>
      <c r="AY254" s="24" t="s">
        <v>172</v>
      </c>
      <c r="BE254" s="213">
        <f t="shared" si="74"/>
        <v>0</v>
      </c>
      <c r="BF254" s="213">
        <f t="shared" si="75"/>
        <v>0</v>
      </c>
      <c r="BG254" s="213">
        <f t="shared" si="76"/>
        <v>0</v>
      </c>
      <c r="BH254" s="213">
        <f t="shared" si="77"/>
        <v>0</v>
      </c>
      <c r="BI254" s="213">
        <f t="shared" si="78"/>
        <v>0</v>
      </c>
      <c r="BJ254" s="24" t="s">
        <v>80</v>
      </c>
      <c r="BK254" s="213">
        <f t="shared" si="79"/>
        <v>0</v>
      </c>
      <c r="BL254" s="24" t="s">
        <v>1216</v>
      </c>
      <c r="BM254" s="24" t="s">
        <v>2302</v>
      </c>
    </row>
    <row r="255" spans="2:65" s="1" customFormat="1" ht="22.5" customHeight="1">
      <c r="B255" s="41"/>
      <c r="C255" s="254" t="s">
        <v>1071</v>
      </c>
      <c r="D255" s="254" t="s">
        <v>399</v>
      </c>
      <c r="E255" s="255" t="s">
        <v>2303</v>
      </c>
      <c r="F255" s="256" t="s">
        <v>2304</v>
      </c>
      <c r="G255" s="257" t="s">
        <v>1938</v>
      </c>
      <c r="H255" s="258">
        <v>1</v>
      </c>
      <c r="I255" s="259"/>
      <c r="J255" s="260">
        <f t="shared" si="70"/>
        <v>0</v>
      </c>
      <c r="K255" s="256" t="s">
        <v>21</v>
      </c>
      <c r="L255" s="261"/>
      <c r="M255" s="262" t="s">
        <v>21</v>
      </c>
      <c r="N255" s="263" t="s">
        <v>43</v>
      </c>
      <c r="O255" s="42"/>
      <c r="P255" s="211">
        <f t="shared" si="71"/>
        <v>0</v>
      </c>
      <c r="Q255" s="211">
        <v>0</v>
      </c>
      <c r="R255" s="211">
        <f t="shared" si="72"/>
        <v>0</v>
      </c>
      <c r="S255" s="211">
        <v>0</v>
      </c>
      <c r="T255" s="212">
        <f t="shared" si="73"/>
        <v>0</v>
      </c>
      <c r="AR255" s="24" t="s">
        <v>1008</v>
      </c>
      <c r="AT255" s="24" t="s">
        <v>399</v>
      </c>
      <c r="AU255" s="24" t="s">
        <v>80</v>
      </c>
      <c r="AY255" s="24" t="s">
        <v>172</v>
      </c>
      <c r="BE255" s="213">
        <f t="shared" si="74"/>
        <v>0</v>
      </c>
      <c r="BF255" s="213">
        <f t="shared" si="75"/>
        <v>0</v>
      </c>
      <c r="BG255" s="213">
        <f t="shared" si="76"/>
        <v>0</v>
      </c>
      <c r="BH255" s="213">
        <f t="shared" si="77"/>
        <v>0</v>
      </c>
      <c r="BI255" s="213">
        <f t="shared" si="78"/>
        <v>0</v>
      </c>
      <c r="BJ255" s="24" t="s">
        <v>80</v>
      </c>
      <c r="BK255" s="213">
        <f t="shared" si="79"/>
        <v>0</v>
      </c>
      <c r="BL255" s="24" t="s">
        <v>1008</v>
      </c>
      <c r="BM255" s="24" t="s">
        <v>2305</v>
      </c>
    </row>
    <row r="256" spans="2:65" s="1" customFormat="1" ht="22.5" customHeight="1">
      <c r="B256" s="41"/>
      <c r="C256" s="202" t="s">
        <v>1081</v>
      </c>
      <c r="D256" s="202" t="s">
        <v>175</v>
      </c>
      <c r="E256" s="203" t="s">
        <v>2306</v>
      </c>
      <c r="F256" s="204" t="s">
        <v>2307</v>
      </c>
      <c r="G256" s="205" t="s">
        <v>1258</v>
      </c>
      <c r="H256" s="206">
        <v>8</v>
      </c>
      <c r="I256" s="207"/>
      <c r="J256" s="208">
        <f t="shared" si="70"/>
        <v>0</v>
      </c>
      <c r="K256" s="204" t="s">
        <v>21</v>
      </c>
      <c r="L256" s="61"/>
      <c r="M256" s="209" t="s">
        <v>21</v>
      </c>
      <c r="N256" s="210" t="s">
        <v>43</v>
      </c>
      <c r="O256" s="42"/>
      <c r="P256" s="211">
        <f t="shared" si="71"/>
        <v>0</v>
      </c>
      <c r="Q256" s="211">
        <v>0</v>
      </c>
      <c r="R256" s="211">
        <f t="shared" si="72"/>
        <v>0</v>
      </c>
      <c r="S256" s="211">
        <v>0</v>
      </c>
      <c r="T256" s="212">
        <f t="shared" si="73"/>
        <v>0</v>
      </c>
      <c r="AR256" s="24" t="s">
        <v>670</v>
      </c>
      <c r="AT256" s="24" t="s">
        <v>175</v>
      </c>
      <c r="AU256" s="24" t="s">
        <v>80</v>
      </c>
      <c r="AY256" s="24" t="s">
        <v>172</v>
      </c>
      <c r="BE256" s="213">
        <f t="shared" si="74"/>
        <v>0</v>
      </c>
      <c r="BF256" s="213">
        <f t="shared" si="75"/>
        <v>0</v>
      </c>
      <c r="BG256" s="213">
        <f t="shared" si="76"/>
        <v>0</v>
      </c>
      <c r="BH256" s="213">
        <f t="shared" si="77"/>
        <v>0</v>
      </c>
      <c r="BI256" s="213">
        <f t="shared" si="78"/>
        <v>0</v>
      </c>
      <c r="BJ256" s="24" t="s">
        <v>80</v>
      </c>
      <c r="BK256" s="213">
        <f t="shared" si="79"/>
        <v>0</v>
      </c>
      <c r="BL256" s="24" t="s">
        <v>670</v>
      </c>
      <c r="BM256" s="24" t="s">
        <v>2308</v>
      </c>
    </row>
    <row r="257" spans="2:63" s="11" customFormat="1" ht="37.35" customHeight="1">
      <c r="B257" s="185"/>
      <c r="C257" s="186"/>
      <c r="D257" s="199" t="s">
        <v>71</v>
      </c>
      <c r="E257" s="268" t="s">
        <v>2309</v>
      </c>
      <c r="F257" s="268" t="s">
        <v>2310</v>
      </c>
      <c r="G257" s="186"/>
      <c r="H257" s="186"/>
      <c r="I257" s="189"/>
      <c r="J257" s="269">
        <f>BK257</f>
        <v>0</v>
      </c>
      <c r="K257" s="186"/>
      <c r="L257" s="191"/>
      <c r="M257" s="192"/>
      <c r="N257" s="193"/>
      <c r="O257" s="193"/>
      <c r="P257" s="194">
        <f>SUM(P258:P260)</f>
        <v>0</v>
      </c>
      <c r="Q257" s="193"/>
      <c r="R257" s="194">
        <f>SUM(R258:R260)</f>
        <v>0</v>
      </c>
      <c r="S257" s="193"/>
      <c r="T257" s="195">
        <f>SUM(T258:T260)</f>
        <v>0</v>
      </c>
      <c r="AR257" s="196" t="s">
        <v>82</v>
      </c>
      <c r="AT257" s="197" t="s">
        <v>71</v>
      </c>
      <c r="AU257" s="197" t="s">
        <v>72</v>
      </c>
      <c r="AY257" s="196" t="s">
        <v>172</v>
      </c>
      <c r="BK257" s="198">
        <f>SUM(BK258:BK260)</f>
        <v>0</v>
      </c>
    </row>
    <row r="258" spans="2:65" s="1" customFormat="1" ht="22.5" customHeight="1">
      <c r="B258" s="41"/>
      <c r="C258" s="202" t="s">
        <v>1088</v>
      </c>
      <c r="D258" s="202" t="s">
        <v>175</v>
      </c>
      <c r="E258" s="203" t="s">
        <v>2311</v>
      </c>
      <c r="F258" s="204" t="s">
        <v>2312</v>
      </c>
      <c r="G258" s="205" t="s">
        <v>1258</v>
      </c>
      <c r="H258" s="206">
        <v>25</v>
      </c>
      <c r="I258" s="207"/>
      <c r="J258" s="208">
        <f>ROUND(I258*H258,2)</f>
        <v>0</v>
      </c>
      <c r="K258" s="204" t="s">
        <v>21</v>
      </c>
      <c r="L258" s="61"/>
      <c r="M258" s="209" t="s">
        <v>21</v>
      </c>
      <c r="N258" s="210" t="s">
        <v>43</v>
      </c>
      <c r="O258" s="42"/>
      <c r="P258" s="211">
        <f>O258*H258</f>
        <v>0</v>
      </c>
      <c r="Q258" s="211">
        <v>0</v>
      </c>
      <c r="R258" s="211">
        <f>Q258*H258</f>
        <v>0</v>
      </c>
      <c r="S258" s="211">
        <v>0</v>
      </c>
      <c r="T258" s="212">
        <f>S258*H258</f>
        <v>0</v>
      </c>
      <c r="AR258" s="24" t="s">
        <v>1216</v>
      </c>
      <c r="AT258" s="24" t="s">
        <v>175</v>
      </c>
      <c r="AU258" s="24" t="s">
        <v>80</v>
      </c>
      <c r="AY258" s="24" t="s">
        <v>172</v>
      </c>
      <c r="BE258" s="213">
        <f>IF(N258="základní",J258,0)</f>
        <v>0</v>
      </c>
      <c r="BF258" s="213">
        <f>IF(N258="snížená",J258,0)</f>
        <v>0</v>
      </c>
      <c r="BG258" s="213">
        <f>IF(N258="zákl. přenesená",J258,0)</f>
        <v>0</v>
      </c>
      <c r="BH258" s="213">
        <f>IF(N258="sníž. přenesená",J258,0)</f>
        <v>0</v>
      </c>
      <c r="BI258" s="213">
        <f>IF(N258="nulová",J258,0)</f>
        <v>0</v>
      </c>
      <c r="BJ258" s="24" t="s">
        <v>80</v>
      </c>
      <c r="BK258" s="213">
        <f>ROUND(I258*H258,2)</f>
        <v>0</v>
      </c>
      <c r="BL258" s="24" t="s">
        <v>1216</v>
      </c>
      <c r="BM258" s="24" t="s">
        <v>2313</v>
      </c>
    </row>
    <row r="259" spans="2:65" s="1" customFormat="1" ht="22.5" customHeight="1">
      <c r="B259" s="41"/>
      <c r="C259" s="202" t="s">
        <v>1094</v>
      </c>
      <c r="D259" s="202" t="s">
        <v>175</v>
      </c>
      <c r="E259" s="203" t="s">
        <v>2314</v>
      </c>
      <c r="F259" s="204" t="s">
        <v>2315</v>
      </c>
      <c r="G259" s="205" t="s">
        <v>1258</v>
      </c>
      <c r="H259" s="206">
        <v>4</v>
      </c>
      <c r="I259" s="207"/>
      <c r="J259" s="208">
        <f>ROUND(I259*H259,2)</f>
        <v>0</v>
      </c>
      <c r="K259" s="204" t="s">
        <v>21</v>
      </c>
      <c r="L259" s="61"/>
      <c r="M259" s="209" t="s">
        <v>21</v>
      </c>
      <c r="N259" s="210" t="s">
        <v>43</v>
      </c>
      <c r="O259" s="42"/>
      <c r="P259" s="211">
        <f>O259*H259</f>
        <v>0</v>
      </c>
      <c r="Q259" s="211">
        <v>0</v>
      </c>
      <c r="R259" s="211">
        <f>Q259*H259</f>
        <v>0</v>
      </c>
      <c r="S259" s="211">
        <v>0</v>
      </c>
      <c r="T259" s="212">
        <f>S259*H259</f>
        <v>0</v>
      </c>
      <c r="AR259" s="24" t="s">
        <v>1216</v>
      </c>
      <c r="AT259" s="24" t="s">
        <v>175</v>
      </c>
      <c r="AU259" s="24" t="s">
        <v>80</v>
      </c>
      <c r="AY259" s="24" t="s">
        <v>172</v>
      </c>
      <c r="BE259" s="213">
        <f>IF(N259="základní",J259,0)</f>
        <v>0</v>
      </c>
      <c r="BF259" s="213">
        <f>IF(N259="snížená",J259,0)</f>
        <v>0</v>
      </c>
      <c r="BG259" s="213">
        <f>IF(N259="zákl. přenesená",J259,0)</f>
        <v>0</v>
      </c>
      <c r="BH259" s="213">
        <f>IF(N259="sníž. přenesená",J259,0)</f>
        <v>0</v>
      </c>
      <c r="BI259" s="213">
        <f>IF(N259="nulová",J259,0)</f>
        <v>0</v>
      </c>
      <c r="BJ259" s="24" t="s">
        <v>80</v>
      </c>
      <c r="BK259" s="213">
        <f>ROUND(I259*H259,2)</f>
        <v>0</v>
      </c>
      <c r="BL259" s="24" t="s">
        <v>1216</v>
      </c>
      <c r="BM259" s="24" t="s">
        <v>2316</v>
      </c>
    </row>
    <row r="260" spans="2:65" s="1" customFormat="1" ht="22.5" customHeight="1">
      <c r="B260" s="41"/>
      <c r="C260" s="202" t="s">
        <v>1099</v>
      </c>
      <c r="D260" s="202" t="s">
        <v>175</v>
      </c>
      <c r="E260" s="203" t="s">
        <v>2317</v>
      </c>
      <c r="F260" s="204" t="s">
        <v>2318</v>
      </c>
      <c r="G260" s="205" t="s">
        <v>1258</v>
      </c>
      <c r="H260" s="206">
        <v>16</v>
      </c>
      <c r="I260" s="207"/>
      <c r="J260" s="208">
        <f>ROUND(I260*H260,2)</f>
        <v>0</v>
      </c>
      <c r="K260" s="204" t="s">
        <v>21</v>
      </c>
      <c r="L260" s="61"/>
      <c r="M260" s="209" t="s">
        <v>21</v>
      </c>
      <c r="N260" s="274" t="s">
        <v>43</v>
      </c>
      <c r="O260" s="275"/>
      <c r="P260" s="276">
        <f>O260*H260</f>
        <v>0</v>
      </c>
      <c r="Q260" s="276">
        <v>0</v>
      </c>
      <c r="R260" s="276">
        <f>Q260*H260</f>
        <v>0</v>
      </c>
      <c r="S260" s="276">
        <v>0</v>
      </c>
      <c r="T260" s="277">
        <f>S260*H260</f>
        <v>0</v>
      </c>
      <c r="AR260" s="24" t="s">
        <v>2319</v>
      </c>
      <c r="AT260" s="24" t="s">
        <v>175</v>
      </c>
      <c r="AU260" s="24" t="s">
        <v>80</v>
      </c>
      <c r="AY260" s="24" t="s">
        <v>172</v>
      </c>
      <c r="BE260" s="213">
        <f>IF(N260="základní",J260,0)</f>
        <v>0</v>
      </c>
      <c r="BF260" s="213">
        <f>IF(N260="snížená",J260,0)</f>
        <v>0</v>
      </c>
      <c r="BG260" s="213">
        <f>IF(N260="zákl. přenesená",J260,0)</f>
        <v>0</v>
      </c>
      <c r="BH260" s="213">
        <f>IF(N260="sníž. přenesená",J260,0)</f>
        <v>0</v>
      </c>
      <c r="BI260" s="213">
        <f>IF(N260="nulová",J260,0)</f>
        <v>0</v>
      </c>
      <c r="BJ260" s="24" t="s">
        <v>80</v>
      </c>
      <c r="BK260" s="213">
        <f>ROUND(I260*H260,2)</f>
        <v>0</v>
      </c>
      <c r="BL260" s="24" t="s">
        <v>2319</v>
      </c>
      <c r="BM260" s="24" t="s">
        <v>2320</v>
      </c>
    </row>
    <row r="261" spans="2:12" s="1" customFormat="1" ht="6.95" customHeight="1">
      <c r="B261" s="56"/>
      <c r="C261" s="57"/>
      <c r="D261" s="57"/>
      <c r="E261" s="57"/>
      <c r="F261" s="57"/>
      <c r="G261" s="57"/>
      <c r="H261" s="57"/>
      <c r="I261" s="148"/>
      <c r="J261" s="57"/>
      <c r="K261" s="57"/>
      <c r="L261" s="61"/>
    </row>
  </sheetData>
  <sheetProtection password="CC35" sheet="1" objects="1" scenarios="1" formatCells="0" formatColumns="0" formatRows="0" sort="0" autoFilter="0"/>
  <autoFilter ref="C83:K260"/>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9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120</v>
      </c>
      <c r="G1" s="412" t="s">
        <v>121</v>
      </c>
      <c r="H1" s="412"/>
      <c r="I1" s="124"/>
      <c r="J1" s="123" t="s">
        <v>122</v>
      </c>
      <c r="K1" s="122" t="s">
        <v>123</v>
      </c>
      <c r="L1" s="123" t="s">
        <v>124</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4"/>
      <c r="M2" s="404"/>
      <c r="N2" s="404"/>
      <c r="O2" s="404"/>
      <c r="P2" s="404"/>
      <c r="Q2" s="404"/>
      <c r="R2" s="404"/>
      <c r="S2" s="404"/>
      <c r="T2" s="404"/>
      <c r="U2" s="404"/>
      <c r="V2" s="404"/>
      <c r="AT2" s="24" t="s">
        <v>107</v>
      </c>
    </row>
    <row r="3" spans="2:46" ht="6.95" customHeight="1">
      <c r="B3" s="25"/>
      <c r="C3" s="26"/>
      <c r="D3" s="26"/>
      <c r="E3" s="26"/>
      <c r="F3" s="26"/>
      <c r="G3" s="26"/>
      <c r="H3" s="26"/>
      <c r="I3" s="125"/>
      <c r="J3" s="26"/>
      <c r="K3" s="27"/>
      <c r="AT3" s="24" t="s">
        <v>82</v>
      </c>
    </row>
    <row r="4" spans="2:46" ht="36.95" customHeight="1">
      <c r="B4" s="28"/>
      <c r="C4" s="29"/>
      <c r="D4" s="30" t="s">
        <v>125</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5" t="str">
        <f>'Rekapitulace stavby'!K6</f>
        <v>VÝDEJNA JÍDEL V BUDOVĚ TEORETICKÝCH ÚSTAVŮ LF OLOMOUC</v>
      </c>
      <c r="F7" s="406"/>
      <c r="G7" s="406"/>
      <c r="H7" s="406"/>
      <c r="I7" s="126"/>
      <c r="J7" s="29"/>
      <c r="K7" s="31"/>
    </row>
    <row r="8" spans="2:11" s="1" customFormat="1" ht="13.5">
      <c r="B8" s="41"/>
      <c r="C8" s="42"/>
      <c r="D8" s="37" t="s">
        <v>126</v>
      </c>
      <c r="E8" s="42"/>
      <c r="F8" s="42"/>
      <c r="G8" s="42"/>
      <c r="H8" s="42"/>
      <c r="I8" s="127"/>
      <c r="J8" s="42"/>
      <c r="K8" s="45"/>
    </row>
    <row r="9" spans="2:11" s="1" customFormat="1" ht="36.95" customHeight="1">
      <c r="B9" s="41"/>
      <c r="C9" s="42"/>
      <c r="D9" s="42"/>
      <c r="E9" s="407" t="s">
        <v>2321</v>
      </c>
      <c r="F9" s="408"/>
      <c r="G9" s="408"/>
      <c r="H9" s="408"/>
      <c r="I9" s="127"/>
      <c r="J9" s="42"/>
      <c r="K9" s="45"/>
    </row>
    <row r="10" spans="2:11" s="1" customFormat="1" ht="13.5">
      <c r="B10" s="41"/>
      <c r="C10" s="42"/>
      <c r="D10" s="42"/>
      <c r="E10" s="42"/>
      <c r="F10" s="42"/>
      <c r="G10" s="42"/>
      <c r="H10" s="42"/>
      <c r="I10" s="127"/>
      <c r="J10" s="42"/>
      <c r="K10" s="45"/>
    </row>
    <row r="11" spans="2:11" s="1" customFormat="1" ht="14.45" customHeight="1">
      <c r="B11" s="41"/>
      <c r="C11" s="42"/>
      <c r="D11" s="37" t="s">
        <v>20</v>
      </c>
      <c r="E11" s="42"/>
      <c r="F11" s="35" t="s">
        <v>21</v>
      </c>
      <c r="G11" s="42"/>
      <c r="H11" s="42"/>
      <c r="I11" s="128" t="s">
        <v>22</v>
      </c>
      <c r="J11" s="35" t="s">
        <v>21</v>
      </c>
      <c r="K11" s="45"/>
    </row>
    <row r="12" spans="2:11" s="1" customFormat="1" ht="14.45" customHeight="1">
      <c r="B12" s="41"/>
      <c r="C12" s="42"/>
      <c r="D12" s="37" t="s">
        <v>23</v>
      </c>
      <c r="E12" s="42"/>
      <c r="F12" s="35" t="s">
        <v>24</v>
      </c>
      <c r="G12" s="42"/>
      <c r="H12" s="42"/>
      <c r="I12" s="128" t="s">
        <v>25</v>
      </c>
      <c r="J12" s="129" t="str">
        <f>'Rekapitulace stavby'!AN8</f>
        <v>7.11.2017</v>
      </c>
      <c r="K12" s="45"/>
    </row>
    <row r="13" spans="2:11" s="1" customFormat="1" ht="10.9" customHeight="1">
      <c r="B13" s="41"/>
      <c r="C13" s="42"/>
      <c r="D13" s="42"/>
      <c r="E13" s="42"/>
      <c r="F13" s="42"/>
      <c r="G13" s="42"/>
      <c r="H13" s="42"/>
      <c r="I13" s="127"/>
      <c r="J13" s="42"/>
      <c r="K13" s="45"/>
    </row>
    <row r="14" spans="2:11" s="1" customFormat="1" ht="14.45" customHeight="1">
      <c r="B14" s="41"/>
      <c r="C14" s="42"/>
      <c r="D14" s="37" t="s">
        <v>27</v>
      </c>
      <c r="E14" s="42"/>
      <c r="F14" s="42"/>
      <c r="G14" s="42"/>
      <c r="H14" s="42"/>
      <c r="I14" s="128" t="s">
        <v>28</v>
      </c>
      <c r="J14" s="35" t="s">
        <v>21</v>
      </c>
      <c r="K14" s="45"/>
    </row>
    <row r="15" spans="2:11" s="1" customFormat="1" ht="18" customHeight="1">
      <c r="B15" s="41"/>
      <c r="C15" s="42"/>
      <c r="D15" s="42"/>
      <c r="E15" s="35" t="s">
        <v>29</v>
      </c>
      <c r="F15" s="42"/>
      <c r="G15" s="42"/>
      <c r="H15" s="42"/>
      <c r="I15" s="128" t="s">
        <v>30</v>
      </c>
      <c r="J15" s="35" t="s">
        <v>21</v>
      </c>
      <c r="K15" s="45"/>
    </row>
    <row r="16" spans="2:11" s="1" customFormat="1" ht="6.95" customHeight="1">
      <c r="B16" s="41"/>
      <c r="C16" s="42"/>
      <c r="D16" s="42"/>
      <c r="E16" s="42"/>
      <c r="F16" s="42"/>
      <c r="G16" s="42"/>
      <c r="H16" s="42"/>
      <c r="I16" s="127"/>
      <c r="J16" s="42"/>
      <c r="K16" s="45"/>
    </row>
    <row r="17" spans="2:11" s="1" customFormat="1" ht="14.45" customHeight="1">
      <c r="B17" s="41"/>
      <c r="C17" s="42"/>
      <c r="D17" s="37" t="s">
        <v>31</v>
      </c>
      <c r="E17" s="42"/>
      <c r="F17" s="42"/>
      <c r="G17" s="42"/>
      <c r="H17" s="42"/>
      <c r="I17" s="12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8" t="s">
        <v>30</v>
      </c>
      <c r="J18" s="35" t="str">
        <f>IF('Rekapitulace stavby'!AN14="Vyplň údaj","",IF('Rekapitulace stavby'!AN14="","",'Rekapitulace stavby'!AN14))</f>
        <v/>
      </c>
      <c r="K18" s="45"/>
    </row>
    <row r="19" spans="2:11" s="1" customFormat="1" ht="6.95" customHeight="1">
      <c r="B19" s="41"/>
      <c r="C19" s="42"/>
      <c r="D19" s="42"/>
      <c r="E19" s="42"/>
      <c r="F19" s="42"/>
      <c r="G19" s="42"/>
      <c r="H19" s="42"/>
      <c r="I19" s="127"/>
      <c r="J19" s="42"/>
      <c r="K19" s="45"/>
    </row>
    <row r="20" spans="2:11" s="1" customFormat="1" ht="14.45" customHeight="1">
      <c r="B20" s="41"/>
      <c r="C20" s="42"/>
      <c r="D20" s="37" t="s">
        <v>33</v>
      </c>
      <c r="E20" s="42"/>
      <c r="F20" s="42"/>
      <c r="G20" s="42"/>
      <c r="H20" s="42"/>
      <c r="I20" s="128" t="s">
        <v>28</v>
      </c>
      <c r="J20" s="35" t="s">
        <v>21</v>
      </c>
      <c r="K20" s="45"/>
    </row>
    <row r="21" spans="2:11" s="1" customFormat="1" ht="18" customHeight="1">
      <c r="B21" s="41"/>
      <c r="C21" s="42"/>
      <c r="D21" s="42"/>
      <c r="E21" s="35" t="s">
        <v>2322</v>
      </c>
      <c r="F21" s="42"/>
      <c r="G21" s="42"/>
      <c r="H21" s="42"/>
      <c r="I21" s="128" t="s">
        <v>30</v>
      </c>
      <c r="J21" s="35" t="s">
        <v>21</v>
      </c>
      <c r="K21" s="45"/>
    </row>
    <row r="22" spans="2:11" s="1" customFormat="1" ht="6.95" customHeight="1">
      <c r="B22" s="41"/>
      <c r="C22" s="42"/>
      <c r="D22" s="42"/>
      <c r="E22" s="42"/>
      <c r="F22" s="42"/>
      <c r="G22" s="42"/>
      <c r="H22" s="42"/>
      <c r="I22" s="127"/>
      <c r="J22" s="42"/>
      <c r="K22" s="45"/>
    </row>
    <row r="23" spans="2:11" s="1" customFormat="1" ht="14.45" customHeight="1">
      <c r="B23" s="41"/>
      <c r="C23" s="42"/>
      <c r="D23" s="37" t="s">
        <v>36</v>
      </c>
      <c r="E23" s="42"/>
      <c r="F23" s="42"/>
      <c r="G23" s="42"/>
      <c r="H23" s="42"/>
      <c r="I23" s="127"/>
      <c r="J23" s="42"/>
      <c r="K23" s="45"/>
    </row>
    <row r="24" spans="2:11" s="7" customFormat="1" ht="22.5" customHeight="1">
      <c r="B24" s="130"/>
      <c r="C24" s="131"/>
      <c r="D24" s="131"/>
      <c r="E24" s="370" t="s">
        <v>21</v>
      </c>
      <c r="F24" s="370"/>
      <c r="G24" s="370"/>
      <c r="H24" s="370"/>
      <c r="I24" s="132"/>
      <c r="J24" s="131"/>
      <c r="K24" s="133"/>
    </row>
    <row r="25" spans="2:11" s="1" customFormat="1" ht="6.95" customHeight="1">
      <c r="B25" s="41"/>
      <c r="C25" s="42"/>
      <c r="D25" s="42"/>
      <c r="E25" s="42"/>
      <c r="F25" s="42"/>
      <c r="G25" s="42"/>
      <c r="H25" s="42"/>
      <c r="I25" s="127"/>
      <c r="J25" s="42"/>
      <c r="K25" s="45"/>
    </row>
    <row r="26" spans="2:11" s="1" customFormat="1" ht="6.95" customHeight="1">
      <c r="B26" s="41"/>
      <c r="C26" s="42"/>
      <c r="D26" s="85"/>
      <c r="E26" s="85"/>
      <c r="F26" s="85"/>
      <c r="G26" s="85"/>
      <c r="H26" s="85"/>
      <c r="I26" s="134"/>
      <c r="J26" s="85"/>
      <c r="K26" s="135"/>
    </row>
    <row r="27" spans="2:11" s="1" customFormat="1" ht="25.35" customHeight="1">
      <c r="B27" s="41"/>
      <c r="C27" s="42"/>
      <c r="D27" s="136" t="s">
        <v>38</v>
      </c>
      <c r="E27" s="42"/>
      <c r="F27" s="42"/>
      <c r="G27" s="42"/>
      <c r="H27" s="42"/>
      <c r="I27" s="127"/>
      <c r="J27" s="137">
        <f>ROUND(J80,2)</f>
        <v>0</v>
      </c>
      <c r="K27" s="45"/>
    </row>
    <row r="28" spans="2:11" s="1" customFormat="1" ht="6.95" customHeight="1">
      <c r="B28" s="41"/>
      <c r="C28" s="42"/>
      <c r="D28" s="85"/>
      <c r="E28" s="85"/>
      <c r="F28" s="85"/>
      <c r="G28" s="85"/>
      <c r="H28" s="85"/>
      <c r="I28" s="134"/>
      <c r="J28" s="85"/>
      <c r="K28" s="135"/>
    </row>
    <row r="29" spans="2:11" s="1" customFormat="1" ht="14.45" customHeight="1">
      <c r="B29" s="41"/>
      <c r="C29" s="42"/>
      <c r="D29" s="42"/>
      <c r="E29" s="42"/>
      <c r="F29" s="46" t="s">
        <v>40</v>
      </c>
      <c r="G29" s="42"/>
      <c r="H29" s="42"/>
      <c r="I29" s="138" t="s">
        <v>39</v>
      </c>
      <c r="J29" s="46" t="s">
        <v>41</v>
      </c>
      <c r="K29" s="45"/>
    </row>
    <row r="30" spans="2:11" s="1" customFormat="1" ht="14.45" customHeight="1">
      <c r="B30" s="41"/>
      <c r="C30" s="42"/>
      <c r="D30" s="49" t="s">
        <v>42</v>
      </c>
      <c r="E30" s="49" t="s">
        <v>43</v>
      </c>
      <c r="F30" s="139">
        <f>ROUND(SUM(BE80:BE190),2)</f>
        <v>0</v>
      </c>
      <c r="G30" s="42"/>
      <c r="H30" s="42"/>
      <c r="I30" s="140">
        <v>0.21</v>
      </c>
      <c r="J30" s="139">
        <f>ROUND(ROUND((SUM(BE80:BE190)),2)*I30,2)</f>
        <v>0</v>
      </c>
      <c r="K30" s="45"/>
    </row>
    <row r="31" spans="2:11" s="1" customFormat="1" ht="14.45" customHeight="1">
      <c r="B31" s="41"/>
      <c r="C31" s="42"/>
      <c r="D31" s="42"/>
      <c r="E31" s="49" t="s">
        <v>44</v>
      </c>
      <c r="F31" s="139">
        <f>ROUND(SUM(BF80:BF190),2)</f>
        <v>0</v>
      </c>
      <c r="G31" s="42"/>
      <c r="H31" s="42"/>
      <c r="I31" s="140">
        <v>0.15</v>
      </c>
      <c r="J31" s="139">
        <f>ROUND(ROUND((SUM(BF80:BF190)),2)*I31,2)</f>
        <v>0</v>
      </c>
      <c r="K31" s="45"/>
    </row>
    <row r="32" spans="2:11" s="1" customFormat="1" ht="14.45" customHeight="1" hidden="1">
      <c r="B32" s="41"/>
      <c r="C32" s="42"/>
      <c r="D32" s="42"/>
      <c r="E32" s="49" t="s">
        <v>45</v>
      </c>
      <c r="F32" s="139">
        <f>ROUND(SUM(BG80:BG190),2)</f>
        <v>0</v>
      </c>
      <c r="G32" s="42"/>
      <c r="H32" s="42"/>
      <c r="I32" s="140">
        <v>0.21</v>
      </c>
      <c r="J32" s="139">
        <v>0</v>
      </c>
      <c r="K32" s="45"/>
    </row>
    <row r="33" spans="2:11" s="1" customFormat="1" ht="14.45" customHeight="1" hidden="1">
      <c r="B33" s="41"/>
      <c r="C33" s="42"/>
      <c r="D33" s="42"/>
      <c r="E33" s="49" t="s">
        <v>46</v>
      </c>
      <c r="F33" s="139">
        <f>ROUND(SUM(BH80:BH190),2)</f>
        <v>0</v>
      </c>
      <c r="G33" s="42"/>
      <c r="H33" s="42"/>
      <c r="I33" s="140">
        <v>0.15</v>
      </c>
      <c r="J33" s="139">
        <v>0</v>
      </c>
      <c r="K33" s="45"/>
    </row>
    <row r="34" spans="2:11" s="1" customFormat="1" ht="14.45" customHeight="1" hidden="1">
      <c r="B34" s="41"/>
      <c r="C34" s="42"/>
      <c r="D34" s="42"/>
      <c r="E34" s="49" t="s">
        <v>47</v>
      </c>
      <c r="F34" s="139">
        <f>ROUND(SUM(BI80:BI190),2)</f>
        <v>0</v>
      </c>
      <c r="G34" s="42"/>
      <c r="H34" s="42"/>
      <c r="I34" s="140">
        <v>0</v>
      </c>
      <c r="J34" s="139">
        <v>0</v>
      </c>
      <c r="K34" s="45"/>
    </row>
    <row r="35" spans="2:11" s="1" customFormat="1" ht="6.95" customHeight="1">
      <c r="B35" s="41"/>
      <c r="C35" s="42"/>
      <c r="D35" s="42"/>
      <c r="E35" s="42"/>
      <c r="F35" s="42"/>
      <c r="G35" s="42"/>
      <c r="H35" s="42"/>
      <c r="I35" s="127"/>
      <c r="J35" s="42"/>
      <c r="K35" s="45"/>
    </row>
    <row r="36" spans="2:11" s="1" customFormat="1" ht="25.35" customHeight="1">
      <c r="B36" s="41"/>
      <c r="C36" s="141"/>
      <c r="D36" s="142" t="s">
        <v>48</v>
      </c>
      <c r="E36" s="79"/>
      <c r="F36" s="79"/>
      <c r="G36" s="143" t="s">
        <v>49</v>
      </c>
      <c r="H36" s="144" t="s">
        <v>50</v>
      </c>
      <c r="I36" s="145"/>
      <c r="J36" s="146">
        <f>SUM(J27:J34)</f>
        <v>0</v>
      </c>
      <c r="K36" s="147"/>
    </row>
    <row r="37" spans="2:11" s="1" customFormat="1" ht="14.45" customHeight="1">
      <c r="B37" s="56"/>
      <c r="C37" s="57"/>
      <c r="D37" s="57"/>
      <c r="E37" s="57"/>
      <c r="F37" s="57"/>
      <c r="G37" s="57"/>
      <c r="H37" s="57"/>
      <c r="I37" s="148"/>
      <c r="J37" s="57"/>
      <c r="K37" s="58"/>
    </row>
    <row r="41" spans="2:11" s="1" customFormat="1" ht="6.95" customHeight="1">
      <c r="B41" s="149"/>
      <c r="C41" s="150"/>
      <c r="D41" s="150"/>
      <c r="E41" s="150"/>
      <c r="F41" s="150"/>
      <c r="G41" s="150"/>
      <c r="H41" s="150"/>
      <c r="I41" s="151"/>
      <c r="J41" s="150"/>
      <c r="K41" s="152"/>
    </row>
    <row r="42" spans="2:11" s="1" customFormat="1" ht="36.95" customHeight="1">
      <c r="B42" s="41"/>
      <c r="C42" s="30" t="s">
        <v>129</v>
      </c>
      <c r="D42" s="42"/>
      <c r="E42" s="42"/>
      <c r="F42" s="42"/>
      <c r="G42" s="42"/>
      <c r="H42" s="42"/>
      <c r="I42" s="127"/>
      <c r="J42" s="42"/>
      <c r="K42" s="45"/>
    </row>
    <row r="43" spans="2:11" s="1" customFormat="1" ht="6.95" customHeight="1">
      <c r="B43" s="41"/>
      <c r="C43" s="42"/>
      <c r="D43" s="42"/>
      <c r="E43" s="42"/>
      <c r="F43" s="42"/>
      <c r="G43" s="42"/>
      <c r="H43" s="42"/>
      <c r="I43" s="127"/>
      <c r="J43" s="42"/>
      <c r="K43" s="45"/>
    </row>
    <row r="44" spans="2:11" s="1" customFormat="1" ht="14.45" customHeight="1">
      <c r="B44" s="41"/>
      <c r="C44" s="37" t="s">
        <v>18</v>
      </c>
      <c r="D44" s="42"/>
      <c r="E44" s="42"/>
      <c r="F44" s="42"/>
      <c r="G44" s="42"/>
      <c r="H44" s="42"/>
      <c r="I44" s="127"/>
      <c r="J44" s="42"/>
      <c r="K44" s="45"/>
    </row>
    <row r="45" spans="2:11" s="1" customFormat="1" ht="22.5" customHeight="1">
      <c r="B45" s="41"/>
      <c r="C45" s="42"/>
      <c r="D45" s="42"/>
      <c r="E45" s="405" t="str">
        <f>E7</f>
        <v>VÝDEJNA JÍDEL V BUDOVĚ TEORETICKÝCH ÚSTAVŮ LF OLOMOUC</v>
      </c>
      <c r="F45" s="406"/>
      <c r="G45" s="406"/>
      <c r="H45" s="406"/>
      <c r="I45" s="127"/>
      <c r="J45" s="42"/>
      <c r="K45" s="45"/>
    </row>
    <row r="46" spans="2:11" s="1" customFormat="1" ht="14.45" customHeight="1">
      <c r="B46" s="41"/>
      <c r="C46" s="37" t="s">
        <v>126</v>
      </c>
      <c r="D46" s="42"/>
      <c r="E46" s="42"/>
      <c r="F46" s="42"/>
      <c r="G46" s="42"/>
      <c r="H46" s="42"/>
      <c r="I46" s="127"/>
      <c r="J46" s="42"/>
      <c r="K46" s="45"/>
    </row>
    <row r="47" spans="2:11" s="1" customFormat="1" ht="23.25" customHeight="1">
      <c r="B47" s="41"/>
      <c r="C47" s="42"/>
      <c r="D47" s="42"/>
      <c r="E47" s="407" t="str">
        <f>E9</f>
        <v>D.1.4.4 - Slaboproudá elektrotechnika</v>
      </c>
      <c r="F47" s="408"/>
      <c r="G47" s="408"/>
      <c r="H47" s="408"/>
      <c r="I47" s="127"/>
      <c r="J47" s="42"/>
      <c r="K47" s="45"/>
    </row>
    <row r="48" spans="2:11" s="1" customFormat="1" ht="6.95" customHeight="1">
      <c r="B48" s="41"/>
      <c r="C48" s="42"/>
      <c r="D48" s="42"/>
      <c r="E48" s="42"/>
      <c r="F48" s="42"/>
      <c r="G48" s="42"/>
      <c r="H48" s="42"/>
      <c r="I48" s="127"/>
      <c r="J48" s="42"/>
      <c r="K48" s="45"/>
    </row>
    <row r="49" spans="2:11" s="1" customFormat="1" ht="18" customHeight="1">
      <c r="B49" s="41"/>
      <c r="C49" s="37" t="s">
        <v>23</v>
      </c>
      <c r="D49" s="42"/>
      <c r="E49" s="42"/>
      <c r="F49" s="35" t="str">
        <f>F12</f>
        <v>Olomouc k.ú.Nová Ulice, č.p.976</v>
      </c>
      <c r="G49" s="42"/>
      <c r="H49" s="42"/>
      <c r="I49" s="128" t="s">
        <v>25</v>
      </c>
      <c r="J49" s="129" t="str">
        <f>IF(J12="","",J12)</f>
        <v>7.11.2017</v>
      </c>
      <c r="K49" s="45"/>
    </row>
    <row r="50" spans="2:11" s="1" customFormat="1" ht="6.95" customHeight="1">
      <c r="B50" s="41"/>
      <c r="C50" s="42"/>
      <c r="D50" s="42"/>
      <c r="E50" s="42"/>
      <c r="F50" s="42"/>
      <c r="G50" s="42"/>
      <c r="H50" s="42"/>
      <c r="I50" s="127"/>
      <c r="J50" s="42"/>
      <c r="K50" s="45"/>
    </row>
    <row r="51" spans="2:11" s="1" customFormat="1" ht="13.5">
      <c r="B51" s="41"/>
      <c r="C51" s="37" t="s">
        <v>27</v>
      </c>
      <c r="D51" s="42"/>
      <c r="E51" s="42"/>
      <c r="F51" s="35" t="str">
        <f>E15</f>
        <v>UP v Olomouci, Křižkovského 511/8</v>
      </c>
      <c r="G51" s="42"/>
      <c r="H51" s="42"/>
      <c r="I51" s="128" t="s">
        <v>33</v>
      </c>
      <c r="J51" s="35" t="str">
        <f>E21</f>
        <v>Alfaprojekt Olomouc a.s.</v>
      </c>
      <c r="K51" s="45"/>
    </row>
    <row r="52" spans="2:11" s="1" customFormat="1" ht="14.45" customHeight="1">
      <c r="B52" s="41"/>
      <c r="C52" s="37" t="s">
        <v>31</v>
      </c>
      <c r="D52" s="42"/>
      <c r="E52" s="42"/>
      <c r="F52" s="35" t="str">
        <f>IF(E18="","",E18)</f>
        <v/>
      </c>
      <c r="G52" s="42"/>
      <c r="H52" s="42"/>
      <c r="I52" s="127"/>
      <c r="J52" s="42"/>
      <c r="K52" s="45"/>
    </row>
    <row r="53" spans="2:11" s="1" customFormat="1" ht="10.35" customHeight="1">
      <c r="B53" s="41"/>
      <c r="C53" s="42"/>
      <c r="D53" s="42"/>
      <c r="E53" s="42"/>
      <c r="F53" s="42"/>
      <c r="G53" s="42"/>
      <c r="H53" s="42"/>
      <c r="I53" s="127"/>
      <c r="J53" s="42"/>
      <c r="K53" s="45"/>
    </row>
    <row r="54" spans="2:11" s="1" customFormat="1" ht="29.25" customHeight="1">
      <c r="B54" s="41"/>
      <c r="C54" s="153" t="s">
        <v>130</v>
      </c>
      <c r="D54" s="141"/>
      <c r="E54" s="141"/>
      <c r="F54" s="141"/>
      <c r="G54" s="141"/>
      <c r="H54" s="141"/>
      <c r="I54" s="154"/>
      <c r="J54" s="155" t="s">
        <v>131</v>
      </c>
      <c r="K54" s="156"/>
    </row>
    <row r="55" spans="2:11" s="1" customFormat="1" ht="10.35" customHeight="1">
      <c r="B55" s="41"/>
      <c r="C55" s="42"/>
      <c r="D55" s="42"/>
      <c r="E55" s="42"/>
      <c r="F55" s="42"/>
      <c r="G55" s="42"/>
      <c r="H55" s="42"/>
      <c r="I55" s="127"/>
      <c r="J55" s="42"/>
      <c r="K55" s="45"/>
    </row>
    <row r="56" spans="2:47" s="1" customFormat="1" ht="29.25" customHeight="1">
      <c r="B56" s="41"/>
      <c r="C56" s="157" t="s">
        <v>132</v>
      </c>
      <c r="D56" s="42"/>
      <c r="E56" s="42"/>
      <c r="F56" s="42"/>
      <c r="G56" s="42"/>
      <c r="H56" s="42"/>
      <c r="I56" s="127"/>
      <c r="J56" s="137">
        <f>J80</f>
        <v>0</v>
      </c>
      <c r="K56" s="45"/>
      <c r="AU56" s="24" t="s">
        <v>133</v>
      </c>
    </row>
    <row r="57" spans="2:11" s="8" customFormat="1" ht="24.95" customHeight="1">
      <c r="B57" s="158"/>
      <c r="C57" s="159"/>
      <c r="D57" s="160" t="s">
        <v>2323</v>
      </c>
      <c r="E57" s="161"/>
      <c r="F57" s="161"/>
      <c r="G57" s="161"/>
      <c r="H57" s="161"/>
      <c r="I57" s="162"/>
      <c r="J57" s="163">
        <f>J81</f>
        <v>0</v>
      </c>
      <c r="K57" s="164"/>
    </row>
    <row r="58" spans="2:11" s="8" customFormat="1" ht="24.95" customHeight="1">
      <c r="B58" s="158"/>
      <c r="C58" s="159"/>
      <c r="D58" s="160" t="s">
        <v>2323</v>
      </c>
      <c r="E58" s="161"/>
      <c r="F58" s="161"/>
      <c r="G58" s="161"/>
      <c r="H58" s="161"/>
      <c r="I58" s="162"/>
      <c r="J58" s="163">
        <f>J114</f>
        <v>0</v>
      </c>
      <c r="K58" s="164"/>
    </row>
    <row r="59" spans="2:11" s="8" customFormat="1" ht="24.95" customHeight="1">
      <c r="B59" s="158"/>
      <c r="C59" s="159"/>
      <c r="D59" s="160" t="s">
        <v>2323</v>
      </c>
      <c r="E59" s="161"/>
      <c r="F59" s="161"/>
      <c r="G59" s="161"/>
      <c r="H59" s="161"/>
      <c r="I59" s="162"/>
      <c r="J59" s="163">
        <f>J157</f>
        <v>0</v>
      </c>
      <c r="K59" s="164"/>
    </row>
    <row r="60" spans="2:11" s="8" customFormat="1" ht="24.95" customHeight="1">
      <c r="B60" s="158"/>
      <c r="C60" s="159"/>
      <c r="D60" s="160" t="s">
        <v>2323</v>
      </c>
      <c r="E60" s="161"/>
      <c r="F60" s="161"/>
      <c r="G60" s="161"/>
      <c r="H60" s="161"/>
      <c r="I60" s="162"/>
      <c r="J60" s="163">
        <f>J174</f>
        <v>0</v>
      </c>
      <c r="K60" s="164"/>
    </row>
    <row r="61" spans="2:11" s="1" customFormat="1" ht="21.75" customHeight="1">
      <c r="B61" s="41"/>
      <c r="C61" s="42"/>
      <c r="D61" s="42"/>
      <c r="E61" s="42"/>
      <c r="F61" s="42"/>
      <c r="G61" s="42"/>
      <c r="H61" s="42"/>
      <c r="I61" s="127"/>
      <c r="J61" s="42"/>
      <c r="K61" s="45"/>
    </row>
    <row r="62" spans="2:11" s="1" customFormat="1" ht="6.95" customHeight="1">
      <c r="B62" s="56"/>
      <c r="C62" s="57"/>
      <c r="D62" s="57"/>
      <c r="E62" s="57"/>
      <c r="F62" s="57"/>
      <c r="G62" s="57"/>
      <c r="H62" s="57"/>
      <c r="I62" s="148"/>
      <c r="J62" s="57"/>
      <c r="K62" s="58"/>
    </row>
    <row r="66" spans="2:12" s="1" customFormat="1" ht="6.95" customHeight="1">
      <c r="B66" s="59"/>
      <c r="C66" s="60"/>
      <c r="D66" s="60"/>
      <c r="E66" s="60"/>
      <c r="F66" s="60"/>
      <c r="G66" s="60"/>
      <c r="H66" s="60"/>
      <c r="I66" s="151"/>
      <c r="J66" s="60"/>
      <c r="K66" s="60"/>
      <c r="L66" s="61"/>
    </row>
    <row r="67" spans="2:12" s="1" customFormat="1" ht="36.95" customHeight="1">
      <c r="B67" s="41"/>
      <c r="C67" s="62" t="s">
        <v>156</v>
      </c>
      <c r="D67" s="63"/>
      <c r="E67" s="63"/>
      <c r="F67" s="63"/>
      <c r="G67" s="63"/>
      <c r="H67" s="63"/>
      <c r="I67" s="172"/>
      <c r="J67" s="63"/>
      <c r="K67" s="63"/>
      <c r="L67" s="61"/>
    </row>
    <row r="68" spans="2:12" s="1" customFormat="1" ht="6.95" customHeight="1">
      <c r="B68" s="41"/>
      <c r="C68" s="63"/>
      <c r="D68" s="63"/>
      <c r="E68" s="63"/>
      <c r="F68" s="63"/>
      <c r="G68" s="63"/>
      <c r="H68" s="63"/>
      <c r="I68" s="172"/>
      <c r="J68" s="63"/>
      <c r="K68" s="63"/>
      <c r="L68" s="61"/>
    </row>
    <row r="69" spans="2:12" s="1" customFormat="1" ht="14.45" customHeight="1">
      <c r="B69" s="41"/>
      <c r="C69" s="65" t="s">
        <v>18</v>
      </c>
      <c r="D69" s="63"/>
      <c r="E69" s="63"/>
      <c r="F69" s="63"/>
      <c r="G69" s="63"/>
      <c r="H69" s="63"/>
      <c r="I69" s="172"/>
      <c r="J69" s="63"/>
      <c r="K69" s="63"/>
      <c r="L69" s="61"/>
    </row>
    <row r="70" spans="2:12" s="1" customFormat="1" ht="22.5" customHeight="1">
      <c r="B70" s="41"/>
      <c r="C70" s="63"/>
      <c r="D70" s="63"/>
      <c r="E70" s="409" t="str">
        <f>E7</f>
        <v>VÝDEJNA JÍDEL V BUDOVĚ TEORETICKÝCH ÚSTAVŮ LF OLOMOUC</v>
      </c>
      <c r="F70" s="410"/>
      <c r="G70" s="410"/>
      <c r="H70" s="410"/>
      <c r="I70" s="172"/>
      <c r="J70" s="63"/>
      <c r="K70" s="63"/>
      <c r="L70" s="61"/>
    </row>
    <row r="71" spans="2:12" s="1" customFormat="1" ht="14.45" customHeight="1">
      <c r="B71" s="41"/>
      <c r="C71" s="65" t="s">
        <v>126</v>
      </c>
      <c r="D71" s="63"/>
      <c r="E71" s="63"/>
      <c r="F71" s="63"/>
      <c r="G71" s="63"/>
      <c r="H71" s="63"/>
      <c r="I71" s="172"/>
      <c r="J71" s="63"/>
      <c r="K71" s="63"/>
      <c r="L71" s="61"/>
    </row>
    <row r="72" spans="2:12" s="1" customFormat="1" ht="23.25" customHeight="1">
      <c r="B72" s="41"/>
      <c r="C72" s="63"/>
      <c r="D72" s="63"/>
      <c r="E72" s="381" t="str">
        <f>E9</f>
        <v>D.1.4.4 - Slaboproudá elektrotechnika</v>
      </c>
      <c r="F72" s="411"/>
      <c r="G72" s="411"/>
      <c r="H72" s="411"/>
      <c r="I72" s="172"/>
      <c r="J72" s="63"/>
      <c r="K72" s="63"/>
      <c r="L72" s="61"/>
    </row>
    <row r="73" spans="2:12" s="1" customFormat="1" ht="6.95" customHeight="1">
      <c r="B73" s="41"/>
      <c r="C73" s="63"/>
      <c r="D73" s="63"/>
      <c r="E73" s="63"/>
      <c r="F73" s="63"/>
      <c r="G73" s="63"/>
      <c r="H73" s="63"/>
      <c r="I73" s="172"/>
      <c r="J73" s="63"/>
      <c r="K73" s="63"/>
      <c r="L73" s="61"/>
    </row>
    <row r="74" spans="2:12" s="1" customFormat="1" ht="18" customHeight="1">
      <c r="B74" s="41"/>
      <c r="C74" s="65" t="s">
        <v>23</v>
      </c>
      <c r="D74" s="63"/>
      <c r="E74" s="63"/>
      <c r="F74" s="173" t="str">
        <f>F12</f>
        <v>Olomouc k.ú.Nová Ulice, č.p.976</v>
      </c>
      <c r="G74" s="63"/>
      <c r="H74" s="63"/>
      <c r="I74" s="174" t="s">
        <v>25</v>
      </c>
      <c r="J74" s="73" t="str">
        <f>IF(J12="","",J12)</f>
        <v>7.11.2017</v>
      </c>
      <c r="K74" s="63"/>
      <c r="L74" s="61"/>
    </row>
    <row r="75" spans="2:12" s="1" customFormat="1" ht="6.95" customHeight="1">
      <c r="B75" s="41"/>
      <c r="C75" s="63"/>
      <c r="D75" s="63"/>
      <c r="E75" s="63"/>
      <c r="F75" s="63"/>
      <c r="G75" s="63"/>
      <c r="H75" s="63"/>
      <c r="I75" s="172"/>
      <c r="J75" s="63"/>
      <c r="K75" s="63"/>
      <c r="L75" s="61"/>
    </row>
    <row r="76" spans="2:12" s="1" customFormat="1" ht="13.5">
      <c r="B76" s="41"/>
      <c r="C76" s="65" t="s">
        <v>27</v>
      </c>
      <c r="D76" s="63"/>
      <c r="E76" s="63"/>
      <c r="F76" s="173" t="str">
        <f>E15</f>
        <v>UP v Olomouci, Křižkovského 511/8</v>
      </c>
      <c r="G76" s="63"/>
      <c r="H76" s="63"/>
      <c r="I76" s="174" t="s">
        <v>33</v>
      </c>
      <c r="J76" s="173" t="str">
        <f>E21</f>
        <v>Alfaprojekt Olomouc a.s.</v>
      </c>
      <c r="K76" s="63"/>
      <c r="L76" s="61"/>
    </row>
    <row r="77" spans="2:12" s="1" customFormat="1" ht="14.45" customHeight="1">
      <c r="B77" s="41"/>
      <c r="C77" s="65" t="s">
        <v>31</v>
      </c>
      <c r="D77" s="63"/>
      <c r="E77" s="63"/>
      <c r="F77" s="173" t="str">
        <f>IF(E18="","",E18)</f>
        <v/>
      </c>
      <c r="G77" s="63"/>
      <c r="H77" s="63"/>
      <c r="I77" s="172"/>
      <c r="J77" s="63"/>
      <c r="K77" s="63"/>
      <c r="L77" s="61"/>
    </row>
    <row r="78" spans="2:12" s="1" customFormat="1" ht="10.35" customHeight="1">
      <c r="B78" s="41"/>
      <c r="C78" s="63"/>
      <c r="D78" s="63"/>
      <c r="E78" s="63"/>
      <c r="F78" s="63"/>
      <c r="G78" s="63"/>
      <c r="H78" s="63"/>
      <c r="I78" s="172"/>
      <c r="J78" s="63"/>
      <c r="K78" s="63"/>
      <c r="L78" s="61"/>
    </row>
    <row r="79" spans="2:20" s="10" customFormat="1" ht="29.25" customHeight="1">
      <c r="B79" s="175"/>
      <c r="C79" s="176" t="s">
        <v>157</v>
      </c>
      <c r="D79" s="177" t="s">
        <v>57</v>
      </c>
      <c r="E79" s="177" t="s">
        <v>53</v>
      </c>
      <c r="F79" s="177" t="s">
        <v>158</v>
      </c>
      <c r="G79" s="177" t="s">
        <v>159</v>
      </c>
      <c r="H79" s="177" t="s">
        <v>160</v>
      </c>
      <c r="I79" s="178" t="s">
        <v>161</v>
      </c>
      <c r="J79" s="177" t="s">
        <v>131</v>
      </c>
      <c r="K79" s="179" t="s">
        <v>162</v>
      </c>
      <c r="L79" s="180"/>
      <c r="M79" s="81" t="s">
        <v>163</v>
      </c>
      <c r="N79" s="82" t="s">
        <v>42</v>
      </c>
      <c r="O79" s="82" t="s">
        <v>164</v>
      </c>
      <c r="P79" s="82" t="s">
        <v>165</v>
      </c>
      <c r="Q79" s="82" t="s">
        <v>166</v>
      </c>
      <c r="R79" s="82" t="s">
        <v>167</v>
      </c>
      <c r="S79" s="82" t="s">
        <v>168</v>
      </c>
      <c r="T79" s="83" t="s">
        <v>169</v>
      </c>
    </row>
    <row r="80" spans="2:63" s="1" customFormat="1" ht="29.25" customHeight="1">
      <c r="B80" s="41"/>
      <c r="C80" s="87" t="s">
        <v>132</v>
      </c>
      <c r="D80" s="63"/>
      <c r="E80" s="63"/>
      <c r="F80" s="63"/>
      <c r="G80" s="63"/>
      <c r="H80" s="63"/>
      <c r="I80" s="172"/>
      <c r="J80" s="181">
        <f>BK80</f>
        <v>0</v>
      </c>
      <c r="K80" s="63"/>
      <c r="L80" s="61"/>
      <c r="M80" s="84"/>
      <c r="N80" s="85"/>
      <c r="O80" s="85"/>
      <c r="P80" s="182">
        <f>P81+P114+P157+P174</f>
        <v>0</v>
      </c>
      <c r="Q80" s="85"/>
      <c r="R80" s="182">
        <f>R81+R114+R157+R174</f>
        <v>0</v>
      </c>
      <c r="S80" s="85"/>
      <c r="T80" s="183">
        <f>T81+T114+T157+T174</f>
        <v>0</v>
      </c>
      <c r="AT80" s="24" t="s">
        <v>71</v>
      </c>
      <c r="AU80" s="24" t="s">
        <v>133</v>
      </c>
      <c r="BK80" s="184">
        <f>BK81+BK114+BK157+BK174</f>
        <v>0</v>
      </c>
    </row>
    <row r="81" spans="2:63" s="11" customFormat="1" ht="37.35" customHeight="1">
      <c r="B81" s="185"/>
      <c r="C81" s="186"/>
      <c r="D81" s="199" t="s">
        <v>71</v>
      </c>
      <c r="E81" s="268" t="s">
        <v>2324</v>
      </c>
      <c r="F81" s="268" t="s">
        <v>21</v>
      </c>
      <c r="G81" s="186"/>
      <c r="H81" s="186"/>
      <c r="I81" s="189"/>
      <c r="J81" s="269">
        <f>BK81</f>
        <v>0</v>
      </c>
      <c r="K81" s="186"/>
      <c r="L81" s="191"/>
      <c r="M81" s="192"/>
      <c r="N81" s="193"/>
      <c r="O81" s="193"/>
      <c r="P81" s="194">
        <f>SUM(P82:P113)</f>
        <v>0</v>
      </c>
      <c r="Q81" s="193"/>
      <c r="R81" s="194">
        <f>SUM(R82:R113)</f>
        <v>0</v>
      </c>
      <c r="S81" s="193"/>
      <c r="T81" s="195">
        <f>SUM(T82:T113)</f>
        <v>0</v>
      </c>
      <c r="AR81" s="196" t="s">
        <v>80</v>
      </c>
      <c r="AT81" s="197" t="s">
        <v>71</v>
      </c>
      <c r="AU81" s="197" t="s">
        <v>72</v>
      </c>
      <c r="AY81" s="196" t="s">
        <v>172</v>
      </c>
      <c r="BK81" s="198">
        <f>SUM(BK82:BK113)</f>
        <v>0</v>
      </c>
    </row>
    <row r="82" spans="2:65" s="1" customFormat="1" ht="22.5" customHeight="1">
      <c r="B82" s="41"/>
      <c r="C82" s="202" t="s">
        <v>80</v>
      </c>
      <c r="D82" s="202" t="s">
        <v>175</v>
      </c>
      <c r="E82" s="203" t="s">
        <v>2325</v>
      </c>
      <c r="F82" s="204" t="s">
        <v>2326</v>
      </c>
      <c r="G82" s="205" t="s">
        <v>1006</v>
      </c>
      <c r="H82" s="206">
        <v>8</v>
      </c>
      <c r="I82" s="207"/>
      <c r="J82" s="208">
        <f>ROUND(I82*H82,2)</f>
        <v>0</v>
      </c>
      <c r="K82" s="204" t="s">
        <v>21</v>
      </c>
      <c r="L82" s="61"/>
      <c r="M82" s="209" t="s">
        <v>21</v>
      </c>
      <c r="N82" s="210" t="s">
        <v>43</v>
      </c>
      <c r="O82" s="42"/>
      <c r="P82" s="211">
        <f>O82*H82</f>
        <v>0</v>
      </c>
      <c r="Q82" s="211">
        <v>0</v>
      </c>
      <c r="R82" s="211">
        <f>Q82*H82</f>
        <v>0</v>
      </c>
      <c r="S82" s="211">
        <v>0</v>
      </c>
      <c r="T82" s="212">
        <f>S82*H82</f>
        <v>0</v>
      </c>
      <c r="AR82" s="24" t="s">
        <v>180</v>
      </c>
      <c r="AT82" s="24" t="s">
        <v>175</v>
      </c>
      <c r="AU82" s="24" t="s">
        <v>80</v>
      </c>
      <c r="AY82" s="24" t="s">
        <v>172</v>
      </c>
      <c r="BE82" s="213">
        <f>IF(N82="základní",J82,0)</f>
        <v>0</v>
      </c>
      <c r="BF82" s="213">
        <f>IF(N82="snížená",J82,0)</f>
        <v>0</v>
      </c>
      <c r="BG82" s="213">
        <f>IF(N82="zákl. přenesená",J82,0)</f>
        <v>0</v>
      </c>
      <c r="BH82" s="213">
        <f>IF(N82="sníž. přenesená",J82,0)</f>
        <v>0</v>
      </c>
      <c r="BI82" s="213">
        <f>IF(N82="nulová",J82,0)</f>
        <v>0</v>
      </c>
      <c r="BJ82" s="24" t="s">
        <v>80</v>
      </c>
      <c r="BK82" s="213">
        <f>ROUND(I82*H82,2)</f>
        <v>0</v>
      </c>
      <c r="BL82" s="24" t="s">
        <v>180</v>
      </c>
      <c r="BM82" s="24" t="s">
        <v>82</v>
      </c>
    </row>
    <row r="83" spans="2:47" s="1" customFormat="1" ht="27">
      <c r="B83" s="41"/>
      <c r="C83" s="63"/>
      <c r="D83" s="241" t="s">
        <v>1514</v>
      </c>
      <c r="E83" s="63"/>
      <c r="F83" s="264" t="s">
        <v>2327</v>
      </c>
      <c r="G83" s="63"/>
      <c r="H83" s="63"/>
      <c r="I83" s="172"/>
      <c r="J83" s="63"/>
      <c r="K83" s="63"/>
      <c r="L83" s="61"/>
      <c r="M83" s="216"/>
      <c r="N83" s="42"/>
      <c r="O83" s="42"/>
      <c r="P83" s="42"/>
      <c r="Q83" s="42"/>
      <c r="R83" s="42"/>
      <c r="S83" s="42"/>
      <c r="T83" s="78"/>
      <c r="AT83" s="24" t="s">
        <v>1514</v>
      </c>
      <c r="AU83" s="24" t="s">
        <v>80</v>
      </c>
    </row>
    <row r="84" spans="2:65" s="1" customFormat="1" ht="22.5" customHeight="1">
      <c r="B84" s="41"/>
      <c r="C84" s="202" t="s">
        <v>82</v>
      </c>
      <c r="D84" s="202" t="s">
        <v>175</v>
      </c>
      <c r="E84" s="203" t="s">
        <v>2328</v>
      </c>
      <c r="F84" s="204" t="s">
        <v>2329</v>
      </c>
      <c r="G84" s="205" t="s">
        <v>1006</v>
      </c>
      <c r="H84" s="206">
        <v>2</v>
      </c>
      <c r="I84" s="207"/>
      <c r="J84" s="208">
        <f>ROUND(I84*H84,2)</f>
        <v>0</v>
      </c>
      <c r="K84" s="204" t="s">
        <v>21</v>
      </c>
      <c r="L84" s="61"/>
      <c r="M84" s="209" t="s">
        <v>21</v>
      </c>
      <c r="N84" s="210" t="s">
        <v>43</v>
      </c>
      <c r="O84" s="42"/>
      <c r="P84" s="211">
        <f>O84*H84</f>
        <v>0</v>
      </c>
      <c r="Q84" s="211">
        <v>0</v>
      </c>
      <c r="R84" s="211">
        <f>Q84*H84</f>
        <v>0</v>
      </c>
      <c r="S84" s="211">
        <v>0</v>
      </c>
      <c r="T84" s="212">
        <f>S84*H84</f>
        <v>0</v>
      </c>
      <c r="AR84" s="24" t="s">
        <v>180</v>
      </c>
      <c r="AT84" s="24" t="s">
        <v>175</v>
      </c>
      <c r="AU84" s="24" t="s">
        <v>80</v>
      </c>
      <c r="AY84" s="24" t="s">
        <v>172</v>
      </c>
      <c r="BE84" s="213">
        <f>IF(N84="základní",J84,0)</f>
        <v>0</v>
      </c>
      <c r="BF84" s="213">
        <f>IF(N84="snížená",J84,0)</f>
        <v>0</v>
      </c>
      <c r="BG84" s="213">
        <f>IF(N84="zákl. přenesená",J84,0)</f>
        <v>0</v>
      </c>
      <c r="BH84" s="213">
        <f>IF(N84="sníž. přenesená",J84,0)</f>
        <v>0</v>
      </c>
      <c r="BI84" s="213">
        <f>IF(N84="nulová",J84,0)</f>
        <v>0</v>
      </c>
      <c r="BJ84" s="24" t="s">
        <v>80</v>
      </c>
      <c r="BK84" s="213">
        <f>ROUND(I84*H84,2)</f>
        <v>0</v>
      </c>
      <c r="BL84" s="24" t="s">
        <v>180</v>
      </c>
      <c r="BM84" s="24" t="s">
        <v>180</v>
      </c>
    </row>
    <row r="85" spans="2:47" s="1" customFormat="1" ht="27">
      <c r="B85" s="41"/>
      <c r="C85" s="63"/>
      <c r="D85" s="241" t="s">
        <v>1514</v>
      </c>
      <c r="E85" s="63"/>
      <c r="F85" s="264" t="s">
        <v>2327</v>
      </c>
      <c r="G85" s="63"/>
      <c r="H85" s="63"/>
      <c r="I85" s="172"/>
      <c r="J85" s="63"/>
      <c r="K85" s="63"/>
      <c r="L85" s="61"/>
      <c r="M85" s="216"/>
      <c r="N85" s="42"/>
      <c r="O85" s="42"/>
      <c r="P85" s="42"/>
      <c r="Q85" s="42"/>
      <c r="R85" s="42"/>
      <c r="S85" s="42"/>
      <c r="T85" s="78"/>
      <c r="AT85" s="24" t="s">
        <v>1514</v>
      </c>
      <c r="AU85" s="24" t="s">
        <v>80</v>
      </c>
    </row>
    <row r="86" spans="2:65" s="1" customFormat="1" ht="22.5" customHeight="1">
      <c r="B86" s="41"/>
      <c r="C86" s="202" t="s">
        <v>173</v>
      </c>
      <c r="D86" s="202" t="s">
        <v>175</v>
      </c>
      <c r="E86" s="203" t="s">
        <v>2330</v>
      </c>
      <c r="F86" s="204" t="s">
        <v>2331</v>
      </c>
      <c r="G86" s="205" t="s">
        <v>1006</v>
      </c>
      <c r="H86" s="206">
        <v>3</v>
      </c>
      <c r="I86" s="207"/>
      <c r="J86" s="208">
        <f>ROUND(I86*H86,2)</f>
        <v>0</v>
      </c>
      <c r="K86" s="204" t="s">
        <v>21</v>
      </c>
      <c r="L86" s="61"/>
      <c r="M86" s="209" t="s">
        <v>21</v>
      </c>
      <c r="N86" s="210" t="s">
        <v>43</v>
      </c>
      <c r="O86" s="42"/>
      <c r="P86" s="211">
        <f>O86*H86</f>
        <v>0</v>
      </c>
      <c r="Q86" s="211">
        <v>0</v>
      </c>
      <c r="R86" s="211">
        <f>Q86*H86</f>
        <v>0</v>
      </c>
      <c r="S86" s="211">
        <v>0</v>
      </c>
      <c r="T86" s="212">
        <f>S86*H86</f>
        <v>0</v>
      </c>
      <c r="AR86" s="24" t="s">
        <v>180</v>
      </c>
      <c r="AT86" s="24" t="s">
        <v>175</v>
      </c>
      <c r="AU86" s="24" t="s">
        <v>80</v>
      </c>
      <c r="AY86" s="24" t="s">
        <v>172</v>
      </c>
      <c r="BE86" s="213">
        <f>IF(N86="základní",J86,0)</f>
        <v>0</v>
      </c>
      <c r="BF86" s="213">
        <f>IF(N86="snížená",J86,0)</f>
        <v>0</v>
      </c>
      <c r="BG86" s="213">
        <f>IF(N86="zákl. přenesená",J86,0)</f>
        <v>0</v>
      </c>
      <c r="BH86" s="213">
        <f>IF(N86="sníž. přenesená",J86,0)</f>
        <v>0</v>
      </c>
      <c r="BI86" s="213">
        <f>IF(N86="nulová",J86,0)</f>
        <v>0</v>
      </c>
      <c r="BJ86" s="24" t="s">
        <v>80</v>
      </c>
      <c r="BK86" s="213">
        <f>ROUND(I86*H86,2)</f>
        <v>0</v>
      </c>
      <c r="BL86" s="24" t="s">
        <v>180</v>
      </c>
      <c r="BM86" s="24" t="s">
        <v>224</v>
      </c>
    </row>
    <row r="87" spans="2:47" s="1" customFormat="1" ht="27">
      <c r="B87" s="41"/>
      <c r="C87" s="63"/>
      <c r="D87" s="241" t="s">
        <v>1514</v>
      </c>
      <c r="E87" s="63"/>
      <c r="F87" s="264" t="s">
        <v>2327</v>
      </c>
      <c r="G87" s="63"/>
      <c r="H87" s="63"/>
      <c r="I87" s="172"/>
      <c r="J87" s="63"/>
      <c r="K87" s="63"/>
      <c r="L87" s="61"/>
      <c r="M87" s="216"/>
      <c r="N87" s="42"/>
      <c r="O87" s="42"/>
      <c r="P87" s="42"/>
      <c r="Q87" s="42"/>
      <c r="R87" s="42"/>
      <c r="S87" s="42"/>
      <c r="T87" s="78"/>
      <c r="AT87" s="24" t="s">
        <v>1514</v>
      </c>
      <c r="AU87" s="24" t="s">
        <v>80</v>
      </c>
    </row>
    <row r="88" spans="2:65" s="1" customFormat="1" ht="31.5" customHeight="1">
      <c r="B88" s="41"/>
      <c r="C88" s="202" t="s">
        <v>180</v>
      </c>
      <c r="D88" s="202" t="s">
        <v>175</v>
      </c>
      <c r="E88" s="203" t="s">
        <v>2332</v>
      </c>
      <c r="F88" s="204" t="s">
        <v>2333</v>
      </c>
      <c r="G88" s="205" t="s">
        <v>1006</v>
      </c>
      <c r="H88" s="206">
        <v>5</v>
      </c>
      <c r="I88" s="207"/>
      <c r="J88" s="208">
        <f>ROUND(I88*H88,2)</f>
        <v>0</v>
      </c>
      <c r="K88" s="204" t="s">
        <v>21</v>
      </c>
      <c r="L88" s="61"/>
      <c r="M88" s="209" t="s">
        <v>21</v>
      </c>
      <c r="N88" s="210" t="s">
        <v>43</v>
      </c>
      <c r="O88" s="42"/>
      <c r="P88" s="211">
        <f>O88*H88</f>
        <v>0</v>
      </c>
      <c r="Q88" s="211">
        <v>0</v>
      </c>
      <c r="R88" s="211">
        <f>Q88*H88</f>
        <v>0</v>
      </c>
      <c r="S88" s="211">
        <v>0</v>
      </c>
      <c r="T88" s="212">
        <f>S88*H88</f>
        <v>0</v>
      </c>
      <c r="AR88" s="24" t="s">
        <v>180</v>
      </c>
      <c r="AT88" s="24" t="s">
        <v>175</v>
      </c>
      <c r="AU88" s="24" t="s">
        <v>80</v>
      </c>
      <c r="AY88" s="24" t="s">
        <v>172</v>
      </c>
      <c r="BE88" s="213">
        <f>IF(N88="základní",J88,0)</f>
        <v>0</v>
      </c>
      <c r="BF88" s="213">
        <f>IF(N88="snížená",J88,0)</f>
        <v>0</v>
      </c>
      <c r="BG88" s="213">
        <f>IF(N88="zákl. přenesená",J88,0)</f>
        <v>0</v>
      </c>
      <c r="BH88" s="213">
        <f>IF(N88="sníž. přenesená",J88,0)</f>
        <v>0</v>
      </c>
      <c r="BI88" s="213">
        <f>IF(N88="nulová",J88,0)</f>
        <v>0</v>
      </c>
      <c r="BJ88" s="24" t="s">
        <v>80</v>
      </c>
      <c r="BK88" s="213">
        <f>ROUND(I88*H88,2)</f>
        <v>0</v>
      </c>
      <c r="BL88" s="24" t="s">
        <v>180</v>
      </c>
      <c r="BM88" s="24" t="s">
        <v>243</v>
      </c>
    </row>
    <row r="89" spans="2:47" s="1" customFormat="1" ht="27">
      <c r="B89" s="41"/>
      <c r="C89" s="63"/>
      <c r="D89" s="241" t="s">
        <v>1514</v>
      </c>
      <c r="E89" s="63"/>
      <c r="F89" s="264" t="s">
        <v>2327</v>
      </c>
      <c r="G89" s="63"/>
      <c r="H89" s="63"/>
      <c r="I89" s="172"/>
      <c r="J89" s="63"/>
      <c r="K89" s="63"/>
      <c r="L89" s="61"/>
      <c r="M89" s="216"/>
      <c r="N89" s="42"/>
      <c r="O89" s="42"/>
      <c r="P89" s="42"/>
      <c r="Q89" s="42"/>
      <c r="R89" s="42"/>
      <c r="S89" s="42"/>
      <c r="T89" s="78"/>
      <c r="AT89" s="24" t="s">
        <v>1514</v>
      </c>
      <c r="AU89" s="24" t="s">
        <v>80</v>
      </c>
    </row>
    <row r="90" spans="2:65" s="1" customFormat="1" ht="31.5" customHeight="1">
      <c r="B90" s="41"/>
      <c r="C90" s="202" t="s">
        <v>215</v>
      </c>
      <c r="D90" s="202" t="s">
        <v>175</v>
      </c>
      <c r="E90" s="203" t="s">
        <v>2334</v>
      </c>
      <c r="F90" s="204" t="s">
        <v>2335</v>
      </c>
      <c r="G90" s="205" t="s">
        <v>528</v>
      </c>
      <c r="H90" s="206">
        <v>620</v>
      </c>
      <c r="I90" s="207"/>
      <c r="J90" s="208">
        <f>ROUND(I90*H90,2)</f>
        <v>0</v>
      </c>
      <c r="K90" s="204" t="s">
        <v>21</v>
      </c>
      <c r="L90" s="61"/>
      <c r="M90" s="209" t="s">
        <v>21</v>
      </c>
      <c r="N90" s="210" t="s">
        <v>43</v>
      </c>
      <c r="O90" s="42"/>
      <c r="P90" s="211">
        <f>O90*H90</f>
        <v>0</v>
      </c>
      <c r="Q90" s="211">
        <v>0</v>
      </c>
      <c r="R90" s="211">
        <f>Q90*H90</f>
        <v>0</v>
      </c>
      <c r="S90" s="211">
        <v>0</v>
      </c>
      <c r="T90" s="212">
        <f>S90*H90</f>
        <v>0</v>
      </c>
      <c r="AR90" s="24" t="s">
        <v>180</v>
      </c>
      <c r="AT90" s="24" t="s">
        <v>175</v>
      </c>
      <c r="AU90" s="24" t="s">
        <v>80</v>
      </c>
      <c r="AY90" s="24" t="s">
        <v>172</v>
      </c>
      <c r="BE90" s="213">
        <f>IF(N90="základní",J90,0)</f>
        <v>0</v>
      </c>
      <c r="BF90" s="213">
        <f>IF(N90="snížená",J90,0)</f>
        <v>0</v>
      </c>
      <c r="BG90" s="213">
        <f>IF(N90="zákl. přenesená",J90,0)</f>
        <v>0</v>
      </c>
      <c r="BH90" s="213">
        <f>IF(N90="sníž. přenesená",J90,0)</f>
        <v>0</v>
      </c>
      <c r="BI90" s="213">
        <f>IF(N90="nulová",J90,0)</f>
        <v>0</v>
      </c>
      <c r="BJ90" s="24" t="s">
        <v>80</v>
      </c>
      <c r="BK90" s="213">
        <f>ROUND(I90*H90,2)</f>
        <v>0</v>
      </c>
      <c r="BL90" s="24" t="s">
        <v>180</v>
      </c>
      <c r="BM90" s="24" t="s">
        <v>257</v>
      </c>
    </row>
    <row r="91" spans="2:47" s="1" customFormat="1" ht="27">
      <c r="B91" s="41"/>
      <c r="C91" s="63"/>
      <c r="D91" s="241" t="s">
        <v>1514</v>
      </c>
      <c r="E91" s="63"/>
      <c r="F91" s="264" t="s">
        <v>2327</v>
      </c>
      <c r="G91" s="63"/>
      <c r="H91" s="63"/>
      <c r="I91" s="172"/>
      <c r="J91" s="63"/>
      <c r="K91" s="63"/>
      <c r="L91" s="61"/>
      <c r="M91" s="216"/>
      <c r="N91" s="42"/>
      <c r="O91" s="42"/>
      <c r="P91" s="42"/>
      <c r="Q91" s="42"/>
      <c r="R91" s="42"/>
      <c r="S91" s="42"/>
      <c r="T91" s="78"/>
      <c r="AT91" s="24" t="s">
        <v>1514</v>
      </c>
      <c r="AU91" s="24" t="s">
        <v>80</v>
      </c>
    </row>
    <row r="92" spans="2:65" s="1" customFormat="1" ht="22.5" customHeight="1">
      <c r="B92" s="41"/>
      <c r="C92" s="202" t="s">
        <v>224</v>
      </c>
      <c r="D92" s="202" t="s">
        <v>175</v>
      </c>
      <c r="E92" s="203" t="s">
        <v>2336</v>
      </c>
      <c r="F92" s="204" t="s">
        <v>2337</v>
      </c>
      <c r="G92" s="205" t="s">
        <v>1006</v>
      </c>
      <c r="H92" s="206">
        <v>8</v>
      </c>
      <c r="I92" s="207"/>
      <c r="J92" s="208">
        <f>ROUND(I92*H92,2)</f>
        <v>0</v>
      </c>
      <c r="K92" s="204" t="s">
        <v>21</v>
      </c>
      <c r="L92" s="61"/>
      <c r="M92" s="209" t="s">
        <v>21</v>
      </c>
      <c r="N92" s="210" t="s">
        <v>43</v>
      </c>
      <c r="O92" s="42"/>
      <c r="P92" s="211">
        <f>O92*H92</f>
        <v>0</v>
      </c>
      <c r="Q92" s="211">
        <v>0</v>
      </c>
      <c r="R92" s="211">
        <f>Q92*H92</f>
        <v>0</v>
      </c>
      <c r="S92" s="211">
        <v>0</v>
      </c>
      <c r="T92" s="212">
        <f>S92*H92</f>
        <v>0</v>
      </c>
      <c r="AR92" s="24" t="s">
        <v>180</v>
      </c>
      <c r="AT92" s="24" t="s">
        <v>175</v>
      </c>
      <c r="AU92" s="24" t="s">
        <v>80</v>
      </c>
      <c r="AY92" s="24" t="s">
        <v>172</v>
      </c>
      <c r="BE92" s="213">
        <f>IF(N92="základní",J92,0)</f>
        <v>0</v>
      </c>
      <c r="BF92" s="213">
        <f>IF(N92="snížená",J92,0)</f>
        <v>0</v>
      </c>
      <c r="BG92" s="213">
        <f>IF(N92="zákl. přenesená",J92,0)</f>
        <v>0</v>
      </c>
      <c r="BH92" s="213">
        <f>IF(N92="sníž. přenesená",J92,0)</f>
        <v>0</v>
      </c>
      <c r="BI92" s="213">
        <f>IF(N92="nulová",J92,0)</f>
        <v>0</v>
      </c>
      <c r="BJ92" s="24" t="s">
        <v>80</v>
      </c>
      <c r="BK92" s="213">
        <f>ROUND(I92*H92,2)</f>
        <v>0</v>
      </c>
      <c r="BL92" s="24" t="s">
        <v>180</v>
      </c>
      <c r="BM92" s="24" t="s">
        <v>271</v>
      </c>
    </row>
    <row r="93" spans="2:47" s="1" customFormat="1" ht="27">
      <c r="B93" s="41"/>
      <c r="C93" s="63"/>
      <c r="D93" s="241" t="s">
        <v>1514</v>
      </c>
      <c r="E93" s="63"/>
      <c r="F93" s="264" t="s">
        <v>2327</v>
      </c>
      <c r="G93" s="63"/>
      <c r="H93" s="63"/>
      <c r="I93" s="172"/>
      <c r="J93" s="63"/>
      <c r="K93" s="63"/>
      <c r="L93" s="61"/>
      <c r="M93" s="216"/>
      <c r="N93" s="42"/>
      <c r="O93" s="42"/>
      <c r="P93" s="42"/>
      <c r="Q93" s="42"/>
      <c r="R93" s="42"/>
      <c r="S93" s="42"/>
      <c r="T93" s="78"/>
      <c r="AT93" s="24" t="s">
        <v>1514</v>
      </c>
      <c r="AU93" s="24" t="s">
        <v>80</v>
      </c>
    </row>
    <row r="94" spans="2:65" s="1" customFormat="1" ht="31.5" customHeight="1">
      <c r="B94" s="41"/>
      <c r="C94" s="202" t="s">
        <v>235</v>
      </c>
      <c r="D94" s="202" t="s">
        <v>175</v>
      </c>
      <c r="E94" s="203" t="s">
        <v>2338</v>
      </c>
      <c r="F94" s="204" t="s">
        <v>2339</v>
      </c>
      <c r="G94" s="205" t="s">
        <v>1006</v>
      </c>
      <c r="H94" s="206">
        <v>16</v>
      </c>
      <c r="I94" s="207"/>
      <c r="J94" s="208">
        <f>ROUND(I94*H94,2)</f>
        <v>0</v>
      </c>
      <c r="K94" s="204" t="s">
        <v>21</v>
      </c>
      <c r="L94" s="61"/>
      <c r="M94" s="209" t="s">
        <v>21</v>
      </c>
      <c r="N94" s="210" t="s">
        <v>43</v>
      </c>
      <c r="O94" s="42"/>
      <c r="P94" s="211">
        <f>O94*H94</f>
        <v>0</v>
      </c>
      <c r="Q94" s="211">
        <v>0</v>
      </c>
      <c r="R94" s="211">
        <f>Q94*H94</f>
        <v>0</v>
      </c>
      <c r="S94" s="211">
        <v>0</v>
      </c>
      <c r="T94" s="212">
        <f>S94*H94</f>
        <v>0</v>
      </c>
      <c r="AR94" s="24" t="s">
        <v>180</v>
      </c>
      <c r="AT94" s="24" t="s">
        <v>175</v>
      </c>
      <c r="AU94" s="24" t="s">
        <v>80</v>
      </c>
      <c r="AY94" s="24" t="s">
        <v>172</v>
      </c>
      <c r="BE94" s="213">
        <f>IF(N94="základní",J94,0)</f>
        <v>0</v>
      </c>
      <c r="BF94" s="213">
        <f>IF(N94="snížená",J94,0)</f>
        <v>0</v>
      </c>
      <c r="BG94" s="213">
        <f>IF(N94="zákl. přenesená",J94,0)</f>
        <v>0</v>
      </c>
      <c r="BH94" s="213">
        <f>IF(N94="sníž. přenesená",J94,0)</f>
        <v>0</v>
      </c>
      <c r="BI94" s="213">
        <f>IF(N94="nulová",J94,0)</f>
        <v>0</v>
      </c>
      <c r="BJ94" s="24" t="s">
        <v>80</v>
      </c>
      <c r="BK94" s="213">
        <f>ROUND(I94*H94,2)</f>
        <v>0</v>
      </c>
      <c r="BL94" s="24" t="s">
        <v>180</v>
      </c>
      <c r="BM94" s="24" t="s">
        <v>284</v>
      </c>
    </row>
    <row r="95" spans="2:47" s="1" customFormat="1" ht="27">
      <c r="B95" s="41"/>
      <c r="C95" s="63"/>
      <c r="D95" s="241" t="s">
        <v>1514</v>
      </c>
      <c r="E95" s="63"/>
      <c r="F95" s="264" t="s">
        <v>2327</v>
      </c>
      <c r="G95" s="63"/>
      <c r="H95" s="63"/>
      <c r="I95" s="172"/>
      <c r="J95" s="63"/>
      <c r="K95" s="63"/>
      <c r="L95" s="61"/>
      <c r="M95" s="216"/>
      <c r="N95" s="42"/>
      <c r="O95" s="42"/>
      <c r="P95" s="42"/>
      <c r="Q95" s="42"/>
      <c r="R95" s="42"/>
      <c r="S95" s="42"/>
      <c r="T95" s="78"/>
      <c r="AT95" s="24" t="s">
        <v>1514</v>
      </c>
      <c r="AU95" s="24" t="s">
        <v>80</v>
      </c>
    </row>
    <row r="96" spans="2:65" s="1" customFormat="1" ht="22.5" customHeight="1">
      <c r="B96" s="41"/>
      <c r="C96" s="202" t="s">
        <v>243</v>
      </c>
      <c r="D96" s="202" t="s">
        <v>175</v>
      </c>
      <c r="E96" s="203" t="s">
        <v>2340</v>
      </c>
      <c r="F96" s="204" t="s">
        <v>2341</v>
      </c>
      <c r="G96" s="205" t="s">
        <v>1006</v>
      </c>
      <c r="H96" s="206">
        <v>16</v>
      </c>
      <c r="I96" s="207"/>
      <c r="J96" s="208">
        <f>ROUND(I96*H96,2)</f>
        <v>0</v>
      </c>
      <c r="K96" s="204" t="s">
        <v>21</v>
      </c>
      <c r="L96" s="61"/>
      <c r="M96" s="209" t="s">
        <v>21</v>
      </c>
      <c r="N96" s="210" t="s">
        <v>43</v>
      </c>
      <c r="O96" s="42"/>
      <c r="P96" s="211">
        <f>O96*H96</f>
        <v>0</v>
      </c>
      <c r="Q96" s="211">
        <v>0</v>
      </c>
      <c r="R96" s="211">
        <f>Q96*H96</f>
        <v>0</v>
      </c>
      <c r="S96" s="211">
        <v>0</v>
      </c>
      <c r="T96" s="212">
        <f>S96*H96</f>
        <v>0</v>
      </c>
      <c r="AR96" s="24" t="s">
        <v>180</v>
      </c>
      <c r="AT96" s="24" t="s">
        <v>175</v>
      </c>
      <c r="AU96" s="24" t="s">
        <v>80</v>
      </c>
      <c r="AY96" s="24" t="s">
        <v>172</v>
      </c>
      <c r="BE96" s="213">
        <f>IF(N96="základní",J96,0)</f>
        <v>0</v>
      </c>
      <c r="BF96" s="213">
        <f>IF(N96="snížená",J96,0)</f>
        <v>0</v>
      </c>
      <c r="BG96" s="213">
        <f>IF(N96="zákl. přenesená",J96,0)</f>
        <v>0</v>
      </c>
      <c r="BH96" s="213">
        <f>IF(N96="sníž. přenesená",J96,0)</f>
        <v>0</v>
      </c>
      <c r="BI96" s="213">
        <f>IF(N96="nulová",J96,0)</f>
        <v>0</v>
      </c>
      <c r="BJ96" s="24" t="s">
        <v>80</v>
      </c>
      <c r="BK96" s="213">
        <f>ROUND(I96*H96,2)</f>
        <v>0</v>
      </c>
      <c r="BL96" s="24" t="s">
        <v>180</v>
      </c>
      <c r="BM96" s="24" t="s">
        <v>320</v>
      </c>
    </row>
    <row r="97" spans="2:47" s="1" customFormat="1" ht="27">
      <c r="B97" s="41"/>
      <c r="C97" s="63"/>
      <c r="D97" s="241" t="s">
        <v>1514</v>
      </c>
      <c r="E97" s="63"/>
      <c r="F97" s="264" t="s">
        <v>2327</v>
      </c>
      <c r="G97" s="63"/>
      <c r="H97" s="63"/>
      <c r="I97" s="172"/>
      <c r="J97" s="63"/>
      <c r="K97" s="63"/>
      <c r="L97" s="61"/>
      <c r="M97" s="216"/>
      <c r="N97" s="42"/>
      <c r="O97" s="42"/>
      <c r="P97" s="42"/>
      <c r="Q97" s="42"/>
      <c r="R97" s="42"/>
      <c r="S97" s="42"/>
      <c r="T97" s="78"/>
      <c r="AT97" s="24" t="s">
        <v>1514</v>
      </c>
      <c r="AU97" s="24" t="s">
        <v>80</v>
      </c>
    </row>
    <row r="98" spans="2:65" s="1" customFormat="1" ht="31.5" customHeight="1">
      <c r="B98" s="41"/>
      <c r="C98" s="202" t="s">
        <v>252</v>
      </c>
      <c r="D98" s="202" t="s">
        <v>175</v>
      </c>
      <c r="E98" s="203" t="s">
        <v>2342</v>
      </c>
      <c r="F98" s="204" t="s">
        <v>2343</v>
      </c>
      <c r="G98" s="205" t="s">
        <v>528</v>
      </c>
      <c r="H98" s="206">
        <v>50</v>
      </c>
      <c r="I98" s="207"/>
      <c r="J98" s="208">
        <f>ROUND(I98*H98,2)</f>
        <v>0</v>
      </c>
      <c r="K98" s="204" t="s">
        <v>21</v>
      </c>
      <c r="L98" s="61"/>
      <c r="M98" s="209" t="s">
        <v>21</v>
      </c>
      <c r="N98" s="210" t="s">
        <v>43</v>
      </c>
      <c r="O98" s="42"/>
      <c r="P98" s="211">
        <f>O98*H98</f>
        <v>0</v>
      </c>
      <c r="Q98" s="211">
        <v>0</v>
      </c>
      <c r="R98" s="211">
        <f>Q98*H98</f>
        <v>0</v>
      </c>
      <c r="S98" s="211">
        <v>0</v>
      </c>
      <c r="T98" s="212">
        <f>S98*H98</f>
        <v>0</v>
      </c>
      <c r="AR98" s="24" t="s">
        <v>180</v>
      </c>
      <c r="AT98" s="24" t="s">
        <v>175</v>
      </c>
      <c r="AU98" s="24" t="s">
        <v>80</v>
      </c>
      <c r="AY98" s="24" t="s">
        <v>172</v>
      </c>
      <c r="BE98" s="213">
        <f>IF(N98="základní",J98,0)</f>
        <v>0</v>
      </c>
      <c r="BF98" s="213">
        <f>IF(N98="snížená",J98,0)</f>
        <v>0</v>
      </c>
      <c r="BG98" s="213">
        <f>IF(N98="zákl. přenesená",J98,0)</f>
        <v>0</v>
      </c>
      <c r="BH98" s="213">
        <f>IF(N98="sníž. přenesená",J98,0)</f>
        <v>0</v>
      </c>
      <c r="BI98" s="213">
        <f>IF(N98="nulová",J98,0)</f>
        <v>0</v>
      </c>
      <c r="BJ98" s="24" t="s">
        <v>80</v>
      </c>
      <c r="BK98" s="213">
        <f>ROUND(I98*H98,2)</f>
        <v>0</v>
      </c>
      <c r="BL98" s="24" t="s">
        <v>180</v>
      </c>
      <c r="BM98" s="24" t="s">
        <v>342</v>
      </c>
    </row>
    <row r="99" spans="2:47" s="1" customFormat="1" ht="27">
      <c r="B99" s="41"/>
      <c r="C99" s="63"/>
      <c r="D99" s="241" t="s">
        <v>1514</v>
      </c>
      <c r="E99" s="63"/>
      <c r="F99" s="264" t="s">
        <v>2327</v>
      </c>
      <c r="G99" s="63"/>
      <c r="H99" s="63"/>
      <c r="I99" s="172"/>
      <c r="J99" s="63"/>
      <c r="K99" s="63"/>
      <c r="L99" s="61"/>
      <c r="M99" s="216"/>
      <c r="N99" s="42"/>
      <c r="O99" s="42"/>
      <c r="P99" s="42"/>
      <c r="Q99" s="42"/>
      <c r="R99" s="42"/>
      <c r="S99" s="42"/>
      <c r="T99" s="78"/>
      <c r="AT99" s="24" t="s">
        <v>1514</v>
      </c>
      <c r="AU99" s="24" t="s">
        <v>80</v>
      </c>
    </row>
    <row r="100" spans="2:65" s="1" customFormat="1" ht="31.5" customHeight="1">
      <c r="B100" s="41"/>
      <c r="C100" s="202" t="s">
        <v>257</v>
      </c>
      <c r="D100" s="202" t="s">
        <v>175</v>
      </c>
      <c r="E100" s="203" t="s">
        <v>2344</v>
      </c>
      <c r="F100" s="204" t="s">
        <v>2345</v>
      </c>
      <c r="G100" s="205" t="s">
        <v>528</v>
      </c>
      <c r="H100" s="206">
        <v>5</v>
      </c>
      <c r="I100" s="207"/>
      <c r="J100" s="208">
        <f>ROUND(I100*H100,2)</f>
        <v>0</v>
      </c>
      <c r="K100" s="204" t="s">
        <v>21</v>
      </c>
      <c r="L100" s="61"/>
      <c r="M100" s="209" t="s">
        <v>21</v>
      </c>
      <c r="N100" s="210" t="s">
        <v>43</v>
      </c>
      <c r="O100" s="42"/>
      <c r="P100" s="211">
        <f>O100*H100</f>
        <v>0</v>
      </c>
      <c r="Q100" s="211">
        <v>0</v>
      </c>
      <c r="R100" s="211">
        <f>Q100*H100</f>
        <v>0</v>
      </c>
      <c r="S100" s="211">
        <v>0</v>
      </c>
      <c r="T100" s="212">
        <f>S100*H100</f>
        <v>0</v>
      </c>
      <c r="AR100" s="24" t="s">
        <v>180</v>
      </c>
      <c r="AT100" s="24" t="s">
        <v>175</v>
      </c>
      <c r="AU100" s="24" t="s">
        <v>80</v>
      </c>
      <c r="AY100" s="24" t="s">
        <v>172</v>
      </c>
      <c r="BE100" s="213">
        <f>IF(N100="základní",J100,0)</f>
        <v>0</v>
      </c>
      <c r="BF100" s="213">
        <f>IF(N100="snížená",J100,0)</f>
        <v>0</v>
      </c>
      <c r="BG100" s="213">
        <f>IF(N100="zákl. přenesená",J100,0)</f>
        <v>0</v>
      </c>
      <c r="BH100" s="213">
        <f>IF(N100="sníž. přenesená",J100,0)</f>
        <v>0</v>
      </c>
      <c r="BI100" s="213">
        <f>IF(N100="nulová",J100,0)</f>
        <v>0</v>
      </c>
      <c r="BJ100" s="24" t="s">
        <v>80</v>
      </c>
      <c r="BK100" s="213">
        <f>ROUND(I100*H100,2)</f>
        <v>0</v>
      </c>
      <c r="BL100" s="24" t="s">
        <v>180</v>
      </c>
      <c r="BM100" s="24" t="s">
        <v>380</v>
      </c>
    </row>
    <row r="101" spans="2:47" s="1" customFormat="1" ht="27">
      <c r="B101" s="41"/>
      <c r="C101" s="63"/>
      <c r="D101" s="241" t="s">
        <v>1514</v>
      </c>
      <c r="E101" s="63"/>
      <c r="F101" s="264" t="s">
        <v>2327</v>
      </c>
      <c r="G101" s="63"/>
      <c r="H101" s="63"/>
      <c r="I101" s="172"/>
      <c r="J101" s="63"/>
      <c r="K101" s="63"/>
      <c r="L101" s="61"/>
      <c r="M101" s="216"/>
      <c r="N101" s="42"/>
      <c r="O101" s="42"/>
      <c r="P101" s="42"/>
      <c r="Q101" s="42"/>
      <c r="R101" s="42"/>
      <c r="S101" s="42"/>
      <c r="T101" s="78"/>
      <c r="AT101" s="24" t="s">
        <v>1514</v>
      </c>
      <c r="AU101" s="24" t="s">
        <v>80</v>
      </c>
    </row>
    <row r="102" spans="2:65" s="1" customFormat="1" ht="22.5" customHeight="1">
      <c r="B102" s="41"/>
      <c r="C102" s="202" t="s">
        <v>264</v>
      </c>
      <c r="D102" s="202" t="s">
        <v>175</v>
      </c>
      <c r="E102" s="203" t="s">
        <v>2346</v>
      </c>
      <c r="F102" s="204" t="s">
        <v>2347</v>
      </c>
      <c r="G102" s="205" t="s">
        <v>2348</v>
      </c>
      <c r="H102" s="206">
        <v>1</v>
      </c>
      <c r="I102" s="207"/>
      <c r="J102" s="208">
        <f>ROUND(I102*H102,2)</f>
        <v>0</v>
      </c>
      <c r="K102" s="204" t="s">
        <v>21</v>
      </c>
      <c r="L102" s="61"/>
      <c r="M102" s="209" t="s">
        <v>21</v>
      </c>
      <c r="N102" s="210" t="s">
        <v>43</v>
      </c>
      <c r="O102" s="42"/>
      <c r="P102" s="211">
        <f>O102*H102</f>
        <v>0</v>
      </c>
      <c r="Q102" s="211">
        <v>0</v>
      </c>
      <c r="R102" s="211">
        <f>Q102*H102</f>
        <v>0</v>
      </c>
      <c r="S102" s="211">
        <v>0</v>
      </c>
      <c r="T102" s="212">
        <f>S102*H102</f>
        <v>0</v>
      </c>
      <c r="AR102" s="24" t="s">
        <v>180</v>
      </c>
      <c r="AT102" s="24" t="s">
        <v>175</v>
      </c>
      <c r="AU102" s="24" t="s">
        <v>80</v>
      </c>
      <c r="AY102" s="24" t="s">
        <v>172</v>
      </c>
      <c r="BE102" s="213">
        <f>IF(N102="základní",J102,0)</f>
        <v>0</v>
      </c>
      <c r="BF102" s="213">
        <f>IF(N102="snížená",J102,0)</f>
        <v>0</v>
      </c>
      <c r="BG102" s="213">
        <f>IF(N102="zákl. přenesená",J102,0)</f>
        <v>0</v>
      </c>
      <c r="BH102" s="213">
        <f>IF(N102="sníž. přenesená",J102,0)</f>
        <v>0</v>
      </c>
      <c r="BI102" s="213">
        <f>IF(N102="nulová",J102,0)</f>
        <v>0</v>
      </c>
      <c r="BJ102" s="24" t="s">
        <v>80</v>
      </c>
      <c r="BK102" s="213">
        <f>ROUND(I102*H102,2)</f>
        <v>0</v>
      </c>
      <c r="BL102" s="24" t="s">
        <v>180</v>
      </c>
      <c r="BM102" s="24" t="s">
        <v>390</v>
      </c>
    </row>
    <row r="103" spans="2:47" s="1" customFormat="1" ht="27">
      <c r="B103" s="41"/>
      <c r="C103" s="63"/>
      <c r="D103" s="241" t="s">
        <v>1514</v>
      </c>
      <c r="E103" s="63"/>
      <c r="F103" s="264" t="s">
        <v>2327</v>
      </c>
      <c r="G103" s="63"/>
      <c r="H103" s="63"/>
      <c r="I103" s="172"/>
      <c r="J103" s="63"/>
      <c r="K103" s="63"/>
      <c r="L103" s="61"/>
      <c r="M103" s="216"/>
      <c r="N103" s="42"/>
      <c r="O103" s="42"/>
      <c r="P103" s="42"/>
      <c r="Q103" s="42"/>
      <c r="R103" s="42"/>
      <c r="S103" s="42"/>
      <c r="T103" s="78"/>
      <c r="AT103" s="24" t="s">
        <v>1514</v>
      </c>
      <c r="AU103" s="24" t="s">
        <v>80</v>
      </c>
    </row>
    <row r="104" spans="2:65" s="1" customFormat="1" ht="22.5" customHeight="1">
      <c r="B104" s="41"/>
      <c r="C104" s="202" t="s">
        <v>271</v>
      </c>
      <c r="D104" s="202" t="s">
        <v>175</v>
      </c>
      <c r="E104" s="203" t="s">
        <v>2349</v>
      </c>
      <c r="F104" s="204" t="s">
        <v>2350</v>
      </c>
      <c r="G104" s="205" t="s">
        <v>1006</v>
      </c>
      <c r="H104" s="206">
        <v>1</v>
      </c>
      <c r="I104" s="207"/>
      <c r="J104" s="208">
        <f>ROUND(I104*H104,2)</f>
        <v>0</v>
      </c>
      <c r="K104" s="204" t="s">
        <v>21</v>
      </c>
      <c r="L104" s="61"/>
      <c r="M104" s="209" t="s">
        <v>21</v>
      </c>
      <c r="N104" s="210" t="s">
        <v>43</v>
      </c>
      <c r="O104" s="42"/>
      <c r="P104" s="211">
        <f>O104*H104</f>
        <v>0</v>
      </c>
      <c r="Q104" s="211">
        <v>0</v>
      </c>
      <c r="R104" s="211">
        <f>Q104*H104</f>
        <v>0</v>
      </c>
      <c r="S104" s="211">
        <v>0</v>
      </c>
      <c r="T104" s="212">
        <f>S104*H104</f>
        <v>0</v>
      </c>
      <c r="AR104" s="24" t="s">
        <v>180</v>
      </c>
      <c r="AT104" s="24" t="s">
        <v>175</v>
      </c>
      <c r="AU104" s="24" t="s">
        <v>80</v>
      </c>
      <c r="AY104" s="24" t="s">
        <v>172</v>
      </c>
      <c r="BE104" s="213">
        <f>IF(N104="základní",J104,0)</f>
        <v>0</v>
      </c>
      <c r="BF104" s="213">
        <f>IF(N104="snížená",J104,0)</f>
        <v>0</v>
      </c>
      <c r="BG104" s="213">
        <f>IF(N104="zákl. přenesená",J104,0)</f>
        <v>0</v>
      </c>
      <c r="BH104" s="213">
        <f>IF(N104="sníž. přenesená",J104,0)</f>
        <v>0</v>
      </c>
      <c r="BI104" s="213">
        <f>IF(N104="nulová",J104,0)</f>
        <v>0</v>
      </c>
      <c r="BJ104" s="24" t="s">
        <v>80</v>
      </c>
      <c r="BK104" s="213">
        <f>ROUND(I104*H104,2)</f>
        <v>0</v>
      </c>
      <c r="BL104" s="24" t="s">
        <v>180</v>
      </c>
      <c r="BM104" s="24" t="s">
        <v>405</v>
      </c>
    </row>
    <row r="105" spans="2:47" s="1" customFormat="1" ht="27">
      <c r="B105" s="41"/>
      <c r="C105" s="63"/>
      <c r="D105" s="241" t="s">
        <v>1514</v>
      </c>
      <c r="E105" s="63"/>
      <c r="F105" s="264" t="s">
        <v>2327</v>
      </c>
      <c r="G105" s="63"/>
      <c r="H105" s="63"/>
      <c r="I105" s="172"/>
      <c r="J105" s="63"/>
      <c r="K105" s="63"/>
      <c r="L105" s="61"/>
      <c r="M105" s="216"/>
      <c r="N105" s="42"/>
      <c r="O105" s="42"/>
      <c r="P105" s="42"/>
      <c r="Q105" s="42"/>
      <c r="R105" s="42"/>
      <c r="S105" s="42"/>
      <c r="T105" s="78"/>
      <c r="AT105" s="24" t="s">
        <v>1514</v>
      </c>
      <c r="AU105" s="24" t="s">
        <v>80</v>
      </c>
    </row>
    <row r="106" spans="2:65" s="1" customFormat="1" ht="22.5" customHeight="1">
      <c r="B106" s="41"/>
      <c r="C106" s="202" t="s">
        <v>278</v>
      </c>
      <c r="D106" s="202" t="s">
        <v>175</v>
      </c>
      <c r="E106" s="203" t="s">
        <v>2351</v>
      </c>
      <c r="F106" s="204" t="s">
        <v>2352</v>
      </c>
      <c r="G106" s="205" t="s">
        <v>1263</v>
      </c>
      <c r="H106" s="206">
        <v>8</v>
      </c>
      <c r="I106" s="207"/>
      <c r="J106" s="208">
        <f>ROUND(I106*H106,2)</f>
        <v>0</v>
      </c>
      <c r="K106" s="204" t="s">
        <v>21</v>
      </c>
      <c r="L106" s="61"/>
      <c r="M106" s="209" t="s">
        <v>21</v>
      </c>
      <c r="N106" s="210" t="s">
        <v>43</v>
      </c>
      <c r="O106" s="42"/>
      <c r="P106" s="211">
        <f>O106*H106</f>
        <v>0</v>
      </c>
      <c r="Q106" s="211">
        <v>0</v>
      </c>
      <c r="R106" s="211">
        <f>Q106*H106</f>
        <v>0</v>
      </c>
      <c r="S106" s="211">
        <v>0</v>
      </c>
      <c r="T106" s="212">
        <f>S106*H106</f>
        <v>0</v>
      </c>
      <c r="AR106" s="24" t="s">
        <v>180</v>
      </c>
      <c r="AT106" s="24" t="s">
        <v>175</v>
      </c>
      <c r="AU106" s="24" t="s">
        <v>80</v>
      </c>
      <c r="AY106" s="24" t="s">
        <v>172</v>
      </c>
      <c r="BE106" s="213">
        <f>IF(N106="základní",J106,0)</f>
        <v>0</v>
      </c>
      <c r="BF106" s="213">
        <f>IF(N106="snížená",J106,0)</f>
        <v>0</v>
      </c>
      <c r="BG106" s="213">
        <f>IF(N106="zákl. přenesená",J106,0)</f>
        <v>0</v>
      </c>
      <c r="BH106" s="213">
        <f>IF(N106="sníž. přenesená",J106,0)</f>
        <v>0</v>
      </c>
      <c r="BI106" s="213">
        <f>IF(N106="nulová",J106,0)</f>
        <v>0</v>
      </c>
      <c r="BJ106" s="24" t="s">
        <v>80</v>
      </c>
      <c r="BK106" s="213">
        <f>ROUND(I106*H106,2)</f>
        <v>0</v>
      </c>
      <c r="BL106" s="24" t="s">
        <v>180</v>
      </c>
      <c r="BM106" s="24" t="s">
        <v>413</v>
      </c>
    </row>
    <row r="107" spans="2:47" s="1" customFormat="1" ht="27">
      <c r="B107" s="41"/>
      <c r="C107" s="63"/>
      <c r="D107" s="241" t="s">
        <v>1514</v>
      </c>
      <c r="E107" s="63"/>
      <c r="F107" s="264" t="s">
        <v>2327</v>
      </c>
      <c r="G107" s="63"/>
      <c r="H107" s="63"/>
      <c r="I107" s="172"/>
      <c r="J107" s="63"/>
      <c r="K107" s="63"/>
      <c r="L107" s="61"/>
      <c r="M107" s="216"/>
      <c r="N107" s="42"/>
      <c r="O107" s="42"/>
      <c r="P107" s="42"/>
      <c r="Q107" s="42"/>
      <c r="R107" s="42"/>
      <c r="S107" s="42"/>
      <c r="T107" s="78"/>
      <c r="AT107" s="24" t="s">
        <v>1514</v>
      </c>
      <c r="AU107" s="24" t="s">
        <v>80</v>
      </c>
    </row>
    <row r="108" spans="2:65" s="1" customFormat="1" ht="22.5" customHeight="1">
      <c r="B108" s="41"/>
      <c r="C108" s="202" t="s">
        <v>284</v>
      </c>
      <c r="D108" s="202" t="s">
        <v>175</v>
      </c>
      <c r="E108" s="203" t="s">
        <v>2353</v>
      </c>
      <c r="F108" s="204" t="s">
        <v>2354</v>
      </c>
      <c r="G108" s="205" t="s">
        <v>1263</v>
      </c>
      <c r="H108" s="206">
        <v>2</v>
      </c>
      <c r="I108" s="207"/>
      <c r="J108" s="208">
        <f>ROUND(I108*H108,2)</f>
        <v>0</v>
      </c>
      <c r="K108" s="204" t="s">
        <v>21</v>
      </c>
      <c r="L108" s="61"/>
      <c r="M108" s="209" t="s">
        <v>21</v>
      </c>
      <c r="N108" s="210" t="s">
        <v>43</v>
      </c>
      <c r="O108" s="42"/>
      <c r="P108" s="211">
        <f>O108*H108</f>
        <v>0</v>
      </c>
      <c r="Q108" s="211">
        <v>0</v>
      </c>
      <c r="R108" s="211">
        <f>Q108*H108</f>
        <v>0</v>
      </c>
      <c r="S108" s="211">
        <v>0</v>
      </c>
      <c r="T108" s="212">
        <f>S108*H108</f>
        <v>0</v>
      </c>
      <c r="AR108" s="24" t="s">
        <v>180</v>
      </c>
      <c r="AT108" s="24" t="s">
        <v>175</v>
      </c>
      <c r="AU108" s="24" t="s">
        <v>80</v>
      </c>
      <c r="AY108" s="24" t="s">
        <v>172</v>
      </c>
      <c r="BE108" s="213">
        <f>IF(N108="základní",J108,0)</f>
        <v>0</v>
      </c>
      <c r="BF108" s="213">
        <f>IF(N108="snížená",J108,0)</f>
        <v>0</v>
      </c>
      <c r="BG108" s="213">
        <f>IF(N108="zákl. přenesená",J108,0)</f>
        <v>0</v>
      </c>
      <c r="BH108" s="213">
        <f>IF(N108="sníž. přenesená",J108,0)</f>
        <v>0</v>
      </c>
      <c r="BI108" s="213">
        <f>IF(N108="nulová",J108,0)</f>
        <v>0</v>
      </c>
      <c r="BJ108" s="24" t="s">
        <v>80</v>
      </c>
      <c r="BK108" s="213">
        <f>ROUND(I108*H108,2)</f>
        <v>0</v>
      </c>
      <c r="BL108" s="24" t="s">
        <v>180</v>
      </c>
      <c r="BM108" s="24" t="s">
        <v>425</v>
      </c>
    </row>
    <row r="109" spans="2:47" s="1" customFormat="1" ht="27">
      <c r="B109" s="41"/>
      <c r="C109" s="63"/>
      <c r="D109" s="241" t="s">
        <v>1514</v>
      </c>
      <c r="E109" s="63"/>
      <c r="F109" s="264" t="s">
        <v>2327</v>
      </c>
      <c r="G109" s="63"/>
      <c r="H109" s="63"/>
      <c r="I109" s="172"/>
      <c r="J109" s="63"/>
      <c r="K109" s="63"/>
      <c r="L109" s="61"/>
      <c r="M109" s="216"/>
      <c r="N109" s="42"/>
      <c r="O109" s="42"/>
      <c r="P109" s="42"/>
      <c r="Q109" s="42"/>
      <c r="R109" s="42"/>
      <c r="S109" s="42"/>
      <c r="T109" s="78"/>
      <c r="AT109" s="24" t="s">
        <v>1514</v>
      </c>
      <c r="AU109" s="24" t="s">
        <v>80</v>
      </c>
    </row>
    <row r="110" spans="2:65" s="1" customFormat="1" ht="22.5" customHeight="1">
      <c r="B110" s="41"/>
      <c r="C110" s="202" t="s">
        <v>10</v>
      </c>
      <c r="D110" s="202" t="s">
        <v>175</v>
      </c>
      <c r="E110" s="203" t="s">
        <v>2355</v>
      </c>
      <c r="F110" s="204" t="s">
        <v>2356</v>
      </c>
      <c r="G110" s="205" t="s">
        <v>1006</v>
      </c>
      <c r="H110" s="206">
        <v>2</v>
      </c>
      <c r="I110" s="207"/>
      <c r="J110" s="208">
        <f>ROUND(I110*H110,2)</f>
        <v>0</v>
      </c>
      <c r="K110" s="204" t="s">
        <v>21</v>
      </c>
      <c r="L110" s="61"/>
      <c r="M110" s="209" t="s">
        <v>21</v>
      </c>
      <c r="N110" s="210" t="s">
        <v>43</v>
      </c>
      <c r="O110" s="42"/>
      <c r="P110" s="211">
        <f>O110*H110</f>
        <v>0</v>
      </c>
      <c r="Q110" s="211">
        <v>0</v>
      </c>
      <c r="R110" s="211">
        <f>Q110*H110</f>
        <v>0</v>
      </c>
      <c r="S110" s="211">
        <v>0</v>
      </c>
      <c r="T110" s="212">
        <f>S110*H110</f>
        <v>0</v>
      </c>
      <c r="AR110" s="24" t="s">
        <v>180</v>
      </c>
      <c r="AT110" s="24" t="s">
        <v>175</v>
      </c>
      <c r="AU110" s="24" t="s">
        <v>80</v>
      </c>
      <c r="AY110" s="24" t="s">
        <v>172</v>
      </c>
      <c r="BE110" s="213">
        <f>IF(N110="základní",J110,0)</f>
        <v>0</v>
      </c>
      <c r="BF110" s="213">
        <f>IF(N110="snížená",J110,0)</f>
        <v>0</v>
      </c>
      <c r="BG110" s="213">
        <f>IF(N110="zákl. přenesená",J110,0)</f>
        <v>0</v>
      </c>
      <c r="BH110" s="213">
        <f>IF(N110="sníž. přenesená",J110,0)</f>
        <v>0</v>
      </c>
      <c r="BI110" s="213">
        <f>IF(N110="nulová",J110,0)</f>
        <v>0</v>
      </c>
      <c r="BJ110" s="24" t="s">
        <v>80</v>
      </c>
      <c r="BK110" s="213">
        <f>ROUND(I110*H110,2)</f>
        <v>0</v>
      </c>
      <c r="BL110" s="24" t="s">
        <v>180</v>
      </c>
      <c r="BM110" s="24" t="s">
        <v>442</v>
      </c>
    </row>
    <row r="111" spans="2:47" s="1" customFormat="1" ht="27">
      <c r="B111" s="41"/>
      <c r="C111" s="63"/>
      <c r="D111" s="241" t="s">
        <v>1514</v>
      </c>
      <c r="E111" s="63"/>
      <c r="F111" s="264" t="s">
        <v>2327</v>
      </c>
      <c r="G111" s="63"/>
      <c r="H111" s="63"/>
      <c r="I111" s="172"/>
      <c r="J111" s="63"/>
      <c r="K111" s="63"/>
      <c r="L111" s="61"/>
      <c r="M111" s="216"/>
      <c r="N111" s="42"/>
      <c r="O111" s="42"/>
      <c r="P111" s="42"/>
      <c r="Q111" s="42"/>
      <c r="R111" s="42"/>
      <c r="S111" s="42"/>
      <c r="T111" s="78"/>
      <c r="AT111" s="24" t="s">
        <v>1514</v>
      </c>
      <c r="AU111" s="24" t="s">
        <v>80</v>
      </c>
    </row>
    <row r="112" spans="2:65" s="1" customFormat="1" ht="44.25" customHeight="1">
      <c r="B112" s="41"/>
      <c r="C112" s="202" t="s">
        <v>320</v>
      </c>
      <c r="D112" s="202" t="s">
        <v>175</v>
      </c>
      <c r="E112" s="203" t="s">
        <v>2357</v>
      </c>
      <c r="F112" s="204" t="s">
        <v>2358</v>
      </c>
      <c r="G112" s="205" t="s">
        <v>1362</v>
      </c>
      <c r="H112" s="206">
        <v>1</v>
      </c>
      <c r="I112" s="207"/>
      <c r="J112" s="208">
        <f>ROUND(I112*H112,2)</f>
        <v>0</v>
      </c>
      <c r="K112" s="204" t="s">
        <v>21</v>
      </c>
      <c r="L112" s="61"/>
      <c r="M112" s="209" t="s">
        <v>21</v>
      </c>
      <c r="N112" s="210" t="s">
        <v>43</v>
      </c>
      <c r="O112" s="42"/>
      <c r="P112" s="211">
        <f>O112*H112</f>
        <v>0</v>
      </c>
      <c r="Q112" s="211">
        <v>0</v>
      </c>
      <c r="R112" s="211">
        <f>Q112*H112</f>
        <v>0</v>
      </c>
      <c r="S112" s="211">
        <v>0</v>
      </c>
      <c r="T112" s="212">
        <f>S112*H112</f>
        <v>0</v>
      </c>
      <c r="AR112" s="24" t="s">
        <v>180</v>
      </c>
      <c r="AT112" s="24" t="s">
        <v>175</v>
      </c>
      <c r="AU112" s="24" t="s">
        <v>80</v>
      </c>
      <c r="AY112" s="24" t="s">
        <v>172</v>
      </c>
      <c r="BE112" s="213">
        <f>IF(N112="základní",J112,0)</f>
        <v>0</v>
      </c>
      <c r="BF112" s="213">
        <f>IF(N112="snížená",J112,0)</f>
        <v>0</v>
      </c>
      <c r="BG112" s="213">
        <f>IF(N112="zákl. přenesená",J112,0)</f>
        <v>0</v>
      </c>
      <c r="BH112" s="213">
        <f>IF(N112="sníž. přenesená",J112,0)</f>
        <v>0</v>
      </c>
      <c r="BI112" s="213">
        <f>IF(N112="nulová",J112,0)</f>
        <v>0</v>
      </c>
      <c r="BJ112" s="24" t="s">
        <v>80</v>
      </c>
      <c r="BK112" s="213">
        <f>ROUND(I112*H112,2)</f>
        <v>0</v>
      </c>
      <c r="BL112" s="24" t="s">
        <v>180</v>
      </c>
      <c r="BM112" s="24" t="s">
        <v>402</v>
      </c>
    </row>
    <row r="113" spans="2:47" s="1" customFormat="1" ht="27">
      <c r="B113" s="41"/>
      <c r="C113" s="63"/>
      <c r="D113" s="214" t="s">
        <v>1514</v>
      </c>
      <c r="E113" s="63"/>
      <c r="F113" s="215" t="s">
        <v>2327</v>
      </c>
      <c r="G113" s="63"/>
      <c r="H113" s="63"/>
      <c r="I113" s="172"/>
      <c r="J113" s="63"/>
      <c r="K113" s="63"/>
      <c r="L113" s="61"/>
      <c r="M113" s="216"/>
      <c r="N113" s="42"/>
      <c r="O113" s="42"/>
      <c r="P113" s="42"/>
      <c r="Q113" s="42"/>
      <c r="R113" s="42"/>
      <c r="S113" s="42"/>
      <c r="T113" s="78"/>
      <c r="AT113" s="24" t="s">
        <v>1514</v>
      </c>
      <c r="AU113" s="24" t="s">
        <v>80</v>
      </c>
    </row>
    <row r="114" spans="2:63" s="11" customFormat="1" ht="37.35" customHeight="1">
      <c r="B114" s="185"/>
      <c r="C114" s="186"/>
      <c r="D114" s="199" t="s">
        <v>71</v>
      </c>
      <c r="E114" s="268" t="s">
        <v>2324</v>
      </c>
      <c r="F114" s="268" t="s">
        <v>21</v>
      </c>
      <c r="G114" s="186"/>
      <c r="H114" s="186"/>
      <c r="I114" s="189"/>
      <c r="J114" s="269">
        <f>BK114</f>
        <v>0</v>
      </c>
      <c r="K114" s="186"/>
      <c r="L114" s="191"/>
      <c r="M114" s="192"/>
      <c r="N114" s="193"/>
      <c r="O114" s="193"/>
      <c r="P114" s="194">
        <f>SUM(P115:P156)</f>
        <v>0</v>
      </c>
      <c r="Q114" s="193"/>
      <c r="R114" s="194">
        <f>SUM(R115:R156)</f>
        <v>0</v>
      </c>
      <c r="S114" s="193"/>
      <c r="T114" s="195">
        <f>SUM(T115:T156)</f>
        <v>0</v>
      </c>
      <c r="AR114" s="196" t="s">
        <v>80</v>
      </c>
      <c r="AT114" s="197" t="s">
        <v>71</v>
      </c>
      <c r="AU114" s="197" t="s">
        <v>72</v>
      </c>
      <c r="AY114" s="196" t="s">
        <v>172</v>
      </c>
      <c r="BK114" s="198">
        <f>SUM(BK115:BK156)</f>
        <v>0</v>
      </c>
    </row>
    <row r="115" spans="2:65" s="1" customFormat="1" ht="22.5" customHeight="1">
      <c r="B115" s="41"/>
      <c r="C115" s="202" t="s">
        <v>333</v>
      </c>
      <c r="D115" s="202" t="s">
        <v>175</v>
      </c>
      <c r="E115" s="203" t="s">
        <v>2359</v>
      </c>
      <c r="F115" s="204" t="s">
        <v>2360</v>
      </c>
      <c r="G115" s="205" t="s">
        <v>1263</v>
      </c>
      <c r="H115" s="206">
        <v>8</v>
      </c>
      <c r="I115" s="207"/>
      <c r="J115" s="208">
        <f>ROUND(I115*H115,2)</f>
        <v>0</v>
      </c>
      <c r="K115" s="204" t="s">
        <v>21</v>
      </c>
      <c r="L115" s="61"/>
      <c r="M115" s="209" t="s">
        <v>21</v>
      </c>
      <c r="N115" s="210" t="s">
        <v>43</v>
      </c>
      <c r="O115" s="42"/>
      <c r="P115" s="211">
        <f>O115*H115</f>
        <v>0</v>
      </c>
      <c r="Q115" s="211">
        <v>0</v>
      </c>
      <c r="R115" s="211">
        <f>Q115*H115</f>
        <v>0</v>
      </c>
      <c r="S115" s="211">
        <v>0</v>
      </c>
      <c r="T115" s="212">
        <f>S115*H115</f>
        <v>0</v>
      </c>
      <c r="AR115" s="24" t="s">
        <v>180</v>
      </c>
      <c r="AT115" s="24" t="s">
        <v>175</v>
      </c>
      <c r="AU115" s="24" t="s">
        <v>80</v>
      </c>
      <c r="AY115" s="24" t="s">
        <v>172</v>
      </c>
      <c r="BE115" s="213">
        <f>IF(N115="základní",J115,0)</f>
        <v>0</v>
      </c>
      <c r="BF115" s="213">
        <f>IF(N115="snížená",J115,0)</f>
        <v>0</v>
      </c>
      <c r="BG115" s="213">
        <f>IF(N115="zákl. přenesená",J115,0)</f>
        <v>0</v>
      </c>
      <c r="BH115" s="213">
        <f>IF(N115="sníž. přenesená",J115,0)</f>
        <v>0</v>
      </c>
      <c r="BI115" s="213">
        <f>IF(N115="nulová",J115,0)</f>
        <v>0</v>
      </c>
      <c r="BJ115" s="24" t="s">
        <v>80</v>
      </c>
      <c r="BK115" s="213">
        <f>ROUND(I115*H115,2)</f>
        <v>0</v>
      </c>
      <c r="BL115" s="24" t="s">
        <v>180</v>
      </c>
      <c r="BM115" s="24" t="s">
        <v>467</v>
      </c>
    </row>
    <row r="116" spans="2:47" s="1" customFormat="1" ht="27">
      <c r="B116" s="41"/>
      <c r="C116" s="63"/>
      <c r="D116" s="241" t="s">
        <v>1514</v>
      </c>
      <c r="E116" s="63"/>
      <c r="F116" s="264" t="s">
        <v>2361</v>
      </c>
      <c r="G116" s="63"/>
      <c r="H116" s="63"/>
      <c r="I116" s="172"/>
      <c r="J116" s="63"/>
      <c r="K116" s="63"/>
      <c r="L116" s="61"/>
      <c r="M116" s="216"/>
      <c r="N116" s="42"/>
      <c r="O116" s="42"/>
      <c r="P116" s="42"/>
      <c r="Q116" s="42"/>
      <c r="R116" s="42"/>
      <c r="S116" s="42"/>
      <c r="T116" s="78"/>
      <c r="AT116" s="24" t="s">
        <v>1514</v>
      </c>
      <c r="AU116" s="24" t="s">
        <v>80</v>
      </c>
    </row>
    <row r="117" spans="2:65" s="1" customFormat="1" ht="22.5" customHeight="1">
      <c r="B117" s="41"/>
      <c r="C117" s="202" t="s">
        <v>342</v>
      </c>
      <c r="D117" s="202" t="s">
        <v>175</v>
      </c>
      <c r="E117" s="203" t="s">
        <v>2362</v>
      </c>
      <c r="F117" s="204" t="s">
        <v>2363</v>
      </c>
      <c r="G117" s="205" t="s">
        <v>1263</v>
      </c>
      <c r="H117" s="206">
        <v>2</v>
      </c>
      <c r="I117" s="207"/>
      <c r="J117" s="208">
        <f>ROUND(I117*H117,2)</f>
        <v>0</v>
      </c>
      <c r="K117" s="204" t="s">
        <v>21</v>
      </c>
      <c r="L117" s="61"/>
      <c r="M117" s="209" t="s">
        <v>21</v>
      </c>
      <c r="N117" s="210" t="s">
        <v>43</v>
      </c>
      <c r="O117" s="42"/>
      <c r="P117" s="211">
        <f>O117*H117</f>
        <v>0</v>
      </c>
      <c r="Q117" s="211">
        <v>0</v>
      </c>
      <c r="R117" s="211">
        <f>Q117*H117</f>
        <v>0</v>
      </c>
      <c r="S117" s="211">
        <v>0</v>
      </c>
      <c r="T117" s="212">
        <f>S117*H117</f>
        <v>0</v>
      </c>
      <c r="AR117" s="24" t="s">
        <v>180</v>
      </c>
      <c r="AT117" s="24" t="s">
        <v>175</v>
      </c>
      <c r="AU117" s="24" t="s">
        <v>80</v>
      </c>
      <c r="AY117" s="24" t="s">
        <v>172</v>
      </c>
      <c r="BE117" s="213">
        <f>IF(N117="základní",J117,0)</f>
        <v>0</v>
      </c>
      <c r="BF117" s="213">
        <f>IF(N117="snížená",J117,0)</f>
        <v>0</v>
      </c>
      <c r="BG117" s="213">
        <f>IF(N117="zákl. přenesená",J117,0)</f>
        <v>0</v>
      </c>
      <c r="BH117" s="213">
        <f>IF(N117="sníž. přenesená",J117,0)</f>
        <v>0</v>
      </c>
      <c r="BI117" s="213">
        <f>IF(N117="nulová",J117,0)</f>
        <v>0</v>
      </c>
      <c r="BJ117" s="24" t="s">
        <v>80</v>
      </c>
      <c r="BK117" s="213">
        <f>ROUND(I117*H117,2)</f>
        <v>0</v>
      </c>
      <c r="BL117" s="24" t="s">
        <v>180</v>
      </c>
      <c r="BM117" s="24" t="s">
        <v>480</v>
      </c>
    </row>
    <row r="118" spans="2:47" s="1" customFormat="1" ht="27">
      <c r="B118" s="41"/>
      <c r="C118" s="63"/>
      <c r="D118" s="241" t="s">
        <v>1514</v>
      </c>
      <c r="E118" s="63"/>
      <c r="F118" s="264" t="s">
        <v>2361</v>
      </c>
      <c r="G118" s="63"/>
      <c r="H118" s="63"/>
      <c r="I118" s="172"/>
      <c r="J118" s="63"/>
      <c r="K118" s="63"/>
      <c r="L118" s="61"/>
      <c r="M118" s="216"/>
      <c r="N118" s="42"/>
      <c r="O118" s="42"/>
      <c r="P118" s="42"/>
      <c r="Q118" s="42"/>
      <c r="R118" s="42"/>
      <c r="S118" s="42"/>
      <c r="T118" s="78"/>
      <c r="AT118" s="24" t="s">
        <v>1514</v>
      </c>
      <c r="AU118" s="24" t="s">
        <v>80</v>
      </c>
    </row>
    <row r="119" spans="2:65" s="1" customFormat="1" ht="22.5" customHeight="1">
      <c r="B119" s="41"/>
      <c r="C119" s="202" t="s">
        <v>367</v>
      </c>
      <c r="D119" s="202" t="s">
        <v>175</v>
      </c>
      <c r="E119" s="203" t="s">
        <v>2364</v>
      </c>
      <c r="F119" s="204" t="s">
        <v>2365</v>
      </c>
      <c r="G119" s="205" t="s">
        <v>1006</v>
      </c>
      <c r="H119" s="206">
        <v>13</v>
      </c>
      <c r="I119" s="207"/>
      <c r="J119" s="208">
        <f>ROUND(I119*H119,2)</f>
        <v>0</v>
      </c>
      <c r="K119" s="204" t="s">
        <v>21</v>
      </c>
      <c r="L119" s="61"/>
      <c r="M119" s="209" t="s">
        <v>21</v>
      </c>
      <c r="N119" s="210" t="s">
        <v>43</v>
      </c>
      <c r="O119" s="42"/>
      <c r="P119" s="211">
        <f>O119*H119</f>
        <v>0</v>
      </c>
      <c r="Q119" s="211">
        <v>0</v>
      </c>
      <c r="R119" s="211">
        <f>Q119*H119</f>
        <v>0</v>
      </c>
      <c r="S119" s="211">
        <v>0</v>
      </c>
      <c r="T119" s="212">
        <f>S119*H119</f>
        <v>0</v>
      </c>
      <c r="AR119" s="24" t="s">
        <v>180</v>
      </c>
      <c r="AT119" s="24" t="s">
        <v>175</v>
      </c>
      <c r="AU119" s="24" t="s">
        <v>80</v>
      </c>
      <c r="AY119" s="24" t="s">
        <v>172</v>
      </c>
      <c r="BE119" s="213">
        <f>IF(N119="základní",J119,0)</f>
        <v>0</v>
      </c>
      <c r="BF119" s="213">
        <f>IF(N119="snížená",J119,0)</f>
        <v>0</v>
      </c>
      <c r="BG119" s="213">
        <f>IF(N119="zákl. přenesená",J119,0)</f>
        <v>0</v>
      </c>
      <c r="BH119" s="213">
        <f>IF(N119="sníž. přenesená",J119,0)</f>
        <v>0</v>
      </c>
      <c r="BI119" s="213">
        <f>IF(N119="nulová",J119,0)</f>
        <v>0</v>
      </c>
      <c r="BJ119" s="24" t="s">
        <v>80</v>
      </c>
      <c r="BK119" s="213">
        <f>ROUND(I119*H119,2)</f>
        <v>0</v>
      </c>
      <c r="BL119" s="24" t="s">
        <v>180</v>
      </c>
      <c r="BM119" s="24" t="s">
        <v>496</v>
      </c>
    </row>
    <row r="120" spans="2:47" s="1" customFormat="1" ht="27">
      <c r="B120" s="41"/>
      <c r="C120" s="63"/>
      <c r="D120" s="241" t="s">
        <v>1514</v>
      </c>
      <c r="E120" s="63"/>
      <c r="F120" s="264" t="s">
        <v>2361</v>
      </c>
      <c r="G120" s="63"/>
      <c r="H120" s="63"/>
      <c r="I120" s="172"/>
      <c r="J120" s="63"/>
      <c r="K120" s="63"/>
      <c r="L120" s="61"/>
      <c r="M120" s="216"/>
      <c r="N120" s="42"/>
      <c r="O120" s="42"/>
      <c r="P120" s="42"/>
      <c r="Q120" s="42"/>
      <c r="R120" s="42"/>
      <c r="S120" s="42"/>
      <c r="T120" s="78"/>
      <c r="AT120" s="24" t="s">
        <v>1514</v>
      </c>
      <c r="AU120" s="24" t="s">
        <v>80</v>
      </c>
    </row>
    <row r="121" spans="2:65" s="1" customFormat="1" ht="22.5" customHeight="1">
      <c r="B121" s="41"/>
      <c r="C121" s="202" t="s">
        <v>380</v>
      </c>
      <c r="D121" s="202" t="s">
        <v>175</v>
      </c>
      <c r="E121" s="203" t="s">
        <v>2366</v>
      </c>
      <c r="F121" s="204" t="s">
        <v>2367</v>
      </c>
      <c r="G121" s="205" t="s">
        <v>1006</v>
      </c>
      <c r="H121" s="206">
        <v>13</v>
      </c>
      <c r="I121" s="207"/>
      <c r="J121" s="208">
        <f>ROUND(I121*H121,2)</f>
        <v>0</v>
      </c>
      <c r="K121" s="204" t="s">
        <v>21</v>
      </c>
      <c r="L121" s="61"/>
      <c r="M121" s="209" t="s">
        <v>21</v>
      </c>
      <c r="N121" s="210" t="s">
        <v>43</v>
      </c>
      <c r="O121" s="42"/>
      <c r="P121" s="211">
        <f>O121*H121</f>
        <v>0</v>
      </c>
      <c r="Q121" s="211">
        <v>0</v>
      </c>
      <c r="R121" s="211">
        <f>Q121*H121</f>
        <v>0</v>
      </c>
      <c r="S121" s="211">
        <v>0</v>
      </c>
      <c r="T121" s="212">
        <f>S121*H121</f>
        <v>0</v>
      </c>
      <c r="AR121" s="24" t="s">
        <v>180</v>
      </c>
      <c r="AT121" s="24" t="s">
        <v>175</v>
      </c>
      <c r="AU121" s="24" t="s">
        <v>80</v>
      </c>
      <c r="AY121" s="24" t="s">
        <v>172</v>
      </c>
      <c r="BE121" s="213">
        <f>IF(N121="základní",J121,0)</f>
        <v>0</v>
      </c>
      <c r="BF121" s="213">
        <f>IF(N121="snížená",J121,0)</f>
        <v>0</v>
      </c>
      <c r="BG121" s="213">
        <f>IF(N121="zákl. přenesená",J121,0)</f>
        <v>0</v>
      </c>
      <c r="BH121" s="213">
        <f>IF(N121="sníž. přenesená",J121,0)</f>
        <v>0</v>
      </c>
      <c r="BI121" s="213">
        <f>IF(N121="nulová",J121,0)</f>
        <v>0</v>
      </c>
      <c r="BJ121" s="24" t="s">
        <v>80</v>
      </c>
      <c r="BK121" s="213">
        <f>ROUND(I121*H121,2)</f>
        <v>0</v>
      </c>
      <c r="BL121" s="24" t="s">
        <v>180</v>
      </c>
      <c r="BM121" s="24" t="s">
        <v>509</v>
      </c>
    </row>
    <row r="122" spans="2:47" s="1" customFormat="1" ht="27">
      <c r="B122" s="41"/>
      <c r="C122" s="63"/>
      <c r="D122" s="241" t="s">
        <v>1514</v>
      </c>
      <c r="E122" s="63"/>
      <c r="F122" s="264" t="s">
        <v>2361</v>
      </c>
      <c r="G122" s="63"/>
      <c r="H122" s="63"/>
      <c r="I122" s="172"/>
      <c r="J122" s="63"/>
      <c r="K122" s="63"/>
      <c r="L122" s="61"/>
      <c r="M122" s="216"/>
      <c r="N122" s="42"/>
      <c r="O122" s="42"/>
      <c r="P122" s="42"/>
      <c r="Q122" s="42"/>
      <c r="R122" s="42"/>
      <c r="S122" s="42"/>
      <c r="T122" s="78"/>
      <c r="AT122" s="24" t="s">
        <v>1514</v>
      </c>
      <c r="AU122" s="24" t="s">
        <v>80</v>
      </c>
    </row>
    <row r="123" spans="2:65" s="1" customFormat="1" ht="22.5" customHeight="1">
      <c r="B123" s="41"/>
      <c r="C123" s="202" t="s">
        <v>9</v>
      </c>
      <c r="D123" s="202" t="s">
        <v>175</v>
      </c>
      <c r="E123" s="203" t="s">
        <v>2368</v>
      </c>
      <c r="F123" s="204" t="s">
        <v>2369</v>
      </c>
      <c r="G123" s="205" t="s">
        <v>1006</v>
      </c>
      <c r="H123" s="206">
        <v>4</v>
      </c>
      <c r="I123" s="207"/>
      <c r="J123" s="208">
        <f>ROUND(I123*H123,2)</f>
        <v>0</v>
      </c>
      <c r="K123" s="204" t="s">
        <v>21</v>
      </c>
      <c r="L123" s="61"/>
      <c r="M123" s="209" t="s">
        <v>21</v>
      </c>
      <c r="N123" s="210" t="s">
        <v>43</v>
      </c>
      <c r="O123" s="42"/>
      <c r="P123" s="211">
        <f>O123*H123</f>
        <v>0</v>
      </c>
      <c r="Q123" s="211">
        <v>0</v>
      </c>
      <c r="R123" s="211">
        <f>Q123*H123</f>
        <v>0</v>
      </c>
      <c r="S123" s="211">
        <v>0</v>
      </c>
      <c r="T123" s="212">
        <f>S123*H123</f>
        <v>0</v>
      </c>
      <c r="AR123" s="24" t="s">
        <v>180</v>
      </c>
      <c r="AT123" s="24" t="s">
        <v>175</v>
      </c>
      <c r="AU123" s="24" t="s">
        <v>80</v>
      </c>
      <c r="AY123" s="24" t="s">
        <v>172</v>
      </c>
      <c r="BE123" s="213">
        <f>IF(N123="základní",J123,0)</f>
        <v>0</v>
      </c>
      <c r="BF123" s="213">
        <f>IF(N123="snížená",J123,0)</f>
        <v>0</v>
      </c>
      <c r="BG123" s="213">
        <f>IF(N123="zákl. přenesená",J123,0)</f>
        <v>0</v>
      </c>
      <c r="BH123" s="213">
        <f>IF(N123="sníž. přenesená",J123,0)</f>
        <v>0</v>
      </c>
      <c r="BI123" s="213">
        <f>IF(N123="nulová",J123,0)</f>
        <v>0</v>
      </c>
      <c r="BJ123" s="24" t="s">
        <v>80</v>
      </c>
      <c r="BK123" s="213">
        <f>ROUND(I123*H123,2)</f>
        <v>0</v>
      </c>
      <c r="BL123" s="24" t="s">
        <v>180</v>
      </c>
      <c r="BM123" s="24" t="s">
        <v>519</v>
      </c>
    </row>
    <row r="124" spans="2:47" s="1" customFormat="1" ht="27">
      <c r="B124" s="41"/>
      <c r="C124" s="63"/>
      <c r="D124" s="241" t="s">
        <v>1514</v>
      </c>
      <c r="E124" s="63"/>
      <c r="F124" s="264" t="s">
        <v>2361</v>
      </c>
      <c r="G124" s="63"/>
      <c r="H124" s="63"/>
      <c r="I124" s="172"/>
      <c r="J124" s="63"/>
      <c r="K124" s="63"/>
      <c r="L124" s="61"/>
      <c r="M124" s="216"/>
      <c r="N124" s="42"/>
      <c r="O124" s="42"/>
      <c r="P124" s="42"/>
      <c r="Q124" s="42"/>
      <c r="R124" s="42"/>
      <c r="S124" s="42"/>
      <c r="T124" s="78"/>
      <c r="AT124" s="24" t="s">
        <v>1514</v>
      </c>
      <c r="AU124" s="24" t="s">
        <v>80</v>
      </c>
    </row>
    <row r="125" spans="2:65" s="1" customFormat="1" ht="22.5" customHeight="1">
      <c r="B125" s="41"/>
      <c r="C125" s="202" t="s">
        <v>390</v>
      </c>
      <c r="D125" s="202" t="s">
        <v>175</v>
      </c>
      <c r="E125" s="203" t="s">
        <v>2370</v>
      </c>
      <c r="F125" s="204" t="s">
        <v>2371</v>
      </c>
      <c r="G125" s="205" t="s">
        <v>1006</v>
      </c>
      <c r="H125" s="206">
        <v>4</v>
      </c>
      <c r="I125" s="207"/>
      <c r="J125" s="208">
        <f>ROUND(I125*H125,2)</f>
        <v>0</v>
      </c>
      <c r="K125" s="204" t="s">
        <v>21</v>
      </c>
      <c r="L125" s="61"/>
      <c r="M125" s="209" t="s">
        <v>21</v>
      </c>
      <c r="N125" s="210" t="s">
        <v>43</v>
      </c>
      <c r="O125" s="42"/>
      <c r="P125" s="211">
        <f>O125*H125</f>
        <v>0</v>
      </c>
      <c r="Q125" s="211">
        <v>0</v>
      </c>
      <c r="R125" s="211">
        <f>Q125*H125</f>
        <v>0</v>
      </c>
      <c r="S125" s="211">
        <v>0</v>
      </c>
      <c r="T125" s="212">
        <f>S125*H125</f>
        <v>0</v>
      </c>
      <c r="AR125" s="24" t="s">
        <v>180</v>
      </c>
      <c r="AT125" s="24" t="s">
        <v>175</v>
      </c>
      <c r="AU125" s="24" t="s">
        <v>80</v>
      </c>
      <c r="AY125" s="24" t="s">
        <v>172</v>
      </c>
      <c r="BE125" s="213">
        <f>IF(N125="základní",J125,0)</f>
        <v>0</v>
      </c>
      <c r="BF125" s="213">
        <f>IF(N125="snížená",J125,0)</f>
        <v>0</v>
      </c>
      <c r="BG125" s="213">
        <f>IF(N125="zákl. přenesená",J125,0)</f>
        <v>0</v>
      </c>
      <c r="BH125" s="213">
        <f>IF(N125="sníž. přenesená",J125,0)</f>
        <v>0</v>
      </c>
      <c r="BI125" s="213">
        <f>IF(N125="nulová",J125,0)</f>
        <v>0</v>
      </c>
      <c r="BJ125" s="24" t="s">
        <v>80</v>
      </c>
      <c r="BK125" s="213">
        <f>ROUND(I125*H125,2)</f>
        <v>0</v>
      </c>
      <c r="BL125" s="24" t="s">
        <v>180</v>
      </c>
      <c r="BM125" s="24" t="s">
        <v>534</v>
      </c>
    </row>
    <row r="126" spans="2:47" s="1" customFormat="1" ht="27">
      <c r="B126" s="41"/>
      <c r="C126" s="63"/>
      <c r="D126" s="241" t="s">
        <v>1514</v>
      </c>
      <c r="E126" s="63"/>
      <c r="F126" s="264" t="s">
        <v>2361</v>
      </c>
      <c r="G126" s="63"/>
      <c r="H126" s="63"/>
      <c r="I126" s="172"/>
      <c r="J126" s="63"/>
      <c r="K126" s="63"/>
      <c r="L126" s="61"/>
      <c r="M126" s="216"/>
      <c r="N126" s="42"/>
      <c r="O126" s="42"/>
      <c r="P126" s="42"/>
      <c r="Q126" s="42"/>
      <c r="R126" s="42"/>
      <c r="S126" s="42"/>
      <c r="T126" s="78"/>
      <c r="AT126" s="24" t="s">
        <v>1514</v>
      </c>
      <c r="AU126" s="24" t="s">
        <v>80</v>
      </c>
    </row>
    <row r="127" spans="2:65" s="1" customFormat="1" ht="22.5" customHeight="1">
      <c r="B127" s="41"/>
      <c r="C127" s="202" t="s">
        <v>398</v>
      </c>
      <c r="D127" s="202" t="s">
        <v>175</v>
      </c>
      <c r="E127" s="203" t="s">
        <v>2372</v>
      </c>
      <c r="F127" s="204" t="s">
        <v>2373</v>
      </c>
      <c r="G127" s="205" t="s">
        <v>1006</v>
      </c>
      <c r="H127" s="206">
        <v>3</v>
      </c>
      <c r="I127" s="207"/>
      <c r="J127" s="208">
        <f>ROUND(I127*H127,2)</f>
        <v>0</v>
      </c>
      <c r="K127" s="204" t="s">
        <v>21</v>
      </c>
      <c r="L127" s="61"/>
      <c r="M127" s="209" t="s">
        <v>21</v>
      </c>
      <c r="N127" s="210" t="s">
        <v>43</v>
      </c>
      <c r="O127" s="42"/>
      <c r="P127" s="211">
        <f>O127*H127</f>
        <v>0</v>
      </c>
      <c r="Q127" s="211">
        <v>0</v>
      </c>
      <c r="R127" s="211">
        <f>Q127*H127</f>
        <v>0</v>
      </c>
      <c r="S127" s="211">
        <v>0</v>
      </c>
      <c r="T127" s="212">
        <f>S127*H127</f>
        <v>0</v>
      </c>
      <c r="AR127" s="24" t="s">
        <v>180</v>
      </c>
      <c r="AT127" s="24" t="s">
        <v>175</v>
      </c>
      <c r="AU127" s="24" t="s">
        <v>80</v>
      </c>
      <c r="AY127" s="24" t="s">
        <v>172</v>
      </c>
      <c r="BE127" s="213">
        <f>IF(N127="základní",J127,0)</f>
        <v>0</v>
      </c>
      <c r="BF127" s="213">
        <f>IF(N127="snížená",J127,0)</f>
        <v>0</v>
      </c>
      <c r="BG127" s="213">
        <f>IF(N127="zákl. přenesená",J127,0)</f>
        <v>0</v>
      </c>
      <c r="BH127" s="213">
        <f>IF(N127="sníž. přenesená",J127,0)</f>
        <v>0</v>
      </c>
      <c r="BI127" s="213">
        <f>IF(N127="nulová",J127,0)</f>
        <v>0</v>
      </c>
      <c r="BJ127" s="24" t="s">
        <v>80</v>
      </c>
      <c r="BK127" s="213">
        <f>ROUND(I127*H127,2)</f>
        <v>0</v>
      </c>
      <c r="BL127" s="24" t="s">
        <v>180</v>
      </c>
      <c r="BM127" s="24" t="s">
        <v>543</v>
      </c>
    </row>
    <row r="128" spans="2:47" s="1" customFormat="1" ht="27">
      <c r="B128" s="41"/>
      <c r="C128" s="63"/>
      <c r="D128" s="241" t="s">
        <v>1514</v>
      </c>
      <c r="E128" s="63"/>
      <c r="F128" s="264" t="s">
        <v>2361</v>
      </c>
      <c r="G128" s="63"/>
      <c r="H128" s="63"/>
      <c r="I128" s="172"/>
      <c r="J128" s="63"/>
      <c r="K128" s="63"/>
      <c r="L128" s="61"/>
      <c r="M128" s="216"/>
      <c r="N128" s="42"/>
      <c r="O128" s="42"/>
      <c r="P128" s="42"/>
      <c r="Q128" s="42"/>
      <c r="R128" s="42"/>
      <c r="S128" s="42"/>
      <c r="T128" s="78"/>
      <c r="AT128" s="24" t="s">
        <v>1514</v>
      </c>
      <c r="AU128" s="24" t="s">
        <v>80</v>
      </c>
    </row>
    <row r="129" spans="2:65" s="1" customFormat="1" ht="22.5" customHeight="1">
      <c r="B129" s="41"/>
      <c r="C129" s="202" t="s">
        <v>405</v>
      </c>
      <c r="D129" s="202" t="s">
        <v>175</v>
      </c>
      <c r="E129" s="203" t="s">
        <v>2374</v>
      </c>
      <c r="F129" s="204" t="s">
        <v>2375</v>
      </c>
      <c r="G129" s="205" t="s">
        <v>1006</v>
      </c>
      <c r="H129" s="206">
        <v>2</v>
      </c>
      <c r="I129" s="207"/>
      <c r="J129" s="208">
        <f>ROUND(I129*H129,2)</f>
        <v>0</v>
      </c>
      <c r="K129" s="204" t="s">
        <v>21</v>
      </c>
      <c r="L129" s="61"/>
      <c r="M129" s="209" t="s">
        <v>21</v>
      </c>
      <c r="N129" s="210" t="s">
        <v>43</v>
      </c>
      <c r="O129" s="42"/>
      <c r="P129" s="211">
        <f>O129*H129</f>
        <v>0</v>
      </c>
      <c r="Q129" s="211">
        <v>0</v>
      </c>
      <c r="R129" s="211">
        <f>Q129*H129</f>
        <v>0</v>
      </c>
      <c r="S129" s="211">
        <v>0</v>
      </c>
      <c r="T129" s="212">
        <f>S129*H129</f>
        <v>0</v>
      </c>
      <c r="AR129" s="24" t="s">
        <v>180</v>
      </c>
      <c r="AT129" s="24" t="s">
        <v>175</v>
      </c>
      <c r="AU129" s="24" t="s">
        <v>80</v>
      </c>
      <c r="AY129" s="24" t="s">
        <v>172</v>
      </c>
      <c r="BE129" s="213">
        <f>IF(N129="základní",J129,0)</f>
        <v>0</v>
      </c>
      <c r="BF129" s="213">
        <f>IF(N129="snížená",J129,0)</f>
        <v>0</v>
      </c>
      <c r="BG129" s="213">
        <f>IF(N129="zákl. přenesená",J129,0)</f>
        <v>0</v>
      </c>
      <c r="BH129" s="213">
        <f>IF(N129="sníž. přenesená",J129,0)</f>
        <v>0</v>
      </c>
      <c r="BI129" s="213">
        <f>IF(N129="nulová",J129,0)</f>
        <v>0</v>
      </c>
      <c r="BJ129" s="24" t="s">
        <v>80</v>
      </c>
      <c r="BK129" s="213">
        <f>ROUND(I129*H129,2)</f>
        <v>0</v>
      </c>
      <c r="BL129" s="24" t="s">
        <v>180</v>
      </c>
      <c r="BM129" s="24" t="s">
        <v>556</v>
      </c>
    </row>
    <row r="130" spans="2:47" s="1" customFormat="1" ht="27">
      <c r="B130" s="41"/>
      <c r="C130" s="63"/>
      <c r="D130" s="241" t="s">
        <v>1514</v>
      </c>
      <c r="E130" s="63"/>
      <c r="F130" s="264" t="s">
        <v>2361</v>
      </c>
      <c r="G130" s="63"/>
      <c r="H130" s="63"/>
      <c r="I130" s="172"/>
      <c r="J130" s="63"/>
      <c r="K130" s="63"/>
      <c r="L130" s="61"/>
      <c r="M130" s="216"/>
      <c r="N130" s="42"/>
      <c r="O130" s="42"/>
      <c r="P130" s="42"/>
      <c r="Q130" s="42"/>
      <c r="R130" s="42"/>
      <c r="S130" s="42"/>
      <c r="T130" s="78"/>
      <c r="AT130" s="24" t="s">
        <v>1514</v>
      </c>
      <c r="AU130" s="24" t="s">
        <v>80</v>
      </c>
    </row>
    <row r="131" spans="2:65" s="1" customFormat="1" ht="22.5" customHeight="1">
      <c r="B131" s="41"/>
      <c r="C131" s="202" t="s">
        <v>409</v>
      </c>
      <c r="D131" s="202" t="s">
        <v>175</v>
      </c>
      <c r="E131" s="203" t="s">
        <v>2376</v>
      </c>
      <c r="F131" s="204" t="s">
        <v>2377</v>
      </c>
      <c r="G131" s="205" t="s">
        <v>528</v>
      </c>
      <c r="H131" s="206">
        <v>300</v>
      </c>
      <c r="I131" s="207"/>
      <c r="J131" s="208">
        <f>ROUND(I131*H131,2)</f>
        <v>0</v>
      </c>
      <c r="K131" s="204" t="s">
        <v>21</v>
      </c>
      <c r="L131" s="61"/>
      <c r="M131" s="209" t="s">
        <v>21</v>
      </c>
      <c r="N131" s="210" t="s">
        <v>43</v>
      </c>
      <c r="O131" s="42"/>
      <c r="P131" s="211">
        <f>O131*H131</f>
        <v>0</v>
      </c>
      <c r="Q131" s="211">
        <v>0</v>
      </c>
      <c r="R131" s="211">
        <f>Q131*H131</f>
        <v>0</v>
      </c>
      <c r="S131" s="211">
        <v>0</v>
      </c>
      <c r="T131" s="212">
        <f>S131*H131</f>
        <v>0</v>
      </c>
      <c r="AR131" s="24" t="s">
        <v>180</v>
      </c>
      <c r="AT131" s="24" t="s">
        <v>175</v>
      </c>
      <c r="AU131" s="24" t="s">
        <v>80</v>
      </c>
      <c r="AY131" s="24" t="s">
        <v>172</v>
      </c>
      <c r="BE131" s="213">
        <f>IF(N131="základní",J131,0)</f>
        <v>0</v>
      </c>
      <c r="BF131" s="213">
        <f>IF(N131="snížená",J131,0)</f>
        <v>0</v>
      </c>
      <c r="BG131" s="213">
        <f>IF(N131="zákl. přenesená",J131,0)</f>
        <v>0</v>
      </c>
      <c r="BH131" s="213">
        <f>IF(N131="sníž. přenesená",J131,0)</f>
        <v>0</v>
      </c>
      <c r="BI131" s="213">
        <f>IF(N131="nulová",J131,0)</f>
        <v>0</v>
      </c>
      <c r="BJ131" s="24" t="s">
        <v>80</v>
      </c>
      <c r="BK131" s="213">
        <f>ROUND(I131*H131,2)</f>
        <v>0</v>
      </c>
      <c r="BL131" s="24" t="s">
        <v>180</v>
      </c>
      <c r="BM131" s="24" t="s">
        <v>568</v>
      </c>
    </row>
    <row r="132" spans="2:47" s="1" customFormat="1" ht="27">
      <c r="B132" s="41"/>
      <c r="C132" s="63"/>
      <c r="D132" s="241" t="s">
        <v>1514</v>
      </c>
      <c r="E132" s="63"/>
      <c r="F132" s="264" t="s">
        <v>2361</v>
      </c>
      <c r="G132" s="63"/>
      <c r="H132" s="63"/>
      <c r="I132" s="172"/>
      <c r="J132" s="63"/>
      <c r="K132" s="63"/>
      <c r="L132" s="61"/>
      <c r="M132" s="216"/>
      <c r="N132" s="42"/>
      <c r="O132" s="42"/>
      <c r="P132" s="42"/>
      <c r="Q132" s="42"/>
      <c r="R132" s="42"/>
      <c r="S132" s="42"/>
      <c r="T132" s="78"/>
      <c r="AT132" s="24" t="s">
        <v>1514</v>
      </c>
      <c r="AU132" s="24" t="s">
        <v>80</v>
      </c>
    </row>
    <row r="133" spans="2:65" s="1" customFormat="1" ht="22.5" customHeight="1">
      <c r="B133" s="41"/>
      <c r="C133" s="202" t="s">
        <v>413</v>
      </c>
      <c r="D133" s="202" t="s">
        <v>175</v>
      </c>
      <c r="E133" s="203" t="s">
        <v>2378</v>
      </c>
      <c r="F133" s="204" t="s">
        <v>2379</v>
      </c>
      <c r="G133" s="205" t="s">
        <v>528</v>
      </c>
      <c r="H133" s="206">
        <v>630</v>
      </c>
      <c r="I133" s="207"/>
      <c r="J133" s="208">
        <f>ROUND(I133*H133,2)</f>
        <v>0</v>
      </c>
      <c r="K133" s="204" t="s">
        <v>21</v>
      </c>
      <c r="L133" s="61"/>
      <c r="M133" s="209" t="s">
        <v>21</v>
      </c>
      <c r="N133" s="210" t="s">
        <v>43</v>
      </c>
      <c r="O133" s="42"/>
      <c r="P133" s="211">
        <f>O133*H133</f>
        <v>0</v>
      </c>
      <c r="Q133" s="211">
        <v>0</v>
      </c>
      <c r="R133" s="211">
        <f>Q133*H133</f>
        <v>0</v>
      </c>
      <c r="S133" s="211">
        <v>0</v>
      </c>
      <c r="T133" s="212">
        <f>S133*H133</f>
        <v>0</v>
      </c>
      <c r="AR133" s="24" t="s">
        <v>180</v>
      </c>
      <c r="AT133" s="24" t="s">
        <v>175</v>
      </c>
      <c r="AU133" s="24" t="s">
        <v>80</v>
      </c>
      <c r="AY133" s="24" t="s">
        <v>172</v>
      </c>
      <c r="BE133" s="213">
        <f>IF(N133="základní",J133,0)</f>
        <v>0</v>
      </c>
      <c r="BF133" s="213">
        <f>IF(N133="snížená",J133,0)</f>
        <v>0</v>
      </c>
      <c r="BG133" s="213">
        <f>IF(N133="zákl. přenesená",J133,0)</f>
        <v>0</v>
      </c>
      <c r="BH133" s="213">
        <f>IF(N133="sníž. přenesená",J133,0)</f>
        <v>0</v>
      </c>
      <c r="BI133" s="213">
        <f>IF(N133="nulová",J133,0)</f>
        <v>0</v>
      </c>
      <c r="BJ133" s="24" t="s">
        <v>80</v>
      </c>
      <c r="BK133" s="213">
        <f>ROUND(I133*H133,2)</f>
        <v>0</v>
      </c>
      <c r="BL133" s="24" t="s">
        <v>180</v>
      </c>
      <c r="BM133" s="24" t="s">
        <v>579</v>
      </c>
    </row>
    <row r="134" spans="2:47" s="1" customFormat="1" ht="27">
      <c r="B134" s="41"/>
      <c r="C134" s="63"/>
      <c r="D134" s="241" t="s">
        <v>1514</v>
      </c>
      <c r="E134" s="63"/>
      <c r="F134" s="264" t="s">
        <v>2361</v>
      </c>
      <c r="G134" s="63"/>
      <c r="H134" s="63"/>
      <c r="I134" s="172"/>
      <c r="J134" s="63"/>
      <c r="K134" s="63"/>
      <c r="L134" s="61"/>
      <c r="M134" s="216"/>
      <c r="N134" s="42"/>
      <c r="O134" s="42"/>
      <c r="P134" s="42"/>
      <c r="Q134" s="42"/>
      <c r="R134" s="42"/>
      <c r="S134" s="42"/>
      <c r="T134" s="78"/>
      <c r="AT134" s="24" t="s">
        <v>1514</v>
      </c>
      <c r="AU134" s="24" t="s">
        <v>80</v>
      </c>
    </row>
    <row r="135" spans="2:65" s="1" customFormat="1" ht="44.25" customHeight="1">
      <c r="B135" s="41"/>
      <c r="C135" s="202" t="s">
        <v>418</v>
      </c>
      <c r="D135" s="202" t="s">
        <v>175</v>
      </c>
      <c r="E135" s="203" t="s">
        <v>2380</v>
      </c>
      <c r="F135" s="204" t="s">
        <v>2381</v>
      </c>
      <c r="G135" s="205" t="s">
        <v>528</v>
      </c>
      <c r="H135" s="206">
        <v>210</v>
      </c>
      <c r="I135" s="207"/>
      <c r="J135" s="208">
        <f>ROUND(I135*H135,2)</f>
        <v>0</v>
      </c>
      <c r="K135" s="204" t="s">
        <v>21</v>
      </c>
      <c r="L135" s="61"/>
      <c r="M135" s="209" t="s">
        <v>21</v>
      </c>
      <c r="N135" s="210" t="s">
        <v>43</v>
      </c>
      <c r="O135" s="42"/>
      <c r="P135" s="211">
        <f>O135*H135</f>
        <v>0</v>
      </c>
      <c r="Q135" s="211">
        <v>0</v>
      </c>
      <c r="R135" s="211">
        <f>Q135*H135</f>
        <v>0</v>
      </c>
      <c r="S135" s="211">
        <v>0</v>
      </c>
      <c r="T135" s="212">
        <f>S135*H135</f>
        <v>0</v>
      </c>
      <c r="AR135" s="24" t="s">
        <v>180</v>
      </c>
      <c r="AT135" s="24" t="s">
        <v>175</v>
      </c>
      <c r="AU135" s="24" t="s">
        <v>80</v>
      </c>
      <c r="AY135" s="24" t="s">
        <v>172</v>
      </c>
      <c r="BE135" s="213">
        <f>IF(N135="základní",J135,0)</f>
        <v>0</v>
      </c>
      <c r="BF135" s="213">
        <f>IF(N135="snížená",J135,0)</f>
        <v>0</v>
      </c>
      <c r="BG135" s="213">
        <f>IF(N135="zákl. přenesená",J135,0)</f>
        <v>0</v>
      </c>
      <c r="BH135" s="213">
        <f>IF(N135="sníž. přenesená",J135,0)</f>
        <v>0</v>
      </c>
      <c r="BI135" s="213">
        <f>IF(N135="nulová",J135,0)</f>
        <v>0</v>
      </c>
      <c r="BJ135" s="24" t="s">
        <v>80</v>
      </c>
      <c r="BK135" s="213">
        <f>ROUND(I135*H135,2)</f>
        <v>0</v>
      </c>
      <c r="BL135" s="24" t="s">
        <v>180</v>
      </c>
      <c r="BM135" s="24" t="s">
        <v>595</v>
      </c>
    </row>
    <row r="136" spans="2:47" s="1" customFormat="1" ht="27">
      <c r="B136" s="41"/>
      <c r="C136" s="63"/>
      <c r="D136" s="241" t="s">
        <v>1514</v>
      </c>
      <c r="E136" s="63"/>
      <c r="F136" s="264" t="s">
        <v>2361</v>
      </c>
      <c r="G136" s="63"/>
      <c r="H136" s="63"/>
      <c r="I136" s="172"/>
      <c r="J136" s="63"/>
      <c r="K136" s="63"/>
      <c r="L136" s="61"/>
      <c r="M136" s="216"/>
      <c r="N136" s="42"/>
      <c r="O136" s="42"/>
      <c r="P136" s="42"/>
      <c r="Q136" s="42"/>
      <c r="R136" s="42"/>
      <c r="S136" s="42"/>
      <c r="T136" s="78"/>
      <c r="AT136" s="24" t="s">
        <v>1514</v>
      </c>
      <c r="AU136" s="24" t="s">
        <v>80</v>
      </c>
    </row>
    <row r="137" spans="2:65" s="1" customFormat="1" ht="22.5" customHeight="1">
      <c r="B137" s="41"/>
      <c r="C137" s="202" t="s">
        <v>425</v>
      </c>
      <c r="D137" s="202" t="s">
        <v>175</v>
      </c>
      <c r="E137" s="203" t="s">
        <v>2382</v>
      </c>
      <c r="F137" s="204" t="s">
        <v>2383</v>
      </c>
      <c r="G137" s="205" t="s">
        <v>2348</v>
      </c>
      <c r="H137" s="206">
        <v>1</v>
      </c>
      <c r="I137" s="207"/>
      <c r="J137" s="208">
        <f>ROUND(I137*H137,2)</f>
        <v>0</v>
      </c>
      <c r="K137" s="204" t="s">
        <v>21</v>
      </c>
      <c r="L137" s="61"/>
      <c r="M137" s="209" t="s">
        <v>21</v>
      </c>
      <c r="N137" s="210" t="s">
        <v>43</v>
      </c>
      <c r="O137" s="42"/>
      <c r="P137" s="211">
        <f>O137*H137</f>
        <v>0</v>
      </c>
      <c r="Q137" s="211">
        <v>0</v>
      </c>
      <c r="R137" s="211">
        <f>Q137*H137</f>
        <v>0</v>
      </c>
      <c r="S137" s="211">
        <v>0</v>
      </c>
      <c r="T137" s="212">
        <f>S137*H137</f>
        <v>0</v>
      </c>
      <c r="AR137" s="24" t="s">
        <v>180</v>
      </c>
      <c r="AT137" s="24" t="s">
        <v>175</v>
      </c>
      <c r="AU137" s="24" t="s">
        <v>80</v>
      </c>
      <c r="AY137" s="24" t="s">
        <v>172</v>
      </c>
      <c r="BE137" s="213">
        <f>IF(N137="základní",J137,0)</f>
        <v>0</v>
      </c>
      <c r="BF137" s="213">
        <f>IF(N137="snížená",J137,0)</f>
        <v>0</v>
      </c>
      <c r="BG137" s="213">
        <f>IF(N137="zákl. přenesená",J137,0)</f>
        <v>0</v>
      </c>
      <c r="BH137" s="213">
        <f>IF(N137="sníž. přenesená",J137,0)</f>
        <v>0</v>
      </c>
      <c r="BI137" s="213">
        <f>IF(N137="nulová",J137,0)</f>
        <v>0</v>
      </c>
      <c r="BJ137" s="24" t="s">
        <v>80</v>
      </c>
      <c r="BK137" s="213">
        <f>ROUND(I137*H137,2)</f>
        <v>0</v>
      </c>
      <c r="BL137" s="24" t="s">
        <v>180</v>
      </c>
      <c r="BM137" s="24" t="s">
        <v>605</v>
      </c>
    </row>
    <row r="138" spans="2:47" s="1" customFormat="1" ht="27">
      <c r="B138" s="41"/>
      <c r="C138" s="63"/>
      <c r="D138" s="241" t="s">
        <v>1514</v>
      </c>
      <c r="E138" s="63"/>
      <c r="F138" s="264" t="s">
        <v>2361</v>
      </c>
      <c r="G138" s="63"/>
      <c r="H138" s="63"/>
      <c r="I138" s="172"/>
      <c r="J138" s="63"/>
      <c r="K138" s="63"/>
      <c r="L138" s="61"/>
      <c r="M138" s="216"/>
      <c r="N138" s="42"/>
      <c r="O138" s="42"/>
      <c r="P138" s="42"/>
      <c r="Q138" s="42"/>
      <c r="R138" s="42"/>
      <c r="S138" s="42"/>
      <c r="T138" s="78"/>
      <c r="AT138" s="24" t="s">
        <v>1514</v>
      </c>
      <c r="AU138" s="24" t="s">
        <v>80</v>
      </c>
    </row>
    <row r="139" spans="2:65" s="1" customFormat="1" ht="31.5" customHeight="1">
      <c r="B139" s="41"/>
      <c r="C139" s="202" t="s">
        <v>429</v>
      </c>
      <c r="D139" s="202" t="s">
        <v>175</v>
      </c>
      <c r="E139" s="203" t="s">
        <v>2344</v>
      </c>
      <c r="F139" s="204" t="s">
        <v>2345</v>
      </c>
      <c r="G139" s="205" t="s">
        <v>528</v>
      </c>
      <c r="H139" s="206">
        <v>10</v>
      </c>
      <c r="I139" s="207"/>
      <c r="J139" s="208">
        <f>ROUND(I139*H139,2)</f>
        <v>0</v>
      </c>
      <c r="K139" s="204" t="s">
        <v>21</v>
      </c>
      <c r="L139" s="61"/>
      <c r="M139" s="209" t="s">
        <v>21</v>
      </c>
      <c r="N139" s="210" t="s">
        <v>43</v>
      </c>
      <c r="O139" s="42"/>
      <c r="P139" s="211">
        <f>O139*H139</f>
        <v>0</v>
      </c>
      <c r="Q139" s="211">
        <v>0</v>
      </c>
      <c r="R139" s="211">
        <f>Q139*H139</f>
        <v>0</v>
      </c>
      <c r="S139" s="211">
        <v>0</v>
      </c>
      <c r="T139" s="212">
        <f>S139*H139</f>
        <v>0</v>
      </c>
      <c r="AR139" s="24" t="s">
        <v>180</v>
      </c>
      <c r="AT139" s="24" t="s">
        <v>175</v>
      </c>
      <c r="AU139" s="24" t="s">
        <v>80</v>
      </c>
      <c r="AY139" s="24" t="s">
        <v>172</v>
      </c>
      <c r="BE139" s="213">
        <f>IF(N139="základní",J139,0)</f>
        <v>0</v>
      </c>
      <c r="BF139" s="213">
        <f>IF(N139="snížená",J139,0)</f>
        <v>0</v>
      </c>
      <c r="BG139" s="213">
        <f>IF(N139="zákl. přenesená",J139,0)</f>
        <v>0</v>
      </c>
      <c r="BH139" s="213">
        <f>IF(N139="sníž. přenesená",J139,0)</f>
        <v>0</v>
      </c>
      <c r="BI139" s="213">
        <f>IF(N139="nulová",J139,0)</f>
        <v>0</v>
      </c>
      <c r="BJ139" s="24" t="s">
        <v>80</v>
      </c>
      <c r="BK139" s="213">
        <f>ROUND(I139*H139,2)</f>
        <v>0</v>
      </c>
      <c r="BL139" s="24" t="s">
        <v>180</v>
      </c>
      <c r="BM139" s="24" t="s">
        <v>621</v>
      </c>
    </row>
    <row r="140" spans="2:47" s="1" customFormat="1" ht="27">
      <c r="B140" s="41"/>
      <c r="C140" s="63"/>
      <c r="D140" s="241" t="s">
        <v>1514</v>
      </c>
      <c r="E140" s="63"/>
      <c r="F140" s="264" t="s">
        <v>2361</v>
      </c>
      <c r="G140" s="63"/>
      <c r="H140" s="63"/>
      <c r="I140" s="172"/>
      <c r="J140" s="63"/>
      <c r="K140" s="63"/>
      <c r="L140" s="61"/>
      <c r="M140" s="216"/>
      <c r="N140" s="42"/>
      <c r="O140" s="42"/>
      <c r="P140" s="42"/>
      <c r="Q140" s="42"/>
      <c r="R140" s="42"/>
      <c r="S140" s="42"/>
      <c r="T140" s="78"/>
      <c r="AT140" s="24" t="s">
        <v>1514</v>
      </c>
      <c r="AU140" s="24" t="s">
        <v>80</v>
      </c>
    </row>
    <row r="141" spans="2:65" s="1" customFormat="1" ht="22.5" customHeight="1">
      <c r="B141" s="41"/>
      <c r="C141" s="202" t="s">
        <v>442</v>
      </c>
      <c r="D141" s="202" t="s">
        <v>175</v>
      </c>
      <c r="E141" s="203" t="s">
        <v>2384</v>
      </c>
      <c r="F141" s="204" t="s">
        <v>2385</v>
      </c>
      <c r="G141" s="205" t="s">
        <v>528</v>
      </c>
      <c r="H141" s="206">
        <v>115</v>
      </c>
      <c r="I141" s="207"/>
      <c r="J141" s="208">
        <f>ROUND(I141*H141,2)</f>
        <v>0</v>
      </c>
      <c r="K141" s="204" t="s">
        <v>21</v>
      </c>
      <c r="L141" s="61"/>
      <c r="M141" s="209" t="s">
        <v>21</v>
      </c>
      <c r="N141" s="210" t="s">
        <v>43</v>
      </c>
      <c r="O141" s="42"/>
      <c r="P141" s="211">
        <f>O141*H141</f>
        <v>0</v>
      </c>
      <c r="Q141" s="211">
        <v>0</v>
      </c>
      <c r="R141" s="211">
        <f>Q141*H141</f>
        <v>0</v>
      </c>
      <c r="S141" s="211">
        <v>0</v>
      </c>
      <c r="T141" s="212">
        <f>S141*H141</f>
        <v>0</v>
      </c>
      <c r="AR141" s="24" t="s">
        <v>180</v>
      </c>
      <c r="AT141" s="24" t="s">
        <v>175</v>
      </c>
      <c r="AU141" s="24" t="s">
        <v>80</v>
      </c>
      <c r="AY141" s="24" t="s">
        <v>172</v>
      </c>
      <c r="BE141" s="213">
        <f>IF(N141="základní",J141,0)</f>
        <v>0</v>
      </c>
      <c r="BF141" s="213">
        <f>IF(N141="snížená",J141,0)</f>
        <v>0</v>
      </c>
      <c r="BG141" s="213">
        <f>IF(N141="zákl. přenesená",J141,0)</f>
        <v>0</v>
      </c>
      <c r="BH141" s="213">
        <f>IF(N141="sníž. přenesená",J141,0)</f>
        <v>0</v>
      </c>
      <c r="BI141" s="213">
        <f>IF(N141="nulová",J141,0)</f>
        <v>0</v>
      </c>
      <c r="BJ141" s="24" t="s">
        <v>80</v>
      </c>
      <c r="BK141" s="213">
        <f>ROUND(I141*H141,2)</f>
        <v>0</v>
      </c>
      <c r="BL141" s="24" t="s">
        <v>180</v>
      </c>
      <c r="BM141" s="24" t="s">
        <v>642</v>
      </c>
    </row>
    <row r="142" spans="2:47" s="1" customFormat="1" ht="27">
      <c r="B142" s="41"/>
      <c r="C142" s="63"/>
      <c r="D142" s="241" t="s">
        <v>1514</v>
      </c>
      <c r="E142" s="63"/>
      <c r="F142" s="264" t="s">
        <v>2361</v>
      </c>
      <c r="G142" s="63"/>
      <c r="H142" s="63"/>
      <c r="I142" s="172"/>
      <c r="J142" s="63"/>
      <c r="K142" s="63"/>
      <c r="L142" s="61"/>
      <c r="M142" s="216"/>
      <c r="N142" s="42"/>
      <c r="O142" s="42"/>
      <c r="P142" s="42"/>
      <c r="Q142" s="42"/>
      <c r="R142" s="42"/>
      <c r="S142" s="42"/>
      <c r="T142" s="78"/>
      <c r="AT142" s="24" t="s">
        <v>1514</v>
      </c>
      <c r="AU142" s="24" t="s">
        <v>80</v>
      </c>
    </row>
    <row r="143" spans="2:65" s="1" customFormat="1" ht="22.5" customHeight="1">
      <c r="B143" s="41"/>
      <c r="C143" s="202" t="s">
        <v>449</v>
      </c>
      <c r="D143" s="202" t="s">
        <v>175</v>
      </c>
      <c r="E143" s="203" t="s">
        <v>2386</v>
      </c>
      <c r="F143" s="204" t="s">
        <v>2387</v>
      </c>
      <c r="G143" s="205" t="s">
        <v>2348</v>
      </c>
      <c r="H143" s="206">
        <v>4</v>
      </c>
      <c r="I143" s="207"/>
      <c r="J143" s="208">
        <f>ROUND(I143*H143,2)</f>
        <v>0</v>
      </c>
      <c r="K143" s="204" t="s">
        <v>21</v>
      </c>
      <c r="L143" s="61"/>
      <c r="M143" s="209" t="s">
        <v>21</v>
      </c>
      <c r="N143" s="210" t="s">
        <v>43</v>
      </c>
      <c r="O143" s="42"/>
      <c r="P143" s="211">
        <f>O143*H143</f>
        <v>0</v>
      </c>
      <c r="Q143" s="211">
        <v>0</v>
      </c>
      <c r="R143" s="211">
        <f>Q143*H143</f>
        <v>0</v>
      </c>
      <c r="S143" s="211">
        <v>0</v>
      </c>
      <c r="T143" s="212">
        <f>S143*H143</f>
        <v>0</v>
      </c>
      <c r="AR143" s="24" t="s">
        <v>180</v>
      </c>
      <c r="AT143" s="24" t="s">
        <v>175</v>
      </c>
      <c r="AU143" s="24" t="s">
        <v>80</v>
      </c>
      <c r="AY143" s="24" t="s">
        <v>172</v>
      </c>
      <c r="BE143" s="213">
        <f>IF(N143="základní",J143,0)</f>
        <v>0</v>
      </c>
      <c r="BF143" s="213">
        <f>IF(N143="snížená",J143,0)</f>
        <v>0</v>
      </c>
      <c r="BG143" s="213">
        <f>IF(N143="zákl. přenesená",J143,0)</f>
        <v>0</v>
      </c>
      <c r="BH143" s="213">
        <f>IF(N143="sníž. přenesená",J143,0)</f>
        <v>0</v>
      </c>
      <c r="BI143" s="213">
        <f>IF(N143="nulová",J143,0)</f>
        <v>0</v>
      </c>
      <c r="BJ143" s="24" t="s">
        <v>80</v>
      </c>
      <c r="BK143" s="213">
        <f>ROUND(I143*H143,2)</f>
        <v>0</v>
      </c>
      <c r="BL143" s="24" t="s">
        <v>180</v>
      </c>
      <c r="BM143" s="24" t="s">
        <v>655</v>
      </c>
    </row>
    <row r="144" spans="2:47" s="1" customFormat="1" ht="27">
      <c r="B144" s="41"/>
      <c r="C144" s="63"/>
      <c r="D144" s="241" t="s">
        <v>1514</v>
      </c>
      <c r="E144" s="63"/>
      <c r="F144" s="264" t="s">
        <v>2361</v>
      </c>
      <c r="G144" s="63"/>
      <c r="H144" s="63"/>
      <c r="I144" s="172"/>
      <c r="J144" s="63"/>
      <c r="K144" s="63"/>
      <c r="L144" s="61"/>
      <c r="M144" s="216"/>
      <c r="N144" s="42"/>
      <c r="O144" s="42"/>
      <c r="P144" s="42"/>
      <c r="Q144" s="42"/>
      <c r="R144" s="42"/>
      <c r="S144" s="42"/>
      <c r="T144" s="78"/>
      <c r="AT144" s="24" t="s">
        <v>1514</v>
      </c>
      <c r="AU144" s="24" t="s">
        <v>80</v>
      </c>
    </row>
    <row r="145" spans="2:65" s="1" customFormat="1" ht="22.5" customHeight="1">
      <c r="B145" s="41"/>
      <c r="C145" s="202" t="s">
        <v>402</v>
      </c>
      <c r="D145" s="202" t="s">
        <v>175</v>
      </c>
      <c r="E145" s="203" t="s">
        <v>2388</v>
      </c>
      <c r="F145" s="204" t="s">
        <v>2389</v>
      </c>
      <c r="G145" s="205" t="s">
        <v>528</v>
      </c>
      <c r="H145" s="206">
        <v>70</v>
      </c>
      <c r="I145" s="207"/>
      <c r="J145" s="208">
        <f>ROUND(I145*H145,2)</f>
        <v>0</v>
      </c>
      <c r="K145" s="204" t="s">
        <v>21</v>
      </c>
      <c r="L145" s="61"/>
      <c r="M145" s="209" t="s">
        <v>21</v>
      </c>
      <c r="N145" s="210" t="s">
        <v>43</v>
      </c>
      <c r="O145" s="42"/>
      <c r="P145" s="211">
        <f>O145*H145</f>
        <v>0</v>
      </c>
      <c r="Q145" s="211">
        <v>0</v>
      </c>
      <c r="R145" s="211">
        <f>Q145*H145</f>
        <v>0</v>
      </c>
      <c r="S145" s="211">
        <v>0</v>
      </c>
      <c r="T145" s="212">
        <f>S145*H145</f>
        <v>0</v>
      </c>
      <c r="AR145" s="24" t="s">
        <v>180</v>
      </c>
      <c r="AT145" s="24" t="s">
        <v>175</v>
      </c>
      <c r="AU145" s="24" t="s">
        <v>80</v>
      </c>
      <c r="AY145" s="24" t="s">
        <v>172</v>
      </c>
      <c r="BE145" s="213">
        <f>IF(N145="základní",J145,0)</f>
        <v>0</v>
      </c>
      <c r="BF145" s="213">
        <f>IF(N145="snížená",J145,0)</f>
        <v>0</v>
      </c>
      <c r="BG145" s="213">
        <f>IF(N145="zákl. přenesená",J145,0)</f>
        <v>0</v>
      </c>
      <c r="BH145" s="213">
        <f>IF(N145="sníž. přenesená",J145,0)</f>
        <v>0</v>
      </c>
      <c r="BI145" s="213">
        <f>IF(N145="nulová",J145,0)</f>
        <v>0</v>
      </c>
      <c r="BJ145" s="24" t="s">
        <v>80</v>
      </c>
      <c r="BK145" s="213">
        <f>ROUND(I145*H145,2)</f>
        <v>0</v>
      </c>
      <c r="BL145" s="24" t="s">
        <v>180</v>
      </c>
      <c r="BM145" s="24" t="s">
        <v>670</v>
      </c>
    </row>
    <row r="146" spans="2:47" s="1" customFormat="1" ht="27">
      <c r="B146" s="41"/>
      <c r="C146" s="63"/>
      <c r="D146" s="241" t="s">
        <v>1514</v>
      </c>
      <c r="E146" s="63"/>
      <c r="F146" s="264" t="s">
        <v>2361</v>
      </c>
      <c r="G146" s="63"/>
      <c r="H146" s="63"/>
      <c r="I146" s="172"/>
      <c r="J146" s="63"/>
      <c r="K146" s="63"/>
      <c r="L146" s="61"/>
      <c r="M146" s="216"/>
      <c r="N146" s="42"/>
      <c r="O146" s="42"/>
      <c r="P146" s="42"/>
      <c r="Q146" s="42"/>
      <c r="R146" s="42"/>
      <c r="S146" s="42"/>
      <c r="T146" s="78"/>
      <c r="AT146" s="24" t="s">
        <v>1514</v>
      </c>
      <c r="AU146" s="24" t="s">
        <v>80</v>
      </c>
    </row>
    <row r="147" spans="2:65" s="1" customFormat="1" ht="22.5" customHeight="1">
      <c r="B147" s="41"/>
      <c r="C147" s="202" t="s">
        <v>459</v>
      </c>
      <c r="D147" s="202" t="s">
        <v>175</v>
      </c>
      <c r="E147" s="203" t="s">
        <v>2390</v>
      </c>
      <c r="F147" s="204" t="s">
        <v>2391</v>
      </c>
      <c r="G147" s="205" t="s">
        <v>1263</v>
      </c>
      <c r="H147" s="206">
        <v>8</v>
      </c>
      <c r="I147" s="207"/>
      <c r="J147" s="208">
        <f>ROUND(I147*H147,2)</f>
        <v>0</v>
      </c>
      <c r="K147" s="204" t="s">
        <v>21</v>
      </c>
      <c r="L147" s="61"/>
      <c r="M147" s="209" t="s">
        <v>21</v>
      </c>
      <c r="N147" s="210" t="s">
        <v>43</v>
      </c>
      <c r="O147" s="42"/>
      <c r="P147" s="211">
        <f>O147*H147</f>
        <v>0</v>
      </c>
      <c r="Q147" s="211">
        <v>0</v>
      </c>
      <c r="R147" s="211">
        <f>Q147*H147</f>
        <v>0</v>
      </c>
      <c r="S147" s="211">
        <v>0</v>
      </c>
      <c r="T147" s="212">
        <f>S147*H147</f>
        <v>0</v>
      </c>
      <c r="AR147" s="24" t="s">
        <v>180</v>
      </c>
      <c r="AT147" s="24" t="s">
        <v>175</v>
      </c>
      <c r="AU147" s="24" t="s">
        <v>80</v>
      </c>
      <c r="AY147" s="24" t="s">
        <v>172</v>
      </c>
      <c r="BE147" s="213">
        <f>IF(N147="základní",J147,0)</f>
        <v>0</v>
      </c>
      <c r="BF147" s="213">
        <f>IF(N147="snížená",J147,0)</f>
        <v>0</v>
      </c>
      <c r="BG147" s="213">
        <f>IF(N147="zákl. přenesená",J147,0)</f>
        <v>0</v>
      </c>
      <c r="BH147" s="213">
        <f>IF(N147="sníž. přenesená",J147,0)</f>
        <v>0</v>
      </c>
      <c r="BI147" s="213">
        <f>IF(N147="nulová",J147,0)</f>
        <v>0</v>
      </c>
      <c r="BJ147" s="24" t="s">
        <v>80</v>
      </c>
      <c r="BK147" s="213">
        <f>ROUND(I147*H147,2)</f>
        <v>0</v>
      </c>
      <c r="BL147" s="24" t="s">
        <v>180</v>
      </c>
      <c r="BM147" s="24" t="s">
        <v>688</v>
      </c>
    </row>
    <row r="148" spans="2:47" s="1" customFormat="1" ht="27">
      <c r="B148" s="41"/>
      <c r="C148" s="63"/>
      <c r="D148" s="241" t="s">
        <v>1514</v>
      </c>
      <c r="E148" s="63"/>
      <c r="F148" s="264" t="s">
        <v>2361</v>
      </c>
      <c r="G148" s="63"/>
      <c r="H148" s="63"/>
      <c r="I148" s="172"/>
      <c r="J148" s="63"/>
      <c r="K148" s="63"/>
      <c r="L148" s="61"/>
      <c r="M148" s="216"/>
      <c r="N148" s="42"/>
      <c r="O148" s="42"/>
      <c r="P148" s="42"/>
      <c r="Q148" s="42"/>
      <c r="R148" s="42"/>
      <c r="S148" s="42"/>
      <c r="T148" s="78"/>
      <c r="AT148" s="24" t="s">
        <v>1514</v>
      </c>
      <c r="AU148" s="24" t="s">
        <v>80</v>
      </c>
    </row>
    <row r="149" spans="2:65" s="1" customFormat="1" ht="22.5" customHeight="1">
      <c r="B149" s="41"/>
      <c r="C149" s="202" t="s">
        <v>467</v>
      </c>
      <c r="D149" s="202" t="s">
        <v>175</v>
      </c>
      <c r="E149" s="203" t="s">
        <v>2392</v>
      </c>
      <c r="F149" s="204" t="s">
        <v>2393</v>
      </c>
      <c r="G149" s="205" t="s">
        <v>1006</v>
      </c>
      <c r="H149" s="206">
        <v>10</v>
      </c>
      <c r="I149" s="207"/>
      <c r="J149" s="208">
        <f>ROUND(I149*H149,2)</f>
        <v>0</v>
      </c>
      <c r="K149" s="204" t="s">
        <v>21</v>
      </c>
      <c r="L149" s="61"/>
      <c r="M149" s="209" t="s">
        <v>21</v>
      </c>
      <c r="N149" s="210" t="s">
        <v>43</v>
      </c>
      <c r="O149" s="42"/>
      <c r="P149" s="211">
        <f>O149*H149</f>
        <v>0</v>
      </c>
      <c r="Q149" s="211">
        <v>0</v>
      </c>
      <c r="R149" s="211">
        <f>Q149*H149</f>
        <v>0</v>
      </c>
      <c r="S149" s="211">
        <v>0</v>
      </c>
      <c r="T149" s="212">
        <f>S149*H149</f>
        <v>0</v>
      </c>
      <c r="AR149" s="24" t="s">
        <v>180</v>
      </c>
      <c r="AT149" s="24" t="s">
        <v>175</v>
      </c>
      <c r="AU149" s="24" t="s">
        <v>80</v>
      </c>
      <c r="AY149" s="24" t="s">
        <v>172</v>
      </c>
      <c r="BE149" s="213">
        <f>IF(N149="základní",J149,0)</f>
        <v>0</v>
      </c>
      <c r="BF149" s="213">
        <f>IF(N149="snížená",J149,0)</f>
        <v>0</v>
      </c>
      <c r="BG149" s="213">
        <f>IF(N149="zákl. přenesená",J149,0)</f>
        <v>0</v>
      </c>
      <c r="BH149" s="213">
        <f>IF(N149="sníž. přenesená",J149,0)</f>
        <v>0</v>
      </c>
      <c r="BI149" s="213">
        <f>IF(N149="nulová",J149,0)</f>
        <v>0</v>
      </c>
      <c r="BJ149" s="24" t="s">
        <v>80</v>
      </c>
      <c r="BK149" s="213">
        <f>ROUND(I149*H149,2)</f>
        <v>0</v>
      </c>
      <c r="BL149" s="24" t="s">
        <v>180</v>
      </c>
      <c r="BM149" s="24" t="s">
        <v>700</v>
      </c>
    </row>
    <row r="150" spans="2:47" s="1" customFormat="1" ht="27">
      <c r="B150" s="41"/>
      <c r="C150" s="63"/>
      <c r="D150" s="241" t="s">
        <v>1514</v>
      </c>
      <c r="E150" s="63"/>
      <c r="F150" s="264" t="s">
        <v>2361</v>
      </c>
      <c r="G150" s="63"/>
      <c r="H150" s="63"/>
      <c r="I150" s="172"/>
      <c r="J150" s="63"/>
      <c r="K150" s="63"/>
      <c r="L150" s="61"/>
      <c r="M150" s="216"/>
      <c r="N150" s="42"/>
      <c r="O150" s="42"/>
      <c r="P150" s="42"/>
      <c r="Q150" s="42"/>
      <c r="R150" s="42"/>
      <c r="S150" s="42"/>
      <c r="T150" s="78"/>
      <c r="AT150" s="24" t="s">
        <v>1514</v>
      </c>
      <c r="AU150" s="24" t="s">
        <v>80</v>
      </c>
    </row>
    <row r="151" spans="2:65" s="1" customFormat="1" ht="22.5" customHeight="1">
      <c r="B151" s="41"/>
      <c r="C151" s="202" t="s">
        <v>473</v>
      </c>
      <c r="D151" s="202" t="s">
        <v>175</v>
      </c>
      <c r="E151" s="203" t="s">
        <v>2394</v>
      </c>
      <c r="F151" s="204" t="s">
        <v>2356</v>
      </c>
      <c r="G151" s="205" t="s">
        <v>1006</v>
      </c>
      <c r="H151" s="206">
        <v>13</v>
      </c>
      <c r="I151" s="207"/>
      <c r="J151" s="208">
        <f>ROUND(I151*H151,2)</f>
        <v>0</v>
      </c>
      <c r="K151" s="204" t="s">
        <v>21</v>
      </c>
      <c r="L151" s="61"/>
      <c r="M151" s="209" t="s">
        <v>21</v>
      </c>
      <c r="N151" s="210" t="s">
        <v>43</v>
      </c>
      <c r="O151" s="42"/>
      <c r="P151" s="211">
        <f>O151*H151</f>
        <v>0</v>
      </c>
      <c r="Q151" s="211">
        <v>0</v>
      </c>
      <c r="R151" s="211">
        <f>Q151*H151</f>
        <v>0</v>
      </c>
      <c r="S151" s="211">
        <v>0</v>
      </c>
      <c r="T151" s="212">
        <f>S151*H151</f>
        <v>0</v>
      </c>
      <c r="AR151" s="24" t="s">
        <v>180</v>
      </c>
      <c r="AT151" s="24" t="s">
        <v>175</v>
      </c>
      <c r="AU151" s="24" t="s">
        <v>80</v>
      </c>
      <c r="AY151" s="24" t="s">
        <v>172</v>
      </c>
      <c r="BE151" s="213">
        <f>IF(N151="základní",J151,0)</f>
        <v>0</v>
      </c>
      <c r="BF151" s="213">
        <f>IF(N151="snížená",J151,0)</f>
        <v>0</v>
      </c>
      <c r="BG151" s="213">
        <f>IF(N151="zákl. přenesená",J151,0)</f>
        <v>0</v>
      </c>
      <c r="BH151" s="213">
        <f>IF(N151="sníž. přenesená",J151,0)</f>
        <v>0</v>
      </c>
      <c r="BI151" s="213">
        <f>IF(N151="nulová",J151,0)</f>
        <v>0</v>
      </c>
      <c r="BJ151" s="24" t="s">
        <v>80</v>
      </c>
      <c r="BK151" s="213">
        <f>ROUND(I151*H151,2)</f>
        <v>0</v>
      </c>
      <c r="BL151" s="24" t="s">
        <v>180</v>
      </c>
      <c r="BM151" s="24" t="s">
        <v>713</v>
      </c>
    </row>
    <row r="152" spans="2:47" s="1" customFormat="1" ht="27">
      <c r="B152" s="41"/>
      <c r="C152" s="63"/>
      <c r="D152" s="241" t="s">
        <v>1514</v>
      </c>
      <c r="E152" s="63"/>
      <c r="F152" s="264" t="s">
        <v>2361</v>
      </c>
      <c r="G152" s="63"/>
      <c r="H152" s="63"/>
      <c r="I152" s="172"/>
      <c r="J152" s="63"/>
      <c r="K152" s="63"/>
      <c r="L152" s="61"/>
      <c r="M152" s="216"/>
      <c r="N152" s="42"/>
      <c r="O152" s="42"/>
      <c r="P152" s="42"/>
      <c r="Q152" s="42"/>
      <c r="R152" s="42"/>
      <c r="S152" s="42"/>
      <c r="T152" s="78"/>
      <c r="AT152" s="24" t="s">
        <v>1514</v>
      </c>
      <c r="AU152" s="24" t="s">
        <v>80</v>
      </c>
    </row>
    <row r="153" spans="2:65" s="1" customFormat="1" ht="22.5" customHeight="1">
      <c r="B153" s="41"/>
      <c r="C153" s="202" t="s">
        <v>480</v>
      </c>
      <c r="D153" s="202" t="s">
        <v>175</v>
      </c>
      <c r="E153" s="203" t="s">
        <v>2395</v>
      </c>
      <c r="F153" s="204" t="s">
        <v>2396</v>
      </c>
      <c r="G153" s="205" t="s">
        <v>1006</v>
      </c>
      <c r="H153" s="206">
        <v>3</v>
      </c>
      <c r="I153" s="207"/>
      <c r="J153" s="208">
        <f>ROUND(I153*H153,2)</f>
        <v>0</v>
      </c>
      <c r="K153" s="204" t="s">
        <v>21</v>
      </c>
      <c r="L153" s="61"/>
      <c r="M153" s="209" t="s">
        <v>21</v>
      </c>
      <c r="N153" s="210" t="s">
        <v>43</v>
      </c>
      <c r="O153" s="42"/>
      <c r="P153" s="211">
        <f>O153*H153</f>
        <v>0</v>
      </c>
      <c r="Q153" s="211">
        <v>0</v>
      </c>
      <c r="R153" s="211">
        <f>Q153*H153</f>
        <v>0</v>
      </c>
      <c r="S153" s="211">
        <v>0</v>
      </c>
      <c r="T153" s="212">
        <f>S153*H153</f>
        <v>0</v>
      </c>
      <c r="AR153" s="24" t="s">
        <v>180</v>
      </c>
      <c r="AT153" s="24" t="s">
        <v>175</v>
      </c>
      <c r="AU153" s="24" t="s">
        <v>80</v>
      </c>
      <c r="AY153" s="24" t="s">
        <v>172</v>
      </c>
      <c r="BE153" s="213">
        <f>IF(N153="základní",J153,0)</f>
        <v>0</v>
      </c>
      <c r="BF153" s="213">
        <f>IF(N153="snížená",J153,0)</f>
        <v>0</v>
      </c>
      <c r="BG153" s="213">
        <f>IF(N153="zákl. přenesená",J153,0)</f>
        <v>0</v>
      </c>
      <c r="BH153" s="213">
        <f>IF(N153="sníž. přenesená",J153,0)</f>
        <v>0</v>
      </c>
      <c r="BI153" s="213">
        <f>IF(N153="nulová",J153,0)</f>
        <v>0</v>
      </c>
      <c r="BJ153" s="24" t="s">
        <v>80</v>
      </c>
      <c r="BK153" s="213">
        <f>ROUND(I153*H153,2)</f>
        <v>0</v>
      </c>
      <c r="BL153" s="24" t="s">
        <v>180</v>
      </c>
      <c r="BM153" s="24" t="s">
        <v>723</v>
      </c>
    </row>
    <row r="154" spans="2:47" s="1" customFormat="1" ht="27">
      <c r="B154" s="41"/>
      <c r="C154" s="63"/>
      <c r="D154" s="241" t="s">
        <v>1514</v>
      </c>
      <c r="E154" s="63"/>
      <c r="F154" s="264" t="s">
        <v>2361</v>
      </c>
      <c r="G154" s="63"/>
      <c r="H154" s="63"/>
      <c r="I154" s="172"/>
      <c r="J154" s="63"/>
      <c r="K154" s="63"/>
      <c r="L154" s="61"/>
      <c r="M154" s="216"/>
      <c r="N154" s="42"/>
      <c r="O154" s="42"/>
      <c r="P154" s="42"/>
      <c r="Q154" s="42"/>
      <c r="R154" s="42"/>
      <c r="S154" s="42"/>
      <c r="T154" s="78"/>
      <c r="AT154" s="24" t="s">
        <v>1514</v>
      </c>
      <c r="AU154" s="24" t="s">
        <v>80</v>
      </c>
    </row>
    <row r="155" spans="2:65" s="1" customFormat="1" ht="44.25" customHeight="1">
      <c r="B155" s="41"/>
      <c r="C155" s="202" t="s">
        <v>487</v>
      </c>
      <c r="D155" s="202" t="s">
        <v>175</v>
      </c>
      <c r="E155" s="203" t="s">
        <v>2397</v>
      </c>
      <c r="F155" s="204" t="s">
        <v>2358</v>
      </c>
      <c r="G155" s="205" t="s">
        <v>1006</v>
      </c>
      <c r="H155" s="206">
        <v>1</v>
      </c>
      <c r="I155" s="207"/>
      <c r="J155" s="208">
        <f>ROUND(I155*H155,2)</f>
        <v>0</v>
      </c>
      <c r="K155" s="204" t="s">
        <v>21</v>
      </c>
      <c r="L155" s="61"/>
      <c r="M155" s="209" t="s">
        <v>21</v>
      </c>
      <c r="N155" s="210" t="s">
        <v>43</v>
      </c>
      <c r="O155" s="42"/>
      <c r="P155" s="211">
        <f>O155*H155</f>
        <v>0</v>
      </c>
      <c r="Q155" s="211">
        <v>0</v>
      </c>
      <c r="R155" s="211">
        <f>Q155*H155</f>
        <v>0</v>
      </c>
      <c r="S155" s="211">
        <v>0</v>
      </c>
      <c r="T155" s="212">
        <f>S155*H155</f>
        <v>0</v>
      </c>
      <c r="AR155" s="24" t="s">
        <v>180</v>
      </c>
      <c r="AT155" s="24" t="s">
        <v>175</v>
      </c>
      <c r="AU155" s="24" t="s">
        <v>80</v>
      </c>
      <c r="AY155" s="24" t="s">
        <v>172</v>
      </c>
      <c r="BE155" s="213">
        <f>IF(N155="základní",J155,0)</f>
        <v>0</v>
      </c>
      <c r="BF155" s="213">
        <f>IF(N155="snížená",J155,0)</f>
        <v>0</v>
      </c>
      <c r="BG155" s="213">
        <f>IF(N155="zákl. přenesená",J155,0)</f>
        <v>0</v>
      </c>
      <c r="BH155" s="213">
        <f>IF(N155="sníž. přenesená",J155,0)</f>
        <v>0</v>
      </c>
      <c r="BI155" s="213">
        <f>IF(N155="nulová",J155,0)</f>
        <v>0</v>
      </c>
      <c r="BJ155" s="24" t="s">
        <v>80</v>
      </c>
      <c r="BK155" s="213">
        <f>ROUND(I155*H155,2)</f>
        <v>0</v>
      </c>
      <c r="BL155" s="24" t="s">
        <v>180</v>
      </c>
      <c r="BM155" s="24" t="s">
        <v>735</v>
      </c>
    </row>
    <row r="156" spans="2:47" s="1" customFormat="1" ht="27">
      <c r="B156" s="41"/>
      <c r="C156" s="63"/>
      <c r="D156" s="214" t="s">
        <v>1514</v>
      </c>
      <c r="E156" s="63"/>
      <c r="F156" s="215" t="s">
        <v>2361</v>
      </c>
      <c r="G156" s="63"/>
      <c r="H156" s="63"/>
      <c r="I156" s="172"/>
      <c r="J156" s="63"/>
      <c r="K156" s="63"/>
      <c r="L156" s="61"/>
      <c r="M156" s="216"/>
      <c r="N156" s="42"/>
      <c r="O156" s="42"/>
      <c r="P156" s="42"/>
      <c r="Q156" s="42"/>
      <c r="R156" s="42"/>
      <c r="S156" s="42"/>
      <c r="T156" s="78"/>
      <c r="AT156" s="24" t="s">
        <v>1514</v>
      </c>
      <c r="AU156" s="24" t="s">
        <v>80</v>
      </c>
    </row>
    <row r="157" spans="2:63" s="11" customFormat="1" ht="37.35" customHeight="1">
      <c r="B157" s="185"/>
      <c r="C157" s="186"/>
      <c r="D157" s="199" t="s">
        <v>71</v>
      </c>
      <c r="E157" s="268" t="s">
        <v>2324</v>
      </c>
      <c r="F157" s="268" t="s">
        <v>21</v>
      </c>
      <c r="G157" s="186"/>
      <c r="H157" s="186"/>
      <c r="I157" s="189"/>
      <c r="J157" s="269">
        <f>BK157</f>
        <v>0</v>
      </c>
      <c r="K157" s="186"/>
      <c r="L157" s="191"/>
      <c r="M157" s="192"/>
      <c r="N157" s="193"/>
      <c r="O157" s="193"/>
      <c r="P157" s="194">
        <f>SUM(P158:P173)</f>
        <v>0</v>
      </c>
      <c r="Q157" s="193"/>
      <c r="R157" s="194">
        <f>SUM(R158:R173)</f>
        <v>0</v>
      </c>
      <c r="S157" s="193"/>
      <c r="T157" s="195">
        <f>SUM(T158:T173)</f>
        <v>0</v>
      </c>
      <c r="AR157" s="196" t="s">
        <v>80</v>
      </c>
      <c r="AT157" s="197" t="s">
        <v>71</v>
      </c>
      <c r="AU157" s="197" t="s">
        <v>72</v>
      </c>
      <c r="AY157" s="196" t="s">
        <v>172</v>
      </c>
      <c r="BK157" s="198">
        <f>SUM(BK158:BK173)</f>
        <v>0</v>
      </c>
    </row>
    <row r="158" spans="2:65" s="1" customFormat="1" ht="22.5" customHeight="1">
      <c r="B158" s="41"/>
      <c r="C158" s="202" t="s">
        <v>496</v>
      </c>
      <c r="D158" s="202" t="s">
        <v>175</v>
      </c>
      <c r="E158" s="203" t="s">
        <v>2398</v>
      </c>
      <c r="F158" s="204" t="s">
        <v>2399</v>
      </c>
      <c r="G158" s="205" t="s">
        <v>1263</v>
      </c>
      <c r="H158" s="206">
        <v>8</v>
      </c>
      <c r="I158" s="207"/>
      <c r="J158" s="208">
        <f>ROUND(I158*H158,2)</f>
        <v>0</v>
      </c>
      <c r="K158" s="204" t="s">
        <v>21</v>
      </c>
      <c r="L158" s="61"/>
      <c r="M158" s="209" t="s">
        <v>21</v>
      </c>
      <c r="N158" s="210" t="s">
        <v>43</v>
      </c>
      <c r="O158" s="42"/>
      <c r="P158" s="211">
        <f>O158*H158</f>
        <v>0</v>
      </c>
      <c r="Q158" s="211">
        <v>0</v>
      </c>
      <c r="R158" s="211">
        <f>Q158*H158</f>
        <v>0</v>
      </c>
      <c r="S158" s="211">
        <v>0</v>
      </c>
      <c r="T158" s="212">
        <f>S158*H158</f>
        <v>0</v>
      </c>
      <c r="AR158" s="24" t="s">
        <v>180</v>
      </c>
      <c r="AT158" s="24" t="s">
        <v>175</v>
      </c>
      <c r="AU158" s="24" t="s">
        <v>80</v>
      </c>
      <c r="AY158" s="24" t="s">
        <v>172</v>
      </c>
      <c r="BE158" s="213">
        <f>IF(N158="základní",J158,0)</f>
        <v>0</v>
      </c>
      <c r="BF158" s="213">
        <f>IF(N158="snížená",J158,0)</f>
        <v>0</v>
      </c>
      <c r="BG158" s="213">
        <f>IF(N158="zákl. přenesená",J158,0)</f>
        <v>0</v>
      </c>
      <c r="BH158" s="213">
        <f>IF(N158="sníž. přenesená",J158,0)</f>
        <v>0</v>
      </c>
      <c r="BI158" s="213">
        <f>IF(N158="nulová",J158,0)</f>
        <v>0</v>
      </c>
      <c r="BJ158" s="24" t="s">
        <v>80</v>
      </c>
      <c r="BK158" s="213">
        <f>ROUND(I158*H158,2)</f>
        <v>0</v>
      </c>
      <c r="BL158" s="24" t="s">
        <v>180</v>
      </c>
      <c r="BM158" s="24" t="s">
        <v>748</v>
      </c>
    </row>
    <row r="159" spans="2:47" s="1" customFormat="1" ht="27">
      <c r="B159" s="41"/>
      <c r="C159" s="63"/>
      <c r="D159" s="241" t="s">
        <v>1514</v>
      </c>
      <c r="E159" s="63"/>
      <c r="F159" s="264" t="s">
        <v>2361</v>
      </c>
      <c r="G159" s="63"/>
      <c r="H159" s="63"/>
      <c r="I159" s="172"/>
      <c r="J159" s="63"/>
      <c r="K159" s="63"/>
      <c r="L159" s="61"/>
      <c r="M159" s="216"/>
      <c r="N159" s="42"/>
      <c r="O159" s="42"/>
      <c r="P159" s="42"/>
      <c r="Q159" s="42"/>
      <c r="R159" s="42"/>
      <c r="S159" s="42"/>
      <c r="T159" s="78"/>
      <c r="AT159" s="24" t="s">
        <v>1514</v>
      </c>
      <c r="AU159" s="24" t="s">
        <v>80</v>
      </c>
    </row>
    <row r="160" spans="2:65" s="1" customFormat="1" ht="22.5" customHeight="1">
      <c r="B160" s="41"/>
      <c r="C160" s="202" t="s">
        <v>504</v>
      </c>
      <c r="D160" s="202" t="s">
        <v>175</v>
      </c>
      <c r="E160" s="203" t="s">
        <v>2400</v>
      </c>
      <c r="F160" s="204" t="s">
        <v>2401</v>
      </c>
      <c r="G160" s="205" t="s">
        <v>1263</v>
      </c>
      <c r="H160" s="206">
        <v>2</v>
      </c>
      <c r="I160" s="207"/>
      <c r="J160" s="208">
        <f>ROUND(I160*H160,2)</f>
        <v>0</v>
      </c>
      <c r="K160" s="204" t="s">
        <v>21</v>
      </c>
      <c r="L160" s="61"/>
      <c r="M160" s="209" t="s">
        <v>21</v>
      </c>
      <c r="N160" s="210" t="s">
        <v>43</v>
      </c>
      <c r="O160" s="42"/>
      <c r="P160" s="211">
        <f>O160*H160</f>
        <v>0</v>
      </c>
      <c r="Q160" s="211">
        <v>0</v>
      </c>
      <c r="R160" s="211">
        <f>Q160*H160</f>
        <v>0</v>
      </c>
      <c r="S160" s="211">
        <v>0</v>
      </c>
      <c r="T160" s="212">
        <f>S160*H160</f>
        <v>0</v>
      </c>
      <c r="AR160" s="24" t="s">
        <v>180</v>
      </c>
      <c r="AT160" s="24" t="s">
        <v>175</v>
      </c>
      <c r="AU160" s="24" t="s">
        <v>80</v>
      </c>
      <c r="AY160" s="24" t="s">
        <v>172</v>
      </c>
      <c r="BE160" s="213">
        <f>IF(N160="základní",J160,0)</f>
        <v>0</v>
      </c>
      <c r="BF160" s="213">
        <f>IF(N160="snížená",J160,0)</f>
        <v>0</v>
      </c>
      <c r="BG160" s="213">
        <f>IF(N160="zákl. přenesená",J160,0)</f>
        <v>0</v>
      </c>
      <c r="BH160" s="213">
        <f>IF(N160="sníž. přenesená",J160,0)</f>
        <v>0</v>
      </c>
      <c r="BI160" s="213">
        <f>IF(N160="nulová",J160,0)</f>
        <v>0</v>
      </c>
      <c r="BJ160" s="24" t="s">
        <v>80</v>
      </c>
      <c r="BK160" s="213">
        <f>ROUND(I160*H160,2)</f>
        <v>0</v>
      </c>
      <c r="BL160" s="24" t="s">
        <v>180</v>
      </c>
      <c r="BM160" s="24" t="s">
        <v>759</v>
      </c>
    </row>
    <row r="161" spans="2:47" s="1" customFormat="1" ht="27">
      <c r="B161" s="41"/>
      <c r="C161" s="63"/>
      <c r="D161" s="241" t="s">
        <v>1514</v>
      </c>
      <c r="E161" s="63"/>
      <c r="F161" s="264" t="s">
        <v>2361</v>
      </c>
      <c r="G161" s="63"/>
      <c r="H161" s="63"/>
      <c r="I161" s="172"/>
      <c r="J161" s="63"/>
      <c r="K161" s="63"/>
      <c r="L161" s="61"/>
      <c r="M161" s="216"/>
      <c r="N161" s="42"/>
      <c r="O161" s="42"/>
      <c r="P161" s="42"/>
      <c r="Q161" s="42"/>
      <c r="R161" s="42"/>
      <c r="S161" s="42"/>
      <c r="T161" s="78"/>
      <c r="AT161" s="24" t="s">
        <v>1514</v>
      </c>
      <c r="AU161" s="24" t="s">
        <v>80</v>
      </c>
    </row>
    <row r="162" spans="2:65" s="1" customFormat="1" ht="22.5" customHeight="1">
      <c r="B162" s="41"/>
      <c r="C162" s="202" t="s">
        <v>509</v>
      </c>
      <c r="D162" s="202" t="s">
        <v>175</v>
      </c>
      <c r="E162" s="203" t="s">
        <v>2402</v>
      </c>
      <c r="F162" s="204" t="s">
        <v>2403</v>
      </c>
      <c r="G162" s="205" t="s">
        <v>1006</v>
      </c>
      <c r="H162" s="206">
        <v>3</v>
      </c>
      <c r="I162" s="207"/>
      <c r="J162" s="208">
        <f>ROUND(I162*H162,2)</f>
        <v>0</v>
      </c>
      <c r="K162" s="204" t="s">
        <v>21</v>
      </c>
      <c r="L162" s="61"/>
      <c r="M162" s="209" t="s">
        <v>21</v>
      </c>
      <c r="N162" s="210" t="s">
        <v>43</v>
      </c>
      <c r="O162" s="42"/>
      <c r="P162" s="211">
        <f>O162*H162</f>
        <v>0</v>
      </c>
      <c r="Q162" s="211">
        <v>0</v>
      </c>
      <c r="R162" s="211">
        <f>Q162*H162</f>
        <v>0</v>
      </c>
      <c r="S162" s="211">
        <v>0</v>
      </c>
      <c r="T162" s="212">
        <f>S162*H162</f>
        <v>0</v>
      </c>
      <c r="AR162" s="24" t="s">
        <v>180</v>
      </c>
      <c r="AT162" s="24" t="s">
        <v>175</v>
      </c>
      <c r="AU162" s="24" t="s">
        <v>80</v>
      </c>
      <c r="AY162" s="24" t="s">
        <v>172</v>
      </c>
      <c r="BE162" s="213">
        <f>IF(N162="základní",J162,0)</f>
        <v>0</v>
      </c>
      <c r="BF162" s="213">
        <f>IF(N162="snížená",J162,0)</f>
        <v>0</v>
      </c>
      <c r="BG162" s="213">
        <f>IF(N162="zákl. přenesená",J162,0)</f>
        <v>0</v>
      </c>
      <c r="BH162" s="213">
        <f>IF(N162="sníž. přenesená",J162,0)</f>
        <v>0</v>
      </c>
      <c r="BI162" s="213">
        <f>IF(N162="nulová",J162,0)</f>
        <v>0</v>
      </c>
      <c r="BJ162" s="24" t="s">
        <v>80</v>
      </c>
      <c r="BK162" s="213">
        <f>ROUND(I162*H162,2)</f>
        <v>0</v>
      </c>
      <c r="BL162" s="24" t="s">
        <v>180</v>
      </c>
      <c r="BM162" s="24" t="s">
        <v>771</v>
      </c>
    </row>
    <row r="163" spans="2:47" s="1" customFormat="1" ht="27">
      <c r="B163" s="41"/>
      <c r="C163" s="63"/>
      <c r="D163" s="241" t="s">
        <v>1514</v>
      </c>
      <c r="E163" s="63"/>
      <c r="F163" s="264" t="s">
        <v>2361</v>
      </c>
      <c r="G163" s="63"/>
      <c r="H163" s="63"/>
      <c r="I163" s="172"/>
      <c r="J163" s="63"/>
      <c r="K163" s="63"/>
      <c r="L163" s="61"/>
      <c r="M163" s="216"/>
      <c r="N163" s="42"/>
      <c r="O163" s="42"/>
      <c r="P163" s="42"/>
      <c r="Q163" s="42"/>
      <c r="R163" s="42"/>
      <c r="S163" s="42"/>
      <c r="T163" s="78"/>
      <c r="AT163" s="24" t="s">
        <v>1514</v>
      </c>
      <c r="AU163" s="24" t="s">
        <v>80</v>
      </c>
    </row>
    <row r="164" spans="2:65" s="1" customFormat="1" ht="31.5" customHeight="1">
      <c r="B164" s="41"/>
      <c r="C164" s="202" t="s">
        <v>514</v>
      </c>
      <c r="D164" s="202" t="s">
        <v>175</v>
      </c>
      <c r="E164" s="203" t="s">
        <v>2404</v>
      </c>
      <c r="F164" s="204" t="s">
        <v>2405</v>
      </c>
      <c r="G164" s="205" t="s">
        <v>528</v>
      </c>
      <c r="H164" s="206">
        <v>66</v>
      </c>
      <c r="I164" s="207"/>
      <c r="J164" s="208">
        <f>ROUND(I164*H164,2)</f>
        <v>0</v>
      </c>
      <c r="K164" s="204" t="s">
        <v>21</v>
      </c>
      <c r="L164" s="61"/>
      <c r="M164" s="209" t="s">
        <v>21</v>
      </c>
      <c r="N164" s="210" t="s">
        <v>43</v>
      </c>
      <c r="O164" s="42"/>
      <c r="P164" s="211">
        <f>O164*H164</f>
        <v>0</v>
      </c>
      <c r="Q164" s="211">
        <v>0</v>
      </c>
      <c r="R164" s="211">
        <f>Q164*H164</f>
        <v>0</v>
      </c>
      <c r="S164" s="211">
        <v>0</v>
      </c>
      <c r="T164" s="212">
        <f>S164*H164</f>
        <v>0</v>
      </c>
      <c r="AR164" s="24" t="s">
        <v>180</v>
      </c>
      <c r="AT164" s="24" t="s">
        <v>175</v>
      </c>
      <c r="AU164" s="24" t="s">
        <v>80</v>
      </c>
      <c r="AY164" s="24" t="s">
        <v>172</v>
      </c>
      <c r="BE164" s="213">
        <f>IF(N164="základní",J164,0)</f>
        <v>0</v>
      </c>
      <c r="BF164" s="213">
        <f>IF(N164="snížená",J164,0)</f>
        <v>0</v>
      </c>
      <c r="BG164" s="213">
        <f>IF(N164="zákl. přenesená",J164,0)</f>
        <v>0</v>
      </c>
      <c r="BH164" s="213">
        <f>IF(N164="sníž. přenesená",J164,0)</f>
        <v>0</v>
      </c>
      <c r="BI164" s="213">
        <f>IF(N164="nulová",J164,0)</f>
        <v>0</v>
      </c>
      <c r="BJ164" s="24" t="s">
        <v>80</v>
      </c>
      <c r="BK164" s="213">
        <f>ROUND(I164*H164,2)</f>
        <v>0</v>
      </c>
      <c r="BL164" s="24" t="s">
        <v>180</v>
      </c>
      <c r="BM164" s="24" t="s">
        <v>780</v>
      </c>
    </row>
    <row r="165" spans="2:47" s="1" customFormat="1" ht="27">
      <c r="B165" s="41"/>
      <c r="C165" s="63"/>
      <c r="D165" s="241" t="s">
        <v>1514</v>
      </c>
      <c r="E165" s="63"/>
      <c r="F165" s="264" t="s">
        <v>2361</v>
      </c>
      <c r="G165" s="63"/>
      <c r="H165" s="63"/>
      <c r="I165" s="172"/>
      <c r="J165" s="63"/>
      <c r="K165" s="63"/>
      <c r="L165" s="61"/>
      <c r="M165" s="216"/>
      <c r="N165" s="42"/>
      <c r="O165" s="42"/>
      <c r="P165" s="42"/>
      <c r="Q165" s="42"/>
      <c r="R165" s="42"/>
      <c r="S165" s="42"/>
      <c r="T165" s="78"/>
      <c r="AT165" s="24" t="s">
        <v>1514</v>
      </c>
      <c r="AU165" s="24" t="s">
        <v>80</v>
      </c>
    </row>
    <row r="166" spans="2:65" s="1" customFormat="1" ht="31.5" customHeight="1">
      <c r="B166" s="41"/>
      <c r="C166" s="202" t="s">
        <v>519</v>
      </c>
      <c r="D166" s="202" t="s">
        <v>175</v>
      </c>
      <c r="E166" s="203" t="s">
        <v>2406</v>
      </c>
      <c r="F166" s="204" t="s">
        <v>2407</v>
      </c>
      <c r="G166" s="205" t="s">
        <v>528</v>
      </c>
      <c r="H166" s="206">
        <v>30</v>
      </c>
      <c r="I166" s="207"/>
      <c r="J166" s="208">
        <f>ROUND(I166*H166,2)</f>
        <v>0</v>
      </c>
      <c r="K166" s="204" t="s">
        <v>21</v>
      </c>
      <c r="L166" s="61"/>
      <c r="M166" s="209" t="s">
        <v>21</v>
      </c>
      <c r="N166" s="210" t="s">
        <v>43</v>
      </c>
      <c r="O166" s="42"/>
      <c r="P166" s="211">
        <f>O166*H166</f>
        <v>0</v>
      </c>
      <c r="Q166" s="211">
        <v>0</v>
      </c>
      <c r="R166" s="211">
        <f>Q166*H166</f>
        <v>0</v>
      </c>
      <c r="S166" s="211">
        <v>0</v>
      </c>
      <c r="T166" s="212">
        <f>S166*H166</f>
        <v>0</v>
      </c>
      <c r="AR166" s="24" t="s">
        <v>180</v>
      </c>
      <c r="AT166" s="24" t="s">
        <v>175</v>
      </c>
      <c r="AU166" s="24" t="s">
        <v>80</v>
      </c>
      <c r="AY166" s="24" t="s">
        <v>172</v>
      </c>
      <c r="BE166" s="213">
        <f>IF(N166="základní",J166,0)</f>
        <v>0</v>
      </c>
      <c r="BF166" s="213">
        <f>IF(N166="snížená",J166,0)</f>
        <v>0</v>
      </c>
      <c r="BG166" s="213">
        <f>IF(N166="zákl. přenesená",J166,0)</f>
        <v>0</v>
      </c>
      <c r="BH166" s="213">
        <f>IF(N166="sníž. přenesená",J166,0)</f>
        <v>0</v>
      </c>
      <c r="BI166" s="213">
        <f>IF(N166="nulová",J166,0)</f>
        <v>0</v>
      </c>
      <c r="BJ166" s="24" t="s">
        <v>80</v>
      </c>
      <c r="BK166" s="213">
        <f>ROUND(I166*H166,2)</f>
        <v>0</v>
      </c>
      <c r="BL166" s="24" t="s">
        <v>180</v>
      </c>
      <c r="BM166" s="24" t="s">
        <v>788</v>
      </c>
    </row>
    <row r="167" spans="2:47" s="1" customFormat="1" ht="27">
      <c r="B167" s="41"/>
      <c r="C167" s="63"/>
      <c r="D167" s="241" t="s">
        <v>1514</v>
      </c>
      <c r="E167" s="63"/>
      <c r="F167" s="264" t="s">
        <v>2361</v>
      </c>
      <c r="G167" s="63"/>
      <c r="H167" s="63"/>
      <c r="I167" s="172"/>
      <c r="J167" s="63"/>
      <c r="K167" s="63"/>
      <c r="L167" s="61"/>
      <c r="M167" s="216"/>
      <c r="N167" s="42"/>
      <c r="O167" s="42"/>
      <c r="P167" s="42"/>
      <c r="Q167" s="42"/>
      <c r="R167" s="42"/>
      <c r="S167" s="42"/>
      <c r="T167" s="78"/>
      <c r="AT167" s="24" t="s">
        <v>1514</v>
      </c>
      <c r="AU167" s="24" t="s">
        <v>80</v>
      </c>
    </row>
    <row r="168" spans="2:65" s="1" customFormat="1" ht="22.5" customHeight="1">
      <c r="B168" s="41"/>
      <c r="C168" s="202" t="s">
        <v>525</v>
      </c>
      <c r="D168" s="202" t="s">
        <v>175</v>
      </c>
      <c r="E168" s="203" t="s">
        <v>2408</v>
      </c>
      <c r="F168" s="204" t="s">
        <v>2409</v>
      </c>
      <c r="G168" s="205" t="s">
        <v>1263</v>
      </c>
      <c r="H168" s="206">
        <v>8</v>
      </c>
      <c r="I168" s="207"/>
      <c r="J168" s="208">
        <f>ROUND(I168*H168,2)</f>
        <v>0</v>
      </c>
      <c r="K168" s="204" t="s">
        <v>21</v>
      </c>
      <c r="L168" s="61"/>
      <c r="M168" s="209" t="s">
        <v>21</v>
      </c>
      <c r="N168" s="210" t="s">
        <v>43</v>
      </c>
      <c r="O168" s="42"/>
      <c r="P168" s="211">
        <f>O168*H168</f>
        <v>0</v>
      </c>
      <c r="Q168" s="211">
        <v>0</v>
      </c>
      <c r="R168" s="211">
        <f>Q168*H168</f>
        <v>0</v>
      </c>
      <c r="S168" s="211">
        <v>0</v>
      </c>
      <c r="T168" s="212">
        <f>S168*H168</f>
        <v>0</v>
      </c>
      <c r="AR168" s="24" t="s">
        <v>180</v>
      </c>
      <c r="AT168" s="24" t="s">
        <v>175</v>
      </c>
      <c r="AU168" s="24" t="s">
        <v>80</v>
      </c>
      <c r="AY168" s="24" t="s">
        <v>172</v>
      </c>
      <c r="BE168" s="213">
        <f>IF(N168="základní",J168,0)</f>
        <v>0</v>
      </c>
      <c r="BF168" s="213">
        <f>IF(N168="snížená",J168,0)</f>
        <v>0</v>
      </c>
      <c r="BG168" s="213">
        <f>IF(N168="zákl. přenesená",J168,0)</f>
        <v>0</v>
      </c>
      <c r="BH168" s="213">
        <f>IF(N168="sníž. přenesená",J168,0)</f>
        <v>0</v>
      </c>
      <c r="BI168" s="213">
        <f>IF(N168="nulová",J168,0)</f>
        <v>0</v>
      </c>
      <c r="BJ168" s="24" t="s">
        <v>80</v>
      </c>
      <c r="BK168" s="213">
        <f>ROUND(I168*H168,2)</f>
        <v>0</v>
      </c>
      <c r="BL168" s="24" t="s">
        <v>180</v>
      </c>
      <c r="BM168" s="24" t="s">
        <v>798</v>
      </c>
    </row>
    <row r="169" spans="2:47" s="1" customFormat="1" ht="27">
      <c r="B169" s="41"/>
      <c r="C169" s="63"/>
      <c r="D169" s="241" t="s">
        <v>1514</v>
      </c>
      <c r="E169" s="63"/>
      <c r="F169" s="264" t="s">
        <v>2361</v>
      </c>
      <c r="G169" s="63"/>
      <c r="H169" s="63"/>
      <c r="I169" s="172"/>
      <c r="J169" s="63"/>
      <c r="K169" s="63"/>
      <c r="L169" s="61"/>
      <c r="M169" s="216"/>
      <c r="N169" s="42"/>
      <c r="O169" s="42"/>
      <c r="P169" s="42"/>
      <c r="Q169" s="42"/>
      <c r="R169" s="42"/>
      <c r="S169" s="42"/>
      <c r="T169" s="78"/>
      <c r="AT169" s="24" t="s">
        <v>1514</v>
      </c>
      <c r="AU169" s="24" t="s">
        <v>80</v>
      </c>
    </row>
    <row r="170" spans="2:65" s="1" customFormat="1" ht="22.5" customHeight="1">
      <c r="B170" s="41"/>
      <c r="C170" s="202" t="s">
        <v>534</v>
      </c>
      <c r="D170" s="202" t="s">
        <v>175</v>
      </c>
      <c r="E170" s="203" t="s">
        <v>2355</v>
      </c>
      <c r="F170" s="204" t="s">
        <v>2356</v>
      </c>
      <c r="G170" s="205" t="s">
        <v>1006</v>
      </c>
      <c r="H170" s="206">
        <v>1</v>
      </c>
      <c r="I170" s="207"/>
      <c r="J170" s="208">
        <f>ROUND(I170*H170,2)</f>
        <v>0</v>
      </c>
      <c r="K170" s="204" t="s">
        <v>21</v>
      </c>
      <c r="L170" s="61"/>
      <c r="M170" s="209" t="s">
        <v>21</v>
      </c>
      <c r="N170" s="210" t="s">
        <v>43</v>
      </c>
      <c r="O170" s="42"/>
      <c r="P170" s="211">
        <f>O170*H170</f>
        <v>0</v>
      </c>
      <c r="Q170" s="211">
        <v>0</v>
      </c>
      <c r="R170" s="211">
        <f>Q170*H170</f>
        <v>0</v>
      </c>
      <c r="S170" s="211">
        <v>0</v>
      </c>
      <c r="T170" s="212">
        <f>S170*H170</f>
        <v>0</v>
      </c>
      <c r="AR170" s="24" t="s">
        <v>180</v>
      </c>
      <c r="AT170" s="24" t="s">
        <v>175</v>
      </c>
      <c r="AU170" s="24" t="s">
        <v>80</v>
      </c>
      <c r="AY170" s="24" t="s">
        <v>172</v>
      </c>
      <c r="BE170" s="213">
        <f>IF(N170="základní",J170,0)</f>
        <v>0</v>
      </c>
      <c r="BF170" s="213">
        <f>IF(N170="snížená",J170,0)</f>
        <v>0</v>
      </c>
      <c r="BG170" s="213">
        <f>IF(N170="zákl. přenesená",J170,0)</f>
        <v>0</v>
      </c>
      <c r="BH170" s="213">
        <f>IF(N170="sníž. přenesená",J170,0)</f>
        <v>0</v>
      </c>
      <c r="BI170" s="213">
        <f>IF(N170="nulová",J170,0)</f>
        <v>0</v>
      </c>
      <c r="BJ170" s="24" t="s">
        <v>80</v>
      </c>
      <c r="BK170" s="213">
        <f>ROUND(I170*H170,2)</f>
        <v>0</v>
      </c>
      <c r="BL170" s="24" t="s">
        <v>180</v>
      </c>
      <c r="BM170" s="24" t="s">
        <v>806</v>
      </c>
    </row>
    <row r="171" spans="2:47" s="1" customFormat="1" ht="27">
      <c r="B171" s="41"/>
      <c r="C171" s="63"/>
      <c r="D171" s="241" t="s">
        <v>1514</v>
      </c>
      <c r="E171" s="63"/>
      <c r="F171" s="264" t="s">
        <v>2361</v>
      </c>
      <c r="G171" s="63"/>
      <c r="H171" s="63"/>
      <c r="I171" s="172"/>
      <c r="J171" s="63"/>
      <c r="K171" s="63"/>
      <c r="L171" s="61"/>
      <c r="M171" s="216"/>
      <c r="N171" s="42"/>
      <c r="O171" s="42"/>
      <c r="P171" s="42"/>
      <c r="Q171" s="42"/>
      <c r="R171" s="42"/>
      <c r="S171" s="42"/>
      <c r="T171" s="78"/>
      <c r="AT171" s="24" t="s">
        <v>1514</v>
      </c>
      <c r="AU171" s="24" t="s">
        <v>80</v>
      </c>
    </row>
    <row r="172" spans="2:65" s="1" customFormat="1" ht="44.25" customHeight="1">
      <c r="B172" s="41"/>
      <c r="C172" s="202" t="s">
        <v>538</v>
      </c>
      <c r="D172" s="202" t="s">
        <v>175</v>
      </c>
      <c r="E172" s="203" t="s">
        <v>2357</v>
      </c>
      <c r="F172" s="204" t="s">
        <v>2358</v>
      </c>
      <c r="G172" s="205" t="s">
        <v>1362</v>
      </c>
      <c r="H172" s="206">
        <v>1</v>
      </c>
      <c r="I172" s="207"/>
      <c r="J172" s="208">
        <f>ROUND(I172*H172,2)</f>
        <v>0</v>
      </c>
      <c r="K172" s="204" t="s">
        <v>21</v>
      </c>
      <c r="L172" s="61"/>
      <c r="M172" s="209" t="s">
        <v>21</v>
      </c>
      <c r="N172" s="210" t="s">
        <v>43</v>
      </c>
      <c r="O172" s="42"/>
      <c r="P172" s="211">
        <f>O172*H172</f>
        <v>0</v>
      </c>
      <c r="Q172" s="211">
        <v>0</v>
      </c>
      <c r="R172" s="211">
        <f>Q172*H172</f>
        <v>0</v>
      </c>
      <c r="S172" s="211">
        <v>0</v>
      </c>
      <c r="T172" s="212">
        <f>S172*H172</f>
        <v>0</v>
      </c>
      <c r="AR172" s="24" t="s">
        <v>180</v>
      </c>
      <c r="AT172" s="24" t="s">
        <v>175</v>
      </c>
      <c r="AU172" s="24" t="s">
        <v>80</v>
      </c>
      <c r="AY172" s="24" t="s">
        <v>172</v>
      </c>
      <c r="BE172" s="213">
        <f>IF(N172="základní",J172,0)</f>
        <v>0</v>
      </c>
      <c r="BF172" s="213">
        <f>IF(N172="snížená",J172,0)</f>
        <v>0</v>
      </c>
      <c r="BG172" s="213">
        <f>IF(N172="zákl. přenesená",J172,0)</f>
        <v>0</v>
      </c>
      <c r="BH172" s="213">
        <f>IF(N172="sníž. přenesená",J172,0)</f>
        <v>0</v>
      </c>
      <c r="BI172" s="213">
        <f>IF(N172="nulová",J172,0)</f>
        <v>0</v>
      </c>
      <c r="BJ172" s="24" t="s">
        <v>80</v>
      </c>
      <c r="BK172" s="213">
        <f>ROUND(I172*H172,2)</f>
        <v>0</v>
      </c>
      <c r="BL172" s="24" t="s">
        <v>180</v>
      </c>
      <c r="BM172" s="24" t="s">
        <v>815</v>
      </c>
    </row>
    <row r="173" spans="2:47" s="1" customFormat="1" ht="27">
      <c r="B173" s="41"/>
      <c r="C173" s="63"/>
      <c r="D173" s="214" t="s">
        <v>1514</v>
      </c>
      <c r="E173" s="63"/>
      <c r="F173" s="215" t="s">
        <v>2361</v>
      </c>
      <c r="G173" s="63"/>
      <c r="H173" s="63"/>
      <c r="I173" s="172"/>
      <c r="J173" s="63"/>
      <c r="K173" s="63"/>
      <c r="L173" s="61"/>
      <c r="M173" s="216"/>
      <c r="N173" s="42"/>
      <c r="O173" s="42"/>
      <c r="P173" s="42"/>
      <c r="Q173" s="42"/>
      <c r="R173" s="42"/>
      <c r="S173" s="42"/>
      <c r="T173" s="78"/>
      <c r="AT173" s="24" t="s">
        <v>1514</v>
      </c>
      <c r="AU173" s="24" t="s">
        <v>80</v>
      </c>
    </row>
    <row r="174" spans="2:63" s="11" customFormat="1" ht="37.35" customHeight="1">
      <c r="B174" s="185"/>
      <c r="C174" s="186"/>
      <c r="D174" s="199" t="s">
        <v>71</v>
      </c>
      <c r="E174" s="268" t="s">
        <v>2324</v>
      </c>
      <c r="F174" s="268" t="s">
        <v>21</v>
      </c>
      <c r="G174" s="186"/>
      <c r="H174" s="186"/>
      <c r="I174" s="189"/>
      <c r="J174" s="269">
        <f>BK174</f>
        <v>0</v>
      </c>
      <c r="K174" s="186"/>
      <c r="L174" s="191"/>
      <c r="M174" s="192"/>
      <c r="N174" s="193"/>
      <c r="O174" s="193"/>
      <c r="P174" s="194">
        <f>SUM(P175:P190)</f>
        <v>0</v>
      </c>
      <c r="Q174" s="193"/>
      <c r="R174" s="194">
        <f>SUM(R175:R190)</f>
        <v>0</v>
      </c>
      <c r="S174" s="193"/>
      <c r="T174" s="195">
        <f>SUM(T175:T190)</f>
        <v>0</v>
      </c>
      <c r="AR174" s="196" t="s">
        <v>80</v>
      </c>
      <c r="AT174" s="197" t="s">
        <v>71</v>
      </c>
      <c r="AU174" s="197" t="s">
        <v>72</v>
      </c>
      <c r="AY174" s="196" t="s">
        <v>172</v>
      </c>
      <c r="BK174" s="198">
        <f>SUM(BK175:BK190)</f>
        <v>0</v>
      </c>
    </row>
    <row r="175" spans="2:65" s="1" customFormat="1" ht="22.5" customHeight="1">
      <c r="B175" s="41"/>
      <c r="C175" s="202" t="s">
        <v>543</v>
      </c>
      <c r="D175" s="202" t="s">
        <v>175</v>
      </c>
      <c r="E175" s="203" t="s">
        <v>2410</v>
      </c>
      <c r="F175" s="204" t="s">
        <v>2411</v>
      </c>
      <c r="G175" s="205" t="s">
        <v>1263</v>
      </c>
      <c r="H175" s="206">
        <v>8</v>
      </c>
      <c r="I175" s="207"/>
      <c r="J175" s="208">
        <f>ROUND(I175*H175,2)</f>
        <v>0</v>
      </c>
      <c r="K175" s="204" t="s">
        <v>21</v>
      </c>
      <c r="L175" s="61"/>
      <c r="M175" s="209" t="s">
        <v>21</v>
      </c>
      <c r="N175" s="210" t="s">
        <v>43</v>
      </c>
      <c r="O175" s="42"/>
      <c r="P175" s="211">
        <f>O175*H175</f>
        <v>0</v>
      </c>
      <c r="Q175" s="211">
        <v>0</v>
      </c>
      <c r="R175" s="211">
        <f>Q175*H175</f>
        <v>0</v>
      </c>
      <c r="S175" s="211">
        <v>0</v>
      </c>
      <c r="T175" s="212">
        <f>S175*H175</f>
        <v>0</v>
      </c>
      <c r="AR175" s="24" t="s">
        <v>180</v>
      </c>
      <c r="AT175" s="24" t="s">
        <v>175</v>
      </c>
      <c r="AU175" s="24" t="s">
        <v>80</v>
      </c>
      <c r="AY175" s="24" t="s">
        <v>172</v>
      </c>
      <c r="BE175" s="213">
        <f>IF(N175="základní",J175,0)</f>
        <v>0</v>
      </c>
      <c r="BF175" s="213">
        <f>IF(N175="snížená",J175,0)</f>
        <v>0</v>
      </c>
      <c r="BG175" s="213">
        <f>IF(N175="zákl. přenesená",J175,0)</f>
        <v>0</v>
      </c>
      <c r="BH175" s="213">
        <f>IF(N175="sníž. přenesená",J175,0)</f>
        <v>0</v>
      </c>
      <c r="BI175" s="213">
        <f>IF(N175="nulová",J175,0)</f>
        <v>0</v>
      </c>
      <c r="BJ175" s="24" t="s">
        <v>80</v>
      </c>
      <c r="BK175" s="213">
        <f>ROUND(I175*H175,2)</f>
        <v>0</v>
      </c>
      <c r="BL175" s="24" t="s">
        <v>180</v>
      </c>
      <c r="BM175" s="24" t="s">
        <v>823</v>
      </c>
    </row>
    <row r="176" spans="2:47" s="1" customFormat="1" ht="27">
      <c r="B176" s="41"/>
      <c r="C176" s="63"/>
      <c r="D176" s="241" t="s">
        <v>1514</v>
      </c>
      <c r="E176" s="63"/>
      <c r="F176" s="264" t="s">
        <v>2412</v>
      </c>
      <c r="G176" s="63"/>
      <c r="H176" s="63"/>
      <c r="I176" s="172"/>
      <c r="J176" s="63"/>
      <c r="K176" s="63"/>
      <c r="L176" s="61"/>
      <c r="M176" s="216"/>
      <c r="N176" s="42"/>
      <c r="O176" s="42"/>
      <c r="P176" s="42"/>
      <c r="Q176" s="42"/>
      <c r="R176" s="42"/>
      <c r="S176" s="42"/>
      <c r="T176" s="78"/>
      <c r="AT176" s="24" t="s">
        <v>1514</v>
      </c>
      <c r="AU176" s="24" t="s">
        <v>80</v>
      </c>
    </row>
    <row r="177" spans="2:65" s="1" customFormat="1" ht="22.5" customHeight="1">
      <c r="B177" s="41"/>
      <c r="C177" s="202" t="s">
        <v>551</v>
      </c>
      <c r="D177" s="202" t="s">
        <v>175</v>
      </c>
      <c r="E177" s="203" t="s">
        <v>2413</v>
      </c>
      <c r="F177" s="204" t="s">
        <v>2414</v>
      </c>
      <c r="G177" s="205" t="s">
        <v>588</v>
      </c>
      <c r="H177" s="206">
        <v>1</v>
      </c>
      <c r="I177" s="207"/>
      <c r="J177" s="208">
        <f>ROUND(I177*H177,2)</f>
        <v>0</v>
      </c>
      <c r="K177" s="204" t="s">
        <v>21</v>
      </c>
      <c r="L177" s="61"/>
      <c r="M177" s="209" t="s">
        <v>21</v>
      </c>
      <c r="N177" s="210" t="s">
        <v>43</v>
      </c>
      <c r="O177" s="42"/>
      <c r="P177" s="211">
        <f>O177*H177</f>
        <v>0</v>
      </c>
      <c r="Q177" s="211">
        <v>0</v>
      </c>
      <c r="R177" s="211">
        <f>Q177*H177</f>
        <v>0</v>
      </c>
      <c r="S177" s="211">
        <v>0</v>
      </c>
      <c r="T177" s="212">
        <f>S177*H177</f>
        <v>0</v>
      </c>
      <c r="AR177" s="24" t="s">
        <v>180</v>
      </c>
      <c r="AT177" s="24" t="s">
        <v>175</v>
      </c>
      <c r="AU177" s="24" t="s">
        <v>80</v>
      </c>
      <c r="AY177" s="24" t="s">
        <v>172</v>
      </c>
      <c r="BE177" s="213">
        <f>IF(N177="základní",J177,0)</f>
        <v>0</v>
      </c>
      <c r="BF177" s="213">
        <f>IF(N177="snížená",J177,0)</f>
        <v>0</v>
      </c>
      <c r="BG177" s="213">
        <f>IF(N177="zákl. přenesená",J177,0)</f>
        <v>0</v>
      </c>
      <c r="BH177" s="213">
        <f>IF(N177="sníž. přenesená",J177,0)</f>
        <v>0</v>
      </c>
      <c r="BI177" s="213">
        <f>IF(N177="nulová",J177,0)</f>
        <v>0</v>
      </c>
      <c r="BJ177" s="24" t="s">
        <v>80</v>
      </c>
      <c r="BK177" s="213">
        <f>ROUND(I177*H177,2)</f>
        <v>0</v>
      </c>
      <c r="BL177" s="24" t="s">
        <v>180</v>
      </c>
      <c r="BM177" s="24" t="s">
        <v>440</v>
      </c>
    </row>
    <row r="178" spans="2:47" s="1" customFormat="1" ht="27">
      <c r="B178" s="41"/>
      <c r="C178" s="63"/>
      <c r="D178" s="241" t="s">
        <v>1514</v>
      </c>
      <c r="E178" s="63"/>
      <c r="F178" s="264" t="s">
        <v>2412</v>
      </c>
      <c r="G178" s="63"/>
      <c r="H178" s="63"/>
      <c r="I178" s="172"/>
      <c r="J178" s="63"/>
      <c r="K178" s="63"/>
      <c r="L178" s="61"/>
      <c r="M178" s="216"/>
      <c r="N178" s="42"/>
      <c r="O178" s="42"/>
      <c r="P178" s="42"/>
      <c r="Q178" s="42"/>
      <c r="R178" s="42"/>
      <c r="S178" s="42"/>
      <c r="T178" s="78"/>
      <c r="AT178" s="24" t="s">
        <v>1514</v>
      </c>
      <c r="AU178" s="24" t="s">
        <v>80</v>
      </c>
    </row>
    <row r="179" spans="2:65" s="1" customFormat="1" ht="22.5" customHeight="1">
      <c r="B179" s="41"/>
      <c r="C179" s="202" t="s">
        <v>556</v>
      </c>
      <c r="D179" s="202" t="s">
        <v>175</v>
      </c>
      <c r="E179" s="203" t="s">
        <v>2415</v>
      </c>
      <c r="F179" s="204" t="s">
        <v>2416</v>
      </c>
      <c r="G179" s="205" t="s">
        <v>1263</v>
      </c>
      <c r="H179" s="206">
        <v>32</v>
      </c>
      <c r="I179" s="207"/>
      <c r="J179" s="208">
        <f>ROUND(I179*H179,2)</f>
        <v>0</v>
      </c>
      <c r="K179" s="204" t="s">
        <v>21</v>
      </c>
      <c r="L179" s="61"/>
      <c r="M179" s="209" t="s">
        <v>21</v>
      </c>
      <c r="N179" s="210" t="s">
        <v>43</v>
      </c>
      <c r="O179" s="42"/>
      <c r="P179" s="211">
        <f>O179*H179</f>
        <v>0</v>
      </c>
      <c r="Q179" s="211">
        <v>0</v>
      </c>
      <c r="R179" s="211">
        <f>Q179*H179</f>
        <v>0</v>
      </c>
      <c r="S179" s="211">
        <v>0</v>
      </c>
      <c r="T179" s="212">
        <f>S179*H179</f>
        <v>0</v>
      </c>
      <c r="AR179" s="24" t="s">
        <v>180</v>
      </c>
      <c r="AT179" s="24" t="s">
        <v>175</v>
      </c>
      <c r="AU179" s="24" t="s">
        <v>80</v>
      </c>
      <c r="AY179" s="24" t="s">
        <v>172</v>
      </c>
      <c r="BE179" s="213">
        <f>IF(N179="základní",J179,0)</f>
        <v>0</v>
      </c>
      <c r="BF179" s="213">
        <f>IF(N179="snížená",J179,0)</f>
        <v>0</v>
      </c>
      <c r="BG179" s="213">
        <f>IF(N179="zákl. přenesená",J179,0)</f>
        <v>0</v>
      </c>
      <c r="BH179" s="213">
        <f>IF(N179="sníž. přenesená",J179,0)</f>
        <v>0</v>
      </c>
      <c r="BI179" s="213">
        <f>IF(N179="nulová",J179,0)</f>
        <v>0</v>
      </c>
      <c r="BJ179" s="24" t="s">
        <v>80</v>
      </c>
      <c r="BK179" s="213">
        <f>ROUND(I179*H179,2)</f>
        <v>0</v>
      </c>
      <c r="BL179" s="24" t="s">
        <v>180</v>
      </c>
      <c r="BM179" s="24" t="s">
        <v>478</v>
      </c>
    </row>
    <row r="180" spans="2:47" s="1" customFormat="1" ht="27">
      <c r="B180" s="41"/>
      <c r="C180" s="63"/>
      <c r="D180" s="241" t="s">
        <v>1514</v>
      </c>
      <c r="E180" s="63"/>
      <c r="F180" s="264" t="s">
        <v>2412</v>
      </c>
      <c r="G180" s="63"/>
      <c r="H180" s="63"/>
      <c r="I180" s="172"/>
      <c r="J180" s="63"/>
      <c r="K180" s="63"/>
      <c r="L180" s="61"/>
      <c r="M180" s="216"/>
      <c r="N180" s="42"/>
      <c r="O180" s="42"/>
      <c r="P180" s="42"/>
      <c r="Q180" s="42"/>
      <c r="R180" s="42"/>
      <c r="S180" s="42"/>
      <c r="T180" s="78"/>
      <c r="AT180" s="24" t="s">
        <v>1514</v>
      </c>
      <c r="AU180" s="24" t="s">
        <v>80</v>
      </c>
    </row>
    <row r="181" spans="2:65" s="1" customFormat="1" ht="22.5" customHeight="1">
      <c r="B181" s="41"/>
      <c r="C181" s="202" t="s">
        <v>561</v>
      </c>
      <c r="D181" s="202" t="s">
        <v>175</v>
      </c>
      <c r="E181" s="203" t="s">
        <v>2417</v>
      </c>
      <c r="F181" s="204" t="s">
        <v>2418</v>
      </c>
      <c r="G181" s="205" t="s">
        <v>1263</v>
      </c>
      <c r="H181" s="206">
        <v>8</v>
      </c>
      <c r="I181" s="207"/>
      <c r="J181" s="208">
        <f>ROUND(I181*H181,2)</f>
        <v>0</v>
      </c>
      <c r="K181" s="204" t="s">
        <v>21</v>
      </c>
      <c r="L181" s="61"/>
      <c r="M181" s="209" t="s">
        <v>21</v>
      </c>
      <c r="N181" s="210" t="s">
        <v>43</v>
      </c>
      <c r="O181" s="42"/>
      <c r="P181" s="211">
        <f>O181*H181</f>
        <v>0</v>
      </c>
      <c r="Q181" s="211">
        <v>0</v>
      </c>
      <c r="R181" s="211">
        <f>Q181*H181</f>
        <v>0</v>
      </c>
      <c r="S181" s="211">
        <v>0</v>
      </c>
      <c r="T181" s="212">
        <f>S181*H181</f>
        <v>0</v>
      </c>
      <c r="AR181" s="24" t="s">
        <v>180</v>
      </c>
      <c r="AT181" s="24" t="s">
        <v>175</v>
      </c>
      <c r="AU181" s="24" t="s">
        <v>80</v>
      </c>
      <c r="AY181" s="24" t="s">
        <v>172</v>
      </c>
      <c r="BE181" s="213">
        <f>IF(N181="základní",J181,0)</f>
        <v>0</v>
      </c>
      <c r="BF181" s="213">
        <f>IF(N181="snížená",J181,0)</f>
        <v>0</v>
      </c>
      <c r="BG181" s="213">
        <f>IF(N181="zákl. přenesená",J181,0)</f>
        <v>0</v>
      </c>
      <c r="BH181" s="213">
        <f>IF(N181="sníž. přenesená",J181,0)</f>
        <v>0</v>
      </c>
      <c r="BI181" s="213">
        <f>IF(N181="nulová",J181,0)</f>
        <v>0</v>
      </c>
      <c r="BJ181" s="24" t="s">
        <v>80</v>
      </c>
      <c r="BK181" s="213">
        <f>ROUND(I181*H181,2)</f>
        <v>0</v>
      </c>
      <c r="BL181" s="24" t="s">
        <v>180</v>
      </c>
      <c r="BM181" s="24" t="s">
        <v>845</v>
      </c>
    </row>
    <row r="182" spans="2:47" s="1" customFormat="1" ht="27">
      <c r="B182" s="41"/>
      <c r="C182" s="63"/>
      <c r="D182" s="241" t="s">
        <v>1514</v>
      </c>
      <c r="E182" s="63"/>
      <c r="F182" s="264" t="s">
        <v>2412</v>
      </c>
      <c r="G182" s="63"/>
      <c r="H182" s="63"/>
      <c r="I182" s="172"/>
      <c r="J182" s="63"/>
      <c r="K182" s="63"/>
      <c r="L182" s="61"/>
      <c r="M182" s="216"/>
      <c r="N182" s="42"/>
      <c r="O182" s="42"/>
      <c r="P182" s="42"/>
      <c r="Q182" s="42"/>
      <c r="R182" s="42"/>
      <c r="S182" s="42"/>
      <c r="T182" s="78"/>
      <c r="AT182" s="24" t="s">
        <v>1514</v>
      </c>
      <c r="AU182" s="24" t="s">
        <v>80</v>
      </c>
    </row>
    <row r="183" spans="2:65" s="1" customFormat="1" ht="22.5" customHeight="1">
      <c r="B183" s="41"/>
      <c r="C183" s="202" t="s">
        <v>568</v>
      </c>
      <c r="D183" s="202" t="s">
        <v>175</v>
      </c>
      <c r="E183" s="203" t="s">
        <v>2419</v>
      </c>
      <c r="F183" s="204" t="s">
        <v>2420</v>
      </c>
      <c r="G183" s="205" t="s">
        <v>1263</v>
      </c>
      <c r="H183" s="206">
        <v>4</v>
      </c>
      <c r="I183" s="207"/>
      <c r="J183" s="208">
        <f>ROUND(I183*H183,2)</f>
        <v>0</v>
      </c>
      <c r="K183" s="204" t="s">
        <v>21</v>
      </c>
      <c r="L183" s="61"/>
      <c r="M183" s="209" t="s">
        <v>21</v>
      </c>
      <c r="N183" s="210" t="s">
        <v>43</v>
      </c>
      <c r="O183" s="42"/>
      <c r="P183" s="211">
        <f>O183*H183</f>
        <v>0</v>
      </c>
      <c r="Q183" s="211">
        <v>0</v>
      </c>
      <c r="R183" s="211">
        <f>Q183*H183</f>
        <v>0</v>
      </c>
      <c r="S183" s="211">
        <v>0</v>
      </c>
      <c r="T183" s="212">
        <f>S183*H183</f>
        <v>0</v>
      </c>
      <c r="AR183" s="24" t="s">
        <v>180</v>
      </c>
      <c r="AT183" s="24" t="s">
        <v>175</v>
      </c>
      <c r="AU183" s="24" t="s">
        <v>80</v>
      </c>
      <c r="AY183" s="24" t="s">
        <v>172</v>
      </c>
      <c r="BE183" s="213">
        <f>IF(N183="základní",J183,0)</f>
        <v>0</v>
      </c>
      <c r="BF183" s="213">
        <f>IF(N183="snížená",J183,0)</f>
        <v>0</v>
      </c>
      <c r="BG183" s="213">
        <f>IF(N183="zákl. přenesená",J183,0)</f>
        <v>0</v>
      </c>
      <c r="BH183" s="213">
        <f>IF(N183="sníž. přenesená",J183,0)</f>
        <v>0</v>
      </c>
      <c r="BI183" s="213">
        <f>IF(N183="nulová",J183,0)</f>
        <v>0</v>
      </c>
      <c r="BJ183" s="24" t="s">
        <v>80</v>
      </c>
      <c r="BK183" s="213">
        <f>ROUND(I183*H183,2)</f>
        <v>0</v>
      </c>
      <c r="BL183" s="24" t="s">
        <v>180</v>
      </c>
      <c r="BM183" s="24" t="s">
        <v>855</v>
      </c>
    </row>
    <row r="184" spans="2:47" s="1" customFormat="1" ht="27">
      <c r="B184" s="41"/>
      <c r="C184" s="63"/>
      <c r="D184" s="241" t="s">
        <v>1514</v>
      </c>
      <c r="E184" s="63"/>
      <c r="F184" s="264" t="s">
        <v>2412</v>
      </c>
      <c r="G184" s="63"/>
      <c r="H184" s="63"/>
      <c r="I184" s="172"/>
      <c r="J184" s="63"/>
      <c r="K184" s="63"/>
      <c r="L184" s="61"/>
      <c r="M184" s="216"/>
      <c r="N184" s="42"/>
      <c r="O184" s="42"/>
      <c r="P184" s="42"/>
      <c r="Q184" s="42"/>
      <c r="R184" s="42"/>
      <c r="S184" s="42"/>
      <c r="T184" s="78"/>
      <c r="AT184" s="24" t="s">
        <v>1514</v>
      </c>
      <c r="AU184" s="24" t="s">
        <v>80</v>
      </c>
    </row>
    <row r="185" spans="2:65" s="1" customFormat="1" ht="22.5" customHeight="1">
      <c r="B185" s="41"/>
      <c r="C185" s="202" t="s">
        <v>573</v>
      </c>
      <c r="D185" s="202" t="s">
        <v>175</v>
      </c>
      <c r="E185" s="203" t="s">
        <v>2421</v>
      </c>
      <c r="F185" s="204" t="s">
        <v>2422</v>
      </c>
      <c r="G185" s="205" t="s">
        <v>205</v>
      </c>
      <c r="H185" s="206">
        <v>2</v>
      </c>
      <c r="I185" s="207"/>
      <c r="J185" s="208">
        <f>ROUND(I185*H185,2)</f>
        <v>0</v>
      </c>
      <c r="K185" s="204" t="s">
        <v>21</v>
      </c>
      <c r="L185" s="61"/>
      <c r="M185" s="209" t="s">
        <v>21</v>
      </c>
      <c r="N185" s="210" t="s">
        <v>43</v>
      </c>
      <c r="O185" s="42"/>
      <c r="P185" s="211">
        <f>O185*H185</f>
        <v>0</v>
      </c>
      <c r="Q185" s="211">
        <v>0</v>
      </c>
      <c r="R185" s="211">
        <f>Q185*H185</f>
        <v>0</v>
      </c>
      <c r="S185" s="211">
        <v>0</v>
      </c>
      <c r="T185" s="212">
        <f>S185*H185</f>
        <v>0</v>
      </c>
      <c r="AR185" s="24" t="s">
        <v>180</v>
      </c>
      <c r="AT185" s="24" t="s">
        <v>175</v>
      </c>
      <c r="AU185" s="24" t="s">
        <v>80</v>
      </c>
      <c r="AY185" s="24" t="s">
        <v>172</v>
      </c>
      <c r="BE185" s="213">
        <f>IF(N185="základní",J185,0)</f>
        <v>0</v>
      </c>
      <c r="BF185" s="213">
        <f>IF(N185="snížená",J185,0)</f>
        <v>0</v>
      </c>
      <c r="BG185" s="213">
        <f>IF(N185="zákl. přenesená",J185,0)</f>
        <v>0</v>
      </c>
      <c r="BH185" s="213">
        <f>IF(N185="sníž. přenesená",J185,0)</f>
        <v>0</v>
      </c>
      <c r="BI185" s="213">
        <f>IF(N185="nulová",J185,0)</f>
        <v>0</v>
      </c>
      <c r="BJ185" s="24" t="s">
        <v>80</v>
      </c>
      <c r="BK185" s="213">
        <f>ROUND(I185*H185,2)</f>
        <v>0</v>
      </c>
      <c r="BL185" s="24" t="s">
        <v>180</v>
      </c>
      <c r="BM185" s="24" t="s">
        <v>865</v>
      </c>
    </row>
    <row r="186" spans="2:47" s="1" customFormat="1" ht="27">
      <c r="B186" s="41"/>
      <c r="C186" s="63"/>
      <c r="D186" s="241" t="s">
        <v>1514</v>
      </c>
      <c r="E186" s="63"/>
      <c r="F186" s="264" t="s">
        <v>2412</v>
      </c>
      <c r="G186" s="63"/>
      <c r="H186" s="63"/>
      <c r="I186" s="172"/>
      <c r="J186" s="63"/>
      <c r="K186" s="63"/>
      <c r="L186" s="61"/>
      <c r="M186" s="216"/>
      <c r="N186" s="42"/>
      <c r="O186" s="42"/>
      <c r="P186" s="42"/>
      <c r="Q186" s="42"/>
      <c r="R186" s="42"/>
      <c r="S186" s="42"/>
      <c r="T186" s="78"/>
      <c r="AT186" s="24" t="s">
        <v>1514</v>
      </c>
      <c r="AU186" s="24" t="s">
        <v>80</v>
      </c>
    </row>
    <row r="187" spans="2:65" s="1" customFormat="1" ht="22.5" customHeight="1">
      <c r="B187" s="41"/>
      <c r="C187" s="202" t="s">
        <v>579</v>
      </c>
      <c r="D187" s="202" t="s">
        <v>175</v>
      </c>
      <c r="E187" s="203" t="s">
        <v>2423</v>
      </c>
      <c r="F187" s="204" t="s">
        <v>2424</v>
      </c>
      <c r="G187" s="205" t="s">
        <v>1263</v>
      </c>
      <c r="H187" s="206">
        <v>32</v>
      </c>
      <c r="I187" s="207"/>
      <c r="J187" s="208">
        <f>ROUND(I187*H187,2)</f>
        <v>0</v>
      </c>
      <c r="K187" s="204" t="s">
        <v>21</v>
      </c>
      <c r="L187" s="61"/>
      <c r="M187" s="209" t="s">
        <v>21</v>
      </c>
      <c r="N187" s="210" t="s">
        <v>43</v>
      </c>
      <c r="O187" s="42"/>
      <c r="P187" s="211">
        <f>O187*H187</f>
        <v>0</v>
      </c>
      <c r="Q187" s="211">
        <v>0</v>
      </c>
      <c r="R187" s="211">
        <f>Q187*H187</f>
        <v>0</v>
      </c>
      <c r="S187" s="211">
        <v>0</v>
      </c>
      <c r="T187" s="212">
        <f>S187*H187</f>
        <v>0</v>
      </c>
      <c r="AR187" s="24" t="s">
        <v>180</v>
      </c>
      <c r="AT187" s="24" t="s">
        <v>175</v>
      </c>
      <c r="AU187" s="24" t="s">
        <v>80</v>
      </c>
      <c r="AY187" s="24" t="s">
        <v>172</v>
      </c>
      <c r="BE187" s="213">
        <f>IF(N187="základní",J187,0)</f>
        <v>0</v>
      </c>
      <c r="BF187" s="213">
        <f>IF(N187="snížená",J187,0)</f>
        <v>0</v>
      </c>
      <c r="BG187" s="213">
        <f>IF(N187="zákl. přenesená",J187,0)</f>
        <v>0</v>
      </c>
      <c r="BH187" s="213">
        <f>IF(N187="sníž. přenesená",J187,0)</f>
        <v>0</v>
      </c>
      <c r="BI187" s="213">
        <f>IF(N187="nulová",J187,0)</f>
        <v>0</v>
      </c>
      <c r="BJ187" s="24" t="s">
        <v>80</v>
      </c>
      <c r="BK187" s="213">
        <f>ROUND(I187*H187,2)</f>
        <v>0</v>
      </c>
      <c r="BL187" s="24" t="s">
        <v>180</v>
      </c>
      <c r="BM187" s="24" t="s">
        <v>874</v>
      </c>
    </row>
    <row r="188" spans="2:47" s="1" customFormat="1" ht="27">
      <c r="B188" s="41"/>
      <c r="C188" s="63"/>
      <c r="D188" s="241" t="s">
        <v>1514</v>
      </c>
      <c r="E188" s="63"/>
      <c r="F188" s="264" t="s">
        <v>2412</v>
      </c>
      <c r="G188" s="63"/>
      <c r="H188" s="63"/>
      <c r="I188" s="172"/>
      <c r="J188" s="63"/>
      <c r="K188" s="63"/>
      <c r="L188" s="61"/>
      <c r="M188" s="216"/>
      <c r="N188" s="42"/>
      <c r="O188" s="42"/>
      <c r="P188" s="42"/>
      <c r="Q188" s="42"/>
      <c r="R188" s="42"/>
      <c r="S188" s="42"/>
      <c r="T188" s="78"/>
      <c r="AT188" s="24" t="s">
        <v>1514</v>
      </c>
      <c r="AU188" s="24" t="s">
        <v>80</v>
      </c>
    </row>
    <row r="189" spans="2:65" s="1" customFormat="1" ht="22.5" customHeight="1">
      <c r="B189" s="41"/>
      <c r="C189" s="202" t="s">
        <v>590</v>
      </c>
      <c r="D189" s="202" t="s">
        <v>175</v>
      </c>
      <c r="E189" s="203" t="s">
        <v>2425</v>
      </c>
      <c r="F189" s="204" t="s">
        <v>2426</v>
      </c>
      <c r="G189" s="205" t="s">
        <v>1263</v>
      </c>
      <c r="H189" s="206">
        <v>32</v>
      </c>
      <c r="I189" s="207"/>
      <c r="J189" s="208">
        <f>ROUND(I189*H189,2)</f>
        <v>0</v>
      </c>
      <c r="K189" s="204" t="s">
        <v>21</v>
      </c>
      <c r="L189" s="61"/>
      <c r="M189" s="209" t="s">
        <v>21</v>
      </c>
      <c r="N189" s="210" t="s">
        <v>43</v>
      </c>
      <c r="O189" s="42"/>
      <c r="P189" s="211">
        <f>O189*H189</f>
        <v>0</v>
      </c>
      <c r="Q189" s="211">
        <v>0</v>
      </c>
      <c r="R189" s="211">
        <f>Q189*H189</f>
        <v>0</v>
      </c>
      <c r="S189" s="211">
        <v>0</v>
      </c>
      <c r="T189" s="212">
        <f>S189*H189</f>
        <v>0</v>
      </c>
      <c r="AR189" s="24" t="s">
        <v>180</v>
      </c>
      <c r="AT189" s="24" t="s">
        <v>175</v>
      </c>
      <c r="AU189" s="24" t="s">
        <v>80</v>
      </c>
      <c r="AY189" s="24" t="s">
        <v>172</v>
      </c>
      <c r="BE189" s="213">
        <f>IF(N189="základní",J189,0)</f>
        <v>0</v>
      </c>
      <c r="BF189" s="213">
        <f>IF(N189="snížená",J189,0)</f>
        <v>0</v>
      </c>
      <c r="BG189" s="213">
        <f>IF(N189="zákl. přenesená",J189,0)</f>
        <v>0</v>
      </c>
      <c r="BH189" s="213">
        <f>IF(N189="sníž. přenesená",J189,0)</f>
        <v>0</v>
      </c>
      <c r="BI189" s="213">
        <f>IF(N189="nulová",J189,0)</f>
        <v>0</v>
      </c>
      <c r="BJ189" s="24" t="s">
        <v>80</v>
      </c>
      <c r="BK189" s="213">
        <f>ROUND(I189*H189,2)</f>
        <v>0</v>
      </c>
      <c r="BL189" s="24" t="s">
        <v>180</v>
      </c>
      <c r="BM189" s="24" t="s">
        <v>882</v>
      </c>
    </row>
    <row r="190" spans="2:47" s="1" customFormat="1" ht="27">
      <c r="B190" s="41"/>
      <c r="C190" s="63"/>
      <c r="D190" s="214" t="s">
        <v>1514</v>
      </c>
      <c r="E190" s="63"/>
      <c r="F190" s="215" t="s">
        <v>2412</v>
      </c>
      <c r="G190" s="63"/>
      <c r="H190" s="63"/>
      <c r="I190" s="172"/>
      <c r="J190" s="63"/>
      <c r="K190" s="63"/>
      <c r="L190" s="61"/>
      <c r="M190" s="283"/>
      <c r="N190" s="275"/>
      <c r="O190" s="275"/>
      <c r="P190" s="275"/>
      <c r="Q190" s="275"/>
      <c r="R190" s="275"/>
      <c r="S190" s="275"/>
      <c r="T190" s="284"/>
      <c r="AT190" s="24" t="s">
        <v>1514</v>
      </c>
      <c r="AU190" s="24" t="s">
        <v>80</v>
      </c>
    </row>
    <row r="191" spans="2:12" s="1" customFormat="1" ht="6.95" customHeight="1">
      <c r="B191" s="56"/>
      <c r="C191" s="57"/>
      <c r="D191" s="57"/>
      <c r="E191" s="57"/>
      <c r="F191" s="57"/>
      <c r="G191" s="57"/>
      <c r="H191" s="57"/>
      <c r="I191" s="148"/>
      <c r="J191" s="57"/>
      <c r="K191" s="57"/>
      <c r="L191" s="61"/>
    </row>
  </sheetData>
  <sheetProtection password="CC35" sheet="1" objects="1" scenarios="1" formatCells="0" formatColumns="0" formatRows="0" sort="0" autoFilter="0"/>
  <autoFilter ref="C79:K190"/>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Trulleyová</dc:creator>
  <cp:keywords/>
  <dc:description/>
  <cp:lastModifiedBy>Marcela Trulleyová</cp:lastModifiedBy>
  <dcterms:created xsi:type="dcterms:W3CDTF">2017-11-16T07:51:10Z</dcterms:created>
  <dcterms:modified xsi:type="dcterms:W3CDTF">2017-11-16T07:51:56Z</dcterms:modified>
  <cp:category/>
  <cp:version/>
  <cp:contentType/>
  <cp:contentStatus/>
</cp:coreProperties>
</file>