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balkonu v nád..." sheetId="2" r:id="rId2"/>
    <sheet name="VRN.1 - Vedlejší rozpočto..." sheetId="3" r:id="rId3"/>
    <sheet name="Pokyny pro vyplnění" sheetId="4" r:id="rId4"/>
  </sheets>
  <definedNames>
    <definedName name="_xlnm.Print_Area" localSheetId="0">'Rekapitulace stavby'!$D$4:$AO$33,'Rekapitulace stavby'!$C$39:$AQ$56</definedName>
    <definedName name="_xlnm._FilterDatabase" localSheetId="1" hidden="1">'01 - Oprava balkonu v nád...'!$C$96:$K$347</definedName>
    <definedName name="_xlnm.Print_Area" localSheetId="1">'01 - Oprava balkonu v nád...'!$C$4:$J$38,'01 - Oprava balkonu v nád...'!$C$44:$J$76,'01 - Oprava balkonu v nád...'!$C$82:$K$347</definedName>
    <definedName name="_xlnm._FilterDatabase" localSheetId="2" hidden="1">'VRN.1 - Vedlejší rozpočto...'!$C$83:$K$100</definedName>
    <definedName name="_xlnm.Print_Area" localSheetId="2">'VRN.1 - Vedlejší rozpočto...'!$C$4:$J$38,'VRN.1 - Vedlejší rozpočto...'!$C$44:$J$63,'VRN.1 - Vedlejší rozpočto...'!$C$69:$K$100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Oprava balkonu v nád...'!$96:$96</definedName>
    <definedName name="_xlnm.Print_Titles" localSheetId="2">'VRN.1 - Vedlejší rozpočto...'!$83:$83</definedName>
  </definedNames>
  <calcPr fullCalcOnLoad="1"/>
</workbook>
</file>

<file path=xl/sharedStrings.xml><?xml version="1.0" encoding="utf-8"?>
<sst xmlns="http://schemas.openxmlformats.org/spreadsheetml/2006/main" count="3740" uniqueCount="730">
  <si>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</si>
  <si>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</si>
  <si>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</si>
  <si>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</si>
  <si>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</si>
  <si>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</si>
  <si>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</si>
  <si>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{99fcff03-a21e-43d6-802e-208b10afb7f1}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</si>
  <si>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</si>
  <si>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</si>
  <si>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</si>
  <si>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</si>
  <si>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</si>
  <si>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</si>
  <si>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</si>
  <si>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</si>
  <si>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170804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</si>
  <si>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</si>
  <si>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</si>
  <si>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balkonu v nádvoří , Křížkovského 8</t>
  </si>
  <si>
    <t>KSO:</t>
  </si>
  <si>
    <t>801 35 19</t>
  </si>
  <si>
    <t>CC-CZ:</t>
  </si>
  <si>
    <t>12631</t>
  </si>
  <si>
    <t>Místo:</t>
  </si>
  <si>
    <t>Olomouc</t>
  </si>
  <si>
    <t>Datum:</t>
  </si>
  <si>
    <t>7. 8. 2017</t>
  </si>
  <si>
    <t>CZ-CPV:</t>
  </si>
  <si>
    <t>45000000-7</t>
  </si>
  <si>
    <t>CZ-CPA:</t>
  </si>
  <si>
    <t>41.00.28</t>
  </si>
  <si>
    <t>Zadavatel:</t>
  </si>
  <si>
    <t>IČ:</t>
  </si>
  <si>
    <t/>
  </si>
  <si>
    <t>UP Olomouc</t>
  </si>
  <si>
    <t>DIČ:</t>
  </si>
  <si>
    <t>Uchazeč:</t>
  </si>
  <si>
    <t>Vyplň údaj</t>
  </si>
  <si>
    <t>Projektant:</t>
  </si>
  <si>
    <t>Atelier A , ul. 8.května , Olomouc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</si>
  <si>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</si>
  <si>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</si>
  <si>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</si>
  <si>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</si>
  <si>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</si>
  <si>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</si>
  <si>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</si>
  <si>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</si>
  <si>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</si>
  <si>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</si>
  <si>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</si>
  <si>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</si>
  <si>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</si>
  <si>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</si>
  <si>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</si>
  <si>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</si>
  <si>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</si>
  <si>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</si>
  <si>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</si>
  <si>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</si>
  <si>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</si>
  <si>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</si>
  <si>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</si>
  <si>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</si>
  <si>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</si>
  <si>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</si>
  <si>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</si>
  <si>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</si>
  <si>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</si>
  <si>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</si>
  <si>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</si>
  <si>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</si>
  <si>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</si>
  <si>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</si>
  <si>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</si>
  <si>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</si>
  <si>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</si>
  <si>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</si>
  <si>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</si>
  <si>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</si>
  <si>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</si>
  <si>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</si>
  <si>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balkonu v nádvoří</t>
  </si>
  <si>
    <t>STA</t>
  </si>
  <si>
    <t>1</t>
  </si>
  <si>
    <t>{ad34a6ab-20ee-4910-b3a2-22968ea35935}</t>
  </si>
  <si>
    <t>2</t>
  </si>
  <si>
    <t>/</t>
  </si>
  <si>
    <t>Soupis</t>
  </si>
  <si>
    <t>{aa058cbe-4682-4db9-b5e3-2054aa8c43bf}</t>
  </si>
  <si>
    <t>VON</t>
  </si>
  <si>
    <t>Vedlejsi a ostatni naklady</t>
  </si>
  <si>
    <t>{cd1d20ac-3071-4c8a-83f8-ea3ec1145b64}</t>
  </si>
  <si>
    <t>VRN.1</t>
  </si>
  <si>
    <t>Vedlejší rozpočtové náklady</t>
  </si>
  <si>
    <t>{a7a62cc0-c56f-4195-8a4b-07c9a3e5884d}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</si>
  <si>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</si>
  <si>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</si>
  <si>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</si>
  <si>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</si>
  <si>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</si>
  <si>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</si>
  <si>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</si>
  <si>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balkonu v nádvoří</t>
  </si>
  <si>
    <t>Soupis: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</si>
  <si>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</si>
  <si>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</si>
  <si>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</si>
  <si>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</si>
  <si>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</si>
  <si>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</si>
  <si>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</si>
  <si>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</si>
  <si>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</si>
  <si>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95 - Různé dokončovací konstrukce a práce pozemních staveb</t>
  </si>
  <si>
    <t xml:space="preserve">    94 - Lešení a stavební výtahy</t>
  </si>
  <si>
    <t xml:space="preserve">    96 - Bourání konstrukcí</t>
  </si>
  <si>
    <t xml:space="preserve">    98 - Demolice a sanace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</si>
  <si>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</si>
  <si>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</si>
  <si>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</si>
  <si>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</si>
  <si>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</si>
  <si>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</si>
  <si>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767-1 - Konstrukce zámečnické - uměleckokovářské a restaurátorské práce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</si>
  <si>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</si>
  <si>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</si>
  <si>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</si>
  <si>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</si>
  <si>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</si>
  <si>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</si>
  <si>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</si>
  <si>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</si>
  <si>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</si>
  <si>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</si>
  <si>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</si>
  <si>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</si>
  <si>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</si>
  <si>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</si>
  <si>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</si>
  <si>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</si>
  <si>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</si>
  <si>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</si>
  <si>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</si>
  <si>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</si>
  <si>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</si>
  <si>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629991001</t>
  </si>
  <si>
    <t>Zakrytí vnějších ploch před znečištěním včetně pozdějšího odkrytí ploch podélných rovných (např. chodníků) fólií položenou volně</t>
  </si>
  <si>
    <t>m2</t>
  </si>
  <si>
    <t>CS ÚRS 2017 02</t>
  </si>
  <si>
    <t>4</t>
  </si>
  <si>
    <t>-1583922675</t>
  </si>
  <si>
    <t>VV</t>
  </si>
  <si>
    <t>"v.č.1</t>
  </si>
  <si>
    <t>24,48*3,0+(7,7+5,2)*3,0</t>
  </si>
  <si>
    <t>Součet</t>
  </si>
  <si>
    <t>629991011</t>
  </si>
  <si>
    <t>Zakrytí vnějších ploch před znečištěním včetně pozdějšího odkrytí výplní otvorů a svislých ploch fólií přilepenou lepící páskou</t>
  </si>
  <si>
    <t>-1431095773</t>
  </si>
  <si>
    <t>24,48*4+(7,7+1,5+5,2+1,5)*4</t>
  </si>
  <si>
    <t>3</t>
  </si>
  <si>
    <t>636612132</t>
  </si>
  <si>
    <t>Dlažba z recyklované pryže ze zámkových dlaždic velikosti 200x165 mm kladených na předem vyrovnaný podklad z betonu nebo asfaltu volně barevných - červených</t>
  </si>
  <si>
    <t>-344891268</t>
  </si>
  <si>
    <t>"v.č.1 - tabulka -  řemeslné práce Pv/01</t>
  </si>
  <si>
    <t>45</t>
  </si>
  <si>
    <t>9</t>
  </si>
  <si>
    <t>Ostatní konstrukce a práce, bourání</t>
  </si>
  <si>
    <t>975063431</t>
  </si>
  <si>
    <t>Podchycení (podepření) schodů a podest dřevěnou výztuhou visutých, v. podchycení do 3,5 m rovných, při zatížení hmotností do 800 kg/m2</t>
  </si>
  <si>
    <t>1317796964</t>
  </si>
  <si>
    <t>1,1*3</t>
  </si>
  <si>
    <t>95</t>
  </si>
  <si>
    <t>Různé dokončovací konstrukce a práce pozemních staveb</t>
  </si>
  <si>
    <t>5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</si>
  <si>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</si>
  <si>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</si>
  <si>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-799741076</t>
  </si>
  <si>
    <t>24,48*5,0+(7,7+5,2)*5,0</t>
  </si>
  <si>
    <t>94</t>
  </si>
  <si>
    <t>Lešení a stavební výtahy</t>
  </si>
  <si>
    <t>941111131</t>
  </si>
  <si>
    <t>Montáž lešení řadového trubkového lehkého pracovního s podlahami s provozním zatížením tř. 3 do 200 kg/m2 šířky tř. W12 přes 1,2 do 1,5 m, výšky do 10 m</t>
  </si>
  <si>
    <t>-1261695973</t>
  </si>
  <si>
    <t>24,48*4+(7,7+1,5+5,2+1,5+1,15+1,5+1,11+1,5)*4</t>
  </si>
  <si>
    <t>7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</si>
  <si>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</si>
  <si>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</si>
  <si>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447456743</t>
  </si>
  <si>
    <t>24,48*4+(7,7+1,5+5,2+1,5+1,15+1,5+1,11+1,5)*4*30*2</t>
  </si>
  <si>
    <t>8</t>
  </si>
  <si>
    <t>941111831</t>
  </si>
  <si>
    <t>Demontáž lešení řadového trubkového lehkého pracovního s podlahami s provozním zatížením tř. 3 do 200 kg/m2 šířky tř. W12 přes 1,2 do 1,5 m, výšky do 10 m</t>
  </si>
  <si>
    <t>1724075313</t>
  </si>
  <si>
    <t>"viz montáž lešení</t>
  </si>
  <si>
    <t>182,56</t>
  </si>
  <si>
    <t>944111122</t>
  </si>
  <si>
    <t>Montáž ochranného zábradlí trubkového vnitřního na lešeňových konstrukcích dvoutyčového</t>
  </si>
  <si>
    <t>m</t>
  </si>
  <si>
    <t>-905281071</t>
  </si>
  <si>
    <t>24,48+7,7+5,2</t>
  </si>
  <si>
    <t>10</t>
  </si>
  <si>
    <t>944111222</t>
  </si>
  <si>
    <t>Montáž ochranného zábradlí trubkového Příplatek za první a každý další den použití zábradlí k ceně -1122</t>
  </si>
  <si>
    <t>-567528200</t>
  </si>
  <si>
    <t>"viz montáž</t>
  </si>
  <si>
    <t>37,38*30*2</t>
  </si>
  <si>
    <t>11</t>
  </si>
  <si>
    <t>944111822</t>
  </si>
  <si>
    <t>Demontáž ochranného zábradlí trubkového vnitřního na lešeňových konstrukcích dvoutyčového</t>
  </si>
  <si>
    <t>186054478</t>
  </si>
  <si>
    <t>37,38</t>
  </si>
  <si>
    <t>12</t>
  </si>
  <si>
    <t>944711113</t>
  </si>
  <si>
    <t>Montáž záchytné stříšky zřizované současně s lehkým nebo těžkým lešením, šířky přes 2,0 do 2,5 m</t>
  </si>
  <si>
    <t>1725731893</t>
  </si>
  <si>
    <t>1,2*3+3</t>
  </si>
  <si>
    <t>13</t>
  </si>
  <si>
    <t>944711213</t>
  </si>
  <si>
    <t>Montáž záchytné stříšky Příplatek za první a každý další den použití záchytné stříšky k ceně -1113</t>
  </si>
  <si>
    <t>1415866088</t>
  </si>
  <si>
    <t>6,6*30*2</t>
  </si>
  <si>
    <t>14</t>
  </si>
  <si>
    <t>944711813</t>
  </si>
  <si>
    <t>Demontáž záchytné stříšky zřizované současně s lehkým nebo těžkým lešením, šířky přes 2,0 do 2,5 m</t>
  </si>
  <si>
    <t>937156089</t>
  </si>
  <si>
    <t>6,6</t>
  </si>
  <si>
    <t>949511112</t>
  </si>
  <si>
    <t>Montáž podchodu u trubkových lešení zřizovaného současně s lehkým nebo těžkým pracovním lešením, šířky do 2,0 m</t>
  </si>
  <si>
    <t>1518068507</t>
  </si>
  <si>
    <t>1,1*4</t>
  </si>
  <si>
    <t>16</t>
  </si>
  <si>
    <t>949511212</t>
  </si>
  <si>
    <t>Montáž podchodu u trubkových lešení Příplatek k cenám za první a každý další den použití podchodu k ceně -1112</t>
  </si>
  <si>
    <t>1052859367</t>
  </si>
  <si>
    <t>4,4*30*2</t>
  </si>
  <si>
    <t>17</t>
  </si>
  <si>
    <t>949511812</t>
  </si>
  <si>
    <t>Demontáž podchodu u trubkových lešení zřizovaného současně s lehkým nebo těžkým pracovním lešením, šířky do 2,0 m</t>
  </si>
  <si>
    <t>182138716</t>
  </si>
  <si>
    <t>4,4</t>
  </si>
  <si>
    <t>18</t>
  </si>
  <si>
    <t>944611111</t>
  </si>
  <si>
    <t>Montáž ochranné plachty zavěšené na konstrukci lešení z textilie z umělých vláken</t>
  </si>
  <si>
    <t>780366325</t>
  </si>
  <si>
    <t>"viz lešení</t>
  </si>
  <si>
    <t>19</t>
  </si>
  <si>
    <t>944611211</t>
  </si>
  <si>
    <t>Montáž ochranné plachty Příplatek za první a každý další den použití plachty k ceně -1111</t>
  </si>
  <si>
    <t>-629371150</t>
  </si>
  <si>
    <t>20</t>
  </si>
  <si>
    <t>944611811</t>
  </si>
  <si>
    <t>Demontáž ochranné plachty zavěšené na konstrukci lešení z textilie z umělých vláken</t>
  </si>
  <si>
    <t>399283774</t>
  </si>
  <si>
    <t>96</t>
  </si>
  <si>
    <t>Bourání konstrukcí</t>
  </si>
  <si>
    <t>965081213</t>
  </si>
  <si>
    <t>Bourání podlah z dlaždic bez podkladního lože nebo mazaniny, s jakoukoliv výplní spár keramických nebo xylolitových tl. do 10 mm, plochy přes 1 m2</t>
  </si>
  <si>
    <t>-1043068631</t>
  </si>
  <si>
    <t>98</t>
  </si>
  <si>
    <t>Demolice a sanace</t>
  </si>
  <si>
    <t>22</t>
  </si>
  <si>
    <t>985112133</t>
  </si>
  <si>
    <t>Odsekání degradovaného betonu rubu kleneb a podlah, tloušťky přes 30 do 50 mm</t>
  </si>
  <si>
    <t>1970690962</t>
  </si>
  <si>
    <t>23</t>
  </si>
  <si>
    <t>985121122</t>
  </si>
  <si>
    <t>Tryskání degradovaného betonu stěn, rubu kleneb a podlah vodou pod tlakem přes 300 do 1 250 barů</t>
  </si>
  <si>
    <t>1754078871</t>
  </si>
  <si>
    <t>24</t>
  </si>
  <si>
    <t>985311314</t>
  </si>
  <si>
    <t>Reprofilace betonu sanačními maltami na cementové bázi ručně rubu kleneb a podlah, tloušťky přes 30 do 40 mm</t>
  </si>
  <si>
    <t>682547499</t>
  </si>
  <si>
    <t>"v.č.1 - tabulka -  řemeslné práce Pv/01 - 70 %</t>
  </si>
  <si>
    <t>45*0,7</t>
  </si>
  <si>
    <t>25</t>
  </si>
  <si>
    <t>985312133</t>
  </si>
  <si>
    <t>Stěrka k vyrovnání ploch reprofilovaného betonu rubu kleneb a podlah, tloušťky přes 3 do 4 mm</t>
  </si>
  <si>
    <t>-317665988</t>
  </si>
  <si>
    <t>26</t>
  </si>
  <si>
    <t>985321112</t>
  </si>
  <si>
    <t>Ochranný nátěr betonářské výztuže 1 vrstva tloušťky 1 mm na cementové bázi rubu kleneb a podlah</t>
  </si>
  <si>
    <t>-11598920</t>
  </si>
  <si>
    <t>"v.č.1 - tabulka -  řemeslné práce Pv/01 - 60 %</t>
  </si>
  <si>
    <t>45*0,6</t>
  </si>
  <si>
    <t>27</t>
  </si>
  <si>
    <t>985112122</t>
  </si>
  <si>
    <t>Odsekání degradovaného betonu líce kleneb a podhledů, tloušťky přes 10 do 30 mm</t>
  </si>
  <si>
    <t>-1093733217</t>
  </si>
  <si>
    <t>28</t>
  </si>
  <si>
    <t>985121222</t>
  </si>
  <si>
    <t>Tryskání degradovaného betonu líce kleneb a podhledů vodou pod tlakem přes 300 do 1 250 barů</t>
  </si>
  <si>
    <t>-866334256</t>
  </si>
  <si>
    <t>29</t>
  </si>
  <si>
    <t>985311212</t>
  </si>
  <si>
    <t>Reprofilace betonu sanačními maltami na cementové bázi ručně líce kleneb a podhledů, tloušťky přes 10 do 20 mm</t>
  </si>
  <si>
    <t>959015756</t>
  </si>
  <si>
    <t>30</t>
  </si>
  <si>
    <t>985312123</t>
  </si>
  <si>
    <t>Stěrka k vyrovnání ploch reprofilovaného betonu líce kleneb a podhledů, tloušťky přes 3 do 4 mm</t>
  </si>
  <si>
    <t>29121078</t>
  </si>
  <si>
    <t>31</t>
  </si>
  <si>
    <t>985321111</t>
  </si>
  <si>
    <t>Ochranný nátěr betonářské výztuže 1 vrstva tloušťky 1 mm na cementové bázi stěn, líce kleneb a podhledů</t>
  </si>
  <si>
    <t>-143369922</t>
  </si>
  <si>
    <t>32</t>
  </si>
  <si>
    <t>985323111</t>
  </si>
  <si>
    <t>Spojovací můstek reprofilovaného betonu na cementové bázi, tloušťky 1 mm</t>
  </si>
  <si>
    <t>370264528</t>
  </si>
  <si>
    <t>45*2</t>
  </si>
  <si>
    <t>997</t>
  </si>
  <si>
    <t>Přesun sutě</t>
  </si>
  <si>
    <t>33</t>
  </si>
  <si>
    <t>997013211</t>
  </si>
  <si>
    <t>Vnitrostaveništní doprava suti a vybouraných hmot vodorovně do 50 m svisle ručně (nošením po schodech) pro budovy a haly výšky do 6 m</t>
  </si>
  <si>
    <t>t</t>
  </si>
  <si>
    <t>-1464035147</t>
  </si>
  <si>
    <t>34</t>
  </si>
  <si>
    <t>997013501</t>
  </si>
  <si>
    <t>Odvoz suti a vybouraných hmot na skládku nebo meziskládku se složením, na vzdálenost do 1 km</t>
  </si>
  <si>
    <t>1955627317</t>
  </si>
  <si>
    <t>35</t>
  </si>
  <si>
    <t>997013509</t>
  </si>
  <si>
    <t>Odvoz suti a vybouraných hmot na skládku nebo meziskládku se složením, na vzdálenost Příplatek k ceně za každý další i započatý 1 km přes 1 km</t>
  </si>
  <si>
    <t>1980421403</t>
  </si>
  <si>
    <t>16,221*15 'Přepočtené koeficientem množství</t>
  </si>
  <si>
    <t>36</t>
  </si>
  <si>
    <t>997013831</t>
  </si>
  <si>
    <t>Poplatek za uložení stavebního odpadu na skládce (skládkovné) směsného</t>
  </si>
  <si>
    <t>-484636723</t>
  </si>
  <si>
    <t>"vybouraná suť - odpočet izolace</t>
  </si>
  <si>
    <t>16,221-0,360</t>
  </si>
  <si>
    <t>37</t>
  </si>
  <si>
    <t>997013814</t>
  </si>
  <si>
    <t>Poplatek za uložení stavebního odpadu na skládce (skládkovné) z izolačních materiálů</t>
  </si>
  <si>
    <t>256940663</t>
  </si>
  <si>
    <t>"vybouraná izolace</t>
  </si>
  <si>
    <t>0,360</t>
  </si>
  <si>
    <t>998</t>
  </si>
  <si>
    <t>Přesun hmot</t>
  </si>
  <si>
    <t>38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</si>
  <si>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</si>
  <si>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</si>
  <si>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402011286</t>
  </si>
  <si>
    <t>PSV</t>
  </si>
  <si>
    <t>Práce a dodávky PSV</t>
  </si>
  <si>
    <t>711</t>
  </si>
  <si>
    <t>Izolace proti vodě, vlhkosti a plynům</t>
  </si>
  <si>
    <t>39</t>
  </si>
  <si>
    <t>711131811</t>
  </si>
  <si>
    <t>Odstranění izolace proti zemní vlhkosti na ploše vodorovné V</t>
  </si>
  <si>
    <t>-647371083</t>
  </si>
  <si>
    <t>712</t>
  </si>
  <si>
    <t>Povlakové krytiny</t>
  </si>
  <si>
    <t>40</t>
  </si>
  <si>
    <t>712363031</t>
  </si>
  <si>
    <t>Provedení povlakové krytiny střech plochých do 10 st. fólií termoplastickou PO (polyolefin) rozvinutí a natažení fólie v ploše</t>
  </si>
  <si>
    <t>351727404</t>
  </si>
  <si>
    <t>"viz tabulka klempířské práce</t>
  </si>
  <si>
    <t>43,7</t>
  </si>
  <si>
    <t>41</t>
  </si>
  <si>
    <t>712363032</t>
  </si>
  <si>
    <t>Provedení povlakové krytiny střech plochých do 10 st. fólií termoplastickou PO (polyolefin) vytvoření spoje dvou pásů fólií horkovzdušným navařením</t>
  </si>
  <si>
    <t>1511341106</t>
  </si>
  <si>
    <t>(1,15+0,1+0,1)*2</t>
  </si>
  <si>
    <t>42</t>
  </si>
  <si>
    <t>712363033</t>
  </si>
  <si>
    <t>Provedení povlakové krytiny střech plochých do 10 st. fólií termoplastickou PO (polyolefin) aplikace fólie na oplechování (na tzv. fóliový plech) horkovzdušným navařením</t>
  </si>
  <si>
    <t>873055678</t>
  </si>
  <si>
    <t>"viz tabulka klempířské práce - Kl/01</t>
  </si>
  <si>
    <t>37,6*0,15</t>
  </si>
  <si>
    <t>43</t>
  </si>
  <si>
    <t>M</t>
  </si>
  <si>
    <t>283R31030</t>
  </si>
  <si>
    <t>fólie FPO vyztužená skelným vláknem,  tl. 2,0 mm - specifikace viz tabulka klemp. práce</t>
  </si>
  <si>
    <t>-728559162</t>
  </si>
  <si>
    <t>"viz provedení krytiny</t>
  </si>
  <si>
    <t>43,70</t>
  </si>
  <si>
    <t>43,7*1,15 'Přepočtené koeficientem množství</t>
  </si>
  <si>
    <t>44</t>
  </si>
  <si>
    <t>712363103</t>
  </si>
  <si>
    <t>Provedení povlakové krytiny střech plochých do 10 st. fólií ostatní činnosti při pokládání hydroizolačních fólií (materiál ve specifikaci) mechanické ukotvení talířovou hmoždinkou do prostého nebo železového betonu</t>
  </si>
  <si>
    <t>kus</t>
  </si>
  <si>
    <t>118471159</t>
  </si>
  <si>
    <t>"43,7*5= 218,50</t>
  </si>
  <si>
    <t>219</t>
  </si>
  <si>
    <t>590513240</t>
  </si>
  <si>
    <t>hmoždinka talířová s ocelovým předmontovaným trnem pro tepelnou izolaci 8x60 x 75</t>
  </si>
  <si>
    <t>-2140388998</t>
  </si>
  <si>
    <t>"viz provedení kotvení</t>
  </si>
  <si>
    <t>219*1,05 'Přepočtené koeficientem množství</t>
  </si>
  <si>
    <t>46</t>
  </si>
  <si>
    <t>712363112</t>
  </si>
  <si>
    <t>Provedení povlakové krytiny střech plochých do 10 st. fólií ostatní činnosti při pokládání hydroizolačních fólií (materiál ve specifikaci) vodotěsné překrytí talířové hmoždinky pruhem fólie horkovzdušným navařením</t>
  </si>
  <si>
    <t>1769255181</t>
  </si>
  <si>
    <t>"viz hmoždinka</t>
  </si>
  <si>
    <t>47</t>
  </si>
  <si>
    <t>-1341196790</t>
  </si>
  <si>
    <t>219*0,1*0,1</t>
  </si>
  <si>
    <t>48</t>
  </si>
  <si>
    <t>712363122</t>
  </si>
  <si>
    <t>Provedení povlakové krytiny střech plochých do 10 st. fólií ostatní činnosti při pokládání hydroizolačních fólií (materiál ve specifikaci) zaizolování prostupů střešní rovinou provedení rohů a koutů izolačními tvarovkami horkovzdušným navařením</t>
  </si>
  <si>
    <t>-471087863</t>
  </si>
  <si>
    <t>49</t>
  </si>
  <si>
    <t>283R76000</t>
  </si>
  <si>
    <t xml:space="preserve">tvarovka koutová </t>
  </si>
  <si>
    <t>-77202748</t>
  </si>
  <si>
    <t>"viz provedení tvarovky</t>
  </si>
  <si>
    <t>50</t>
  </si>
  <si>
    <t>998712101</t>
  </si>
  <si>
    <t>Přesun hmot pro povlakové krytiny stanovený z hmotnosti přesunovaného materiálu vodorovná dopravní vzdálenost do 50 m v objektech výšky do 6 m</t>
  </si>
  <si>
    <t>-216144570</t>
  </si>
  <si>
    <t>764</t>
  </si>
  <si>
    <t>Konstrukce klempířské</t>
  </si>
  <si>
    <t>51</t>
  </si>
  <si>
    <t>764002811</t>
  </si>
  <si>
    <t>Demontáž klempířských konstrukcí okapového plechu do suti, v krytině povlakové</t>
  </si>
  <si>
    <t>-1874390822</t>
  </si>
  <si>
    <t>7,7+22,20+5,2+1,15+1,11</t>
  </si>
  <si>
    <t>52</t>
  </si>
  <si>
    <t>764202134</t>
  </si>
  <si>
    <t>Montáž oplechování střešních prvků okapu okapovým plechem rovným</t>
  </si>
  <si>
    <t>-1508188313</t>
  </si>
  <si>
    <t>"Kl/01</t>
  </si>
  <si>
    <t>37,6</t>
  </si>
  <si>
    <t>53</t>
  </si>
  <si>
    <t>138R001</t>
  </si>
  <si>
    <t>Oplechování hrany  balkonu poplastovaný plech tl. 0,7 mm r.š. 150 mm  ozn Kl/01 ,povrch 25 µm Polyester mat  - specifikace viz tabulka klemp. práce</t>
  </si>
  <si>
    <t>1576557540</t>
  </si>
  <si>
    <t>37,60</t>
  </si>
  <si>
    <t>54</t>
  </si>
  <si>
    <t>764301115</t>
  </si>
  <si>
    <t>Montáž  lemování zdí boční nebo horní rovné, střech s krytinou skládanou mimo prejzovou, rozvinuté šířky do 400 mm</t>
  </si>
  <si>
    <t>-1790085706</t>
  </si>
  <si>
    <t>"Kl/02</t>
  </si>
  <si>
    <t>39,3</t>
  </si>
  <si>
    <t>"Kl/03</t>
  </si>
  <si>
    <t>"Kl/04</t>
  </si>
  <si>
    <t>55</t>
  </si>
  <si>
    <t>138R002</t>
  </si>
  <si>
    <t>Lišta pro přikotvení  PVC folie na stěnu ,poplastovaný plech tl. 0,7 mm r.š. 80 mm  ozn Kl/02 ,povrch 25 µm Polyester mat  - specifikace viz tabulka klemp. práce</t>
  </si>
  <si>
    <t>1836247534</t>
  </si>
  <si>
    <t>39,30</t>
  </si>
  <si>
    <t>56</t>
  </si>
  <si>
    <t>138R003</t>
  </si>
  <si>
    <t>Krycí lišta z předzvětrlého titanzinkového plechu tl. 0,7 mm r.š. 150 mm  ozn. Kl/03   - specifikace viz tabulka klemp. práce</t>
  </si>
  <si>
    <t>-1817130955</t>
  </si>
  <si>
    <t>57</t>
  </si>
  <si>
    <t>138R004</t>
  </si>
  <si>
    <t>Zpevnění koutu - poplastovaný plech tl. 0,7 mm r.š. 100 mm  ozn Kl/04 ,povrch 25 µm Polyester mat  - specifikace viz tabulka klemp. práce</t>
  </si>
  <si>
    <t>1205573673</t>
  </si>
  <si>
    <t>58</t>
  </si>
  <si>
    <t>764306114</t>
  </si>
  <si>
    <t>Montáž lemování sloupků zábradlí obvodu přes 300 mm</t>
  </si>
  <si>
    <t>-1290283769</t>
  </si>
  <si>
    <t>59</t>
  </si>
  <si>
    <t>138R005</t>
  </si>
  <si>
    <t>ks</t>
  </si>
  <si>
    <t>-726414703</t>
  </si>
  <si>
    <t>60</t>
  </si>
  <si>
    <t>998764101</t>
  </si>
  <si>
    <t>Přesun hmot pro konstrukce klempířské stanovený z hmotnosti přesunovaného materiálu vodorovná dopravní vzdálenost do 50 m v objektech výšky do 6 m</t>
  </si>
  <si>
    <t>-856145244</t>
  </si>
  <si>
    <t>767-1</t>
  </si>
  <si>
    <t>Konstrukce zámečnické - uměleckokovářské a restaurátorské práce</t>
  </si>
  <si>
    <t>61</t>
  </si>
  <si>
    <t>767R00R01</t>
  </si>
  <si>
    <t>Odborná demontáž jednotlivých polí zábradlí včetně nosných sloupků</t>
  </si>
  <si>
    <t>-489634856</t>
  </si>
  <si>
    <t>1,1+7,7+22,20+5,7+1,15</t>
  </si>
  <si>
    <t>62</t>
  </si>
  <si>
    <t>767R00R02</t>
  </si>
  <si>
    <t>Nadstavení sloupků zábradlí a nové technické řešení ukotvení - specifikace viz restaurátorský záměr</t>
  </si>
  <si>
    <t>1523430952</t>
  </si>
  <si>
    <t>63</t>
  </si>
  <si>
    <t>767R00R03</t>
  </si>
  <si>
    <t>Doplnění rohových sloupků zábradlí  - specifikace viz restaurátorský záměr</t>
  </si>
  <si>
    <t>1884483660</t>
  </si>
  <si>
    <t>64</t>
  </si>
  <si>
    <t>767R00R04</t>
  </si>
  <si>
    <t>Odborná oprava zábradlí balkonu - specifikace  viz restaurátorský záměr</t>
  </si>
  <si>
    <t>-2059255108</t>
  </si>
  <si>
    <t>65</t>
  </si>
  <si>
    <t>767R00R05</t>
  </si>
  <si>
    <t>Demontáž nepůvodní krajní konzoly a nahrazení novou odlitou kopií originálu - specifikace  viz restaurátorský záměr</t>
  </si>
  <si>
    <t>1535044037</t>
  </si>
  <si>
    <t>66</t>
  </si>
  <si>
    <t>767R00R06</t>
  </si>
  <si>
    <t>Odborná oprava hlavic na litinových konzolách - specifikace viz restaurátorský záměr</t>
  </si>
  <si>
    <t>-17728023</t>
  </si>
  <si>
    <t>67</t>
  </si>
  <si>
    <t>767R00R07</t>
  </si>
  <si>
    <t>Odborné očištění litinových i Fe prvků od koroze , původních nátěrů a jejich chemické ošetření - specifikace viz restaurátorský záměr</t>
  </si>
  <si>
    <t>-328189820</t>
  </si>
  <si>
    <t>68</t>
  </si>
  <si>
    <t>767R00R08</t>
  </si>
  <si>
    <t>Finální povrchová úprava prvků - specifikace viz restaurátorský záměr</t>
  </si>
  <si>
    <t>-138697389</t>
  </si>
  <si>
    <t>(1,1+7,7+22,20+5,7+1,15)</t>
  </si>
  <si>
    <t>69</t>
  </si>
  <si>
    <t>767R00R09</t>
  </si>
  <si>
    <t>Zpětná montáž opravených prvků zábradlí  - specifikace viz restaurátorský záměr</t>
  </si>
  <si>
    <t>1532534753</t>
  </si>
  <si>
    <t>70</t>
  </si>
  <si>
    <t>767R00R10</t>
  </si>
  <si>
    <t>Odborný průzkum stávající konstrukce zábradlí balkonu (fotodokumentace,stratigrafie) včetně restaurátorské zprávy - specifikace viz restaurátorský záměr</t>
  </si>
  <si>
    <t>soubor</t>
  </si>
  <si>
    <t>1128788271</t>
  </si>
  <si>
    <t>71</t>
  </si>
  <si>
    <t>767R00R11</t>
  </si>
  <si>
    <t>Náklady na materiál a dopravu opravovaných prvků do odborné dílny a zpět - specifikace viz restaurátorský záměr</t>
  </si>
  <si>
    <t>-1867598955</t>
  </si>
  <si>
    <t>783</t>
  </si>
  <si>
    <t>Dokončovací práce - nátěry</t>
  </si>
  <si>
    <t>72</t>
  </si>
  <si>
    <t>783823155</t>
  </si>
  <si>
    <t>Penetrační nátěr omítek hrubých betonových povrchů nebo omítek hrubých, rýhovaných tenkovrstvých nebo škrábaných (břízolitových) silikonový</t>
  </si>
  <si>
    <t>300574041</t>
  </si>
  <si>
    <t>73</t>
  </si>
  <si>
    <t>783827405</t>
  </si>
  <si>
    <t>Krycí (ochranný ) nátěr omítek dvojnásobný hladkých betonových povrchů nebo povrchů z desek na bázi dřeva (dřevovláknitých apod.) silikonový</t>
  </si>
  <si>
    <t>642468255</t>
  </si>
  <si>
    <t>"viz penetrace</t>
  </si>
  <si>
    <t>VON - Vedlejsi a ostatni naklady</t>
  </si>
  <si>
    <t>VRN.1 - Vedlejší rozpočtové náklady</t>
  </si>
  <si>
    <t>VRN -   Vedlejší rozpočtové náklady</t>
  </si>
  <si>
    <t xml:space="preserve">    VRN9 - Ostatní náklady</t>
  </si>
  <si>
    <t>VRN</t>
  </si>
  <si>
    <t xml:space="preserve">  Vedlejší rozpočtové náklady</t>
  </si>
  <si>
    <t>030001001</t>
  </si>
  <si>
    <t>Náklady na dokumentaci ZS, na přípravu území pro ZS včetně odstranění materiálu a konstrukcí v prostoru staveniště, na vybudování odběrných míst, na zřízení přípojek médií, na vlastní vybudování objektů ZS, provizornich komunikací, oplocení a osvětlení pěších/dopravních koridorů apod.</t>
  </si>
  <si>
    <t>Kč</t>
  </si>
  <si>
    <t>1024</t>
  </si>
  <si>
    <t>796712806</t>
  </si>
  <si>
    <t>030001002</t>
  </si>
  <si>
    <t>Náklady na vybavení/pronájem objektů ZS, náklady na energie, úklid, údržbu a opravy objektů ZS, čištění pojezdových a manipulačních ploch, zabezpečení staveniště apod.</t>
  </si>
  <si>
    <t>-1656609831</t>
  </si>
  <si>
    <t>039001003</t>
  </si>
  <si>
    <t xml:space="preserve">Náklady na demontáž/odstranění objektů ZS a jejich odvozu a náklady na uvedení pozemku do původního stavu včetně nákladů s tím spojených.
</t>
  </si>
  <si>
    <t>-539450297</t>
  </si>
  <si>
    <t>079002001</t>
  </si>
  <si>
    <t>Náklady na vliv ostatních provozních vlivů</t>
  </si>
  <si>
    <t>-1278327342</t>
  </si>
  <si>
    <t>VRN9</t>
  </si>
  <si>
    <t>Ostatní náklady</t>
  </si>
  <si>
    <t>091404000</t>
  </si>
  <si>
    <t>Ostatní náklady související s objektem práce na památkovém objektu</t>
  </si>
  <si>
    <t>CS ÚRS 2017 01</t>
  </si>
  <si>
    <t>-988768983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</si>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</sst>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42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42" t="s">
        <v>31</v>
      </c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33</v>
      </c>
      <c r="AL10" s="29"/>
      <c r="AM10" s="29"/>
      <c r="AN10" s="35" t="s">
        <v>34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36</v>
      </c>
      <c r="AL11" s="29"/>
      <c r="AM11" s="29"/>
      <c r="AN11" s="35" t="s">
        <v>34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33</v>
      </c>
      <c r="AL13" s="29"/>
      <c r="AM13" s="29"/>
      <c r="AN13" s="43" t="s">
        <v>38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3" t="s">
        <v>38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36</v>
      </c>
      <c r="AL14" s="29"/>
      <c r="AM14" s="29"/>
      <c r="AN14" s="43" t="s">
        <v>38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33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36</v>
      </c>
      <c r="AL17" s="29"/>
      <c r="AM17" s="29"/>
      <c r="AN17" s="35" t="s">
        <v>34</v>
      </c>
      <c r="AO17" s="29"/>
      <c r="AP17" s="29"/>
      <c r="AQ17" s="31"/>
      <c r="BE17" s="39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71.25" customHeight="1">
      <c r="B20" s="28"/>
      <c r="C20" s="29"/>
      <c r="D20" s="29"/>
      <c r="E20" s="45" t="s">
        <v>43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pans="2:57" s="1" customFormat="1" ht="25.9" customHeight="1">
      <c r="B23" s="47"/>
      <c r="C23" s="48"/>
      <c r="D23" s="49" t="s">
        <v>44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45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46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47</v>
      </c>
      <c r="AL25" s="53"/>
      <c r="AM25" s="53"/>
      <c r="AN25" s="53"/>
      <c r="AO25" s="53"/>
      <c r="AP25" s="48"/>
      <c r="AQ25" s="52"/>
      <c r="BE25" s="39"/>
    </row>
    <row r="26" spans="2:57" s="2" customFormat="1" ht="14.4" customHeight="1">
      <c r="B26" s="54"/>
      <c r="C26" s="55"/>
      <c r="D26" s="56" t="s">
        <v>48</v>
      </c>
      <c r="E26" s="55"/>
      <c r="F26" s="56" t="s">
        <v>49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pans="2:57" s="2" customFormat="1" ht="14.4" customHeight="1">
      <c r="B27" s="54"/>
      <c r="C27" s="55"/>
      <c r="D27" s="55"/>
      <c r="E27" s="55"/>
      <c r="F27" s="56" t="s">
        <v>50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spans="2:57" s="2" customFormat="1" ht="14.4" customHeight="1" hidden="1">
      <c r="B28" s="54"/>
      <c r="C28" s="55"/>
      <c r="D28" s="55"/>
      <c r="E28" s="55"/>
      <c r="F28" s="56" t="s">
        <v>51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spans="2:57" s="2" customFormat="1" ht="14.4" customHeight="1" hidden="1">
      <c r="B29" s="54"/>
      <c r="C29" s="55"/>
      <c r="D29" s="55"/>
      <c r="E29" s="55"/>
      <c r="F29" s="56" t="s">
        <v>52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spans="2:57" s="2" customFormat="1" ht="14.4" customHeight="1" hidden="1">
      <c r="B30" s="54"/>
      <c r="C30" s="55"/>
      <c r="D30" s="55"/>
      <c r="E30" s="55"/>
      <c r="F30" s="56" t="s">
        <v>53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pans="2:57" s="1" customFormat="1" ht="25.9" customHeight="1">
      <c r="B32" s="47"/>
      <c r="C32" s="60"/>
      <c r="D32" s="61" t="s">
        <v>54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55</v>
      </c>
      <c r="U32" s="62"/>
      <c r="V32" s="62"/>
      <c r="W32" s="62"/>
      <c r="X32" s="64" t="s">
        <v>56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170804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Oprava balkonu v nádvoří , Křížkovského 8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24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Olomouc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26</v>
      </c>
      <c r="AJ44" s="75"/>
      <c r="AK44" s="75"/>
      <c r="AL44" s="75"/>
      <c r="AM44" s="86" t="str">
        <f>IF(AN8="","",AN8)</f>
        <v>7. 8. 2017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32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UP Olomouc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39</v>
      </c>
      <c r="AJ46" s="75"/>
      <c r="AK46" s="75"/>
      <c r="AL46" s="75"/>
      <c r="AM46" s="78" t="str">
        <f>IF(E17="","",E17)</f>
        <v>Atelier A , ul. 8.května , Olomouc</v>
      </c>
      <c r="AN46" s="78"/>
      <c r="AO46" s="78"/>
      <c r="AP46" s="78"/>
      <c r="AQ46" s="75"/>
      <c r="AR46" s="73"/>
      <c r="AS46" s="87" t="s">
        <v>58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37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59</v>
      </c>
      <c r="D49" s="98"/>
      <c r="E49" s="98"/>
      <c r="F49" s="98"/>
      <c r="G49" s="98"/>
      <c r="H49" s="99"/>
      <c r="I49" s="100" t="s">
        <v>60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61</v>
      </c>
      <c r="AH49" s="98"/>
      <c r="AI49" s="98"/>
      <c r="AJ49" s="98"/>
      <c r="AK49" s="98"/>
      <c r="AL49" s="98"/>
      <c r="AM49" s="98"/>
      <c r="AN49" s="100" t="s">
        <v>62</v>
      </c>
      <c r="AO49" s="98"/>
      <c r="AP49" s="98"/>
      <c r="AQ49" s="102" t="s">
        <v>63</v>
      </c>
      <c r="AR49" s="73"/>
      <c r="AS49" s="103" t="s">
        <v>64</v>
      </c>
      <c r="AT49" s="104" t="s">
        <v>65</v>
      </c>
      <c r="AU49" s="104" t="s">
        <v>66</v>
      </c>
      <c r="AV49" s="104" t="s">
        <v>67</v>
      </c>
      <c r="AW49" s="104" t="s">
        <v>68</v>
      </c>
      <c r="AX49" s="104" t="s">
        <v>69</v>
      </c>
      <c r="AY49" s="104" t="s">
        <v>70</v>
      </c>
      <c r="AZ49" s="104" t="s">
        <v>71</v>
      </c>
      <c r="BA49" s="104" t="s">
        <v>72</v>
      </c>
      <c r="BB49" s="104" t="s">
        <v>73</v>
      </c>
      <c r="BC49" s="104" t="s">
        <v>74</v>
      </c>
      <c r="BD49" s="105" t="s">
        <v>75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76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34</v>
      </c>
      <c r="AR51" s="84"/>
      <c r="AS51" s="114">
        <f>ROUND(AS52+AS54,2)</f>
        <v>0</v>
      </c>
      <c r="AT51" s="115">
        <f>ROUND(SUM(AV51:AW51),2)</f>
        <v>0</v>
      </c>
      <c r="AU51" s="116">
        <f>ROUND(AU52+AU54,5)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ROUND(AZ52+AZ54,2)</f>
        <v>0</v>
      </c>
      <c r="BA51" s="115">
        <f>ROUND(BA52+BA54,2)</f>
        <v>0</v>
      </c>
      <c r="BB51" s="115">
        <f>ROUND(BB52+BB54,2)</f>
        <v>0</v>
      </c>
      <c r="BC51" s="115">
        <f>ROUND(BC52+BC54,2)</f>
        <v>0</v>
      </c>
      <c r="BD51" s="117">
        <f>ROUND(BD52+BD54,2)</f>
        <v>0</v>
      </c>
      <c r="BS51" s="118" t="s">
        <v>77</v>
      </c>
      <c r="BT51" s="118" t="s">
        <v>78</v>
      </c>
      <c r="BU51" s="119" t="s">
        <v>79</v>
      </c>
      <c r="BV51" s="118" t="s">
        <v>80</v>
      </c>
      <c r="BW51" s="118" t="s">
        <v>7</v>
      </c>
      <c r="BX51" s="118" t="s">
        <v>81</v>
      </c>
      <c r="CL51" s="118" t="s">
        <v>21</v>
      </c>
    </row>
    <row r="52" spans="2:91" s="5" customFormat="1" ht="16.5" customHeight="1">
      <c r="B52" s="120"/>
      <c r="C52" s="121"/>
      <c r="D52" s="122" t="s">
        <v>82</v>
      </c>
      <c r="E52" s="122"/>
      <c r="F52" s="122"/>
      <c r="G52" s="122"/>
      <c r="H52" s="122"/>
      <c r="I52" s="123"/>
      <c r="J52" s="122" t="s">
        <v>83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84</v>
      </c>
      <c r="AR52" s="127"/>
      <c r="AS52" s="128">
        <f>ROUND(AS53,2)</f>
        <v>0</v>
      </c>
      <c r="AT52" s="129">
        <f>ROUND(SUM(AV52:AW52),2)</f>
        <v>0</v>
      </c>
      <c r="AU52" s="130">
        <f>ROUND(AU53,5)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ROUND(AZ53,2)</f>
        <v>0</v>
      </c>
      <c r="BA52" s="129">
        <f>ROUND(BA53,2)</f>
        <v>0</v>
      </c>
      <c r="BB52" s="129">
        <f>ROUND(BB53,2)</f>
        <v>0</v>
      </c>
      <c r="BC52" s="129">
        <f>ROUND(BC53,2)</f>
        <v>0</v>
      </c>
      <c r="BD52" s="131">
        <f>ROUND(BD53,2)</f>
        <v>0</v>
      </c>
      <c r="BS52" s="132" t="s">
        <v>77</v>
      </c>
      <c r="BT52" s="132" t="s">
        <v>85</v>
      </c>
      <c r="BU52" s="132" t="s">
        <v>79</v>
      </c>
      <c r="BV52" s="132" t="s">
        <v>80</v>
      </c>
      <c r="BW52" s="132" t="s">
        <v>86</v>
      </c>
      <c r="BX52" s="132" t="s">
        <v>7</v>
      </c>
      <c r="CL52" s="132" t="s">
        <v>34</v>
      </c>
      <c r="CM52" s="132" t="s">
        <v>87</v>
      </c>
    </row>
    <row r="53" spans="1:90" s="6" customFormat="1" ht="16.5" customHeight="1">
      <c r="A53" s="133" t="s">
        <v>88</v>
      </c>
      <c r="B53" s="134"/>
      <c r="C53" s="135"/>
      <c r="D53" s="135"/>
      <c r="E53" s="136" t="s">
        <v>82</v>
      </c>
      <c r="F53" s="136"/>
      <c r="G53" s="136"/>
      <c r="H53" s="136"/>
      <c r="I53" s="136"/>
      <c r="J53" s="135"/>
      <c r="K53" s="136" t="s">
        <v>83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'01 - Oprava balkonu v nád...'!J29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89</v>
      </c>
      <c r="AR53" s="139"/>
      <c r="AS53" s="140">
        <v>0</v>
      </c>
      <c r="AT53" s="141">
        <f>ROUND(SUM(AV53:AW53),2)</f>
        <v>0</v>
      </c>
      <c r="AU53" s="142">
        <f>'01 - Oprava balkonu v nád...'!P97</f>
        <v>0</v>
      </c>
      <c r="AV53" s="141">
        <f>'01 - Oprava balkonu v nád...'!J32</f>
        <v>0</v>
      </c>
      <c r="AW53" s="141">
        <f>'01 - Oprava balkonu v nád...'!J33</f>
        <v>0</v>
      </c>
      <c r="AX53" s="141">
        <f>'01 - Oprava balkonu v nád...'!J34</f>
        <v>0</v>
      </c>
      <c r="AY53" s="141">
        <f>'01 - Oprava balkonu v nád...'!J35</f>
        <v>0</v>
      </c>
      <c r="AZ53" s="141">
        <f>'01 - Oprava balkonu v nád...'!F32</f>
        <v>0</v>
      </c>
      <c r="BA53" s="141">
        <f>'01 - Oprava balkonu v nád...'!F33</f>
        <v>0</v>
      </c>
      <c r="BB53" s="141">
        <f>'01 - Oprava balkonu v nád...'!F34</f>
        <v>0</v>
      </c>
      <c r="BC53" s="141">
        <f>'01 - Oprava balkonu v nád...'!F35</f>
        <v>0</v>
      </c>
      <c r="BD53" s="143">
        <f>'01 - Oprava balkonu v nád...'!F36</f>
        <v>0</v>
      </c>
      <c r="BT53" s="144" t="s">
        <v>87</v>
      </c>
      <c r="BV53" s="144" t="s">
        <v>80</v>
      </c>
      <c r="BW53" s="144" t="s">
        <v>90</v>
      </c>
      <c r="BX53" s="144" t="s">
        <v>86</v>
      </c>
      <c r="CL53" s="144" t="s">
        <v>34</v>
      </c>
    </row>
    <row r="54" spans="2:91" s="5" customFormat="1" ht="16.5" customHeight="1">
      <c r="B54" s="120"/>
      <c r="C54" s="121"/>
      <c r="D54" s="122" t="s">
        <v>91</v>
      </c>
      <c r="E54" s="122"/>
      <c r="F54" s="122"/>
      <c r="G54" s="122"/>
      <c r="H54" s="122"/>
      <c r="I54" s="123"/>
      <c r="J54" s="122" t="s">
        <v>92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ROUND(AG55,2)</f>
        <v>0</v>
      </c>
      <c r="AH54" s="123"/>
      <c r="AI54" s="123"/>
      <c r="AJ54" s="123"/>
      <c r="AK54" s="123"/>
      <c r="AL54" s="123"/>
      <c r="AM54" s="123"/>
      <c r="AN54" s="125">
        <f>SUM(AG54,AT54)</f>
        <v>0</v>
      </c>
      <c r="AO54" s="123"/>
      <c r="AP54" s="123"/>
      <c r="AQ54" s="126" t="s">
        <v>84</v>
      </c>
      <c r="AR54" s="127"/>
      <c r="AS54" s="128">
        <f>ROUND(AS55,2)</f>
        <v>0</v>
      </c>
      <c r="AT54" s="129">
        <f>ROUND(SUM(AV54:AW54),2)</f>
        <v>0</v>
      </c>
      <c r="AU54" s="130">
        <f>ROUND(AU55,5)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ROUND(AZ55,2)</f>
        <v>0</v>
      </c>
      <c r="BA54" s="129">
        <f>ROUND(BA55,2)</f>
        <v>0</v>
      </c>
      <c r="BB54" s="129">
        <f>ROUND(BB55,2)</f>
        <v>0</v>
      </c>
      <c r="BC54" s="129">
        <f>ROUND(BC55,2)</f>
        <v>0</v>
      </c>
      <c r="BD54" s="131">
        <f>ROUND(BD55,2)</f>
        <v>0</v>
      </c>
      <c r="BS54" s="132" t="s">
        <v>77</v>
      </c>
      <c r="BT54" s="132" t="s">
        <v>85</v>
      </c>
      <c r="BU54" s="132" t="s">
        <v>79</v>
      </c>
      <c r="BV54" s="132" t="s">
        <v>80</v>
      </c>
      <c r="BW54" s="132" t="s">
        <v>93</v>
      </c>
      <c r="BX54" s="132" t="s">
        <v>7</v>
      </c>
      <c r="CL54" s="132" t="s">
        <v>34</v>
      </c>
      <c r="CM54" s="132" t="s">
        <v>87</v>
      </c>
    </row>
    <row r="55" spans="1:90" s="6" customFormat="1" ht="16.5" customHeight="1">
      <c r="A55" s="133" t="s">
        <v>88</v>
      </c>
      <c r="B55" s="134"/>
      <c r="C55" s="135"/>
      <c r="D55" s="135"/>
      <c r="E55" s="136" t="s">
        <v>94</v>
      </c>
      <c r="F55" s="136"/>
      <c r="G55" s="136"/>
      <c r="H55" s="136"/>
      <c r="I55" s="136"/>
      <c r="J55" s="135"/>
      <c r="K55" s="136" t="s">
        <v>95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'VRN.1 - Vedlejší rozpočto...'!J29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89</v>
      </c>
      <c r="AR55" s="139"/>
      <c r="AS55" s="145">
        <v>0</v>
      </c>
      <c r="AT55" s="146">
        <f>ROUND(SUM(AV55:AW55),2)</f>
        <v>0</v>
      </c>
      <c r="AU55" s="147">
        <f>'VRN.1 - Vedlejší rozpočto...'!P84</f>
        <v>0</v>
      </c>
      <c r="AV55" s="146">
        <f>'VRN.1 - Vedlejší rozpočto...'!J32</f>
        <v>0</v>
      </c>
      <c r="AW55" s="146">
        <f>'VRN.1 - Vedlejší rozpočto...'!J33</f>
        <v>0</v>
      </c>
      <c r="AX55" s="146">
        <f>'VRN.1 - Vedlejší rozpočto...'!J34</f>
        <v>0</v>
      </c>
      <c r="AY55" s="146">
        <f>'VRN.1 - Vedlejší rozpočto...'!J35</f>
        <v>0</v>
      </c>
      <c r="AZ55" s="146">
        <f>'VRN.1 - Vedlejší rozpočto...'!F32</f>
        <v>0</v>
      </c>
      <c r="BA55" s="146">
        <f>'VRN.1 - Vedlejší rozpočto...'!F33</f>
        <v>0</v>
      </c>
      <c r="BB55" s="146">
        <f>'VRN.1 - Vedlejší rozpočto...'!F34</f>
        <v>0</v>
      </c>
      <c r="BC55" s="146">
        <f>'VRN.1 - Vedlejší rozpočto...'!F35</f>
        <v>0</v>
      </c>
      <c r="BD55" s="148">
        <f>'VRN.1 - Vedlejší rozpočto...'!F36</f>
        <v>0</v>
      </c>
      <c r="BT55" s="144" t="s">
        <v>87</v>
      </c>
      <c r="BV55" s="144" t="s">
        <v>80</v>
      </c>
      <c r="BW55" s="144" t="s">
        <v>96</v>
      </c>
      <c r="BX55" s="144" t="s">
        <v>93</v>
      </c>
      <c r="CL55" s="144" t="s">
        <v>34</v>
      </c>
    </row>
    <row r="56" spans="2:44" s="1" customFormat="1" ht="30" customHeight="1">
      <c r="B56" s="47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3"/>
    </row>
    <row r="57" spans="2:44" s="1" customFormat="1" ht="6.95" customHeight="1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73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1 - Oprava balkonu v nád...'!C2" display="/"/>
    <hyperlink ref="A55" location="'VRN.1 - Vedlejší rozpočt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97</v>
      </c>
      <c r="G1" s="152" t="s">
        <v>98</v>
      </c>
      <c r="H1" s="152"/>
      <c r="I1" s="153"/>
      <c r="J1" s="152" t="s">
        <v>99</v>
      </c>
      <c r="K1" s="151" t="s">
        <v>100</v>
      </c>
      <c r="L1" s="152" t="s">
        <v>101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spans="2:11" ht="16.5" customHeight="1">
      <c r="B7" s="28"/>
      <c r="C7" s="29"/>
      <c r="D7" s="29"/>
      <c r="E7" s="156" t="str">
        <f>'Rekapitulace stavby'!K6</f>
        <v>Oprava balkonu v nádvoří , Křížkovského 8</v>
      </c>
      <c r="F7" s="40"/>
      <c r="G7" s="40"/>
      <c r="H7" s="40"/>
      <c r="I7" s="155"/>
      <c r="J7" s="29"/>
      <c r="K7" s="31"/>
    </row>
    <row r="8" spans="2:11" ht="13.5">
      <c r="B8" s="28"/>
      <c r="C8" s="29"/>
      <c r="D8" s="40" t="s">
        <v>103</v>
      </c>
      <c r="E8" s="29"/>
      <c r="F8" s="29"/>
      <c r="G8" s="29"/>
      <c r="H8" s="29"/>
      <c r="I8" s="155"/>
      <c r="J8" s="29"/>
      <c r="K8" s="31"/>
    </row>
    <row r="9" spans="2:11" s="1" customFormat="1" ht="16.5" customHeight="1">
      <c r="B9" s="47"/>
      <c r="C9" s="48"/>
      <c r="D9" s="48"/>
      <c r="E9" s="156" t="s">
        <v>104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0" t="s">
        <v>105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104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0" t="s">
        <v>20</v>
      </c>
      <c r="E13" s="48"/>
      <c r="F13" s="35" t="s">
        <v>34</v>
      </c>
      <c r="G13" s="48"/>
      <c r="H13" s="48"/>
      <c r="I13" s="159" t="s">
        <v>22</v>
      </c>
      <c r="J13" s="35" t="s">
        <v>34</v>
      </c>
      <c r="K13" s="52"/>
    </row>
    <row r="14" spans="2:11" s="1" customFormat="1" ht="14.4" customHeight="1">
      <c r="B14" s="47"/>
      <c r="C14" s="48"/>
      <c r="D14" s="40" t="s">
        <v>24</v>
      </c>
      <c r="E14" s="48"/>
      <c r="F14" s="35" t="s">
        <v>25</v>
      </c>
      <c r="G14" s="48"/>
      <c r="H14" s="48"/>
      <c r="I14" s="159" t="s">
        <v>26</v>
      </c>
      <c r="J14" s="160" t="str">
        <f>'Rekapitulace stavby'!AN8</f>
        <v>7. 8. 2017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0" t="s">
        <v>32</v>
      </c>
      <c r="E16" s="48"/>
      <c r="F16" s="48"/>
      <c r="G16" s="48"/>
      <c r="H16" s="48"/>
      <c r="I16" s="159" t="s">
        <v>33</v>
      </c>
      <c r="J16" s="35" t="s">
        <v>34</v>
      </c>
      <c r="K16" s="52"/>
    </row>
    <row r="17" spans="2:11" s="1" customFormat="1" ht="18" customHeight="1">
      <c r="B17" s="47"/>
      <c r="C17" s="48"/>
      <c r="D17" s="48"/>
      <c r="E17" s="35" t="s">
        <v>35</v>
      </c>
      <c r="F17" s="48"/>
      <c r="G17" s="48"/>
      <c r="H17" s="48"/>
      <c r="I17" s="159" t="s">
        <v>36</v>
      </c>
      <c r="J17" s="35" t="s">
        <v>34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0" t="s">
        <v>37</v>
      </c>
      <c r="E19" s="48"/>
      <c r="F19" s="48"/>
      <c r="G19" s="48"/>
      <c r="H19" s="48"/>
      <c r="I19" s="159" t="s">
        <v>33</v>
      </c>
      <c r="J19" s="35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5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36</v>
      </c>
      <c r="J20" s="35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0" t="s">
        <v>39</v>
      </c>
      <c r="E22" s="48"/>
      <c r="F22" s="48"/>
      <c r="G22" s="48"/>
      <c r="H22" s="48"/>
      <c r="I22" s="159" t="s">
        <v>33</v>
      </c>
      <c r="J22" s="35" t="s">
        <v>34</v>
      </c>
      <c r="K22" s="52"/>
    </row>
    <row r="23" spans="2:11" s="1" customFormat="1" ht="18" customHeight="1">
      <c r="B23" s="47"/>
      <c r="C23" s="48"/>
      <c r="D23" s="48"/>
      <c r="E23" s="35" t="s">
        <v>40</v>
      </c>
      <c r="F23" s="48"/>
      <c r="G23" s="48"/>
      <c r="H23" s="48"/>
      <c r="I23" s="159" t="s">
        <v>36</v>
      </c>
      <c r="J23" s="35" t="s">
        <v>34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0" t="s">
        <v>42</v>
      </c>
      <c r="E25" s="48"/>
      <c r="F25" s="48"/>
      <c r="G25" s="48"/>
      <c r="H25" s="48"/>
      <c r="I25" s="157"/>
      <c r="J25" s="48"/>
      <c r="K25" s="52"/>
    </row>
    <row r="26" spans="2:11" s="7" customFormat="1" ht="57" customHeight="1">
      <c r="B26" s="161"/>
      <c r="C26" s="162"/>
      <c r="D26" s="162"/>
      <c r="E26" s="45" t="s">
        <v>106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44</v>
      </c>
      <c r="E29" s="48"/>
      <c r="F29" s="48"/>
      <c r="G29" s="48"/>
      <c r="H29" s="48"/>
      <c r="I29" s="157"/>
      <c r="J29" s="168">
        <f>ROUND(J97,2)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46</v>
      </c>
      <c r="G31" s="48"/>
      <c r="H31" s="48"/>
      <c r="I31" s="169" t="s">
        <v>45</v>
      </c>
      <c r="J31" s="53" t="s">
        <v>47</v>
      </c>
      <c r="K31" s="52"/>
    </row>
    <row r="32" spans="2:11" s="1" customFormat="1" ht="14.4" customHeight="1">
      <c r="B32" s="47"/>
      <c r="C32" s="48"/>
      <c r="D32" s="56" t="s">
        <v>48</v>
      </c>
      <c r="E32" s="56" t="s">
        <v>49</v>
      </c>
      <c r="F32" s="170">
        <f>ROUND(SUM(BE97:BE347),2)</f>
        <v>0</v>
      </c>
      <c r="G32" s="48"/>
      <c r="H32" s="48"/>
      <c r="I32" s="171">
        <v>0.21</v>
      </c>
      <c r="J32" s="170">
        <f>ROUND(ROUND((SUM(BE97:BE347)),2)*I32,2)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50</v>
      </c>
      <c r="F33" s="170">
        <f>ROUND(SUM(BF97:BF347),2)</f>
        <v>0</v>
      </c>
      <c r="G33" s="48"/>
      <c r="H33" s="48"/>
      <c r="I33" s="171">
        <v>0.15</v>
      </c>
      <c r="J33" s="170">
        <f>ROUND(ROUND((SUM(BF97:BF347)),2)*I33,2)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51</v>
      </c>
      <c r="F34" s="170">
        <f>ROUND(SUM(BG97:BG347),2)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52</v>
      </c>
      <c r="F35" s="170">
        <f>ROUND(SUM(BH97:BH347),2)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53</v>
      </c>
      <c r="F36" s="170">
        <f>ROUND(SUM(BI97:BI347),2)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54</v>
      </c>
      <c r="E38" s="99"/>
      <c r="F38" s="99"/>
      <c r="G38" s="174" t="s">
        <v>55</v>
      </c>
      <c r="H38" s="175" t="s">
        <v>56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0" t="s">
        <v>107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0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Oprava balkonu v nádvoří , Křížkovského 8</v>
      </c>
      <c r="F47" s="40"/>
      <c r="G47" s="40"/>
      <c r="H47" s="40"/>
      <c r="I47" s="157"/>
      <c r="J47" s="48"/>
      <c r="K47" s="52"/>
    </row>
    <row r="48" spans="2:11" ht="13.5">
      <c r="B48" s="28"/>
      <c r="C48" s="40" t="s">
        <v>103</v>
      </c>
      <c r="D48" s="29"/>
      <c r="E48" s="29"/>
      <c r="F48" s="29"/>
      <c r="G48" s="29"/>
      <c r="H48" s="29"/>
      <c r="I48" s="155"/>
      <c r="J48" s="29"/>
      <c r="K48" s="31"/>
    </row>
    <row r="49" spans="2:11" s="1" customFormat="1" ht="16.5" customHeight="1">
      <c r="B49" s="47"/>
      <c r="C49" s="48"/>
      <c r="D49" s="48"/>
      <c r="E49" s="156" t="s">
        <v>104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0" t="s">
        <v>105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01 - Oprava balkonu v nádvoří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0" t="s">
        <v>24</v>
      </c>
      <c r="D53" s="48"/>
      <c r="E53" s="48"/>
      <c r="F53" s="35" t="str">
        <f>F14</f>
        <v>Olomouc</v>
      </c>
      <c r="G53" s="48"/>
      <c r="H53" s="48"/>
      <c r="I53" s="159" t="s">
        <v>26</v>
      </c>
      <c r="J53" s="160" t="str">
        <f>IF(J14="","",J14)</f>
        <v>7. 8. 2017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0" t="s">
        <v>32</v>
      </c>
      <c r="D55" s="48"/>
      <c r="E55" s="48"/>
      <c r="F55" s="35" t="str">
        <f>E17</f>
        <v>UP Olomouc</v>
      </c>
      <c r="G55" s="48"/>
      <c r="H55" s="48"/>
      <c r="I55" s="159" t="s">
        <v>39</v>
      </c>
      <c r="J55" s="45" t="str">
        <f>E23</f>
        <v>Atelier A , ul. 8.května , Olomouc</v>
      </c>
      <c r="K55" s="52"/>
    </row>
    <row r="56" spans="2:11" s="1" customFormat="1" ht="14.4" customHeight="1">
      <c r="B56" s="47"/>
      <c r="C56" s="40" t="s">
        <v>37</v>
      </c>
      <c r="D56" s="48"/>
      <c r="E56" s="48"/>
      <c r="F56" s="35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108</v>
      </c>
      <c r="D58" s="172"/>
      <c r="E58" s="172"/>
      <c r="F58" s="172"/>
      <c r="G58" s="172"/>
      <c r="H58" s="172"/>
      <c r="I58" s="186"/>
      <c r="J58" s="187" t="s">
        <v>109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110</v>
      </c>
      <c r="D60" s="48"/>
      <c r="E60" s="48"/>
      <c r="F60" s="48"/>
      <c r="G60" s="48"/>
      <c r="H60" s="48"/>
      <c r="I60" s="157"/>
      <c r="J60" s="168">
        <f>J97</f>
        <v>0</v>
      </c>
      <c r="K60" s="52"/>
      <c r="AU60" s="24" t="s">
        <v>111</v>
      </c>
    </row>
    <row r="61" spans="2:11" s="8" customFormat="1" ht="24.95" customHeight="1">
      <c r="B61" s="190"/>
      <c r="C61" s="191"/>
      <c r="D61" s="192" t="s">
        <v>112</v>
      </c>
      <c r="E61" s="193"/>
      <c r="F61" s="193"/>
      <c r="G61" s="193"/>
      <c r="H61" s="193"/>
      <c r="I61" s="194"/>
      <c r="J61" s="195">
        <f>J98</f>
        <v>0</v>
      </c>
      <c r="K61" s="196"/>
    </row>
    <row r="62" spans="2:11" s="9" customFormat="1" ht="19.9" customHeight="1">
      <c r="B62" s="197"/>
      <c r="C62" s="198"/>
      <c r="D62" s="199" t="s">
        <v>113</v>
      </c>
      <c r="E62" s="200"/>
      <c r="F62" s="200"/>
      <c r="G62" s="200"/>
      <c r="H62" s="200"/>
      <c r="I62" s="201"/>
      <c r="J62" s="202">
        <f>J99</f>
        <v>0</v>
      </c>
      <c r="K62" s="203"/>
    </row>
    <row r="63" spans="2:11" s="9" customFormat="1" ht="19.9" customHeight="1">
      <c r="B63" s="197"/>
      <c r="C63" s="198"/>
      <c r="D63" s="199" t="s">
        <v>114</v>
      </c>
      <c r="E63" s="200"/>
      <c r="F63" s="200"/>
      <c r="G63" s="200"/>
      <c r="H63" s="200"/>
      <c r="I63" s="201"/>
      <c r="J63" s="202">
        <f>J111</f>
        <v>0</v>
      </c>
      <c r="K63" s="203"/>
    </row>
    <row r="64" spans="2:11" s="9" customFormat="1" ht="19.9" customHeight="1">
      <c r="B64" s="197"/>
      <c r="C64" s="198"/>
      <c r="D64" s="199" t="s">
        <v>115</v>
      </c>
      <c r="E64" s="200"/>
      <c r="F64" s="200"/>
      <c r="G64" s="200"/>
      <c r="H64" s="200"/>
      <c r="I64" s="201"/>
      <c r="J64" s="202">
        <f>J116</f>
        <v>0</v>
      </c>
      <c r="K64" s="203"/>
    </row>
    <row r="65" spans="2:11" s="9" customFormat="1" ht="19.9" customHeight="1">
      <c r="B65" s="197"/>
      <c r="C65" s="198"/>
      <c r="D65" s="199" t="s">
        <v>116</v>
      </c>
      <c r="E65" s="200"/>
      <c r="F65" s="200"/>
      <c r="G65" s="200"/>
      <c r="H65" s="200"/>
      <c r="I65" s="201"/>
      <c r="J65" s="202">
        <f>J121</f>
        <v>0</v>
      </c>
      <c r="K65" s="203"/>
    </row>
    <row r="66" spans="2:11" s="9" customFormat="1" ht="19.9" customHeight="1">
      <c r="B66" s="197"/>
      <c r="C66" s="198"/>
      <c r="D66" s="199" t="s">
        <v>117</v>
      </c>
      <c r="E66" s="200"/>
      <c r="F66" s="200"/>
      <c r="G66" s="200"/>
      <c r="H66" s="200"/>
      <c r="I66" s="201"/>
      <c r="J66" s="202">
        <f>J176</f>
        <v>0</v>
      </c>
      <c r="K66" s="203"/>
    </row>
    <row r="67" spans="2:11" s="9" customFormat="1" ht="19.9" customHeight="1">
      <c r="B67" s="197"/>
      <c r="C67" s="198"/>
      <c r="D67" s="199" t="s">
        <v>118</v>
      </c>
      <c r="E67" s="200"/>
      <c r="F67" s="200"/>
      <c r="G67" s="200"/>
      <c r="H67" s="200"/>
      <c r="I67" s="201"/>
      <c r="J67" s="202">
        <f>J180</f>
        <v>0</v>
      </c>
      <c r="K67" s="203"/>
    </row>
    <row r="68" spans="2:11" s="9" customFormat="1" ht="19.9" customHeight="1">
      <c r="B68" s="197"/>
      <c r="C68" s="198"/>
      <c r="D68" s="199" t="s">
        <v>119</v>
      </c>
      <c r="E68" s="200"/>
      <c r="F68" s="200"/>
      <c r="G68" s="200"/>
      <c r="H68" s="200"/>
      <c r="I68" s="201"/>
      <c r="J68" s="202">
        <f>J219</f>
        <v>0</v>
      </c>
      <c r="K68" s="203"/>
    </row>
    <row r="69" spans="2:11" s="9" customFormat="1" ht="19.9" customHeight="1">
      <c r="B69" s="197"/>
      <c r="C69" s="198"/>
      <c r="D69" s="199" t="s">
        <v>120</v>
      </c>
      <c r="E69" s="200"/>
      <c r="F69" s="200"/>
      <c r="G69" s="200"/>
      <c r="H69" s="200"/>
      <c r="I69" s="201"/>
      <c r="J69" s="202">
        <f>J231</f>
        <v>0</v>
      </c>
      <c r="K69" s="203"/>
    </row>
    <row r="70" spans="2:11" s="8" customFormat="1" ht="24.95" customHeight="1">
      <c r="B70" s="190"/>
      <c r="C70" s="191"/>
      <c r="D70" s="192" t="s">
        <v>121</v>
      </c>
      <c r="E70" s="193"/>
      <c r="F70" s="193"/>
      <c r="G70" s="193"/>
      <c r="H70" s="193"/>
      <c r="I70" s="194"/>
      <c r="J70" s="195">
        <f>J233</f>
        <v>0</v>
      </c>
      <c r="K70" s="196"/>
    </row>
    <row r="71" spans="2:11" s="9" customFormat="1" ht="19.9" customHeight="1">
      <c r="B71" s="197"/>
      <c r="C71" s="198"/>
      <c r="D71" s="199" t="s">
        <v>122</v>
      </c>
      <c r="E71" s="200"/>
      <c r="F71" s="200"/>
      <c r="G71" s="200"/>
      <c r="H71" s="200"/>
      <c r="I71" s="201"/>
      <c r="J71" s="202">
        <f>J234</f>
        <v>0</v>
      </c>
      <c r="K71" s="203"/>
    </row>
    <row r="72" spans="2:11" s="9" customFormat="1" ht="19.9" customHeight="1">
      <c r="B72" s="197"/>
      <c r="C72" s="198"/>
      <c r="D72" s="199" t="s">
        <v>123</v>
      </c>
      <c r="E72" s="200"/>
      <c r="F72" s="200"/>
      <c r="G72" s="200"/>
      <c r="H72" s="200"/>
      <c r="I72" s="201"/>
      <c r="J72" s="202">
        <f>J239</f>
        <v>0</v>
      </c>
      <c r="K72" s="203"/>
    </row>
    <row r="73" spans="2:11" s="9" customFormat="1" ht="19.9" customHeight="1">
      <c r="B73" s="197"/>
      <c r="C73" s="198"/>
      <c r="D73" s="199" t="s">
        <v>124</v>
      </c>
      <c r="E73" s="200"/>
      <c r="F73" s="200"/>
      <c r="G73" s="200"/>
      <c r="H73" s="200"/>
      <c r="I73" s="201"/>
      <c r="J73" s="202">
        <f>J278</f>
        <v>0</v>
      </c>
      <c r="K73" s="203"/>
    </row>
    <row r="74" spans="2:11" s="9" customFormat="1" ht="19.9" customHeight="1">
      <c r="B74" s="197"/>
      <c r="C74" s="198"/>
      <c r="D74" s="199" t="s">
        <v>125</v>
      </c>
      <c r="E74" s="200"/>
      <c r="F74" s="200"/>
      <c r="G74" s="200"/>
      <c r="H74" s="200"/>
      <c r="I74" s="201"/>
      <c r="J74" s="202">
        <f>J313</f>
        <v>0</v>
      </c>
      <c r="K74" s="203"/>
    </row>
    <row r="75" spans="2:11" s="9" customFormat="1" ht="19.9" customHeight="1">
      <c r="B75" s="197"/>
      <c r="C75" s="198"/>
      <c r="D75" s="199" t="s">
        <v>126</v>
      </c>
      <c r="E75" s="200"/>
      <c r="F75" s="200"/>
      <c r="G75" s="200"/>
      <c r="H75" s="200"/>
      <c r="I75" s="201"/>
      <c r="J75" s="202">
        <f>J341</f>
        <v>0</v>
      </c>
      <c r="K75" s="203"/>
    </row>
    <row r="76" spans="2:11" s="1" customFormat="1" ht="21.8" customHeight="1">
      <c r="B76" s="47"/>
      <c r="C76" s="48"/>
      <c r="D76" s="48"/>
      <c r="E76" s="48"/>
      <c r="F76" s="48"/>
      <c r="G76" s="48"/>
      <c r="H76" s="48"/>
      <c r="I76" s="157"/>
      <c r="J76" s="48"/>
      <c r="K76" s="52"/>
    </row>
    <row r="77" spans="2:11" s="1" customFormat="1" ht="6.95" customHeight="1">
      <c r="B77" s="68"/>
      <c r="C77" s="69"/>
      <c r="D77" s="69"/>
      <c r="E77" s="69"/>
      <c r="F77" s="69"/>
      <c r="G77" s="69"/>
      <c r="H77" s="69"/>
      <c r="I77" s="179"/>
      <c r="J77" s="69"/>
      <c r="K77" s="70"/>
    </row>
    <row r="81" spans="2:12" s="1" customFormat="1" ht="6.95" customHeight="1">
      <c r="B81" s="71"/>
      <c r="C81" s="72"/>
      <c r="D81" s="72"/>
      <c r="E81" s="72"/>
      <c r="F81" s="72"/>
      <c r="G81" s="72"/>
      <c r="H81" s="72"/>
      <c r="I81" s="182"/>
      <c r="J81" s="72"/>
      <c r="K81" s="72"/>
      <c r="L81" s="73"/>
    </row>
    <row r="82" spans="2:12" s="1" customFormat="1" ht="36.95" customHeight="1">
      <c r="B82" s="47"/>
      <c r="C82" s="74" t="s">
        <v>127</v>
      </c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16.5" customHeight="1">
      <c r="B85" s="47"/>
      <c r="C85" s="75"/>
      <c r="D85" s="75"/>
      <c r="E85" s="205" t="str">
        <f>E7</f>
        <v>Oprava balkonu v nádvoří , Křížkovského 8</v>
      </c>
      <c r="F85" s="77"/>
      <c r="G85" s="77"/>
      <c r="H85" s="77"/>
      <c r="I85" s="204"/>
      <c r="J85" s="75"/>
      <c r="K85" s="75"/>
      <c r="L85" s="73"/>
    </row>
    <row r="86" spans="2:12" ht="13.5">
      <c r="B86" s="28"/>
      <c r="C86" s="77" t="s">
        <v>103</v>
      </c>
      <c r="D86" s="206"/>
      <c r="E86" s="206"/>
      <c r="F86" s="206"/>
      <c r="G86" s="206"/>
      <c r="H86" s="206"/>
      <c r="I86" s="149"/>
      <c r="J86" s="206"/>
      <c r="K86" s="206"/>
      <c r="L86" s="207"/>
    </row>
    <row r="87" spans="2:12" s="1" customFormat="1" ht="16.5" customHeight="1">
      <c r="B87" s="47"/>
      <c r="C87" s="75"/>
      <c r="D87" s="75"/>
      <c r="E87" s="205" t="s">
        <v>104</v>
      </c>
      <c r="F87" s="75"/>
      <c r="G87" s="75"/>
      <c r="H87" s="75"/>
      <c r="I87" s="204"/>
      <c r="J87" s="75"/>
      <c r="K87" s="75"/>
      <c r="L87" s="73"/>
    </row>
    <row r="88" spans="2:12" s="1" customFormat="1" ht="14.4" customHeight="1">
      <c r="B88" s="47"/>
      <c r="C88" s="77" t="s">
        <v>105</v>
      </c>
      <c r="D88" s="75"/>
      <c r="E88" s="75"/>
      <c r="F88" s="75"/>
      <c r="G88" s="75"/>
      <c r="H88" s="75"/>
      <c r="I88" s="204"/>
      <c r="J88" s="75"/>
      <c r="K88" s="75"/>
      <c r="L88" s="73"/>
    </row>
    <row r="89" spans="2:12" s="1" customFormat="1" ht="17.25" customHeight="1">
      <c r="B89" s="47"/>
      <c r="C89" s="75"/>
      <c r="D89" s="75"/>
      <c r="E89" s="83" t="str">
        <f>E11</f>
        <v>01 - Oprava balkonu v nádvoří</v>
      </c>
      <c r="F89" s="75"/>
      <c r="G89" s="75"/>
      <c r="H89" s="75"/>
      <c r="I89" s="204"/>
      <c r="J89" s="75"/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pans="2:12" s="1" customFormat="1" ht="18" customHeight="1">
      <c r="B91" s="47"/>
      <c r="C91" s="77" t="s">
        <v>24</v>
      </c>
      <c r="D91" s="75"/>
      <c r="E91" s="75"/>
      <c r="F91" s="208" t="str">
        <f>F14</f>
        <v>Olomouc</v>
      </c>
      <c r="G91" s="75"/>
      <c r="H91" s="75"/>
      <c r="I91" s="209" t="s">
        <v>26</v>
      </c>
      <c r="J91" s="86" t="str">
        <f>IF(J14="","",J14)</f>
        <v>7. 8. 2017</v>
      </c>
      <c r="K91" s="75"/>
      <c r="L91" s="73"/>
    </row>
    <row r="92" spans="2:12" s="1" customFormat="1" ht="6.95" customHeight="1">
      <c r="B92" s="47"/>
      <c r="C92" s="75"/>
      <c r="D92" s="75"/>
      <c r="E92" s="75"/>
      <c r="F92" s="75"/>
      <c r="G92" s="75"/>
      <c r="H92" s="75"/>
      <c r="I92" s="204"/>
      <c r="J92" s="75"/>
      <c r="K92" s="75"/>
      <c r="L92" s="73"/>
    </row>
    <row r="93" spans="2:12" s="1" customFormat="1" ht="13.5">
      <c r="B93" s="47"/>
      <c r="C93" s="77" t="s">
        <v>32</v>
      </c>
      <c r="D93" s="75"/>
      <c r="E93" s="75"/>
      <c r="F93" s="208" t="str">
        <f>E17</f>
        <v>UP Olomouc</v>
      </c>
      <c r="G93" s="75"/>
      <c r="H93" s="75"/>
      <c r="I93" s="209" t="s">
        <v>39</v>
      </c>
      <c r="J93" s="208" t="str">
        <f>E23</f>
        <v>Atelier A , ul. 8.května , Olomouc</v>
      </c>
      <c r="K93" s="75"/>
      <c r="L93" s="73"/>
    </row>
    <row r="94" spans="2:12" s="1" customFormat="1" ht="14.4" customHeight="1">
      <c r="B94" s="47"/>
      <c r="C94" s="77" t="s">
        <v>37</v>
      </c>
      <c r="D94" s="75"/>
      <c r="E94" s="75"/>
      <c r="F94" s="208" t="str">
        <f>IF(E20="","",E20)</f>
        <v/>
      </c>
      <c r="G94" s="75"/>
      <c r="H94" s="75"/>
      <c r="I94" s="204"/>
      <c r="J94" s="75"/>
      <c r="K94" s="75"/>
      <c r="L94" s="73"/>
    </row>
    <row r="95" spans="2:12" s="1" customFormat="1" ht="10.3" customHeight="1">
      <c r="B95" s="47"/>
      <c r="C95" s="75"/>
      <c r="D95" s="75"/>
      <c r="E95" s="75"/>
      <c r="F95" s="75"/>
      <c r="G95" s="75"/>
      <c r="H95" s="75"/>
      <c r="I95" s="204"/>
      <c r="J95" s="75"/>
      <c r="K95" s="75"/>
      <c r="L95" s="73"/>
    </row>
    <row r="96" spans="2:20" s="10" customFormat="1" ht="29.25" customHeight="1">
      <c r="B96" s="210"/>
      <c r="C96" s="211" t="s">
        <v>128</v>
      </c>
      <c r="D96" s="212" t="s">
        <v>63</v>
      </c>
      <c r="E96" s="212" t="s">
        <v>59</v>
      </c>
      <c r="F96" s="212" t="s">
        <v>129</v>
      </c>
      <c r="G96" s="212" t="s">
        <v>130</v>
      </c>
      <c r="H96" s="212" t="s">
        <v>131</v>
      </c>
      <c r="I96" s="213" t="s">
        <v>132</v>
      </c>
      <c r="J96" s="212" t="s">
        <v>109</v>
      </c>
      <c r="K96" s="214" t="s">
        <v>133</v>
      </c>
      <c r="L96" s="215"/>
      <c r="M96" s="103" t="s">
        <v>134</v>
      </c>
      <c r="N96" s="104" t="s">
        <v>48</v>
      </c>
      <c r="O96" s="104" t="s">
        <v>135</v>
      </c>
      <c r="P96" s="104" t="s">
        <v>136</v>
      </c>
      <c r="Q96" s="104" t="s">
        <v>137</v>
      </c>
      <c r="R96" s="104" t="s">
        <v>138</v>
      </c>
      <c r="S96" s="104" t="s">
        <v>139</v>
      </c>
      <c r="T96" s="105" t="s">
        <v>140</v>
      </c>
    </row>
    <row r="97" spans="2:63" s="1" customFormat="1" ht="29.25" customHeight="1">
      <c r="B97" s="47"/>
      <c r="C97" s="109" t="s">
        <v>110</v>
      </c>
      <c r="D97" s="75"/>
      <c r="E97" s="75"/>
      <c r="F97" s="75"/>
      <c r="G97" s="75"/>
      <c r="H97" s="75"/>
      <c r="I97" s="204"/>
      <c r="J97" s="216">
        <f>BK97</f>
        <v>0</v>
      </c>
      <c r="K97" s="75"/>
      <c r="L97" s="73"/>
      <c r="M97" s="106"/>
      <c r="N97" s="107"/>
      <c r="O97" s="107"/>
      <c r="P97" s="217">
        <f>P98+P233</f>
        <v>0</v>
      </c>
      <c r="Q97" s="107"/>
      <c r="R97" s="217">
        <f>R98+R233</f>
        <v>6.64409786</v>
      </c>
      <c r="S97" s="107"/>
      <c r="T97" s="218">
        <f>T98+T233</f>
        <v>16.2211272</v>
      </c>
      <c r="AT97" s="24" t="s">
        <v>77</v>
      </c>
      <c r="AU97" s="24" t="s">
        <v>111</v>
      </c>
      <c r="BK97" s="219">
        <f>BK98+BK233</f>
        <v>0</v>
      </c>
    </row>
    <row r="98" spans="2:63" s="11" customFormat="1" ht="37.4" customHeight="1">
      <c r="B98" s="220"/>
      <c r="C98" s="221"/>
      <c r="D98" s="222" t="s">
        <v>77</v>
      </c>
      <c r="E98" s="223" t="s">
        <v>141</v>
      </c>
      <c r="F98" s="223" t="s">
        <v>142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P99+P111+P116+P121+P176+P180+P219+P231</f>
        <v>0</v>
      </c>
      <c r="Q98" s="228"/>
      <c r="R98" s="229">
        <f>R99+R111+R116+R121+R176+R180+R219+R231</f>
        <v>6.4738272</v>
      </c>
      <c r="S98" s="228"/>
      <c r="T98" s="230">
        <f>T99+T111+T116+T121+T176+T180+T219+T231</f>
        <v>15.795000000000002</v>
      </c>
      <c r="AR98" s="231" t="s">
        <v>85</v>
      </c>
      <c r="AT98" s="232" t="s">
        <v>77</v>
      </c>
      <c r="AU98" s="232" t="s">
        <v>78</v>
      </c>
      <c r="AY98" s="231" t="s">
        <v>143</v>
      </c>
      <c r="BK98" s="233">
        <f>BK99+BK111+BK116+BK121+BK176+BK180+BK219+BK231</f>
        <v>0</v>
      </c>
    </row>
    <row r="99" spans="2:63" s="11" customFormat="1" ht="19.9" customHeight="1">
      <c r="B99" s="220"/>
      <c r="C99" s="221"/>
      <c r="D99" s="222" t="s">
        <v>77</v>
      </c>
      <c r="E99" s="234" t="s">
        <v>144</v>
      </c>
      <c r="F99" s="234" t="s">
        <v>145</v>
      </c>
      <c r="G99" s="221"/>
      <c r="H99" s="221"/>
      <c r="I99" s="224"/>
      <c r="J99" s="235">
        <f>BK99</f>
        <v>0</v>
      </c>
      <c r="K99" s="221"/>
      <c r="L99" s="226"/>
      <c r="M99" s="227"/>
      <c r="N99" s="228"/>
      <c r="O99" s="228"/>
      <c r="P99" s="229">
        <f>SUM(P100:P110)</f>
        <v>0</v>
      </c>
      <c r="Q99" s="228"/>
      <c r="R99" s="229">
        <f>SUM(R100:R110)</f>
        <v>1.8175392</v>
      </c>
      <c r="S99" s="228"/>
      <c r="T99" s="230">
        <f>SUM(T100:T110)</f>
        <v>0</v>
      </c>
      <c r="AR99" s="231" t="s">
        <v>85</v>
      </c>
      <c r="AT99" s="232" t="s">
        <v>77</v>
      </c>
      <c r="AU99" s="232" t="s">
        <v>85</v>
      </c>
      <c r="AY99" s="231" t="s">
        <v>143</v>
      </c>
      <c r="BK99" s="233">
        <f>SUM(BK100:BK110)</f>
        <v>0</v>
      </c>
    </row>
    <row r="100" spans="2:65" s="1" customFormat="1" ht="25.5" customHeight="1">
      <c r="B100" s="47"/>
      <c r="C100" s="236" t="s">
        <v>85</v>
      </c>
      <c r="D100" s="236" t="s">
        <v>146</v>
      </c>
      <c r="E100" s="237" t="s">
        <v>147</v>
      </c>
      <c r="F100" s="238" t="s">
        <v>148</v>
      </c>
      <c r="G100" s="239" t="s">
        <v>149</v>
      </c>
      <c r="H100" s="240">
        <v>112.14</v>
      </c>
      <c r="I100" s="241"/>
      <c r="J100" s="242">
        <f>ROUND(I100*H100,2)</f>
        <v>0</v>
      </c>
      <c r="K100" s="238" t="s">
        <v>150</v>
      </c>
      <c r="L100" s="73"/>
      <c r="M100" s="243" t="s">
        <v>34</v>
      </c>
      <c r="N100" s="244" t="s">
        <v>49</v>
      </c>
      <c r="O100" s="48"/>
      <c r="P100" s="245">
        <f>O100*H100</f>
        <v>0</v>
      </c>
      <c r="Q100" s="245">
        <v>0.00012</v>
      </c>
      <c r="R100" s="245">
        <f>Q100*H100</f>
        <v>0.0134568</v>
      </c>
      <c r="S100" s="245">
        <v>0</v>
      </c>
      <c r="T100" s="246">
        <f>S100*H100</f>
        <v>0</v>
      </c>
      <c r="AR100" s="24" t="s">
        <v>151</v>
      </c>
      <c r="AT100" s="24" t="s">
        <v>146</v>
      </c>
      <c r="AU100" s="24" t="s">
        <v>87</v>
      </c>
      <c r="AY100" s="24" t="s">
        <v>143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85</v>
      </c>
      <c r="BK100" s="247">
        <f>ROUND(I100*H100,2)</f>
        <v>0</v>
      </c>
      <c r="BL100" s="24" t="s">
        <v>151</v>
      </c>
      <c r="BM100" s="24" t="s">
        <v>152</v>
      </c>
    </row>
    <row r="101" spans="2:51" s="12" customFormat="1" ht="13.5">
      <c r="B101" s="248"/>
      <c r="C101" s="249"/>
      <c r="D101" s="250" t="s">
        <v>153</v>
      </c>
      <c r="E101" s="251" t="s">
        <v>34</v>
      </c>
      <c r="F101" s="252" t="s">
        <v>154</v>
      </c>
      <c r="G101" s="249"/>
      <c r="H101" s="251" t="s">
        <v>34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153</v>
      </c>
      <c r="AU101" s="258" t="s">
        <v>87</v>
      </c>
      <c r="AV101" s="12" t="s">
        <v>85</v>
      </c>
      <c r="AW101" s="12" t="s">
        <v>41</v>
      </c>
      <c r="AX101" s="12" t="s">
        <v>78</v>
      </c>
      <c r="AY101" s="258" t="s">
        <v>143</v>
      </c>
    </row>
    <row r="102" spans="2:51" s="13" customFormat="1" ht="13.5">
      <c r="B102" s="259"/>
      <c r="C102" s="260"/>
      <c r="D102" s="250" t="s">
        <v>153</v>
      </c>
      <c r="E102" s="261" t="s">
        <v>34</v>
      </c>
      <c r="F102" s="262" t="s">
        <v>155</v>
      </c>
      <c r="G102" s="260"/>
      <c r="H102" s="263">
        <v>112.14</v>
      </c>
      <c r="I102" s="264"/>
      <c r="J102" s="260"/>
      <c r="K102" s="260"/>
      <c r="L102" s="265"/>
      <c r="M102" s="266"/>
      <c r="N102" s="267"/>
      <c r="O102" s="267"/>
      <c r="P102" s="267"/>
      <c r="Q102" s="267"/>
      <c r="R102" s="267"/>
      <c r="S102" s="267"/>
      <c r="T102" s="268"/>
      <c r="AT102" s="269" t="s">
        <v>153</v>
      </c>
      <c r="AU102" s="269" t="s">
        <v>87</v>
      </c>
      <c r="AV102" s="13" t="s">
        <v>87</v>
      </c>
      <c r="AW102" s="13" t="s">
        <v>41</v>
      </c>
      <c r="AX102" s="13" t="s">
        <v>78</v>
      </c>
      <c r="AY102" s="269" t="s">
        <v>143</v>
      </c>
    </row>
    <row r="103" spans="2:51" s="14" customFormat="1" ht="13.5">
      <c r="B103" s="270"/>
      <c r="C103" s="271"/>
      <c r="D103" s="250" t="s">
        <v>153</v>
      </c>
      <c r="E103" s="272" t="s">
        <v>34</v>
      </c>
      <c r="F103" s="273" t="s">
        <v>156</v>
      </c>
      <c r="G103" s="271"/>
      <c r="H103" s="274">
        <v>112.14</v>
      </c>
      <c r="I103" s="275"/>
      <c r="J103" s="271"/>
      <c r="K103" s="271"/>
      <c r="L103" s="276"/>
      <c r="M103" s="277"/>
      <c r="N103" s="278"/>
      <c r="O103" s="278"/>
      <c r="P103" s="278"/>
      <c r="Q103" s="278"/>
      <c r="R103" s="278"/>
      <c r="S103" s="278"/>
      <c r="T103" s="279"/>
      <c r="AT103" s="280" t="s">
        <v>153</v>
      </c>
      <c r="AU103" s="280" t="s">
        <v>87</v>
      </c>
      <c r="AV103" s="14" t="s">
        <v>151</v>
      </c>
      <c r="AW103" s="14" t="s">
        <v>41</v>
      </c>
      <c r="AX103" s="14" t="s">
        <v>85</v>
      </c>
      <c r="AY103" s="280" t="s">
        <v>143</v>
      </c>
    </row>
    <row r="104" spans="2:65" s="1" customFormat="1" ht="25.5" customHeight="1">
      <c r="B104" s="47"/>
      <c r="C104" s="236" t="s">
        <v>87</v>
      </c>
      <c r="D104" s="236" t="s">
        <v>146</v>
      </c>
      <c r="E104" s="237" t="s">
        <v>157</v>
      </c>
      <c r="F104" s="238" t="s">
        <v>158</v>
      </c>
      <c r="G104" s="239" t="s">
        <v>149</v>
      </c>
      <c r="H104" s="240">
        <v>161.52</v>
      </c>
      <c r="I104" s="241"/>
      <c r="J104" s="242">
        <f>ROUND(I104*H104,2)</f>
        <v>0</v>
      </c>
      <c r="K104" s="238" t="s">
        <v>150</v>
      </c>
      <c r="L104" s="73"/>
      <c r="M104" s="243" t="s">
        <v>34</v>
      </c>
      <c r="N104" s="244" t="s">
        <v>49</v>
      </c>
      <c r="O104" s="48"/>
      <c r="P104" s="245">
        <f>O104*H104</f>
        <v>0</v>
      </c>
      <c r="Q104" s="245">
        <v>0.00012</v>
      </c>
      <c r="R104" s="245">
        <f>Q104*H104</f>
        <v>0.0193824</v>
      </c>
      <c r="S104" s="245">
        <v>0</v>
      </c>
      <c r="T104" s="246">
        <f>S104*H104</f>
        <v>0</v>
      </c>
      <c r="AR104" s="24" t="s">
        <v>151</v>
      </c>
      <c r="AT104" s="24" t="s">
        <v>146</v>
      </c>
      <c r="AU104" s="24" t="s">
        <v>87</v>
      </c>
      <c r="AY104" s="24" t="s">
        <v>143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85</v>
      </c>
      <c r="BK104" s="247">
        <f>ROUND(I104*H104,2)</f>
        <v>0</v>
      </c>
      <c r="BL104" s="24" t="s">
        <v>151</v>
      </c>
      <c r="BM104" s="24" t="s">
        <v>159</v>
      </c>
    </row>
    <row r="105" spans="2:51" s="12" customFormat="1" ht="13.5">
      <c r="B105" s="248"/>
      <c r="C105" s="249"/>
      <c r="D105" s="250" t="s">
        <v>153</v>
      </c>
      <c r="E105" s="251" t="s">
        <v>34</v>
      </c>
      <c r="F105" s="252" t="s">
        <v>154</v>
      </c>
      <c r="G105" s="249"/>
      <c r="H105" s="251" t="s">
        <v>34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153</v>
      </c>
      <c r="AU105" s="258" t="s">
        <v>87</v>
      </c>
      <c r="AV105" s="12" t="s">
        <v>85</v>
      </c>
      <c r="AW105" s="12" t="s">
        <v>41</v>
      </c>
      <c r="AX105" s="12" t="s">
        <v>78</v>
      </c>
      <c r="AY105" s="258" t="s">
        <v>143</v>
      </c>
    </row>
    <row r="106" spans="2:51" s="13" customFormat="1" ht="13.5">
      <c r="B106" s="259"/>
      <c r="C106" s="260"/>
      <c r="D106" s="250" t="s">
        <v>153</v>
      </c>
      <c r="E106" s="261" t="s">
        <v>34</v>
      </c>
      <c r="F106" s="262" t="s">
        <v>160</v>
      </c>
      <c r="G106" s="260"/>
      <c r="H106" s="263">
        <v>161.52</v>
      </c>
      <c r="I106" s="264"/>
      <c r="J106" s="260"/>
      <c r="K106" s="260"/>
      <c r="L106" s="265"/>
      <c r="M106" s="266"/>
      <c r="N106" s="267"/>
      <c r="O106" s="267"/>
      <c r="P106" s="267"/>
      <c r="Q106" s="267"/>
      <c r="R106" s="267"/>
      <c r="S106" s="267"/>
      <c r="T106" s="268"/>
      <c r="AT106" s="269" t="s">
        <v>153</v>
      </c>
      <c r="AU106" s="269" t="s">
        <v>87</v>
      </c>
      <c r="AV106" s="13" t="s">
        <v>87</v>
      </c>
      <c r="AW106" s="13" t="s">
        <v>41</v>
      </c>
      <c r="AX106" s="13" t="s">
        <v>78</v>
      </c>
      <c r="AY106" s="269" t="s">
        <v>143</v>
      </c>
    </row>
    <row r="107" spans="2:51" s="14" customFormat="1" ht="13.5">
      <c r="B107" s="270"/>
      <c r="C107" s="271"/>
      <c r="D107" s="250" t="s">
        <v>153</v>
      </c>
      <c r="E107" s="272" t="s">
        <v>34</v>
      </c>
      <c r="F107" s="273" t="s">
        <v>156</v>
      </c>
      <c r="G107" s="271"/>
      <c r="H107" s="274">
        <v>161.52</v>
      </c>
      <c r="I107" s="275"/>
      <c r="J107" s="271"/>
      <c r="K107" s="271"/>
      <c r="L107" s="276"/>
      <c r="M107" s="277"/>
      <c r="N107" s="278"/>
      <c r="O107" s="278"/>
      <c r="P107" s="278"/>
      <c r="Q107" s="278"/>
      <c r="R107" s="278"/>
      <c r="S107" s="278"/>
      <c r="T107" s="279"/>
      <c r="AT107" s="280" t="s">
        <v>153</v>
      </c>
      <c r="AU107" s="280" t="s">
        <v>87</v>
      </c>
      <c r="AV107" s="14" t="s">
        <v>151</v>
      </c>
      <c r="AW107" s="14" t="s">
        <v>41</v>
      </c>
      <c r="AX107" s="14" t="s">
        <v>85</v>
      </c>
      <c r="AY107" s="280" t="s">
        <v>143</v>
      </c>
    </row>
    <row r="108" spans="2:65" s="1" customFormat="1" ht="38.25" customHeight="1">
      <c r="B108" s="47"/>
      <c r="C108" s="236" t="s">
        <v>161</v>
      </c>
      <c r="D108" s="236" t="s">
        <v>146</v>
      </c>
      <c r="E108" s="237" t="s">
        <v>162</v>
      </c>
      <c r="F108" s="238" t="s">
        <v>163</v>
      </c>
      <c r="G108" s="239" t="s">
        <v>149</v>
      </c>
      <c r="H108" s="240">
        <v>45</v>
      </c>
      <c r="I108" s="241"/>
      <c r="J108" s="242">
        <f>ROUND(I108*H108,2)</f>
        <v>0</v>
      </c>
      <c r="K108" s="238" t="s">
        <v>150</v>
      </c>
      <c r="L108" s="73"/>
      <c r="M108" s="243" t="s">
        <v>34</v>
      </c>
      <c r="N108" s="244" t="s">
        <v>49</v>
      </c>
      <c r="O108" s="48"/>
      <c r="P108" s="245">
        <f>O108*H108</f>
        <v>0</v>
      </c>
      <c r="Q108" s="245">
        <v>0.03966</v>
      </c>
      <c r="R108" s="245">
        <f>Q108*H108</f>
        <v>1.7847</v>
      </c>
      <c r="S108" s="245">
        <v>0</v>
      </c>
      <c r="T108" s="246">
        <f>S108*H108</f>
        <v>0</v>
      </c>
      <c r="AR108" s="24" t="s">
        <v>151</v>
      </c>
      <c r="AT108" s="24" t="s">
        <v>146</v>
      </c>
      <c r="AU108" s="24" t="s">
        <v>87</v>
      </c>
      <c r="AY108" s="24" t="s">
        <v>143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85</v>
      </c>
      <c r="BK108" s="247">
        <f>ROUND(I108*H108,2)</f>
        <v>0</v>
      </c>
      <c r="BL108" s="24" t="s">
        <v>151</v>
      </c>
      <c r="BM108" s="24" t="s">
        <v>164</v>
      </c>
    </row>
    <row r="109" spans="2:51" s="12" customFormat="1" ht="13.5">
      <c r="B109" s="248"/>
      <c r="C109" s="249"/>
      <c r="D109" s="250" t="s">
        <v>153</v>
      </c>
      <c r="E109" s="251" t="s">
        <v>34</v>
      </c>
      <c r="F109" s="252" t="s">
        <v>165</v>
      </c>
      <c r="G109" s="249"/>
      <c r="H109" s="251" t="s">
        <v>34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153</v>
      </c>
      <c r="AU109" s="258" t="s">
        <v>87</v>
      </c>
      <c r="AV109" s="12" t="s">
        <v>85</v>
      </c>
      <c r="AW109" s="12" t="s">
        <v>41</v>
      </c>
      <c r="AX109" s="12" t="s">
        <v>78</v>
      </c>
      <c r="AY109" s="258" t="s">
        <v>143</v>
      </c>
    </row>
    <row r="110" spans="2:51" s="13" customFormat="1" ht="13.5">
      <c r="B110" s="259"/>
      <c r="C110" s="260"/>
      <c r="D110" s="250" t="s">
        <v>153</v>
      </c>
      <c r="E110" s="261" t="s">
        <v>34</v>
      </c>
      <c r="F110" s="262" t="s">
        <v>166</v>
      </c>
      <c r="G110" s="260"/>
      <c r="H110" s="263">
        <v>45</v>
      </c>
      <c r="I110" s="264"/>
      <c r="J110" s="260"/>
      <c r="K110" s="260"/>
      <c r="L110" s="265"/>
      <c r="M110" s="266"/>
      <c r="N110" s="267"/>
      <c r="O110" s="267"/>
      <c r="P110" s="267"/>
      <c r="Q110" s="267"/>
      <c r="R110" s="267"/>
      <c r="S110" s="267"/>
      <c r="T110" s="268"/>
      <c r="AT110" s="269" t="s">
        <v>153</v>
      </c>
      <c r="AU110" s="269" t="s">
        <v>87</v>
      </c>
      <c r="AV110" s="13" t="s">
        <v>87</v>
      </c>
      <c r="AW110" s="13" t="s">
        <v>41</v>
      </c>
      <c r="AX110" s="13" t="s">
        <v>85</v>
      </c>
      <c r="AY110" s="269" t="s">
        <v>143</v>
      </c>
    </row>
    <row r="111" spans="2:63" s="11" customFormat="1" ht="29.85" customHeight="1">
      <c r="B111" s="220"/>
      <c r="C111" s="221"/>
      <c r="D111" s="222" t="s">
        <v>77</v>
      </c>
      <c r="E111" s="234" t="s">
        <v>167</v>
      </c>
      <c r="F111" s="234" t="s">
        <v>168</v>
      </c>
      <c r="G111" s="221"/>
      <c r="H111" s="221"/>
      <c r="I111" s="224"/>
      <c r="J111" s="235">
        <f>BK111</f>
        <v>0</v>
      </c>
      <c r="K111" s="221"/>
      <c r="L111" s="226"/>
      <c r="M111" s="227"/>
      <c r="N111" s="228"/>
      <c r="O111" s="228"/>
      <c r="P111" s="229">
        <f>SUM(P112:P115)</f>
        <v>0</v>
      </c>
      <c r="Q111" s="228"/>
      <c r="R111" s="229">
        <f>SUM(R112:R115)</f>
        <v>0.07487699999999999</v>
      </c>
      <c r="S111" s="228"/>
      <c r="T111" s="230">
        <f>SUM(T112:T115)</f>
        <v>0</v>
      </c>
      <c r="AR111" s="231" t="s">
        <v>85</v>
      </c>
      <c r="AT111" s="232" t="s">
        <v>77</v>
      </c>
      <c r="AU111" s="232" t="s">
        <v>85</v>
      </c>
      <c r="AY111" s="231" t="s">
        <v>143</v>
      </c>
      <c r="BK111" s="233">
        <f>SUM(BK112:BK115)</f>
        <v>0</v>
      </c>
    </row>
    <row r="112" spans="2:65" s="1" customFormat="1" ht="25.5" customHeight="1">
      <c r="B112" s="47"/>
      <c r="C112" s="236" t="s">
        <v>151</v>
      </c>
      <c r="D112" s="236" t="s">
        <v>146</v>
      </c>
      <c r="E112" s="237" t="s">
        <v>169</v>
      </c>
      <c r="F112" s="238" t="s">
        <v>170</v>
      </c>
      <c r="G112" s="239" t="s">
        <v>149</v>
      </c>
      <c r="H112" s="240">
        <v>3.3</v>
      </c>
      <c r="I112" s="241"/>
      <c r="J112" s="242">
        <f>ROUND(I112*H112,2)</f>
        <v>0</v>
      </c>
      <c r="K112" s="238" t="s">
        <v>150</v>
      </c>
      <c r="L112" s="73"/>
      <c r="M112" s="243" t="s">
        <v>34</v>
      </c>
      <c r="N112" s="244" t="s">
        <v>49</v>
      </c>
      <c r="O112" s="48"/>
      <c r="P112" s="245">
        <f>O112*H112</f>
        <v>0</v>
      </c>
      <c r="Q112" s="245">
        <v>0.02269</v>
      </c>
      <c r="R112" s="245">
        <f>Q112*H112</f>
        <v>0.07487699999999999</v>
      </c>
      <c r="S112" s="245">
        <v>0</v>
      </c>
      <c r="T112" s="246">
        <f>S112*H112</f>
        <v>0</v>
      </c>
      <c r="AR112" s="24" t="s">
        <v>151</v>
      </c>
      <c r="AT112" s="24" t="s">
        <v>146</v>
      </c>
      <c r="AU112" s="24" t="s">
        <v>87</v>
      </c>
      <c r="AY112" s="24" t="s">
        <v>143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85</v>
      </c>
      <c r="BK112" s="247">
        <f>ROUND(I112*H112,2)</f>
        <v>0</v>
      </c>
      <c r="BL112" s="24" t="s">
        <v>151</v>
      </c>
      <c r="BM112" s="24" t="s">
        <v>171</v>
      </c>
    </row>
    <row r="113" spans="2:51" s="12" customFormat="1" ht="13.5">
      <c r="B113" s="248"/>
      <c r="C113" s="249"/>
      <c r="D113" s="250" t="s">
        <v>153</v>
      </c>
      <c r="E113" s="251" t="s">
        <v>34</v>
      </c>
      <c r="F113" s="252" t="s">
        <v>154</v>
      </c>
      <c r="G113" s="249"/>
      <c r="H113" s="251" t="s">
        <v>34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153</v>
      </c>
      <c r="AU113" s="258" t="s">
        <v>87</v>
      </c>
      <c r="AV113" s="12" t="s">
        <v>85</v>
      </c>
      <c r="AW113" s="12" t="s">
        <v>41</v>
      </c>
      <c r="AX113" s="12" t="s">
        <v>78</v>
      </c>
      <c r="AY113" s="258" t="s">
        <v>143</v>
      </c>
    </row>
    <row r="114" spans="2:51" s="13" customFormat="1" ht="13.5">
      <c r="B114" s="259"/>
      <c r="C114" s="260"/>
      <c r="D114" s="250" t="s">
        <v>153</v>
      </c>
      <c r="E114" s="261" t="s">
        <v>34</v>
      </c>
      <c r="F114" s="262" t="s">
        <v>172</v>
      </c>
      <c r="G114" s="260"/>
      <c r="H114" s="263">
        <v>3.3</v>
      </c>
      <c r="I114" s="264"/>
      <c r="J114" s="260"/>
      <c r="K114" s="260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153</v>
      </c>
      <c r="AU114" s="269" t="s">
        <v>87</v>
      </c>
      <c r="AV114" s="13" t="s">
        <v>87</v>
      </c>
      <c r="AW114" s="13" t="s">
        <v>41</v>
      </c>
      <c r="AX114" s="13" t="s">
        <v>78</v>
      </c>
      <c r="AY114" s="269" t="s">
        <v>143</v>
      </c>
    </row>
    <row r="115" spans="2:51" s="14" customFormat="1" ht="13.5">
      <c r="B115" s="270"/>
      <c r="C115" s="271"/>
      <c r="D115" s="250" t="s">
        <v>153</v>
      </c>
      <c r="E115" s="272" t="s">
        <v>34</v>
      </c>
      <c r="F115" s="273" t="s">
        <v>156</v>
      </c>
      <c r="G115" s="271"/>
      <c r="H115" s="274">
        <v>3.3</v>
      </c>
      <c r="I115" s="275"/>
      <c r="J115" s="271"/>
      <c r="K115" s="271"/>
      <c r="L115" s="276"/>
      <c r="M115" s="277"/>
      <c r="N115" s="278"/>
      <c r="O115" s="278"/>
      <c r="P115" s="278"/>
      <c r="Q115" s="278"/>
      <c r="R115" s="278"/>
      <c r="S115" s="278"/>
      <c r="T115" s="279"/>
      <c r="AT115" s="280" t="s">
        <v>153</v>
      </c>
      <c r="AU115" s="280" t="s">
        <v>87</v>
      </c>
      <c r="AV115" s="14" t="s">
        <v>151</v>
      </c>
      <c r="AW115" s="14" t="s">
        <v>41</v>
      </c>
      <c r="AX115" s="14" t="s">
        <v>85</v>
      </c>
      <c r="AY115" s="280" t="s">
        <v>143</v>
      </c>
    </row>
    <row r="116" spans="2:63" s="11" customFormat="1" ht="29.85" customHeight="1">
      <c r="B116" s="220"/>
      <c r="C116" s="221"/>
      <c r="D116" s="222" t="s">
        <v>77</v>
      </c>
      <c r="E116" s="234" t="s">
        <v>173</v>
      </c>
      <c r="F116" s="234" t="s">
        <v>174</v>
      </c>
      <c r="G116" s="221"/>
      <c r="H116" s="221"/>
      <c r="I116" s="224"/>
      <c r="J116" s="235">
        <f>BK116</f>
        <v>0</v>
      </c>
      <c r="K116" s="221"/>
      <c r="L116" s="226"/>
      <c r="M116" s="227"/>
      <c r="N116" s="228"/>
      <c r="O116" s="228"/>
      <c r="P116" s="229">
        <f>SUM(P117:P120)</f>
        <v>0</v>
      </c>
      <c r="Q116" s="228"/>
      <c r="R116" s="229">
        <f>SUM(R117:R120)</f>
        <v>0.007476000000000001</v>
      </c>
      <c r="S116" s="228"/>
      <c r="T116" s="230">
        <f>SUM(T117:T120)</f>
        <v>0</v>
      </c>
      <c r="AR116" s="231" t="s">
        <v>85</v>
      </c>
      <c r="AT116" s="232" t="s">
        <v>77</v>
      </c>
      <c r="AU116" s="232" t="s">
        <v>85</v>
      </c>
      <c r="AY116" s="231" t="s">
        <v>143</v>
      </c>
      <c r="BK116" s="233">
        <f>SUM(BK117:BK120)</f>
        <v>0</v>
      </c>
    </row>
    <row r="117" spans="2:65" s="1" customFormat="1" ht="63.75" customHeight="1">
      <c r="B117" s="47"/>
      <c r="C117" s="236" t="s">
        <v>175</v>
      </c>
      <c r="D117" s="236" t="s">
        <v>146</v>
      </c>
      <c r="E117" s="237" t="s">
        <v>176</v>
      </c>
      <c r="F117" s="238" t="s">
        <v>177</v>
      </c>
      <c r="G117" s="239" t="s">
        <v>149</v>
      </c>
      <c r="H117" s="240">
        <v>186.9</v>
      </c>
      <c r="I117" s="241"/>
      <c r="J117" s="242">
        <f>ROUND(I117*H117,2)</f>
        <v>0</v>
      </c>
      <c r="K117" s="238" t="s">
        <v>150</v>
      </c>
      <c r="L117" s="73"/>
      <c r="M117" s="243" t="s">
        <v>34</v>
      </c>
      <c r="N117" s="244" t="s">
        <v>49</v>
      </c>
      <c r="O117" s="48"/>
      <c r="P117" s="245">
        <f>O117*H117</f>
        <v>0</v>
      </c>
      <c r="Q117" s="245">
        <v>4E-05</v>
      </c>
      <c r="R117" s="245">
        <f>Q117*H117</f>
        <v>0.007476000000000001</v>
      </c>
      <c r="S117" s="245">
        <v>0</v>
      </c>
      <c r="T117" s="246">
        <f>S117*H117</f>
        <v>0</v>
      </c>
      <c r="AR117" s="24" t="s">
        <v>151</v>
      </c>
      <c r="AT117" s="24" t="s">
        <v>146</v>
      </c>
      <c r="AU117" s="24" t="s">
        <v>87</v>
      </c>
      <c r="AY117" s="24" t="s">
        <v>143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85</v>
      </c>
      <c r="BK117" s="247">
        <f>ROUND(I117*H117,2)</f>
        <v>0</v>
      </c>
      <c r="BL117" s="24" t="s">
        <v>151</v>
      </c>
      <c r="BM117" s="24" t="s">
        <v>178</v>
      </c>
    </row>
    <row r="118" spans="2:51" s="12" customFormat="1" ht="13.5">
      <c r="B118" s="248"/>
      <c r="C118" s="249"/>
      <c r="D118" s="250" t="s">
        <v>153</v>
      </c>
      <c r="E118" s="251" t="s">
        <v>34</v>
      </c>
      <c r="F118" s="252" t="s">
        <v>154</v>
      </c>
      <c r="G118" s="249"/>
      <c r="H118" s="251" t="s">
        <v>34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153</v>
      </c>
      <c r="AU118" s="258" t="s">
        <v>87</v>
      </c>
      <c r="AV118" s="12" t="s">
        <v>85</v>
      </c>
      <c r="AW118" s="12" t="s">
        <v>41</v>
      </c>
      <c r="AX118" s="12" t="s">
        <v>78</v>
      </c>
      <c r="AY118" s="258" t="s">
        <v>143</v>
      </c>
    </row>
    <row r="119" spans="2:51" s="13" customFormat="1" ht="13.5">
      <c r="B119" s="259"/>
      <c r="C119" s="260"/>
      <c r="D119" s="250" t="s">
        <v>153</v>
      </c>
      <c r="E119" s="261" t="s">
        <v>34</v>
      </c>
      <c r="F119" s="262" t="s">
        <v>179</v>
      </c>
      <c r="G119" s="260"/>
      <c r="H119" s="263">
        <v>186.9</v>
      </c>
      <c r="I119" s="264"/>
      <c r="J119" s="260"/>
      <c r="K119" s="260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153</v>
      </c>
      <c r="AU119" s="269" t="s">
        <v>87</v>
      </c>
      <c r="AV119" s="13" t="s">
        <v>87</v>
      </c>
      <c r="AW119" s="13" t="s">
        <v>41</v>
      </c>
      <c r="AX119" s="13" t="s">
        <v>78</v>
      </c>
      <c r="AY119" s="269" t="s">
        <v>143</v>
      </c>
    </row>
    <row r="120" spans="2:51" s="14" customFormat="1" ht="13.5">
      <c r="B120" s="270"/>
      <c r="C120" s="271"/>
      <c r="D120" s="250" t="s">
        <v>153</v>
      </c>
      <c r="E120" s="272" t="s">
        <v>34</v>
      </c>
      <c r="F120" s="273" t="s">
        <v>156</v>
      </c>
      <c r="G120" s="271"/>
      <c r="H120" s="274">
        <v>186.9</v>
      </c>
      <c r="I120" s="275"/>
      <c r="J120" s="271"/>
      <c r="K120" s="271"/>
      <c r="L120" s="276"/>
      <c r="M120" s="277"/>
      <c r="N120" s="278"/>
      <c r="O120" s="278"/>
      <c r="P120" s="278"/>
      <c r="Q120" s="278"/>
      <c r="R120" s="278"/>
      <c r="S120" s="278"/>
      <c r="T120" s="279"/>
      <c r="AT120" s="280" t="s">
        <v>153</v>
      </c>
      <c r="AU120" s="280" t="s">
        <v>87</v>
      </c>
      <c r="AV120" s="14" t="s">
        <v>151</v>
      </c>
      <c r="AW120" s="14" t="s">
        <v>41</v>
      </c>
      <c r="AX120" s="14" t="s">
        <v>85</v>
      </c>
      <c r="AY120" s="280" t="s">
        <v>143</v>
      </c>
    </row>
    <row r="121" spans="2:63" s="11" customFormat="1" ht="29.85" customHeight="1">
      <c r="B121" s="220"/>
      <c r="C121" s="221"/>
      <c r="D121" s="222" t="s">
        <v>77</v>
      </c>
      <c r="E121" s="234" t="s">
        <v>180</v>
      </c>
      <c r="F121" s="234" t="s">
        <v>181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SUM(P122:P175)</f>
        <v>0</v>
      </c>
      <c r="Q121" s="228"/>
      <c r="R121" s="229">
        <f>SUM(R122:R175)</f>
        <v>0</v>
      </c>
      <c r="S121" s="228"/>
      <c r="T121" s="230">
        <f>SUM(T122:T175)</f>
        <v>0</v>
      </c>
      <c r="AR121" s="231" t="s">
        <v>85</v>
      </c>
      <c r="AT121" s="232" t="s">
        <v>77</v>
      </c>
      <c r="AU121" s="232" t="s">
        <v>85</v>
      </c>
      <c r="AY121" s="231" t="s">
        <v>143</v>
      </c>
      <c r="BK121" s="233">
        <f>SUM(BK122:BK175)</f>
        <v>0</v>
      </c>
    </row>
    <row r="122" spans="2:65" s="1" customFormat="1" ht="38.25" customHeight="1">
      <c r="B122" s="47"/>
      <c r="C122" s="236" t="s">
        <v>144</v>
      </c>
      <c r="D122" s="236" t="s">
        <v>146</v>
      </c>
      <c r="E122" s="237" t="s">
        <v>182</v>
      </c>
      <c r="F122" s="238" t="s">
        <v>183</v>
      </c>
      <c r="G122" s="239" t="s">
        <v>149</v>
      </c>
      <c r="H122" s="240">
        <v>182.56</v>
      </c>
      <c r="I122" s="241"/>
      <c r="J122" s="242">
        <f>ROUND(I122*H122,2)</f>
        <v>0</v>
      </c>
      <c r="K122" s="238" t="s">
        <v>150</v>
      </c>
      <c r="L122" s="73"/>
      <c r="M122" s="243" t="s">
        <v>34</v>
      </c>
      <c r="N122" s="244" t="s">
        <v>49</v>
      </c>
      <c r="O122" s="48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151</v>
      </c>
      <c r="AT122" s="24" t="s">
        <v>146</v>
      </c>
      <c r="AU122" s="24" t="s">
        <v>87</v>
      </c>
      <c r="AY122" s="24" t="s">
        <v>143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85</v>
      </c>
      <c r="BK122" s="247">
        <f>ROUND(I122*H122,2)</f>
        <v>0</v>
      </c>
      <c r="BL122" s="24" t="s">
        <v>151</v>
      </c>
      <c r="BM122" s="24" t="s">
        <v>184</v>
      </c>
    </row>
    <row r="123" spans="2:51" s="12" customFormat="1" ht="13.5">
      <c r="B123" s="248"/>
      <c r="C123" s="249"/>
      <c r="D123" s="250" t="s">
        <v>153</v>
      </c>
      <c r="E123" s="251" t="s">
        <v>34</v>
      </c>
      <c r="F123" s="252" t="s">
        <v>154</v>
      </c>
      <c r="G123" s="249"/>
      <c r="H123" s="251" t="s">
        <v>34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153</v>
      </c>
      <c r="AU123" s="258" t="s">
        <v>87</v>
      </c>
      <c r="AV123" s="12" t="s">
        <v>85</v>
      </c>
      <c r="AW123" s="12" t="s">
        <v>41</v>
      </c>
      <c r="AX123" s="12" t="s">
        <v>78</v>
      </c>
      <c r="AY123" s="258" t="s">
        <v>143</v>
      </c>
    </row>
    <row r="124" spans="2:51" s="13" customFormat="1" ht="13.5">
      <c r="B124" s="259"/>
      <c r="C124" s="260"/>
      <c r="D124" s="250" t="s">
        <v>153</v>
      </c>
      <c r="E124" s="261" t="s">
        <v>34</v>
      </c>
      <c r="F124" s="262" t="s">
        <v>185</v>
      </c>
      <c r="G124" s="260"/>
      <c r="H124" s="263">
        <v>182.56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AT124" s="269" t="s">
        <v>153</v>
      </c>
      <c r="AU124" s="269" t="s">
        <v>87</v>
      </c>
      <c r="AV124" s="13" t="s">
        <v>87</v>
      </c>
      <c r="AW124" s="13" t="s">
        <v>41</v>
      </c>
      <c r="AX124" s="13" t="s">
        <v>78</v>
      </c>
      <c r="AY124" s="269" t="s">
        <v>143</v>
      </c>
    </row>
    <row r="125" spans="2:51" s="14" customFormat="1" ht="13.5">
      <c r="B125" s="270"/>
      <c r="C125" s="271"/>
      <c r="D125" s="250" t="s">
        <v>153</v>
      </c>
      <c r="E125" s="272" t="s">
        <v>34</v>
      </c>
      <c r="F125" s="273" t="s">
        <v>156</v>
      </c>
      <c r="G125" s="271"/>
      <c r="H125" s="274">
        <v>182.56</v>
      </c>
      <c r="I125" s="275"/>
      <c r="J125" s="271"/>
      <c r="K125" s="271"/>
      <c r="L125" s="276"/>
      <c r="M125" s="277"/>
      <c r="N125" s="278"/>
      <c r="O125" s="278"/>
      <c r="P125" s="278"/>
      <c r="Q125" s="278"/>
      <c r="R125" s="278"/>
      <c r="S125" s="278"/>
      <c r="T125" s="279"/>
      <c r="AT125" s="280" t="s">
        <v>153</v>
      </c>
      <c r="AU125" s="280" t="s">
        <v>87</v>
      </c>
      <c r="AV125" s="14" t="s">
        <v>151</v>
      </c>
      <c r="AW125" s="14" t="s">
        <v>41</v>
      </c>
      <c r="AX125" s="14" t="s">
        <v>85</v>
      </c>
      <c r="AY125" s="280" t="s">
        <v>143</v>
      </c>
    </row>
    <row r="126" spans="2:65" s="1" customFormat="1" ht="38.25" customHeight="1">
      <c r="B126" s="47"/>
      <c r="C126" s="236" t="s">
        <v>186</v>
      </c>
      <c r="D126" s="236" t="s">
        <v>146</v>
      </c>
      <c r="E126" s="237" t="s">
        <v>187</v>
      </c>
      <c r="F126" s="238" t="s">
        <v>188</v>
      </c>
      <c r="G126" s="239" t="s">
        <v>149</v>
      </c>
      <c r="H126" s="240">
        <v>5176.32</v>
      </c>
      <c r="I126" s="241"/>
      <c r="J126" s="242">
        <f>ROUND(I126*H126,2)</f>
        <v>0</v>
      </c>
      <c r="K126" s="238" t="s">
        <v>150</v>
      </c>
      <c r="L126" s="73"/>
      <c r="M126" s="243" t="s">
        <v>34</v>
      </c>
      <c r="N126" s="244" t="s">
        <v>49</v>
      </c>
      <c r="O126" s="48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" t="s">
        <v>151</v>
      </c>
      <c r="AT126" s="24" t="s">
        <v>146</v>
      </c>
      <c r="AU126" s="24" t="s">
        <v>87</v>
      </c>
      <c r="AY126" s="24" t="s">
        <v>143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85</v>
      </c>
      <c r="BK126" s="247">
        <f>ROUND(I126*H126,2)</f>
        <v>0</v>
      </c>
      <c r="BL126" s="24" t="s">
        <v>151</v>
      </c>
      <c r="BM126" s="24" t="s">
        <v>189</v>
      </c>
    </row>
    <row r="127" spans="2:51" s="12" customFormat="1" ht="13.5">
      <c r="B127" s="248"/>
      <c r="C127" s="249"/>
      <c r="D127" s="250" t="s">
        <v>153</v>
      </c>
      <c r="E127" s="251" t="s">
        <v>34</v>
      </c>
      <c r="F127" s="252" t="s">
        <v>154</v>
      </c>
      <c r="G127" s="249"/>
      <c r="H127" s="251" t="s">
        <v>34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153</v>
      </c>
      <c r="AU127" s="258" t="s">
        <v>87</v>
      </c>
      <c r="AV127" s="12" t="s">
        <v>85</v>
      </c>
      <c r="AW127" s="12" t="s">
        <v>41</v>
      </c>
      <c r="AX127" s="12" t="s">
        <v>78</v>
      </c>
      <c r="AY127" s="258" t="s">
        <v>143</v>
      </c>
    </row>
    <row r="128" spans="2:51" s="13" customFormat="1" ht="13.5">
      <c r="B128" s="259"/>
      <c r="C128" s="260"/>
      <c r="D128" s="250" t="s">
        <v>153</v>
      </c>
      <c r="E128" s="261" t="s">
        <v>34</v>
      </c>
      <c r="F128" s="262" t="s">
        <v>190</v>
      </c>
      <c r="G128" s="260"/>
      <c r="H128" s="263">
        <v>5176.32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153</v>
      </c>
      <c r="AU128" s="269" t="s">
        <v>87</v>
      </c>
      <c r="AV128" s="13" t="s">
        <v>87</v>
      </c>
      <c r="AW128" s="13" t="s">
        <v>41</v>
      </c>
      <c r="AX128" s="13" t="s">
        <v>78</v>
      </c>
      <c r="AY128" s="269" t="s">
        <v>143</v>
      </c>
    </row>
    <row r="129" spans="2:51" s="14" customFormat="1" ht="13.5">
      <c r="B129" s="270"/>
      <c r="C129" s="271"/>
      <c r="D129" s="250" t="s">
        <v>153</v>
      </c>
      <c r="E129" s="272" t="s">
        <v>34</v>
      </c>
      <c r="F129" s="273" t="s">
        <v>156</v>
      </c>
      <c r="G129" s="271"/>
      <c r="H129" s="274">
        <v>5176.32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AT129" s="280" t="s">
        <v>153</v>
      </c>
      <c r="AU129" s="280" t="s">
        <v>87</v>
      </c>
      <c r="AV129" s="14" t="s">
        <v>151</v>
      </c>
      <c r="AW129" s="14" t="s">
        <v>41</v>
      </c>
      <c r="AX129" s="14" t="s">
        <v>85</v>
      </c>
      <c r="AY129" s="280" t="s">
        <v>143</v>
      </c>
    </row>
    <row r="130" spans="2:65" s="1" customFormat="1" ht="38.25" customHeight="1">
      <c r="B130" s="47"/>
      <c r="C130" s="236" t="s">
        <v>191</v>
      </c>
      <c r="D130" s="236" t="s">
        <v>146</v>
      </c>
      <c r="E130" s="237" t="s">
        <v>192</v>
      </c>
      <c r="F130" s="238" t="s">
        <v>193</v>
      </c>
      <c r="G130" s="239" t="s">
        <v>149</v>
      </c>
      <c r="H130" s="240">
        <v>182.56</v>
      </c>
      <c r="I130" s="241"/>
      <c r="J130" s="242">
        <f>ROUND(I130*H130,2)</f>
        <v>0</v>
      </c>
      <c r="K130" s="238" t="s">
        <v>150</v>
      </c>
      <c r="L130" s="73"/>
      <c r="M130" s="243" t="s">
        <v>34</v>
      </c>
      <c r="N130" s="244" t="s">
        <v>49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151</v>
      </c>
      <c r="AT130" s="24" t="s">
        <v>146</v>
      </c>
      <c r="AU130" s="24" t="s">
        <v>87</v>
      </c>
      <c r="AY130" s="24" t="s">
        <v>143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85</v>
      </c>
      <c r="BK130" s="247">
        <f>ROUND(I130*H130,2)</f>
        <v>0</v>
      </c>
      <c r="BL130" s="24" t="s">
        <v>151</v>
      </c>
      <c r="BM130" s="24" t="s">
        <v>194</v>
      </c>
    </row>
    <row r="131" spans="2:51" s="12" customFormat="1" ht="13.5">
      <c r="B131" s="248"/>
      <c r="C131" s="249"/>
      <c r="D131" s="250" t="s">
        <v>153</v>
      </c>
      <c r="E131" s="251" t="s">
        <v>34</v>
      </c>
      <c r="F131" s="252" t="s">
        <v>195</v>
      </c>
      <c r="G131" s="249"/>
      <c r="H131" s="251" t="s">
        <v>34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153</v>
      </c>
      <c r="AU131" s="258" t="s">
        <v>87</v>
      </c>
      <c r="AV131" s="12" t="s">
        <v>85</v>
      </c>
      <c r="AW131" s="12" t="s">
        <v>41</v>
      </c>
      <c r="AX131" s="12" t="s">
        <v>78</v>
      </c>
      <c r="AY131" s="258" t="s">
        <v>143</v>
      </c>
    </row>
    <row r="132" spans="2:51" s="13" customFormat="1" ht="13.5">
      <c r="B132" s="259"/>
      <c r="C132" s="260"/>
      <c r="D132" s="250" t="s">
        <v>153</v>
      </c>
      <c r="E132" s="261" t="s">
        <v>34</v>
      </c>
      <c r="F132" s="262" t="s">
        <v>196</v>
      </c>
      <c r="G132" s="260"/>
      <c r="H132" s="263">
        <v>182.56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153</v>
      </c>
      <c r="AU132" s="269" t="s">
        <v>87</v>
      </c>
      <c r="AV132" s="13" t="s">
        <v>87</v>
      </c>
      <c r="AW132" s="13" t="s">
        <v>41</v>
      </c>
      <c r="AX132" s="13" t="s">
        <v>85</v>
      </c>
      <c r="AY132" s="269" t="s">
        <v>143</v>
      </c>
    </row>
    <row r="133" spans="2:65" s="1" customFormat="1" ht="25.5" customHeight="1">
      <c r="B133" s="47"/>
      <c r="C133" s="236" t="s">
        <v>167</v>
      </c>
      <c r="D133" s="236" t="s">
        <v>146</v>
      </c>
      <c r="E133" s="237" t="s">
        <v>197</v>
      </c>
      <c r="F133" s="238" t="s">
        <v>198</v>
      </c>
      <c r="G133" s="239" t="s">
        <v>199</v>
      </c>
      <c r="H133" s="240">
        <v>37.38</v>
      </c>
      <c r="I133" s="241"/>
      <c r="J133" s="242">
        <f>ROUND(I133*H133,2)</f>
        <v>0</v>
      </c>
      <c r="K133" s="238" t="s">
        <v>150</v>
      </c>
      <c r="L133" s="73"/>
      <c r="M133" s="243" t="s">
        <v>34</v>
      </c>
      <c r="N133" s="244" t="s">
        <v>49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" t="s">
        <v>151</v>
      </c>
      <c r="AT133" s="24" t="s">
        <v>146</v>
      </c>
      <c r="AU133" s="24" t="s">
        <v>87</v>
      </c>
      <c r="AY133" s="24" t="s">
        <v>143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4" t="s">
        <v>85</v>
      </c>
      <c r="BK133" s="247">
        <f>ROUND(I133*H133,2)</f>
        <v>0</v>
      </c>
      <c r="BL133" s="24" t="s">
        <v>151</v>
      </c>
      <c r="BM133" s="24" t="s">
        <v>200</v>
      </c>
    </row>
    <row r="134" spans="2:51" s="12" customFormat="1" ht="13.5">
      <c r="B134" s="248"/>
      <c r="C134" s="249"/>
      <c r="D134" s="250" t="s">
        <v>153</v>
      </c>
      <c r="E134" s="251" t="s">
        <v>34</v>
      </c>
      <c r="F134" s="252" t="s">
        <v>154</v>
      </c>
      <c r="G134" s="249"/>
      <c r="H134" s="251" t="s">
        <v>34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153</v>
      </c>
      <c r="AU134" s="258" t="s">
        <v>87</v>
      </c>
      <c r="AV134" s="12" t="s">
        <v>85</v>
      </c>
      <c r="AW134" s="12" t="s">
        <v>41</v>
      </c>
      <c r="AX134" s="12" t="s">
        <v>78</v>
      </c>
      <c r="AY134" s="258" t="s">
        <v>143</v>
      </c>
    </row>
    <row r="135" spans="2:51" s="13" customFormat="1" ht="13.5">
      <c r="B135" s="259"/>
      <c r="C135" s="260"/>
      <c r="D135" s="250" t="s">
        <v>153</v>
      </c>
      <c r="E135" s="261" t="s">
        <v>34</v>
      </c>
      <c r="F135" s="262" t="s">
        <v>201</v>
      </c>
      <c r="G135" s="260"/>
      <c r="H135" s="263">
        <v>37.38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AT135" s="269" t="s">
        <v>153</v>
      </c>
      <c r="AU135" s="269" t="s">
        <v>87</v>
      </c>
      <c r="AV135" s="13" t="s">
        <v>87</v>
      </c>
      <c r="AW135" s="13" t="s">
        <v>41</v>
      </c>
      <c r="AX135" s="13" t="s">
        <v>78</v>
      </c>
      <c r="AY135" s="269" t="s">
        <v>143</v>
      </c>
    </row>
    <row r="136" spans="2:51" s="14" customFormat="1" ht="13.5">
      <c r="B136" s="270"/>
      <c r="C136" s="271"/>
      <c r="D136" s="250" t="s">
        <v>153</v>
      </c>
      <c r="E136" s="272" t="s">
        <v>34</v>
      </c>
      <c r="F136" s="273" t="s">
        <v>156</v>
      </c>
      <c r="G136" s="271"/>
      <c r="H136" s="274">
        <v>37.38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AT136" s="280" t="s">
        <v>153</v>
      </c>
      <c r="AU136" s="280" t="s">
        <v>87</v>
      </c>
      <c r="AV136" s="14" t="s">
        <v>151</v>
      </c>
      <c r="AW136" s="14" t="s">
        <v>41</v>
      </c>
      <c r="AX136" s="14" t="s">
        <v>85</v>
      </c>
      <c r="AY136" s="280" t="s">
        <v>143</v>
      </c>
    </row>
    <row r="137" spans="2:65" s="1" customFormat="1" ht="25.5" customHeight="1">
      <c r="B137" s="47"/>
      <c r="C137" s="236" t="s">
        <v>202</v>
      </c>
      <c r="D137" s="236" t="s">
        <v>146</v>
      </c>
      <c r="E137" s="237" t="s">
        <v>203</v>
      </c>
      <c r="F137" s="238" t="s">
        <v>204</v>
      </c>
      <c r="G137" s="239" t="s">
        <v>199</v>
      </c>
      <c r="H137" s="240">
        <v>2242.8</v>
      </c>
      <c r="I137" s="241"/>
      <c r="J137" s="242">
        <f>ROUND(I137*H137,2)</f>
        <v>0</v>
      </c>
      <c r="K137" s="238" t="s">
        <v>150</v>
      </c>
      <c r="L137" s="73"/>
      <c r="M137" s="243" t="s">
        <v>34</v>
      </c>
      <c r="N137" s="244" t="s">
        <v>49</v>
      </c>
      <c r="O137" s="48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151</v>
      </c>
      <c r="AT137" s="24" t="s">
        <v>146</v>
      </c>
      <c r="AU137" s="24" t="s">
        <v>87</v>
      </c>
      <c r="AY137" s="24" t="s">
        <v>143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85</v>
      </c>
      <c r="BK137" s="247">
        <f>ROUND(I137*H137,2)</f>
        <v>0</v>
      </c>
      <c r="BL137" s="24" t="s">
        <v>151</v>
      </c>
      <c r="BM137" s="24" t="s">
        <v>205</v>
      </c>
    </row>
    <row r="138" spans="2:51" s="12" customFormat="1" ht="13.5">
      <c r="B138" s="248"/>
      <c r="C138" s="249"/>
      <c r="D138" s="250" t="s">
        <v>153</v>
      </c>
      <c r="E138" s="251" t="s">
        <v>34</v>
      </c>
      <c r="F138" s="252" t="s">
        <v>206</v>
      </c>
      <c r="G138" s="249"/>
      <c r="H138" s="251" t="s">
        <v>34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153</v>
      </c>
      <c r="AU138" s="258" t="s">
        <v>87</v>
      </c>
      <c r="AV138" s="12" t="s">
        <v>85</v>
      </c>
      <c r="AW138" s="12" t="s">
        <v>41</v>
      </c>
      <c r="AX138" s="12" t="s">
        <v>78</v>
      </c>
      <c r="AY138" s="258" t="s">
        <v>143</v>
      </c>
    </row>
    <row r="139" spans="2:51" s="13" customFormat="1" ht="13.5">
      <c r="B139" s="259"/>
      <c r="C139" s="260"/>
      <c r="D139" s="250" t="s">
        <v>153</v>
      </c>
      <c r="E139" s="261" t="s">
        <v>34</v>
      </c>
      <c r="F139" s="262" t="s">
        <v>207</v>
      </c>
      <c r="G139" s="260"/>
      <c r="H139" s="263">
        <v>2242.8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AT139" s="269" t="s">
        <v>153</v>
      </c>
      <c r="AU139" s="269" t="s">
        <v>87</v>
      </c>
      <c r="AV139" s="13" t="s">
        <v>87</v>
      </c>
      <c r="AW139" s="13" t="s">
        <v>41</v>
      </c>
      <c r="AX139" s="13" t="s">
        <v>78</v>
      </c>
      <c r="AY139" s="269" t="s">
        <v>143</v>
      </c>
    </row>
    <row r="140" spans="2:51" s="14" customFormat="1" ht="13.5">
      <c r="B140" s="270"/>
      <c r="C140" s="271"/>
      <c r="D140" s="250" t="s">
        <v>153</v>
      </c>
      <c r="E140" s="272" t="s">
        <v>34</v>
      </c>
      <c r="F140" s="273" t="s">
        <v>156</v>
      </c>
      <c r="G140" s="271"/>
      <c r="H140" s="274">
        <v>2242.8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153</v>
      </c>
      <c r="AU140" s="280" t="s">
        <v>87</v>
      </c>
      <c r="AV140" s="14" t="s">
        <v>151</v>
      </c>
      <c r="AW140" s="14" t="s">
        <v>41</v>
      </c>
      <c r="AX140" s="14" t="s">
        <v>85</v>
      </c>
      <c r="AY140" s="280" t="s">
        <v>143</v>
      </c>
    </row>
    <row r="141" spans="2:65" s="1" customFormat="1" ht="25.5" customHeight="1">
      <c r="B141" s="47"/>
      <c r="C141" s="236" t="s">
        <v>208</v>
      </c>
      <c r="D141" s="236" t="s">
        <v>146</v>
      </c>
      <c r="E141" s="237" t="s">
        <v>209</v>
      </c>
      <c r="F141" s="238" t="s">
        <v>210</v>
      </c>
      <c r="G141" s="239" t="s">
        <v>199</v>
      </c>
      <c r="H141" s="240">
        <v>37.38</v>
      </c>
      <c r="I141" s="241"/>
      <c r="J141" s="242">
        <f>ROUND(I141*H141,2)</f>
        <v>0</v>
      </c>
      <c r="K141" s="238" t="s">
        <v>150</v>
      </c>
      <c r="L141" s="73"/>
      <c r="M141" s="243" t="s">
        <v>34</v>
      </c>
      <c r="N141" s="244" t="s">
        <v>49</v>
      </c>
      <c r="O141" s="48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" t="s">
        <v>151</v>
      </c>
      <c r="AT141" s="24" t="s">
        <v>146</v>
      </c>
      <c r="AU141" s="24" t="s">
        <v>87</v>
      </c>
      <c r="AY141" s="24" t="s">
        <v>143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4" t="s">
        <v>85</v>
      </c>
      <c r="BK141" s="247">
        <f>ROUND(I141*H141,2)</f>
        <v>0</v>
      </c>
      <c r="BL141" s="24" t="s">
        <v>151</v>
      </c>
      <c r="BM141" s="24" t="s">
        <v>211</v>
      </c>
    </row>
    <row r="142" spans="2:51" s="12" customFormat="1" ht="13.5">
      <c r="B142" s="248"/>
      <c r="C142" s="249"/>
      <c r="D142" s="250" t="s">
        <v>153</v>
      </c>
      <c r="E142" s="251" t="s">
        <v>34</v>
      </c>
      <c r="F142" s="252" t="s">
        <v>206</v>
      </c>
      <c r="G142" s="249"/>
      <c r="H142" s="251" t="s">
        <v>34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153</v>
      </c>
      <c r="AU142" s="258" t="s">
        <v>87</v>
      </c>
      <c r="AV142" s="12" t="s">
        <v>85</v>
      </c>
      <c r="AW142" s="12" t="s">
        <v>41</v>
      </c>
      <c r="AX142" s="12" t="s">
        <v>78</v>
      </c>
      <c r="AY142" s="258" t="s">
        <v>143</v>
      </c>
    </row>
    <row r="143" spans="2:51" s="13" customFormat="1" ht="13.5">
      <c r="B143" s="259"/>
      <c r="C143" s="260"/>
      <c r="D143" s="250" t="s">
        <v>153</v>
      </c>
      <c r="E143" s="261" t="s">
        <v>34</v>
      </c>
      <c r="F143" s="262" t="s">
        <v>212</v>
      </c>
      <c r="G143" s="260"/>
      <c r="H143" s="263">
        <v>37.38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153</v>
      </c>
      <c r="AU143" s="269" t="s">
        <v>87</v>
      </c>
      <c r="AV143" s="13" t="s">
        <v>87</v>
      </c>
      <c r="AW143" s="13" t="s">
        <v>41</v>
      </c>
      <c r="AX143" s="13" t="s">
        <v>85</v>
      </c>
      <c r="AY143" s="269" t="s">
        <v>143</v>
      </c>
    </row>
    <row r="144" spans="2:65" s="1" customFormat="1" ht="25.5" customHeight="1">
      <c r="B144" s="47"/>
      <c r="C144" s="236" t="s">
        <v>213</v>
      </c>
      <c r="D144" s="236" t="s">
        <v>146</v>
      </c>
      <c r="E144" s="237" t="s">
        <v>214</v>
      </c>
      <c r="F144" s="238" t="s">
        <v>215</v>
      </c>
      <c r="G144" s="239" t="s">
        <v>199</v>
      </c>
      <c r="H144" s="240">
        <v>6.6</v>
      </c>
      <c r="I144" s="241"/>
      <c r="J144" s="242">
        <f>ROUND(I144*H144,2)</f>
        <v>0</v>
      </c>
      <c r="K144" s="238" t="s">
        <v>150</v>
      </c>
      <c r="L144" s="73"/>
      <c r="M144" s="243" t="s">
        <v>34</v>
      </c>
      <c r="N144" s="244" t="s">
        <v>49</v>
      </c>
      <c r="O144" s="48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151</v>
      </c>
      <c r="AT144" s="24" t="s">
        <v>146</v>
      </c>
      <c r="AU144" s="24" t="s">
        <v>87</v>
      </c>
      <c r="AY144" s="24" t="s">
        <v>143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85</v>
      </c>
      <c r="BK144" s="247">
        <f>ROUND(I144*H144,2)</f>
        <v>0</v>
      </c>
      <c r="BL144" s="24" t="s">
        <v>151</v>
      </c>
      <c r="BM144" s="24" t="s">
        <v>216</v>
      </c>
    </row>
    <row r="145" spans="2:51" s="12" customFormat="1" ht="13.5">
      <c r="B145" s="248"/>
      <c r="C145" s="249"/>
      <c r="D145" s="250" t="s">
        <v>153</v>
      </c>
      <c r="E145" s="251" t="s">
        <v>34</v>
      </c>
      <c r="F145" s="252" t="s">
        <v>154</v>
      </c>
      <c r="G145" s="249"/>
      <c r="H145" s="251" t="s">
        <v>34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153</v>
      </c>
      <c r="AU145" s="258" t="s">
        <v>87</v>
      </c>
      <c r="AV145" s="12" t="s">
        <v>85</v>
      </c>
      <c r="AW145" s="12" t="s">
        <v>41</v>
      </c>
      <c r="AX145" s="12" t="s">
        <v>78</v>
      </c>
      <c r="AY145" s="258" t="s">
        <v>143</v>
      </c>
    </row>
    <row r="146" spans="2:51" s="13" customFormat="1" ht="13.5">
      <c r="B146" s="259"/>
      <c r="C146" s="260"/>
      <c r="D146" s="250" t="s">
        <v>153</v>
      </c>
      <c r="E146" s="261" t="s">
        <v>34</v>
      </c>
      <c r="F146" s="262" t="s">
        <v>217</v>
      </c>
      <c r="G146" s="260"/>
      <c r="H146" s="263">
        <v>6.6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AT146" s="269" t="s">
        <v>153</v>
      </c>
      <c r="AU146" s="269" t="s">
        <v>87</v>
      </c>
      <c r="AV146" s="13" t="s">
        <v>87</v>
      </c>
      <c r="AW146" s="13" t="s">
        <v>41</v>
      </c>
      <c r="AX146" s="13" t="s">
        <v>78</v>
      </c>
      <c r="AY146" s="269" t="s">
        <v>143</v>
      </c>
    </row>
    <row r="147" spans="2:51" s="14" customFormat="1" ht="13.5">
      <c r="B147" s="270"/>
      <c r="C147" s="271"/>
      <c r="D147" s="250" t="s">
        <v>153</v>
      </c>
      <c r="E147" s="272" t="s">
        <v>34</v>
      </c>
      <c r="F147" s="273" t="s">
        <v>156</v>
      </c>
      <c r="G147" s="271"/>
      <c r="H147" s="274">
        <v>6.6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153</v>
      </c>
      <c r="AU147" s="280" t="s">
        <v>87</v>
      </c>
      <c r="AV147" s="14" t="s">
        <v>151</v>
      </c>
      <c r="AW147" s="14" t="s">
        <v>41</v>
      </c>
      <c r="AX147" s="14" t="s">
        <v>85</v>
      </c>
      <c r="AY147" s="280" t="s">
        <v>143</v>
      </c>
    </row>
    <row r="148" spans="2:65" s="1" customFormat="1" ht="25.5" customHeight="1">
      <c r="B148" s="47"/>
      <c r="C148" s="236" t="s">
        <v>218</v>
      </c>
      <c r="D148" s="236" t="s">
        <v>146</v>
      </c>
      <c r="E148" s="237" t="s">
        <v>219</v>
      </c>
      <c r="F148" s="238" t="s">
        <v>220</v>
      </c>
      <c r="G148" s="239" t="s">
        <v>199</v>
      </c>
      <c r="H148" s="240">
        <v>396</v>
      </c>
      <c r="I148" s="241"/>
      <c r="J148" s="242">
        <f>ROUND(I148*H148,2)</f>
        <v>0</v>
      </c>
      <c r="K148" s="238" t="s">
        <v>150</v>
      </c>
      <c r="L148" s="73"/>
      <c r="M148" s="243" t="s">
        <v>34</v>
      </c>
      <c r="N148" s="244" t="s">
        <v>49</v>
      </c>
      <c r="O148" s="48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151</v>
      </c>
      <c r="AT148" s="24" t="s">
        <v>146</v>
      </c>
      <c r="AU148" s="24" t="s">
        <v>87</v>
      </c>
      <c r="AY148" s="24" t="s">
        <v>143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85</v>
      </c>
      <c r="BK148" s="247">
        <f>ROUND(I148*H148,2)</f>
        <v>0</v>
      </c>
      <c r="BL148" s="24" t="s">
        <v>151</v>
      </c>
      <c r="BM148" s="24" t="s">
        <v>221</v>
      </c>
    </row>
    <row r="149" spans="2:51" s="12" customFormat="1" ht="13.5">
      <c r="B149" s="248"/>
      <c r="C149" s="249"/>
      <c r="D149" s="250" t="s">
        <v>153</v>
      </c>
      <c r="E149" s="251" t="s">
        <v>34</v>
      </c>
      <c r="F149" s="252" t="s">
        <v>206</v>
      </c>
      <c r="G149" s="249"/>
      <c r="H149" s="251" t="s">
        <v>34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153</v>
      </c>
      <c r="AU149" s="258" t="s">
        <v>87</v>
      </c>
      <c r="AV149" s="12" t="s">
        <v>85</v>
      </c>
      <c r="AW149" s="12" t="s">
        <v>41</v>
      </c>
      <c r="AX149" s="12" t="s">
        <v>78</v>
      </c>
      <c r="AY149" s="258" t="s">
        <v>143</v>
      </c>
    </row>
    <row r="150" spans="2:51" s="13" customFormat="1" ht="13.5">
      <c r="B150" s="259"/>
      <c r="C150" s="260"/>
      <c r="D150" s="250" t="s">
        <v>153</v>
      </c>
      <c r="E150" s="261" t="s">
        <v>34</v>
      </c>
      <c r="F150" s="262" t="s">
        <v>222</v>
      </c>
      <c r="G150" s="260"/>
      <c r="H150" s="263">
        <v>396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AT150" s="269" t="s">
        <v>153</v>
      </c>
      <c r="AU150" s="269" t="s">
        <v>87</v>
      </c>
      <c r="AV150" s="13" t="s">
        <v>87</v>
      </c>
      <c r="AW150" s="13" t="s">
        <v>41</v>
      </c>
      <c r="AX150" s="13" t="s">
        <v>78</v>
      </c>
      <c r="AY150" s="269" t="s">
        <v>143</v>
      </c>
    </row>
    <row r="151" spans="2:51" s="14" customFormat="1" ht="13.5">
      <c r="B151" s="270"/>
      <c r="C151" s="271"/>
      <c r="D151" s="250" t="s">
        <v>153</v>
      </c>
      <c r="E151" s="272" t="s">
        <v>34</v>
      </c>
      <c r="F151" s="273" t="s">
        <v>156</v>
      </c>
      <c r="G151" s="271"/>
      <c r="H151" s="274">
        <v>396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AT151" s="280" t="s">
        <v>153</v>
      </c>
      <c r="AU151" s="280" t="s">
        <v>87</v>
      </c>
      <c r="AV151" s="14" t="s">
        <v>151</v>
      </c>
      <c r="AW151" s="14" t="s">
        <v>41</v>
      </c>
      <c r="AX151" s="14" t="s">
        <v>85</v>
      </c>
      <c r="AY151" s="280" t="s">
        <v>143</v>
      </c>
    </row>
    <row r="152" spans="2:65" s="1" customFormat="1" ht="25.5" customHeight="1">
      <c r="B152" s="47"/>
      <c r="C152" s="236" t="s">
        <v>223</v>
      </c>
      <c r="D152" s="236" t="s">
        <v>146</v>
      </c>
      <c r="E152" s="237" t="s">
        <v>224</v>
      </c>
      <c r="F152" s="238" t="s">
        <v>225</v>
      </c>
      <c r="G152" s="239" t="s">
        <v>199</v>
      </c>
      <c r="H152" s="240">
        <v>6.6</v>
      </c>
      <c r="I152" s="241"/>
      <c r="J152" s="242">
        <f>ROUND(I152*H152,2)</f>
        <v>0</v>
      </c>
      <c r="K152" s="238" t="s">
        <v>150</v>
      </c>
      <c r="L152" s="73"/>
      <c r="M152" s="243" t="s">
        <v>34</v>
      </c>
      <c r="N152" s="244" t="s">
        <v>49</v>
      </c>
      <c r="O152" s="48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" t="s">
        <v>151</v>
      </c>
      <c r="AT152" s="24" t="s">
        <v>146</v>
      </c>
      <c r="AU152" s="24" t="s">
        <v>87</v>
      </c>
      <c r="AY152" s="24" t="s">
        <v>143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4" t="s">
        <v>85</v>
      </c>
      <c r="BK152" s="247">
        <f>ROUND(I152*H152,2)</f>
        <v>0</v>
      </c>
      <c r="BL152" s="24" t="s">
        <v>151</v>
      </c>
      <c r="BM152" s="24" t="s">
        <v>226</v>
      </c>
    </row>
    <row r="153" spans="2:51" s="12" customFormat="1" ht="13.5">
      <c r="B153" s="248"/>
      <c r="C153" s="249"/>
      <c r="D153" s="250" t="s">
        <v>153</v>
      </c>
      <c r="E153" s="251" t="s">
        <v>34</v>
      </c>
      <c r="F153" s="252" t="s">
        <v>206</v>
      </c>
      <c r="G153" s="249"/>
      <c r="H153" s="251" t="s">
        <v>34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153</v>
      </c>
      <c r="AU153" s="258" t="s">
        <v>87</v>
      </c>
      <c r="AV153" s="12" t="s">
        <v>85</v>
      </c>
      <c r="AW153" s="12" t="s">
        <v>41</v>
      </c>
      <c r="AX153" s="12" t="s">
        <v>78</v>
      </c>
      <c r="AY153" s="258" t="s">
        <v>143</v>
      </c>
    </row>
    <row r="154" spans="2:51" s="13" customFormat="1" ht="13.5">
      <c r="B154" s="259"/>
      <c r="C154" s="260"/>
      <c r="D154" s="250" t="s">
        <v>153</v>
      </c>
      <c r="E154" s="261" t="s">
        <v>34</v>
      </c>
      <c r="F154" s="262" t="s">
        <v>227</v>
      </c>
      <c r="G154" s="260"/>
      <c r="H154" s="263">
        <v>6.6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AT154" s="269" t="s">
        <v>153</v>
      </c>
      <c r="AU154" s="269" t="s">
        <v>87</v>
      </c>
      <c r="AV154" s="13" t="s">
        <v>87</v>
      </c>
      <c r="AW154" s="13" t="s">
        <v>41</v>
      </c>
      <c r="AX154" s="13" t="s">
        <v>85</v>
      </c>
      <c r="AY154" s="269" t="s">
        <v>143</v>
      </c>
    </row>
    <row r="155" spans="2:65" s="1" customFormat="1" ht="25.5" customHeight="1">
      <c r="B155" s="47"/>
      <c r="C155" s="236" t="s">
        <v>10</v>
      </c>
      <c r="D155" s="236" t="s">
        <v>146</v>
      </c>
      <c r="E155" s="237" t="s">
        <v>228</v>
      </c>
      <c r="F155" s="238" t="s">
        <v>229</v>
      </c>
      <c r="G155" s="239" t="s">
        <v>199</v>
      </c>
      <c r="H155" s="240">
        <v>4.4</v>
      </c>
      <c r="I155" s="241"/>
      <c r="J155" s="242">
        <f>ROUND(I155*H155,2)</f>
        <v>0</v>
      </c>
      <c r="K155" s="238" t="s">
        <v>150</v>
      </c>
      <c r="L155" s="73"/>
      <c r="M155" s="243" t="s">
        <v>34</v>
      </c>
      <c r="N155" s="244" t="s">
        <v>49</v>
      </c>
      <c r="O155" s="48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151</v>
      </c>
      <c r="AT155" s="24" t="s">
        <v>146</v>
      </c>
      <c r="AU155" s="24" t="s">
        <v>87</v>
      </c>
      <c r="AY155" s="24" t="s">
        <v>143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85</v>
      </c>
      <c r="BK155" s="247">
        <f>ROUND(I155*H155,2)</f>
        <v>0</v>
      </c>
      <c r="BL155" s="24" t="s">
        <v>151</v>
      </c>
      <c r="BM155" s="24" t="s">
        <v>230</v>
      </c>
    </row>
    <row r="156" spans="2:51" s="12" customFormat="1" ht="13.5">
      <c r="B156" s="248"/>
      <c r="C156" s="249"/>
      <c r="D156" s="250" t="s">
        <v>153</v>
      </c>
      <c r="E156" s="251" t="s">
        <v>34</v>
      </c>
      <c r="F156" s="252" t="s">
        <v>154</v>
      </c>
      <c r="G156" s="249"/>
      <c r="H156" s="251" t="s">
        <v>34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153</v>
      </c>
      <c r="AU156" s="258" t="s">
        <v>87</v>
      </c>
      <c r="AV156" s="12" t="s">
        <v>85</v>
      </c>
      <c r="AW156" s="12" t="s">
        <v>41</v>
      </c>
      <c r="AX156" s="12" t="s">
        <v>78</v>
      </c>
      <c r="AY156" s="258" t="s">
        <v>143</v>
      </c>
    </row>
    <row r="157" spans="2:51" s="13" customFormat="1" ht="13.5">
      <c r="B157" s="259"/>
      <c r="C157" s="260"/>
      <c r="D157" s="250" t="s">
        <v>153</v>
      </c>
      <c r="E157" s="261" t="s">
        <v>34</v>
      </c>
      <c r="F157" s="262" t="s">
        <v>231</v>
      </c>
      <c r="G157" s="260"/>
      <c r="H157" s="263">
        <v>4.4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153</v>
      </c>
      <c r="AU157" s="269" t="s">
        <v>87</v>
      </c>
      <c r="AV157" s="13" t="s">
        <v>87</v>
      </c>
      <c r="AW157" s="13" t="s">
        <v>41</v>
      </c>
      <c r="AX157" s="13" t="s">
        <v>78</v>
      </c>
      <c r="AY157" s="269" t="s">
        <v>143</v>
      </c>
    </row>
    <row r="158" spans="2:51" s="14" customFormat="1" ht="13.5">
      <c r="B158" s="270"/>
      <c r="C158" s="271"/>
      <c r="D158" s="250" t="s">
        <v>153</v>
      </c>
      <c r="E158" s="272" t="s">
        <v>34</v>
      </c>
      <c r="F158" s="273" t="s">
        <v>156</v>
      </c>
      <c r="G158" s="271"/>
      <c r="H158" s="274">
        <v>4.4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153</v>
      </c>
      <c r="AU158" s="280" t="s">
        <v>87</v>
      </c>
      <c r="AV158" s="14" t="s">
        <v>151</v>
      </c>
      <c r="AW158" s="14" t="s">
        <v>41</v>
      </c>
      <c r="AX158" s="14" t="s">
        <v>85</v>
      </c>
      <c r="AY158" s="280" t="s">
        <v>143</v>
      </c>
    </row>
    <row r="159" spans="2:65" s="1" customFormat="1" ht="25.5" customHeight="1">
      <c r="B159" s="47"/>
      <c r="C159" s="236" t="s">
        <v>232</v>
      </c>
      <c r="D159" s="236" t="s">
        <v>146</v>
      </c>
      <c r="E159" s="237" t="s">
        <v>233</v>
      </c>
      <c r="F159" s="238" t="s">
        <v>234</v>
      </c>
      <c r="G159" s="239" t="s">
        <v>199</v>
      </c>
      <c r="H159" s="240">
        <v>264</v>
      </c>
      <c r="I159" s="241"/>
      <c r="J159" s="242">
        <f>ROUND(I159*H159,2)</f>
        <v>0</v>
      </c>
      <c r="K159" s="238" t="s">
        <v>150</v>
      </c>
      <c r="L159" s="73"/>
      <c r="M159" s="243" t="s">
        <v>34</v>
      </c>
      <c r="N159" s="244" t="s">
        <v>49</v>
      </c>
      <c r="O159" s="48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151</v>
      </c>
      <c r="AT159" s="24" t="s">
        <v>146</v>
      </c>
      <c r="AU159" s="24" t="s">
        <v>87</v>
      </c>
      <c r="AY159" s="24" t="s">
        <v>143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85</v>
      </c>
      <c r="BK159" s="247">
        <f>ROUND(I159*H159,2)</f>
        <v>0</v>
      </c>
      <c r="BL159" s="24" t="s">
        <v>151</v>
      </c>
      <c r="BM159" s="24" t="s">
        <v>235</v>
      </c>
    </row>
    <row r="160" spans="2:51" s="12" customFormat="1" ht="13.5">
      <c r="B160" s="248"/>
      <c r="C160" s="249"/>
      <c r="D160" s="250" t="s">
        <v>153</v>
      </c>
      <c r="E160" s="251" t="s">
        <v>34</v>
      </c>
      <c r="F160" s="252" t="s">
        <v>206</v>
      </c>
      <c r="G160" s="249"/>
      <c r="H160" s="251" t="s">
        <v>34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153</v>
      </c>
      <c r="AU160" s="258" t="s">
        <v>87</v>
      </c>
      <c r="AV160" s="12" t="s">
        <v>85</v>
      </c>
      <c r="AW160" s="12" t="s">
        <v>41</v>
      </c>
      <c r="AX160" s="12" t="s">
        <v>78</v>
      </c>
      <c r="AY160" s="258" t="s">
        <v>143</v>
      </c>
    </row>
    <row r="161" spans="2:51" s="13" customFormat="1" ht="13.5">
      <c r="B161" s="259"/>
      <c r="C161" s="260"/>
      <c r="D161" s="250" t="s">
        <v>153</v>
      </c>
      <c r="E161" s="261" t="s">
        <v>34</v>
      </c>
      <c r="F161" s="262" t="s">
        <v>236</v>
      </c>
      <c r="G161" s="260"/>
      <c r="H161" s="263">
        <v>264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AT161" s="269" t="s">
        <v>153</v>
      </c>
      <c r="AU161" s="269" t="s">
        <v>87</v>
      </c>
      <c r="AV161" s="13" t="s">
        <v>87</v>
      </c>
      <c r="AW161" s="13" t="s">
        <v>41</v>
      </c>
      <c r="AX161" s="13" t="s">
        <v>78</v>
      </c>
      <c r="AY161" s="269" t="s">
        <v>143</v>
      </c>
    </row>
    <row r="162" spans="2:51" s="14" customFormat="1" ht="13.5">
      <c r="B162" s="270"/>
      <c r="C162" s="271"/>
      <c r="D162" s="250" t="s">
        <v>153</v>
      </c>
      <c r="E162" s="272" t="s">
        <v>34</v>
      </c>
      <c r="F162" s="273" t="s">
        <v>156</v>
      </c>
      <c r="G162" s="271"/>
      <c r="H162" s="274">
        <v>264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AT162" s="280" t="s">
        <v>153</v>
      </c>
      <c r="AU162" s="280" t="s">
        <v>87</v>
      </c>
      <c r="AV162" s="14" t="s">
        <v>151</v>
      </c>
      <c r="AW162" s="14" t="s">
        <v>41</v>
      </c>
      <c r="AX162" s="14" t="s">
        <v>85</v>
      </c>
      <c r="AY162" s="280" t="s">
        <v>143</v>
      </c>
    </row>
    <row r="163" spans="2:65" s="1" customFormat="1" ht="25.5" customHeight="1">
      <c r="B163" s="47"/>
      <c r="C163" s="236" t="s">
        <v>237</v>
      </c>
      <c r="D163" s="236" t="s">
        <v>146</v>
      </c>
      <c r="E163" s="237" t="s">
        <v>238</v>
      </c>
      <c r="F163" s="238" t="s">
        <v>239</v>
      </c>
      <c r="G163" s="239" t="s">
        <v>199</v>
      </c>
      <c r="H163" s="240">
        <v>4.4</v>
      </c>
      <c r="I163" s="241"/>
      <c r="J163" s="242">
        <f>ROUND(I163*H163,2)</f>
        <v>0</v>
      </c>
      <c r="K163" s="238" t="s">
        <v>150</v>
      </c>
      <c r="L163" s="73"/>
      <c r="M163" s="243" t="s">
        <v>34</v>
      </c>
      <c r="N163" s="244" t="s">
        <v>49</v>
      </c>
      <c r="O163" s="48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151</v>
      </c>
      <c r="AT163" s="24" t="s">
        <v>146</v>
      </c>
      <c r="AU163" s="24" t="s">
        <v>87</v>
      </c>
      <c r="AY163" s="24" t="s">
        <v>143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85</v>
      </c>
      <c r="BK163" s="247">
        <f>ROUND(I163*H163,2)</f>
        <v>0</v>
      </c>
      <c r="BL163" s="24" t="s">
        <v>151</v>
      </c>
      <c r="BM163" s="24" t="s">
        <v>240</v>
      </c>
    </row>
    <row r="164" spans="2:51" s="12" customFormat="1" ht="13.5">
      <c r="B164" s="248"/>
      <c r="C164" s="249"/>
      <c r="D164" s="250" t="s">
        <v>153</v>
      </c>
      <c r="E164" s="251" t="s">
        <v>34</v>
      </c>
      <c r="F164" s="252" t="s">
        <v>206</v>
      </c>
      <c r="G164" s="249"/>
      <c r="H164" s="251" t="s">
        <v>34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153</v>
      </c>
      <c r="AU164" s="258" t="s">
        <v>87</v>
      </c>
      <c r="AV164" s="12" t="s">
        <v>85</v>
      </c>
      <c r="AW164" s="12" t="s">
        <v>41</v>
      </c>
      <c r="AX164" s="12" t="s">
        <v>78</v>
      </c>
      <c r="AY164" s="258" t="s">
        <v>143</v>
      </c>
    </row>
    <row r="165" spans="2:51" s="13" customFormat="1" ht="13.5">
      <c r="B165" s="259"/>
      <c r="C165" s="260"/>
      <c r="D165" s="250" t="s">
        <v>153</v>
      </c>
      <c r="E165" s="261" t="s">
        <v>34</v>
      </c>
      <c r="F165" s="262" t="s">
        <v>241</v>
      </c>
      <c r="G165" s="260"/>
      <c r="H165" s="263">
        <v>4.4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153</v>
      </c>
      <c r="AU165" s="269" t="s">
        <v>87</v>
      </c>
      <c r="AV165" s="13" t="s">
        <v>87</v>
      </c>
      <c r="AW165" s="13" t="s">
        <v>41</v>
      </c>
      <c r="AX165" s="13" t="s">
        <v>85</v>
      </c>
      <c r="AY165" s="269" t="s">
        <v>143</v>
      </c>
    </row>
    <row r="166" spans="2:65" s="1" customFormat="1" ht="25.5" customHeight="1">
      <c r="B166" s="47"/>
      <c r="C166" s="236" t="s">
        <v>242</v>
      </c>
      <c r="D166" s="236" t="s">
        <v>146</v>
      </c>
      <c r="E166" s="237" t="s">
        <v>243</v>
      </c>
      <c r="F166" s="238" t="s">
        <v>244</v>
      </c>
      <c r="G166" s="239" t="s">
        <v>149</v>
      </c>
      <c r="H166" s="240">
        <v>182.56</v>
      </c>
      <c r="I166" s="241"/>
      <c r="J166" s="242">
        <f>ROUND(I166*H166,2)</f>
        <v>0</v>
      </c>
      <c r="K166" s="238" t="s">
        <v>150</v>
      </c>
      <c r="L166" s="73"/>
      <c r="M166" s="243" t="s">
        <v>34</v>
      </c>
      <c r="N166" s="244" t="s">
        <v>49</v>
      </c>
      <c r="O166" s="48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" t="s">
        <v>151</v>
      </c>
      <c r="AT166" s="24" t="s">
        <v>146</v>
      </c>
      <c r="AU166" s="24" t="s">
        <v>87</v>
      </c>
      <c r="AY166" s="24" t="s">
        <v>143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4" t="s">
        <v>85</v>
      </c>
      <c r="BK166" s="247">
        <f>ROUND(I166*H166,2)</f>
        <v>0</v>
      </c>
      <c r="BL166" s="24" t="s">
        <v>151</v>
      </c>
      <c r="BM166" s="24" t="s">
        <v>245</v>
      </c>
    </row>
    <row r="167" spans="2:51" s="12" customFormat="1" ht="13.5">
      <c r="B167" s="248"/>
      <c r="C167" s="249"/>
      <c r="D167" s="250" t="s">
        <v>153</v>
      </c>
      <c r="E167" s="251" t="s">
        <v>34</v>
      </c>
      <c r="F167" s="252" t="s">
        <v>246</v>
      </c>
      <c r="G167" s="249"/>
      <c r="H167" s="251" t="s">
        <v>34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153</v>
      </c>
      <c r="AU167" s="258" t="s">
        <v>87</v>
      </c>
      <c r="AV167" s="12" t="s">
        <v>85</v>
      </c>
      <c r="AW167" s="12" t="s">
        <v>41</v>
      </c>
      <c r="AX167" s="12" t="s">
        <v>78</v>
      </c>
      <c r="AY167" s="258" t="s">
        <v>143</v>
      </c>
    </row>
    <row r="168" spans="2:51" s="13" customFormat="1" ht="13.5">
      <c r="B168" s="259"/>
      <c r="C168" s="260"/>
      <c r="D168" s="250" t="s">
        <v>153</v>
      </c>
      <c r="E168" s="261" t="s">
        <v>34</v>
      </c>
      <c r="F168" s="262" t="s">
        <v>196</v>
      </c>
      <c r="G168" s="260"/>
      <c r="H168" s="263">
        <v>182.56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AT168" s="269" t="s">
        <v>153</v>
      </c>
      <c r="AU168" s="269" t="s">
        <v>87</v>
      </c>
      <c r="AV168" s="13" t="s">
        <v>87</v>
      </c>
      <c r="AW168" s="13" t="s">
        <v>41</v>
      </c>
      <c r="AX168" s="13" t="s">
        <v>85</v>
      </c>
      <c r="AY168" s="269" t="s">
        <v>143</v>
      </c>
    </row>
    <row r="169" spans="2:65" s="1" customFormat="1" ht="25.5" customHeight="1">
      <c r="B169" s="47"/>
      <c r="C169" s="236" t="s">
        <v>247</v>
      </c>
      <c r="D169" s="236" t="s">
        <v>146</v>
      </c>
      <c r="E169" s="237" t="s">
        <v>248</v>
      </c>
      <c r="F169" s="238" t="s">
        <v>249</v>
      </c>
      <c r="G169" s="239" t="s">
        <v>149</v>
      </c>
      <c r="H169" s="240">
        <v>5176.32</v>
      </c>
      <c r="I169" s="241"/>
      <c r="J169" s="242">
        <f>ROUND(I169*H169,2)</f>
        <v>0</v>
      </c>
      <c r="K169" s="238" t="s">
        <v>150</v>
      </c>
      <c r="L169" s="73"/>
      <c r="M169" s="243" t="s">
        <v>34</v>
      </c>
      <c r="N169" s="244" t="s">
        <v>49</v>
      </c>
      <c r="O169" s="48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" t="s">
        <v>151</v>
      </c>
      <c r="AT169" s="24" t="s">
        <v>146</v>
      </c>
      <c r="AU169" s="24" t="s">
        <v>87</v>
      </c>
      <c r="AY169" s="24" t="s">
        <v>143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4" t="s">
        <v>85</v>
      </c>
      <c r="BK169" s="247">
        <f>ROUND(I169*H169,2)</f>
        <v>0</v>
      </c>
      <c r="BL169" s="24" t="s">
        <v>151</v>
      </c>
      <c r="BM169" s="24" t="s">
        <v>250</v>
      </c>
    </row>
    <row r="170" spans="2:51" s="12" customFormat="1" ht="13.5">
      <c r="B170" s="248"/>
      <c r="C170" s="249"/>
      <c r="D170" s="250" t="s">
        <v>153</v>
      </c>
      <c r="E170" s="251" t="s">
        <v>34</v>
      </c>
      <c r="F170" s="252" t="s">
        <v>154</v>
      </c>
      <c r="G170" s="249"/>
      <c r="H170" s="251" t="s">
        <v>34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153</v>
      </c>
      <c r="AU170" s="258" t="s">
        <v>87</v>
      </c>
      <c r="AV170" s="12" t="s">
        <v>85</v>
      </c>
      <c r="AW170" s="12" t="s">
        <v>41</v>
      </c>
      <c r="AX170" s="12" t="s">
        <v>78</v>
      </c>
      <c r="AY170" s="258" t="s">
        <v>143</v>
      </c>
    </row>
    <row r="171" spans="2:51" s="13" customFormat="1" ht="13.5">
      <c r="B171" s="259"/>
      <c r="C171" s="260"/>
      <c r="D171" s="250" t="s">
        <v>153</v>
      </c>
      <c r="E171" s="261" t="s">
        <v>34</v>
      </c>
      <c r="F171" s="262" t="s">
        <v>190</v>
      </c>
      <c r="G171" s="260"/>
      <c r="H171" s="263">
        <v>5176.32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AT171" s="269" t="s">
        <v>153</v>
      </c>
      <c r="AU171" s="269" t="s">
        <v>87</v>
      </c>
      <c r="AV171" s="13" t="s">
        <v>87</v>
      </c>
      <c r="AW171" s="13" t="s">
        <v>41</v>
      </c>
      <c r="AX171" s="13" t="s">
        <v>78</v>
      </c>
      <c r="AY171" s="269" t="s">
        <v>143</v>
      </c>
    </row>
    <row r="172" spans="2:51" s="14" customFormat="1" ht="13.5">
      <c r="B172" s="270"/>
      <c r="C172" s="271"/>
      <c r="D172" s="250" t="s">
        <v>153</v>
      </c>
      <c r="E172" s="272" t="s">
        <v>34</v>
      </c>
      <c r="F172" s="273" t="s">
        <v>156</v>
      </c>
      <c r="G172" s="271"/>
      <c r="H172" s="274">
        <v>5176.32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153</v>
      </c>
      <c r="AU172" s="280" t="s">
        <v>87</v>
      </c>
      <c r="AV172" s="14" t="s">
        <v>151</v>
      </c>
      <c r="AW172" s="14" t="s">
        <v>41</v>
      </c>
      <c r="AX172" s="14" t="s">
        <v>85</v>
      </c>
      <c r="AY172" s="280" t="s">
        <v>143</v>
      </c>
    </row>
    <row r="173" spans="2:65" s="1" customFormat="1" ht="25.5" customHeight="1">
      <c r="B173" s="47"/>
      <c r="C173" s="236" t="s">
        <v>251</v>
      </c>
      <c r="D173" s="236" t="s">
        <v>146</v>
      </c>
      <c r="E173" s="237" t="s">
        <v>252</v>
      </c>
      <c r="F173" s="238" t="s">
        <v>253</v>
      </c>
      <c r="G173" s="239" t="s">
        <v>149</v>
      </c>
      <c r="H173" s="240">
        <v>182.56</v>
      </c>
      <c r="I173" s="241"/>
      <c r="J173" s="242">
        <f>ROUND(I173*H173,2)</f>
        <v>0</v>
      </c>
      <c r="K173" s="238" t="s">
        <v>150</v>
      </c>
      <c r="L173" s="73"/>
      <c r="M173" s="243" t="s">
        <v>34</v>
      </c>
      <c r="N173" s="244" t="s">
        <v>49</v>
      </c>
      <c r="O173" s="48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" t="s">
        <v>151</v>
      </c>
      <c r="AT173" s="24" t="s">
        <v>146</v>
      </c>
      <c r="AU173" s="24" t="s">
        <v>87</v>
      </c>
      <c r="AY173" s="24" t="s">
        <v>143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4" t="s">
        <v>85</v>
      </c>
      <c r="BK173" s="247">
        <f>ROUND(I173*H173,2)</f>
        <v>0</v>
      </c>
      <c r="BL173" s="24" t="s">
        <v>151</v>
      </c>
      <c r="BM173" s="24" t="s">
        <v>254</v>
      </c>
    </row>
    <row r="174" spans="2:51" s="12" customFormat="1" ht="13.5">
      <c r="B174" s="248"/>
      <c r="C174" s="249"/>
      <c r="D174" s="250" t="s">
        <v>153</v>
      </c>
      <c r="E174" s="251" t="s">
        <v>34</v>
      </c>
      <c r="F174" s="252" t="s">
        <v>246</v>
      </c>
      <c r="G174" s="249"/>
      <c r="H174" s="251" t="s">
        <v>34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153</v>
      </c>
      <c r="AU174" s="258" t="s">
        <v>87</v>
      </c>
      <c r="AV174" s="12" t="s">
        <v>85</v>
      </c>
      <c r="AW174" s="12" t="s">
        <v>41</v>
      </c>
      <c r="AX174" s="12" t="s">
        <v>78</v>
      </c>
      <c r="AY174" s="258" t="s">
        <v>143</v>
      </c>
    </row>
    <row r="175" spans="2:51" s="13" customFormat="1" ht="13.5">
      <c r="B175" s="259"/>
      <c r="C175" s="260"/>
      <c r="D175" s="250" t="s">
        <v>153</v>
      </c>
      <c r="E175" s="261" t="s">
        <v>34</v>
      </c>
      <c r="F175" s="262" t="s">
        <v>196</v>
      </c>
      <c r="G175" s="260"/>
      <c r="H175" s="263">
        <v>182.56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153</v>
      </c>
      <c r="AU175" s="269" t="s">
        <v>87</v>
      </c>
      <c r="AV175" s="13" t="s">
        <v>87</v>
      </c>
      <c r="AW175" s="13" t="s">
        <v>41</v>
      </c>
      <c r="AX175" s="13" t="s">
        <v>85</v>
      </c>
      <c r="AY175" s="269" t="s">
        <v>143</v>
      </c>
    </row>
    <row r="176" spans="2:63" s="11" customFormat="1" ht="29.85" customHeight="1">
      <c r="B176" s="220"/>
      <c r="C176" s="221"/>
      <c r="D176" s="222" t="s">
        <v>77</v>
      </c>
      <c r="E176" s="234" t="s">
        <v>255</v>
      </c>
      <c r="F176" s="234" t="s">
        <v>256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SUM(P177:P179)</f>
        <v>0</v>
      </c>
      <c r="Q176" s="228"/>
      <c r="R176" s="229">
        <f>SUM(R177:R179)</f>
        <v>0</v>
      </c>
      <c r="S176" s="228"/>
      <c r="T176" s="230">
        <f>SUM(T177:T179)</f>
        <v>1.5750000000000002</v>
      </c>
      <c r="AR176" s="231" t="s">
        <v>85</v>
      </c>
      <c r="AT176" s="232" t="s">
        <v>77</v>
      </c>
      <c r="AU176" s="232" t="s">
        <v>85</v>
      </c>
      <c r="AY176" s="231" t="s">
        <v>143</v>
      </c>
      <c r="BK176" s="233">
        <f>SUM(BK177:BK179)</f>
        <v>0</v>
      </c>
    </row>
    <row r="177" spans="2:65" s="1" customFormat="1" ht="25.5" customHeight="1">
      <c r="B177" s="47"/>
      <c r="C177" s="236" t="s">
        <v>9</v>
      </c>
      <c r="D177" s="236" t="s">
        <v>146</v>
      </c>
      <c r="E177" s="237" t="s">
        <v>257</v>
      </c>
      <c r="F177" s="238" t="s">
        <v>258</v>
      </c>
      <c r="G177" s="239" t="s">
        <v>149</v>
      </c>
      <c r="H177" s="240">
        <v>45</v>
      </c>
      <c r="I177" s="241"/>
      <c r="J177" s="242">
        <f>ROUND(I177*H177,2)</f>
        <v>0</v>
      </c>
      <c r="K177" s="238" t="s">
        <v>150</v>
      </c>
      <c r="L177" s="73"/>
      <c r="M177" s="243" t="s">
        <v>34</v>
      </c>
      <c r="N177" s="244" t="s">
        <v>49</v>
      </c>
      <c r="O177" s="48"/>
      <c r="P177" s="245">
        <f>O177*H177</f>
        <v>0</v>
      </c>
      <c r="Q177" s="245">
        <v>0</v>
      </c>
      <c r="R177" s="245">
        <f>Q177*H177</f>
        <v>0</v>
      </c>
      <c r="S177" s="245">
        <v>0.035</v>
      </c>
      <c r="T177" s="246">
        <f>S177*H177</f>
        <v>1.5750000000000002</v>
      </c>
      <c r="AR177" s="24" t="s">
        <v>151</v>
      </c>
      <c r="AT177" s="24" t="s">
        <v>146</v>
      </c>
      <c r="AU177" s="24" t="s">
        <v>87</v>
      </c>
      <c r="AY177" s="24" t="s">
        <v>143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85</v>
      </c>
      <c r="BK177" s="247">
        <f>ROUND(I177*H177,2)</f>
        <v>0</v>
      </c>
      <c r="BL177" s="24" t="s">
        <v>151</v>
      </c>
      <c r="BM177" s="24" t="s">
        <v>259</v>
      </c>
    </row>
    <row r="178" spans="2:51" s="12" customFormat="1" ht="13.5">
      <c r="B178" s="248"/>
      <c r="C178" s="249"/>
      <c r="D178" s="250" t="s">
        <v>153</v>
      </c>
      <c r="E178" s="251" t="s">
        <v>34</v>
      </c>
      <c r="F178" s="252" t="s">
        <v>165</v>
      </c>
      <c r="G178" s="249"/>
      <c r="H178" s="251" t="s">
        <v>34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153</v>
      </c>
      <c r="AU178" s="258" t="s">
        <v>87</v>
      </c>
      <c r="AV178" s="12" t="s">
        <v>85</v>
      </c>
      <c r="AW178" s="12" t="s">
        <v>41</v>
      </c>
      <c r="AX178" s="12" t="s">
        <v>78</v>
      </c>
      <c r="AY178" s="258" t="s">
        <v>143</v>
      </c>
    </row>
    <row r="179" spans="2:51" s="13" customFormat="1" ht="13.5">
      <c r="B179" s="259"/>
      <c r="C179" s="260"/>
      <c r="D179" s="250" t="s">
        <v>153</v>
      </c>
      <c r="E179" s="261" t="s">
        <v>34</v>
      </c>
      <c r="F179" s="262" t="s">
        <v>166</v>
      </c>
      <c r="G179" s="260"/>
      <c r="H179" s="263">
        <v>45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AT179" s="269" t="s">
        <v>153</v>
      </c>
      <c r="AU179" s="269" t="s">
        <v>87</v>
      </c>
      <c r="AV179" s="13" t="s">
        <v>87</v>
      </c>
      <c r="AW179" s="13" t="s">
        <v>41</v>
      </c>
      <c r="AX179" s="13" t="s">
        <v>85</v>
      </c>
      <c r="AY179" s="269" t="s">
        <v>143</v>
      </c>
    </row>
    <row r="180" spans="2:63" s="11" customFormat="1" ht="29.85" customHeight="1">
      <c r="B180" s="220"/>
      <c r="C180" s="221"/>
      <c r="D180" s="222" t="s">
        <v>77</v>
      </c>
      <c r="E180" s="234" t="s">
        <v>260</v>
      </c>
      <c r="F180" s="234" t="s">
        <v>261</v>
      </c>
      <c r="G180" s="221"/>
      <c r="H180" s="221"/>
      <c r="I180" s="224"/>
      <c r="J180" s="235">
        <f>BK180</f>
        <v>0</v>
      </c>
      <c r="K180" s="221"/>
      <c r="L180" s="226"/>
      <c r="M180" s="227"/>
      <c r="N180" s="228"/>
      <c r="O180" s="228"/>
      <c r="P180" s="229">
        <f>SUM(P181:P218)</f>
        <v>0</v>
      </c>
      <c r="Q180" s="228"/>
      <c r="R180" s="229">
        <f>SUM(R181:R218)</f>
        <v>4.573935</v>
      </c>
      <c r="S180" s="228"/>
      <c r="T180" s="230">
        <f>SUM(T181:T218)</f>
        <v>14.220000000000002</v>
      </c>
      <c r="AR180" s="231" t="s">
        <v>85</v>
      </c>
      <c r="AT180" s="232" t="s">
        <v>77</v>
      </c>
      <c r="AU180" s="232" t="s">
        <v>85</v>
      </c>
      <c r="AY180" s="231" t="s">
        <v>143</v>
      </c>
      <c r="BK180" s="233">
        <f>SUM(BK181:BK218)</f>
        <v>0</v>
      </c>
    </row>
    <row r="181" spans="2:65" s="1" customFormat="1" ht="25.5" customHeight="1">
      <c r="B181" s="47"/>
      <c r="C181" s="236" t="s">
        <v>262</v>
      </c>
      <c r="D181" s="236" t="s">
        <v>146</v>
      </c>
      <c r="E181" s="237" t="s">
        <v>263</v>
      </c>
      <c r="F181" s="238" t="s">
        <v>264</v>
      </c>
      <c r="G181" s="239" t="s">
        <v>149</v>
      </c>
      <c r="H181" s="240">
        <v>45</v>
      </c>
      <c r="I181" s="241"/>
      <c r="J181" s="242">
        <f>ROUND(I181*H181,2)</f>
        <v>0</v>
      </c>
      <c r="K181" s="238" t="s">
        <v>150</v>
      </c>
      <c r="L181" s="73"/>
      <c r="M181" s="243" t="s">
        <v>34</v>
      </c>
      <c r="N181" s="244" t="s">
        <v>49</v>
      </c>
      <c r="O181" s="48"/>
      <c r="P181" s="245">
        <f>O181*H181</f>
        <v>0</v>
      </c>
      <c r="Q181" s="245">
        <v>0</v>
      </c>
      <c r="R181" s="245">
        <f>Q181*H181</f>
        <v>0</v>
      </c>
      <c r="S181" s="245">
        <v>0.11</v>
      </c>
      <c r="T181" s="246">
        <f>S181*H181</f>
        <v>4.95</v>
      </c>
      <c r="AR181" s="24" t="s">
        <v>151</v>
      </c>
      <c r="AT181" s="24" t="s">
        <v>146</v>
      </c>
      <c r="AU181" s="24" t="s">
        <v>87</v>
      </c>
      <c r="AY181" s="24" t="s">
        <v>143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85</v>
      </c>
      <c r="BK181" s="247">
        <f>ROUND(I181*H181,2)</f>
        <v>0</v>
      </c>
      <c r="BL181" s="24" t="s">
        <v>151</v>
      </c>
      <c r="BM181" s="24" t="s">
        <v>265</v>
      </c>
    </row>
    <row r="182" spans="2:51" s="12" customFormat="1" ht="13.5">
      <c r="B182" s="248"/>
      <c r="C182" s="249"/>
      <c r="D182" s="250" t="s">
        <v>153</v>
      </c>
      <c r="E182" s="251" t="s">
        <v>34</v>
      </c>
      <c r="F182" s="252" t="s">
        <v>165</v>
      </c>
      <c r="G182" s="249"/>
      <c r="H182" s="251" t="s">
        <v>34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153</v>
      </c>
      <c r="AU182" s="258" t="s">
        <v>87</v>
      </c>
      <c r="AV182" s="12" t="s">
        <v>85</v>
      </c>
      <c r="AW182" s="12" t="s">
        <v>41</v>
      </c>
      <c r="AX182" s="12" t="s">
        <v>78</v>
      </c>
      <c r="AY182" s="258" t="s">
        <v>143</v>
      </c>
    </row>
    <row r="183" spans="2:51" s="13" customFormat="1" ht="13.5">
      <c r="B183" s="259"/>
      <c r="C183" s="260"/>
      <c r="D183" s="250" t="s">
        <v>153</v>
      </c>
      <c r="E183" s="261" t="s">
        <v>34</v>
      </c>
      <c r="F183" s="262" t="s">
        <v>166</v>
      </c>
      <c r="G183" s="260"/>
      <c r="H183" s="263">
        <v>45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AT183" s="269" t="s">
        <v>153</v>
      </c>
      <c r="AU183" s="269" t="s">
        <v>87</v>
      </c>
      <c r="AV183" s="13" t="s">
        <v>87</v>
      </c>
      <c r="AW183" s="13" t="s">
        <v>41</v>
      </c>
      <c r="AX183" s="13" t="s">
        <v>85</v>
      </c>
      <c r="AY183" s="269" t="s">
        <v>143</v>
      </c>
    </row>
    <row r="184" spans="2:65" s="1" customFormat="1" ht="25.5" customHeight="1">
      <c r="B184" s="47"/>
      <c r="C184" s="236" t="s">
        <v>266</v>
      </c>
      <c r="D184" s="236" t="s">
        <v>146</v>
      </c>
      <c r="E184" s="237" t="s">
        <v>267</v>
      </c>
      <c r="F184" s="238" t="s">
        <v>268</v>
      </c>
      <c r="G184" s="239" t="s">
        <v>149</v>
      </c>
      <c r="H184" s="240">
        <v>45</v>
      </c>
      <c r="I184" s="241"/>
      <c r="J184" s="242">
        <f>ROUND(I184*H184,2)</f>
        <v>0</v>
      </c>
      <c r="K184" s="238" t="s">
        <v>150</v>
      </c>
      <c r="L184" s="73"/>
      <c r="M184" s="243" t="s">
        <v>34</v>
      </c>
      <c r="N184" s="244" t="s">
        <v>49</v>
      </c>
      <c r="O184" s="48"/>
      <c r="P184" s="245">
        <f>O184*H184</f>
        <v>0</v>
      </c>
      <c r="Q184" s="245">
        <v>0</v>
      </c>
      <c r="R184" s="245">
        <f>Q184*H184</f>
        <v>0</v>
      </c>
      <c r="S184" s="245">
        <v>0.07</v>
      </c>
      <c r="T184" s="246">
        <f>S184*H184</f>
        <v>3.1500000000000004</v>
      </c>
      <c r="AR184" s="24" t="s">
        <v>151</v>
      </c>
      <c r="AT184" s="24" t="s">
        <v>146</v>
      </c>
      <c r="AU184" s="24" t="s">
        <v>87</v>
      </c>
      <c r="AY184" s="24" t="s">
        <v>143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85</v>
      </c>
      <c r="BK184" s="247">
        <f>ROUND(I184*H184,2)</f>
        <v>0</v>
      </c>
      <c r="BL184" s="24" t="s">
        <v>151</v>
      </c>
      <c r="BM184" s="24" t="s">
        <v>269</v>
      </c>
    </row>
    <row r="185" spans="2:51" s="12" customFormat="1" ht="13.5">
      <c r="B185" s="248"/>
      <c r="C185" s="249"/>
      <c r="D185" s="250" t="s">
        <v>153</v>
      </c>
      <c r="E185" s="251" t="s">
        <v>34</v>
      </c>
      <c r="F185" s="252" t="s">
        <v>165</v>
      </c>
      <c r="G185" s="249"/>
      <c r="H185" s="251" t="s">
        <v>34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153</v>
      </c>
      <c r="AU185" s="258" t="s">
        <v>87</v>
      </c>
      <c r="AV185" s="12" t="s">
        <v>85</v>
      </c>
      <c r="AW185" s="12" t="s">
        <v>41</v>
      </c>
      <c r="AX185" s="12" t="s">
        <v>78</v>
      </c>
      <c r="AY185" s="258" t="s">
        <v>143</v>
      </c>
    </row>
    <row r="186" spans="2:51" s="13" customFormat="1" ht="13.5">
      <c r="B186" s="259"/>
      <c r="C186" s="260"/>
      <c r="D186" s="250" t="s">
        <v>153</v>
      </c>
      <c r="E186" s="261" t="s">
        <v>34</v>
      </c>
      <c r="F186" s="262" t="s">
        <v>166</v>
      </c>
      <c r="G186" s="260"/>
      <c r="H186" s="263">
        <v>45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AT186" s="269" t="s">
        <v>153</v>
      </c>
      <c r="AU186" s="269" t="s">
        <v>87</v>
      </c>
      <c r="AV186" s="13" t="s">
        <v>87</v>
      </c>
      <c r="AW186" s="13" t="s">
        <v>41</v>
      </c>
      <c r="AX186" s="13" t="s">
        <v>85</v>
      </c>
      <c r="AY186" s="269" t="s">
        <v>143</v>
      </c>
    </row>
    <row r="187" spans="2:65" s="1" customFormat="1" ht="25.5" customHeight="1">
      <c r="B187" s="47"/>
      <c r="C187" s="236" t="s">
        <v>270</v>
      </c>
      <c r="D187" s="236" t="s">
        <v>146</v>
      </c>
      <c r="E187" s="237" t="s">
        <v>271</v>
      </c>
      <c r="F187" s="238" t="s">
        <v>272</v>
      </c>
      <c r="G187" s="239" t="s">
        <v>149</v>
      </c>
      <c r="H187" s="240">
        <v>31.5</v>
      </c>
      <c r="I187" s="241"/>
      <c r="J187" s="242">
        <f>ROUND(I187*H187,2)</f>
        <v>0</v>
      </c>
      <c r="K187" s="238" t="s">
        <v>150</v>
      </c>
      <c r="L187" s="73"/>
      <c r="M187" s="243" t="s">
        <v>34</v>
      </c>
      <c r="N187" s="244" t="s">
        <v>49</v>
      </c>
      <c r="O187" s="48"/>
      <c r="P187" s="245">
        <f>O187*H187</f>
        <v>0</v>
      </c>
      <c r="Q187" s="245">
        <v>0.0798</v>
      </c>
      <c r="R187" s="245">
        <f>Q187*H187</f>
        <v>2.5137</v>
      </c>
      <c r="S187" s="245">
        <v>0</v>
      </c>
      <c r="T187" s="246">
        <f>S187*H187</f>
        <v>0</v>
      </c>
      <c r="AR187" s="24" t="s">
        <v>151</v>
      </c>
      <c r="AT187" s="24" t="s">
        <v>146</v>
      </c>
      <c r="AU187" s="24" t="s">
        <v>87</v>
      </c>
      <c r="AY187" s="24" t="s">
        <v>143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85</v>
      </c>
      <c r="BK187" s="247">
        <f>ROUND(I187*H187,2)</f>
        <v>0</v>
      </c>
      <c r="BL187" s="24" t="s">
        <v>151</v>
      </c>
      <c r="BM187" s="24" t="s">
        <v>273</v>
      </c>
    </row>
    <row r="188" spans="2:51" s="12" customFormat="1" ht="13.5">
      <c r="B188" s="248"/>
      <c r="C188" s="249"/>
      <c r="D188" s="250" t="s">
        <v>153</v>
      </c>
      <c r="E188" s="251" t="s">
        <v>34</v>
      </c>
      <c r="F188" s="252" t="s">
        <v>274</v>
      </c>
      <c r="G188" s="249"/>
      <c r="H188" s="251" t="s">
        <v>34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153</v>
      </c>
      <c r="AU188" s="258" t="s">
        <v>87</v>
      </c>
      <c r="AV188" s="12" t="s">
        <v>85</v>
      </c>
      <c r="AW188" s="12" t="s">
        <v>41</v>
      </c>
      <c r="AX188" s="12" t="s">
        <v>78</v>
      </c>
      <c r="AY188" s="258" t="s">
        <v>143</v>
      </c>
    </row>
    <row r="189" spans="2:51" s="13" customFormat="1" ht="13.5">
      <c r="B189" s="259"/>
      <c r="C189" s="260"/>
      <c r="D189" s="250" t="s">
        <v>153</v>
      </c>
      <c r="E189" s="261" t="s">
        <v>34</v>
      </c>
      <c r="F189" s="262" t="s">
        <v>275</v>
      </c>
      <c r="G189" s="260"/>
      <c r="H189" s="263">
        <v>31.5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AT189" s="269" t="s">
        <v>153</v>
      </c>
      <c r="AU189" s="269" t="s">
        <v>87</v>
      </c>
      <c r="AV189" s="13" t="s">
        <v>87</v>
      </c>
      <c r="AW189" s="13" t="s">
        <v>41</v>
      </c>
      <c r="AX189" s="13" t="s">
        <v>78</v>
      </c>
      <c r="AY189" s="269" t="s">
        <v>143</v>
      </c>
    </row>
    <row r="190" spans="2:51" s="14" customFormat="1" ht="13.5">
      <c r="B190" s="270"/>
      <c r="C190" s="271"/>
      <c r="D190" s="250" t="s">
        <v>153</v>
      </c>
      <c r="E190" s="272" t="s">
        <v>34</v>
      </c>
      <c r="F190" s="273" t="s">
        <v>156</v>
      </c>
      <c r="G190" s="271"/>
      <c r="H190" s="274">
        <v>31.5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153</v>
      </c>
      <c r="AU190" s="280" t="s">
        <v>87</v>
      </c>
      <c r="AV190" s="14" t="s">
        <v>151</v>
      </c>
      <c r="AW190" s="14" t="s">
        <v>41</v>
      </c>
      <c r="AX190" s="14" t="s">
        <v>85</v>
      </c>
      <c r="AY190" s="280" t="s">
        <v>143</v>
      </c>
    </row>
    <row r="191" spans="2:65" s="1" customFormat="1" ht="25.5" customHeight="1">
      <c r="B191" s="47"/>
      <c r="C191" s="236" t="s">
        <v>276</v>
      </c>
      <c r="D191" s="236" t="s">
        <v>146</v>
      </c>
      <c r="E191" s="237" t="s">
        <v>277</v>
      </c>
      <c r="F191" s="238" t="s">
        <v>278</v>
      </c>
      <c r="G191" s="239" t="s">
        <v>149</v>
      </c>
      <c r="H191" s="240">
        <v>45</v>
      </c>
      <c r="I191" s="241"/>
      <c r="J191" s="242">
        <f>ROUND(I191*H191,2)</f>
        <v>0</v>
      </c>
      <c r="K191" s="238" t="s">
        <v>150</v>
      </c>
      <c r="L191" s="73"/>
      <c r="M191" s="243" t="s">
        <v>34</v>
      </c>
      <c r="N191" s="244" t="s">
        <v>49</v>
      </c>
      <c r="O191" s="48"/>
      <c r="P191" s="245">
        <f>O191*H191</f>
        <v>0</v>
      </c>
      <c r="Q191" s="245">
        <v>0.00712</v>
      </c>
      <c r="R191" s="245">
        <f>Q191*H191</f>
        <v>0.32039999999999996</v>
      </c>
      <c r="S191" s="245">
        <v>0</v>
      </c>
      <c r="T191" s="246">
        <f>S191*H191</f>
        <v>0</v>
      </c>
      <c r="AR191" s="24" t="s">
        <v>151</v>
      </c>
      <c r="AT191" s="24" t="s">
        <v>146</v>
      </c>
      <c r="AU191" s="24" t="s">
        <v>87</v>
      </c>
      <c r="AY191" s="24" t="s">
        <v>143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4" t="s">
        <v>85</v>
      </c>
      <c r="BK191" s="247">
        <f>ROUND(I191*H191,2)</f>
        <v>0</v>
      </c>
      <c r="BL191" s="24" t="s">
        <v>151</v>
      </c>
      <c r="BM191" s="24" t="s">
        <v>279</v>
      </c>
    </row>
    <row r="192" spans="2:51" s="12" customFormat="1" ht="13.5">
      <c r="B192" s="248"/>
      <c r="C192" s="249"/>
      <c r="D192" s="250" t="s">
        <v>153</v>
      </c>
      <c r="E192" s="251" t="s">
        <v>34</v>
      </c>
      <c r="F192" s="252" t="s">
        <v>165</v>
      </c>
      <c r="G192" s="249"/>
      <c r="H192" s="251" t="s">
        <v>34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153</v>
      </c>
      <c r="AU192" s="258" t="s">
        <v>87</v>
      </c>
      <c r="AV192" s="12" t="s">
        <v>85</v>
      </c>
      <c r="AW192" s="12" t="s">
        <v>41</v>
      </c>
      <c r="AX192" s="12" t="s">
        <v>78</v>
      </c>
      <c r="AY192" s="258" t="s">
        <v>143</v>
      </c>
    </row>
    <row r="193" spans="2:51" s="13" customFormat="1" ht="13.5">
      <c r="B193" s="259"/>
      <c r="C193" s="260"/>
      <c r="D193" s="250" t="s">
        <v>153</v>
      </c>
      <c r="E193" s="261" t="s">
        <v>34</v>
      </c>
      <c r="F193" s="262" t="s">
        <v>166</v>
      </c>
      <c r="G193" s="260"/>
      <c r="H193" s="263">
        <v>45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153</v>
      </c>
      <c r="AU193" s="269" t="s">
        <v>87</v>
      </c>
      <c r="AV193" s="13" t="s">
        <v>87</v>
      </c>
      <c r="AW193" s="13" t="s">
        <v>41</v>
      </c>
      <c r="AX193" s="13" t="s">
        <v>85</v>
      </c>
      <c r="AY193" s="269" t="s">
        <v>143</v>
      </c>
    </row>
    <row r="194" spans="2:65" s="1" customFormat="1" ht="25.5" customHeight="1">
      <c r="B194" s="47"/>
      <c r="C194" s="236" t="s">
        <v>280</v>
      </c>
      <c r="D194" s="236" t="s">
        <v>146</v>
      </c>
      <c r="E194" s="237" t="s">
        <v>281</v>
      </c>
      <c r="F194" s="238" t="s">
        <v>282</v>
      </c>
      <c r="G194" s="239" t="s">
        <v>149</v>
      </c>
      <c r="H194" s="240">
        <v>27</v>
      </c>
      <c r="I194" s="241"/>
      <c r="J194" s="242">
        <f>ROUND(I194*H194,2)</f>
        <v>0</v>
      </c>
      <c r="K194" s="238" t="s">
        <v>150</v>
      </c>
      <c r="L194" s="73"/>
      <c r="M194" s="243" t="s">
        <v>34</v>
      </c>
      <c r="N194" s="244" t="s">
        <v>49</v>
      </c>
      <c r="O194" s="48"/>
      <c r="P194" s="245">
        <f>O194*H194</f>
        <v>0</v>
      </c>
      <c r="Q194" s="245">
        <v>0.00099</v>
      </c>
      <c r="R194" s="245">
        <f>Q194*H194</f>
        <v>0.02673</v>
      </c>
      <c r="S194" s="245">
        <v>0</v>
      </c>
      <c r="T194" s="246">
        <f>S194*H194</f>
        <v>0</v>
      </c>
      <c r="AR194" s="24" t="s">
        <v>151</v>
      </c>
      <c r="AT194" s="24" t="s">
        <v>146</v>
      </c>
      <c r="AU194" s="24" t="s">
        <v>87</v>
      </c>
      <c r="AY194" s="24" t="s">
        <v>143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85</v>
      </c>
      <c r="BK194" s="247">
        <f>ROUND(I194*H194,2)</f>
        <v>0</v>
      </c>
      <c r="BL194" s="24" t="s">
        <v>151</v>
      </c>
      <c r="BM194" s="24" t="s">
        <v>283</v>
      </c>
    </row>
    <row r="195" spans="2:51" s="12" customFormat="1" ht="13.5">
      <c r="B195" s="248"/>
      <c r="C195" s="249"/>
      <c r="D195" s="250" t="s">
        <v>153</v>
      </c>
      <c r="E195" s="251" t="s">
        <v>34</v>
      </c>
      <c r="F195" s="252" t="s">
        <v>284</v>
      </c>
      <c r="G195" s="249"/>
      <c r="H195" s="251" t="s">
        <v>34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153</v>
      </c>
      <c r="AU195" s="258" t="s">
        <v>87</v>
      </c>
      <c r="AV195" s="12" t="s">
        <v>85</v>
      </c>
      <c r="AW195" s="12" t="s">
        <v>41</v>
      </c>
      <c r="AX195" s="12" t="s">
        <v>78</v>
      </c>
      <c r="AY195" s="258" t="s">
        <v>143</v>
      </c>
    </row>
    <row r="196" spans="2:51" s="13" customFormat="1" ht="13.5">
      <c r="B196" s="259"/>
      <c r="C196" s="260"/>
      <c r="D196" s="250" t="s">
        <v>153</v>
      </c>
      <c r="E196" s="261" t="s">
        <v>34</v>
      </c>
      <c r="F196" s="262" t="s">
        <v>285</v>
      </c>
      <c r="G196" s="260"/>
      <c r="H196" s="263">
        <v>27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153</v>
      </c>
      <c r="AU196" s="269" t="s">
        <v>87</v>
      </c>
      <c r="AV196" s="13" t="s">
        <v>87</v>
      </c>
      <c r="AW196" s="13" t="s">
        <v>41</v>
      </c>
      <c r="AX196" s="13" t="s">
        <v>78</v>
      </c>
      <c r="AY196" s="269" t="s">
        <v>143</v>
      </c>
    </row>
    <row r="197" spans="2:51" s="14" customFormat="1" ht="13.5">
      <c r="B197" s="270"/>
      <c r="C197" s="271"/>
      <c r="D197" s="250" t="s">
        <v>153</v>
      </c>
      <c r="E197" s="272" t="s">
        <v>34</v>
      </c>
      <c r="F197" s="273" t="s">
        <v>156</v>
      </c>
      <c r="G197" s="271"/>
      <c r="H197" s="274">
        <v>27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153</v>
      </c>
      <c r="AU197" s="280" t="s">
        <v>87</v>
      </c>
      <c r="AV197" s="14" t="s">
        <v>151</v>
      </c>
      <c r="AW197" s="14" t="s">
        <v>41</v>
      </c>
      <c r="AX197" s="14" t="s">
        <v>85</v>
      </c>
      <c r="AY197" s="280" t="s">
        <v>143</v>
      </c>
    </row>
    <row r="198" spans="2:65" s="1" customFormat="1" ht="25.5" customHeight="1">
      <c r="B198" s="47"/>
      <c r="C198" s="236" t="s">
        <v>286</v>
      </c>
      <c r="D198" s="236" t="s">
        <v>146</v>
      </c>
      <c r="E198" s="237" t="s">
        <v>287</v>
      </c>
      <c r="F198" s="238" t="s">
        <v>288</v>
      </c>
      <c r="G198" s="239" t="s">
        <v>149</v>
      </c>
      <c r="H198" s="240">
        <v>45</v>
      </c>
      <c r="I198" s="241"/>
      <c r="J198" s="242">
        <f>ROUND(I198*H198,2)</f>
        <v>0</v>
      </c>
      <c r="K198" s="238" t="s">
        <v>150</v>
      </c>
      <c r="L198" s="73"/>
      <c r="M198" s="243" t="s">
        <v>34</v>
      </c>
      <c r="N198" s="244" t="s">
        <v>49</v>
      </c>
      <c r="O198" s="48"/>
      <c r="P198" s="245">
        <f>O198*H198</f>
        <v>0</v>
      </c>
      <c r="Q198" s="245">
        <v>0</v>
      </c>
      <c r="R198" s="245">
        <f>Q198*H198</f>
        <v>0</v>
      </c>
      <c r="S198" s="245">
        <v>0.066</v>
      </c>
      <c r="T198" s="246">
        <f>S198*H198</f>
        <v>2.97</v>
      </c>
      <c r="AR198" s="24" t="s">
        <v>151</v>
      </c>
      <c r="AT198" s="24" t="s">
        <v>146</v>
      </c>
      <c r="AU198" s="24" t="s">
        <v>87</v>
      </c>
      <c r="AY198" s="24" t="s">
        <v>143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24" t="s">
        <v>85</v>
      </c>
      <c r="BK198" s="247">
        <f>ROUND(I198*H198,2)</f>
        <v>0</v>
      </c>
      <c r="BL198" s="24" t="s">
        <v>151</v>
      </c>
      <c r="BM198" s="24" t="s">
        <v>289</v>
      </c>
    </row>
    <row r="199" spans="2:51" s="12" customFormat="1" ht="13.5">
      <c r="B199" s="248"/>
      <c r="C199" s="249"/>
      <c r="D199" s="250" t="s">
        <v>153</v>
      </c>
      <c r="E199" s="251" t="s">
        <v>34</v>
      </c>
      <c r="F199" s="252" t="s">
        <v>165</v>
      </c>
      <c r="G199" s="249"/>
      <c r="H199" s="251" t="s">
        <v>34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153</v>
      </c>
      <c r="AU199" s="258" t="s">
        <v>87</v>
      </c>
      <c r="AV199" s="12" t="s">
        <v>85</v>
      </c>
      <c r="AW199" s="12" t="s">
        <v>41</v>
      </c>
      <c r="AX199" s="12" t="s">
        <v>78</v>
      </c>
      <c r="AY199" s="258" t="s">
        <v>143</v>
      </c>
    </row>
    <row r="200" spans="2:51" s="13" customFormat="1" ht="13.5">
      <c r="B200" s="259"/>
      <c r="C200" s="260"/>
      <c r="D200" s="250" t="s">
        <v>153</v>
      </c>
      <c r="E200" s="261" t="s">
        <v>34</v>
      </c>
      <c r="F200" s="262" t="s">
        <v>166</v>
      </c>
      <c r="G200" s="260"/>
      <c r="H200" s="263">
        <v>45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AT200" s="269" t="s">
        <v>153</v>
      </c>
      <c r="AU200" s="269" t="s">
        <v>87</v>
      </c>
      <c r="AV200" s="13" t="s">
        <v>87</v>
      </c>
      <c r="AW200" s="13" t="s">
        <v>41</v>
      </c>
      <c r="AX200" s="13" t="s">
        <v>85</v>
      </c>
      <c r="AY200" s="269" t="s">
        <v>143</v>
      </c>
    </row>
    <row r="201" spans="2:65" s="1" customFormat="1" ht="25.5" customHeight="1">
      <c r="B201" s="47"/>
      <c r="C201" s="236" t="s">
        <v>290</v>
      </c>
      <c r="D201" s="236" t="s">
        <v>146</v>
      </c>
      <c r="E201" s="237" t="s">
        <v>291</v>
      </c>
      <c r="F201" s="238" t="s">
        <v>292</v>
      </c>
      <c r="G201" s="239" t="s">
        <v>149</v>
      </c>
      <c r="H201" s="240">
        <v>45</v>
      </c>
      <c r="I201" s="241"/>
      <c r="J201" s="242">
        <f>ROUND(I201*H201,2)</f>
        <v>0</v>
      </c>
      <c r="K201" s="238" t="s">
        <v>150</v>
      </c>
      <c r="L201" s="73"/>
      <c r="M201" s="243" t="s">
        <v>34</v>
      </c>
      <c r="N201" s="244" t="s">
        <v>49</v>
      </c>
      <c r="O201" s="48"/>
      <c r="P201" s="245">
        <f>O201*H201</f>
        <v>0</v>
      </c>
      <c r="Q201" s="245">
        <v>0</v>
      </c>
      <c r="R201" s="245">
        <f>Q201*H201</f>
        <v>0</v>
      </c>
      <c r="S201" s="245">
        <v>0.07</v>
      </c>
      <c r="T201" s="246">
        <f>S201*H201</f>
        <v>3.1500000000000004</v>
      </c>
      <c r="AR201" s="24" t="s">
        <v>151</v>
      </c>
      <c r="AT201" s="24" t="s">
        <v>146</v>
      </c>
      <c r="AU201" s="24" t="s">
        <v>87</v>
      </c>
      <c r="AY201" s="24" t="s">
        <v>143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85</v>
      </c>
      <c r="BK201" s="247">
        <f>ROUND(I201*H201,2)</f>
        <v>0</v>
      </c>
      <c r="BL201" s="24" t="s">
        <v>151</v>
      </c>
      <c r="BM201" s="24" t="s">
        <v>293</v>
      </c>
    </row>
    <row r="202" spans="2:51" s="12" customFormat="1" ht="13.5">
      <c r="B202" s="248"/>
      <c r="C202" s="249"/>
      <c r="D202" s="250" t="s">
        <v>153</v>
      </c>
      <c r="E202" s="251" t="s">
        <v>34</v>
      </c>
      <c r="F202" s="252" t="s">
        <v>165</v>
      </c>
      <c r="G202" s="249"/>
      <c r="H202" s="251" t="s">
        <v>34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153</v>
      </c>
      <c r="AU202" s="258" t="s">
        <v>87</v>
      </c>
      <c r="AV202" s="12" t="s">
        <v>85</v>
      </c>
      <c r="AW202" s="12" t="s">
        <v>41</v>
      </c>
      <c r="AX202" s="12" t="s">
        <v>78</v>
      </c>
      <c r="AY202" s="258" t="s">
        <v>143</v>
      </c>
    </row>
    <row r="203" spans="2:51" s="13" customFormat="1" ht="13.5">
      <c r="B203" s="259"/>
      <c r="C203" s="260"/>
      <c r="D203" s="250" t="s">
        <v>153</v>
      </c>
      <c r="E203" s="261" t="s">
        <v>34</v>
      </c>
      <c r="F203" s="262" t="s">
        <v>166</v>
      </c>
      <c r="G203" s="260"/>
      <c r="H203" s="263">
        <v>45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AT203" s="269" t="s">
        <v>153</v>
      </c>
      <c r="AU203" s="269" t="s">
        <v>87</v>
      </c>
      <c r="AV203" s="13" t="s">
        <v>87</v>
      </c>
      <c r="AW203" s="13" t="s">
        <v>41</v>
      </c>
      <c r="AX203" s="13" t="s">
        <v>85</v>
      </c>
      <c r="AY203" s="269" t="s">
        <v>143</v>
      </c>
    </row>
    <row r="204" spans="2:65" s="1" customFormat="1" ht="25.5" customHeight="1">
      <c r="B204" s="47"/>
      <c r="C204" s="236" t="s">
        <v>294</v>
      </c>
      <c r="D204" s="236" t="s">
        <v>146</v>
      </c>
      <c r="E204" s="237" t="s">
        <v>295</v>
      </c>
      <c r="F204" s="238" t="s">
        <v>296</v>
      </c>
      <c r="G204" s="239" t="s">
        <v>149</v>
      </c>
      <c r="H204" s="240">
        <v>31.5</v>
      </c>
      <c r="I204" s="241"/>
      <c r="J204" s="242">
        <f>ROUND(I204*H204,2)</f>
        <v>0</v>
      </c>
      <c r="K204" s="238" t="s">
        <v>150</v>
      </c>
      <c r="L204" s="73"/>
      <c r="M204" s="243" t="s">
        <v>34</v>
      </c>
      <c r="N204" s="244" t="s">
        <v>49</v>
      </c>
      <c r="O204" s="48"/>
      <c r="P204" s="245">
        <f>O204*H204</f>
        <v>0</v>
      </c>
      <c r="Q204" s="245">
        <v>0.03885</v>
      </c>
      <c r="R204" s="245">
        <f>Q204*H204</f>
        <v>1.223775</v>
      </c>
      <c r="S204" s="245">
        <v>0</v>
      </c>
      <c r="T204" s="246">
        <f>S204*H204</f>
        <v>0</v>
      </c>
      <c r="AR204" s="24" t="s">
        <v>151</v>
      </c>
      <c r="AT204" s="24" t="s">
        <v>146</v>
      </c>
      <c r="AU204" s="24" t="s">
        <v>87</v>
      </c>
      <c r="AY204" s="24" t="s">
        <v>143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4" t="s">
        <v>85</v>
      </c>
      <c r="BK204" s="247">
        <f>ROUND(I204*H204,2)</f>
        <v>0</v>
      </c>
      <c r="BL204" s="24" t="s">
        <v>151</v>
      </c>
      <c r="BM204" s="24" t="s">
        <v>297</v>
      </c>
    </row>
    <row r="205" spans="2:51" s="12" customFormat="1" ht="13.5">
      <c r="B205" s="248"/>
      <c r="C205" s="249"/>
      <c r="D205" s="250" t="s">
        <v>153</v>
      </c>
      <c r="E205" s="251" t="s">
        <v>34</v>
      </c>
      <c r="F205" s="252" t="s">
        <v>274</v>
      </c>
      <c r="G205" s="249"/>
      <c r="H205" s="251" t="s">
        <v>34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153</v>
      </c>
      <c r="AU205" s="258" t="s">
        <v>87</v>
      </c>
      <c r="AV205" s="12" t="s">
        <v>85</v>
      </c>
      <c r="AW205" s="12" t="s">
        <v>41</v>
      </c>
      <c r="AX205" s="12" t="s">
        <v>78</v>
      </c>
      <c r="AY205" s="258" t="s">
        <v>143</v>
      </c>
    </row>
    <row r="206" spans="2:51" s="13" customFormat="1" ht="13.5">
      <c r="B206" s="259"/>
      <c r="C206" s="260"/>
      <c r="D206" s="250" t="s">
        <v>153</v>
      </c>
      <c r="E206" s="261" t="s">
        <v>34</v>
      </c>
      <c r="F206" s="262" t="s">
        <v>275</v>
      </c>
      <c r="G206" s="260"/>
      <c r="H206" s="263">
        <v>31.5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153</v>
      </c>
      <c r="AU206" s="269" t="s">
        <v>87</v>
      </c>
      <c r="AV206" s="13" t="s">
        <v>87</v>
      </c>
      <c r="AW206" s="13" t="s">
        <v>41</v>
      </c>
      <c r="AX206" s="13" t="s">
        <v>78</v>
      </c>
      <c r="AY206" s="269" t="s">
        <v>143</v>
      </c>
    </row>
    <row r="207" spans="2:51" s="14" customFormat="1" ht="13.5">
      <c r="B207" s="270"/>
      <c r="C207" s="271"/>
      <c r="D207" s="250" t="s">
        <v>153</v>
      </c>
      <c r="E207" s="272" t="s">
        <v>34</v>
      </c>
      <c r="F207" s="273" t="s">
        <v>156</v>
      </c>
      <c r="G207" s="271"/>
      <c r="H207" s="274">
        <v>31.5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AT207" s="280" t="s">
        <v>153</v>
      </c>
      <c r="AU207" s="280" t="s">
        <v>87</v>
      </c>
      <c r="AV207" s="14" t="s">
        <v>151</v>
      </c>
      <c r="AW207" s="14" t="s">
        <v>41</v>
      </c>
      <c r="AX207" s="14" t="s">
        <v>85</v>
      </c>
      <c r="AY207" s="280" t="s">
        <v>143</v>
      </c>
    </row>
    <row r="208" spans="2:65" s="1" customFormat="1" ht="25.5" customHeight="1">
      <c r="B208" s="47"/>
      <c r="C208" s="236" t="s">
        <v>298</v>
      </c>
      <c r="D208" s="236" t="s">
        <v>146</v>
      </c>
      <c r="E208" s="237" t="s">
        <v>299</v>
      </c>
      <c r="F208" s="238" t="s">
        <v>300</v>
      </c>
      <c r="G208" s="239" t="s">
        <v>149</v>
      </c>
      <c r="H208" s="240">
        <v>45</v>
      </c>
      <c r="I208" s="241"/>
      <c r="J208" s="242">
        <f>ROUND(I208*H208,2)</f>
        <v>0</v>
      </c>
      <c r="K208" s="238" t="s">
        <v>150</v>
      </c>
      <c r="L208" s="73"/>
      <c r="M208" s="243" t="s">
        <v>34</v>
      </c>
      <c r="N208" s="244" t="s">
        <v>49</v>
      </c>
      <c r="O208" s="48"/>
      <c r="P208" s="245">
        <f>O208*H208</f>
        <v>0</v>
      </c>
      <c r="Q208" s="245">
        <v>0.00712</v>
      </c>
      <c r="R208" s="245">
        <f>Q208*H208</f>
        <v>0.32039999999999996</v>
      </c>
      <c r="S208" s="245">
        <v>0</v>
      </c>
      <c r="T208" s="246">
        <f>S208*H208</f>
        <v>0</v>
      </c>
      <c r="AR208" s="24" t="s">
        <v>151</v>
      </c>
      <c r="AT208" s="24" t="s">
        <v>146</v>
      </c>
      <c r="AU208" s="24" t="s">
        <v>87</v>
      </c>
      <c r="AY208" s="24" t="s">
        <v>143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4" t="s">
        <v>85</v>
      </c>
      <c r="BK208" s="247">
        <f>ROUND(I208*H208,2)</f>
        <v>0</v>
      </c>
      <c r="BL208" s="24" t="s">
        <v>151</v>
      </c>
      <c r="BM208" s="24" t="s">
        <v>301</v>
      </c>
    </row>
    <row r="209" spans="2:51" s="12" customFormat="1" ht="13.5">
      <c r="B209" s="248"/>
      <c r="C209" s="249"/>
      <c r="D209" s="250" t="s">
        <v>153</v>
      </c>
      <c r="E209" s="251" t="s">
        <v>34</v>
      </c>
      <c r="F209" s="252" t="s">
        <v>165</v>
      </c>
      <c r="G209" s="249"/>
      <c r="H209" s="251" t="s">
        <v>34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153</v>
      </c>
      <c r="AU209" s="258" t="s">
        <v>87</v>
      </c>
      <c r="AV209" s="12" t="s">
        <v>85</v>
      </c>
      <c r="AW209" s="12" t="s">
        <v>41</v>
      </c>
      <c r="AX209" s="12" t="s">
        <v>78</v>
      </c>
      <c r="AY209" s="258" t="s">
        <v>143</v>
      </c>
    </row>
    <row r="210" spans="2:51" s="13" customFormat="1" ht="13.5">
      <c r="B210" s="259"/>
      <c r="C210" s="260"/>
      <c r="D210" s="250" t="s">
        <v>153</v>
      </c>
      <c r="E210" s="261" t="s">
        <v>34</v>
      </c>
      <c r="F210" s="262" t="s">
        <v>166</v>
      </c>
      <c r="G210" s="260"/>
      <c r="H210" s="263">
        <v>45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AT210" s="269" t="s">
        <v>153</v>
      </c>
      <c r="AU210" s="269" t="s">
        <v>87</v>
      </c>
      <c r="AV210" s="13" t="s">
        <v>87</v>
      </c>
      <c r="AW210" s="13" t="s">
        <v>41</v>
      </c>
      <c r="AX210" s="13" t="s">
        <v>85</v>
      </c>
      <c r="AY210" s="269" t="s">
        <v>143</v>
      </c>
    </row>
    <row r="211" spans="2:65" s="1" customFormat="1" ht="25.5" customHeight="1">
      <c r="B211" s="47"/>
      <c r="C211" s="236" t="s">
        <v>302</v>
      </c>
      <c r="D211" s="236" t="s">
        <v>146</v>
      </c>
      <c r="E211" s="237" t="s">
        <v>303</v>
      </c>
      <c r="F211" s="238" t="s">
        <v>304</v>
      </c>
      <c r="G211" s="239" t="s">
        <v>149</v>
      </c>
      <c r="H211" s="240">
        <v>27</v>
      </c>
      <c r="I211" s="241"/>
      <c r="J211" s="242">
        <f>ROUND(I211*H211,2)</f>
        <v>0</v>
      </c>
      <c r="K211" s="238" t="s">
        <v>150</v>
      </c>
      <c r="L211" s="73"/>
      <c r="M211" s="243" t="s">
        <v>34</v>
      </c>
      <c r="N211" s="244" t="s">
        <v>49</v>
      </c>
      <c r="O211" s="48"/>
      <c r="P211" s="245">
        <f>O211*H211</f>
        <v>0</v>
      </c>
      <c r="Q211" s="245">
        <v>0.00099</v>
      </c>
      <c r="R211" s="245">
        <f>Q211*H211</f>
        <v>0.02673</v>
      </c>
      <c r="S211" s="245">
        <v>0</v>
      </c>
      <c r="T211" s="246">
        <f>S211*H211</f>
        <v>0</v>
      </c>
      <c r="AR211" s="24" t="s">
        <v>151</v>
      </c>
      <c r="AT211" s="24" t="s">
        <v>146</v>
      </c>
      <c r="AU211" s="24" t="s">
        <v>87</v>
      </c>
      <c r="AY211" s="24" t="s">
        <v>143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24" t="s">
        <v>85</v>
      </c>
      <c r="BK211" s="247">
        <f>ROUND(I211*H211,2)</f>
        <v>0</v>
      </c>
      <c r="BL211" s="24" t="s">
        <v>151</v>
      </c>
      <c r="BM211" s="24" t="s">
        <v>305</v>
      </c>
    </row>
    <row r="212" spans="2:51" s="12" customFormat="1" ht="13.5">
      <c r="B212" s="248"/>
      <c r="C212" s="249"/>
      <c r="D212" s="250" t="s">
        <v>153</v>
      </c>
      <c r="E212" s="251" t="s">
        <v>34</v>
      </c>
      <c r="F212" s="252" t="s">
        <v>284</v>
      </c>
      <c r="G212" s="249"/>
      <c r="H212" s="251" t="s">
        <v>34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153</v>
      </c>
      <c r="AU212" s="258" t="s">
        <v>87</v>
      </c>
      <c r="AV212" s="12" t="s">
        <v>85</v>
      </c>
      <c r="AW212" s="12" t="s">
        <v>41</v>
      </c>
      <c r="AX212" s="12" t="s">
        <v>78</v>
      </c>
      <c r="AY212" s="258" t="s">
        <v>143</v>
      </c>
    </row>
    <row r="213" spans="2:51" s="13" customFormat="1" ht="13.5">
      <c r="B213" s="259"/>
      <c r="C213" s="260"/>
      <c r="D213" s="250" t="s">
        <v>153</v>
      </c>
      <c r="E213" s="261" t="s">
        <v>34</v>
      </c>
      <c r="F213" s="262" t="s">
        <v>285</v>
      </c>
      <c r="G213" s="260"/>
      <c r="H213" s="263">
        <v>27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AT213" s="269" t="s">
        <v>153</v>
      </c>
      <c r="AU213" s="269" t="s">
        <v>87</v>
      </c>
      <c r="AV213" s="13" t="s">
        <v>87</v>
      </c>
      <c r="AW213" s="13" t="s">
        <v>41</v>
      </c>
      <c r="AX213" s="13" t="s">
        <v>78</v>
      </c>
      <c r="AY213" s="269" t="s">
        <v>143</v>
      </c>
    </row>
    <row r="214" spans="2:51" s="14" customFormat="1" ht="13.5">
      <c r="B214" s="270"/>
      <c r="C214" s="271"/>
      <c r="D214" s="250" t="s">
        <v>153</v>
      </c>
      <c r="E214" s="272" t="s">
        <v>34</v>
      </c>
      <c r="F214" s="273" t="s">
        <v>156</v>
      </c>
      <c r="G214" s="271"/>
      <c r="H214" s="274">
        <v>27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153</v>
      </c>
      <c r="AU214" s="280" t="s">
        <v>87</v>
      </c>
      <c r="AV214" s="14" t="s">
        <v>151</v>
      </c>
      <c r="AW214" s="14" t="s">
        <v>41</v>
      </c>
      <c r="AX214" s="14" t="s">
        <v>85</v>
      </c>
      <c r="AY214" s="280" t="s">
        <v>143</v>
      </c>
    </row>
    <row r="215" spans="2:65" s="1" customFormat="1" ht="16.5" customHeight="1">
      <c r="B215" s="47"/>
      <c r="C215" s="236" t="s">
        <v>306</v>
      </c>
      <c r="D215" s="236" t="s">
        <v>146</v>
      </c>
      <c r="E215" s="237" t="s">
        <v>307</v>
      </c>
      <c r="F215" s="238" t="s">
        <v>308</v>
      </c>
      <c r="G215" s="239" t="s">
        <v>149</v>
      </c>
      <c r="H215" s="240">
        <v>90</v>
      </c>
      <c r="I215" s="241"/>
      <c r="J215" s="242">
        <f>ROUND(I215*H215,2)</f>
        <v>0</v>
      </c>
      <c r="K215" s="238" t="s">
        <v>150</v>
      </c>
      <c r="L215" s="73"/>
      <c r="M215" s="243" t="s">
        <v>34</v>
      </c>
      <c r="N215" s="244" t="s">
        <v>49</v>
      </c>
      <c r="O215" s="48"/>
      <c r="P215" s="245">
        <f>O215*H215</f>
        <v>0</v>
      </c>
      <c r="Q215" s="245">
        <v>0.00158</v>
      </c>
      <c r="R215" s="245">
        <f>Q215*H215</f>
        <v>0.1422</v>
      </c>
      <c r="S215" s="245">
        <v>0</v>
      </c>
      <c r="T215" s="246">
        <f>S215*H215</f>
        <v>0</v>
      </c>
      <c r="AR215" s="24" t="s">
        <v>151</v>
      </c>
      <c r="AT215" s="24" t="s">
        <v>146</v>
      </c>
      <c r="AU215" s="24" t="s">
        <v>87</v>
      </c>
      <c r="AY215" s="24" t="s">
        <v>143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4" t="s">
        <v>85</v>
      </c>
      <c r="BK215" s="247">
        <f>ROUND(I215*H215,2)</f>
        <v>0</v>
      </c>
      <c r="BL215" s="24" t="s">
        <v>151</v>
      </c>
      <c r="BM215" s="24" t="s">
        <v>309</v>
      </c>
    </row>
    <row r="216" spans="2:51" s="12" customFormat="1" ht="13.5">
      <c r="B216" s="248"/>
      <c r="C216" s="249"/>
      <c r="D216" s="250" t="s">
        <v>153</v>
      </c>
      <c r="E216" s="251" t="s">
        <v>34</v>
      </c>
      <c r="F216" s="252" t="s">
        <v>165</v>
      </c>
      <c r="G216" s="249"/>
      <c r="H216" s="251" t="s">
        <v>34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153</v>
      </c>
      <c r="AU216" s="258" t="s">
        <v>87</v>
      </c>
      <c r="AV216" s="12" t="s">
        <v>85</v>
      </c>
      <c r="AW216" s="12" t="s">
        <v>41</v>
      </c>
      <c r="AX216" s="12" t="s">
        <v>78</v>
      </c>
      <c r="AY216" s="258" t="s">
        <v>143</v>
      </c>
    </row>
    <row r="217" spans="2:51" s="13" customFormat="1" ht="13.5">
      <c r="B217" s="259"/>
      <c r="C217" s="260"/>
      <c r="D217" s="250" t="s">
        <v>153</v>
      </c>
      <c r="E217" s="261" t="s">
        <v>34</v>
      </c>
      <c r="F217" s="262" t="s">
        <v>310</v>
      </c>
      <c r="G217" s="260"/>
      <c r="H217" s="263">
        <v>90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AT217" s="269" t="s">
        <v>153</v>
      </c>
      <c r="AU217" s="269" t="s">
        <v>87</v>
      </c>
      <c r="AV217" s="13" t="s">
        <v>87</v>
      </c>
      <c r="AW217" s="13" t="s">
        <v>41</v>
      </c>
      <c r="AX217" s="13" t="s">
        <v>78</v>
      </c>
      <c r="AY217" s="269" t="s">
        <v>143</v>
      </c>
    </row>
    <row r="218" spans="2:51" s="14" customFormat="1" ht="13.5">
      <c r="B218" s="270"/>
      <c r="C218" s="271"/>
      <c r="D218" s="250" t="s">
        <v>153</v>
      </c>
      <c r="E218" s="272" t="s">
        <v>34</v>
      </c>
      <c r="F218" s="273" t="s">
        <v>156</v>
      </c>
      <c r="G218" s="271"/>
      <c r="H218" s="274">
        <v>90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AT218" s="280" t="s">
        <v>153</v>
      </c>
      <c r="AU218" s="280" t="s">
        <v>87</v>
      </c>
      <c r="AV218" s="14" t="s">
        <v>151</v>
      </c>
      <c r="AW218" s="14" t="s">
        <v>41</v>
      </c>
      <c r="AX218" s="14" t="s">
        <v>85</v>
      </c>
      <c r="AY218" s="280" t="s">
        <v>143</v>
      </c>
    </row>
    <row r="219" spans="2:63" s="11" customFormat="1" ht="29.85" customHeight="1">
      <c r="B219" s="220"/>
      <c r="C219" s="221"/>
      <c r="D219" s="222" t="s">
        <v>77</v>
      </c>
      <c r="E219" s="234" t="s">
        <v>311</v>
      </c>
      <c r="F219" s="234" t="s">
        <v>312</v>
      </c>
      <c r="G219" s="221"/>
      <c r="H219" s="221"/>
      <c r="I219" s="224"/>
      <c r="J219" s="235">
        <f>BK219</f>
        <v>0</v>
      </c>
      <c r="K219" s="221"/>
      <c r="L219" s="226"/>
      <c r="M219" s="227"/>
      <c r="N219" s="228"/>
      <c r="O219" s="228"/>
      <c r="P219" s="229">
        <f>SUM(P220:P230)</f>
        <v>0</v>
      </c>
      <c r="Q219" s="228"/>
      <c r="R219" s="229">
        <f>SUM(R220:R230)</f>
        <v>0</v>
      </c>
      <c r="S219" s="228"/>
      <c r="T219" s="230">
        <f>SUM(T220:T230)</f>
        <v>0</v>
      </c>
      <c r="AR219" s="231" t="s">
        <v>85</v>
      </c>
      <c r="AT219" s="232" t="s">
        <v>77</v>
      </c>
      <c r="AU219" s="232" t="s">
        <v>85</v>
      </c>
      <c r="AY219" s="231" t="s">
        <v>143</v>
      </c>
      <c r="BK219" s="233">
        <f>SUM(BK220:BK230)</f>
        <v>0</v>
      </c>
    </row>
    <row r="220" spans="2:65" s="1" customFormat="1" ht="25.5" customHeight="1">
      <c r="B220" s="47"/>
      <c r="C220" s="236" t="s">
        <v>313</v>
      </c>
      <c r="D220" s="236" t="s">
        <v>146</v>
      </c>
      <c r="E220" s="237" t="s">
        <v>314</v>
      </c>
      <c r="F220" s="238" t="s">
        <v>315</v>
      </c>
      <c r="G220" s="239" t="s">
        <v>316</v>
      </c>
      <c r="H220" s="240">
        <v>16.221</v>
      </c>
      <c r="I220" s="241"/>
      <c r="J220" s="242">
        <f>ROUND(I220*H220,2)</f>
        <v>0</v>
      </c>
      <c r="K220" s="238" t="s">
        <v>150</v>
      </c>
      <c r="L220" s="73"/>
      <c r="M220" s="243" t="s">
        <v>34</v>
      </c>
      <c r="N220" s="244" t="s">
        <v>49</v>
      </c>
      <c r="O220" s="48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" t="s">
        <v>151</v>
      </c>
      <c r="AT220" s="24" t="s">
        <v>146</v>
      </c>
      <c r="AU220" s="24" t="s">
        <v>87</v>
      </c>
      <c r="AY220" s="24" t="s">
        <v>143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4" t="s">
        <v>85</v>
      </c>
      <c r="BK220" s="247">
        <f>ROUND(I220*H220,2)</f>
        <v>0</v>
      </c>
      <c r="BL220" s="24" t="s">
        <v>151</v>
      </c>
      <c r="BM220" s="24" t="s">
        <v>317</v>
      </c>
    </row>
    <row r="221" spans="2:65" s="1" customFormat="1" ht="25.5" customHeight="1">
      <c r="B221" s="47"/>
      <c r="C221" s="236" t="s">
        <v>318</v>
      </c>
      <c r="D221" s="236" t="s">
        <v>146</v>
      </c>
      <c r="E221" s="237" t="s">
        <v>319</v>
      </c>
      <c r="F221" s="238" t="s">
        <v>320</v>
      </c>
      <c r="G221" s="239" t="s">
        <v>316</v>
      </c>
      <c r="H221" s="240">
        <v>16.221</v>
      </c>
      <c r="I221" s="241"/>
      <c r="J221" s="242">
        <f>ROUND(I221*H221,2)</f>
        <v>0</v>
      </c>
      <c r="K221" s="238" t="s">
        <v>150</v>
      </c>
      <c r="L221" s="73"/>
      <c r="M221" s="243" t="s">
        <v>34</v>
      </c>
      <c r="N221" s="244" t="s">
        <v>49</v>
      </c>
      <c r="O221" s="48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" t="s">
        <v>151</v>
      </c>
      <c r="AT221" s="24" t="s">
        <v>146</v>
      </c>
      <c r="AU221" s="24" t="s">
        <v>87</v>
      </c>
      <c r="AY221" s="24" t="s">
        <v>143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24" t="s">
        <v>85</v>
      </c>
      <c r="BK221" s="247">
        <f>ROUND(I221*H221,2)</f>
        <v>0</v>
      </c>
      <c r="BL221" s="24" t="s">
        <v>151</v>
      </c>
      <c r="BM221" s="24" t="s">
        <v>321</v>
      </c>
    </row>
    <row r="222" spans="2:65" s="1" customFormat="1" ht="25.5" customHeight="1">
      <c r="B222" s="47"/>
      <c r="C222" s="236" t="s">
        <v>322</v>
      </c>
      <c r="D222" s="236" t="s">
        <v>146</v>
      </c>
      <c r="E222" s="237" t="s">
        <v>323</v>
      </c>
      <c r="F222" s="238" t="s">
        <v>324</v>
      </c>
      <c r="G222" s="239" t="s">
        <v>316</v>
      </c>
      <c r="H222" s="240">
        <v>243.315</v>
      </c>
      <c r="I222" s="241"/>
      <c r="J222" s="242">
        <f>ROUND(I222*H222,2)</f>
        <v>0</v>
      </c>
      <c r="K222" s="238" t="s">
        <v>150</v>
      </c>
      <c r="L222" s="73"/>
      <c r="M222" s="243" t="s">
        <v>34</v>
      </c>
      <c r="N222" s="244" t="s">
        <v>49</v>
      </c>
      <c r="O222" s="48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4" t="s">
        <v>151</v>
      </c>
      <c r="AT222" s="24" t="s">
        <v>146</v>
      </c>
      <c r="AU222" s="24" t="s">
        <v>87</v>
      </c>
      <c r="AY222" s="24" t="s">
        <v>143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24" t="s">
        <v>85</v>
      </c>
      <c r="BK222" s="247">
        <f>ROUND(I222*H222,2)</f>
        <v>0</v>
      </c>
      <c r="BL222" s="24" t="s">
        <v>151</v>
      </c>
      <c r="BM222" s="24" t="s">
        <v>325</v>
      </c>
    </row>
    <row r="223" spans="2:51" s="13" customFormat="1" ht="13.5">
      <c r="B223" s="259"/>
      <c r="C223" s="260"/>
      <c r="D223" s="250" t="s">
        <v>153</v>
      </c>
      <c r="E223" s="260"/>
      <c r="F223" s="262" t="s">
        <v>326</v>
      </c>
      <c r="G223" s="260"/>
      <c r="H223" s="263">
        <v>243.315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AT223" s="269" t="s">
        <v>153</v>
      </c>
      <c r="AU223" s="269" t="s">
        <v>87</v>
      </c>
      <c r="AV223" s="13" t="s">
        <v>87</v>
      </c>
      <c r="AW223" s="13" t="s">
        <v>6</v>
      </c>
      <c r="AX223" s="13" t="s">
        <v>85</v>
      </c>
      <c r="AY223" s="269" t="s">
        <v>143</v>
      </c>
    </row>
    <row r="224" spans="2:65" s="1" customFormat="1" ht="16.5" customHeight="1">
      <c r="B224" s="47"/>
      <c r="C224" s="236" t="s">
        <v>327</v>
      </c>
      <c r="D224" s="236" t="s">
        <v>146</v>
      </c>
      <c r="E224" s="237" t="s">
        <v>328</v>
      </c>
      <c r="F224" s="238" t="s">
        <v>329</v>
      </c>
      <c r="G224" s="239" t="s">
        <v>316</v>
      </c>
      <c r="H224" s="240">
        <v>15.861</v>
      </c>
      <c r="I224" s="241"/>
      <c r="J224" s="242">
        <f>ROUND(I224*H224,2)</f>
        <v>0</v>
      </c>
      <c r="K224" s="238" t="s">
        <v>150</v>
      </c>
      <c r="L224" s="73"/>
      <c r="M224" s="243" t="s">
        <v>34</v>
      </c>
      <c r="N224" s="244" t="s">
        <v>49</v>
      </c>
      <c r="O224" s="48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4" t="s">
        <v>151</v>
      </c>
      <c r="AT224" s="24" t="s">
        <v>146</v>
      </c>
      <c r="AU224" s="24" t="s">
        <v>87</v>
      </c>
      <c r="AY224" s="24" t="s">
        <v>143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4" t="s">
        <v>85</v>
      </c>
      <c r="BK224" s="247">
        <f>ROUND(I224*H224,2)</f>
        <v>0</v>
      </c>
      <c r="BL224" s="24" t="s">
        <v>151</v>
      </c>
      <c r="BM224" s="24" t="s">
        <v>330</v>
      </c>
    </row>
    <row r="225" spans="2:51" s="12" customFormat="1" ht="13.5">
      <c r="B225" s="248"/>
      <c r="C225" s="249"/>
      <c r="D225" s="250" t="s">
        <v>153</v>
      </c>
      <c r="E225" s="251" t="s">
        <v>34</v>
      </c>
      <c r="F225" s="252" t="s">
        <v>331</v>
      </c>
      <c r="G225" s="249"/>
      <c r="H225" s="251" t="s">
        <v>34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153</v>
      </c>
      <c r="AU225" s="258" t="s">
        <v>87</v>
      </c>
      <c r="AV225" s="12" t="s">
        <v>85</v>
      </c>
      <c r="AW225" s="12" t="s">
        <v>41</v>
      </c>
      <c r="AX225" s="12" t="s">
        <v>78</v>
      </c>
      <c r="AY225" s="258" t="s">
        <v>143</v>
      </c>
    </row>
    <row r="226" spans="2:51" s="13" customFormat="1" ht="13.5">
      <c r="B226" s="259"/>
      <c r="C226" s="260"/>
      <c r="D226" s="250" t="s">
        <v>153</v>
      </c>
      <c r="E226" s="261" t="s">
        <v>34</v>
      </c>
      <c r="F226" s="262" t="s">
        <v>332</v>
      </c>
      <c r="G226" s="260"/>
      <c r="H226" s="263">
        <v>15.861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AT226" s="269" t="s">
        <v>153</v>
      </c>
      <c r="AU226" s="269" t="s">
        <v>87</v>
      </c>
      <c r="AV226" s="13" t="s">
        <v>87</v>
      </c>
      <c r="AW226" s="13" t="s">
        <v>41</v>
      </c>
      <c r="AX226" s="13" t="s">
        <v>78</v>
      </c>
      <c r="AY226" s="269" t="s">
        <v>143</v>
      </c>
    </row>
    <row r="227" spans="2:51" s="14" customFormat="1" ht="13.5">
      <c r="B227" s="270"/>
      <c r="C227" s="271"/>
      <c r="D227" s="250" t="s">
        <v>153</v>
      </c>
      <c r="E227" s="272" t="s">
        <v>34</v>
      </c>
      <c r="F227" s="273" t="s">
        <v>156</v>
      </c>
      <c r="G227" s="271"/>
      <c r="H227" s="274">
        <v>15.861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AT227" s="280" t="s">
        <v>153</v>
      </c>
      <c r="AU227" s="280" t="s">
        <v>87</v>
      </c>
      <c r="AV227" s="14" t="s">
        <v>151</v>
      </c>
      <c r="AW227" s="14" t="s">
        <v>41</v>
      </c>
      <c r="AX227" s="14" t="s">
        <v>85</v>
      </c>
      <c r="AY227" s="280" t="s">
        <v>143</v>
      </c>
    </row>
    <row r="228" spans="2:65" s="1" customFormat="1" ht="25.5" customHeight="1">
      <c r="B228" s="47"/>
      <c r="C228" s="236" t="s">
        <v>333</v>
      </c>
      <c r="D228" s="236" t="s">
        <v>146</v>
      </c>
      <c r="E228" s="237" t="s">
        <v>334</v>
      </c>
      <c r="F228" s="238" t="s">
        <v>335</v>
      </c>
      <c r="G228" s="239" t="s">
        <v>316</v>
      </c>
      <c r="H228" s="240">
        <v>0.36</v>
      </c>
      <c r="I228" s="241"/>
      <c r="J228" s="242">
        <f>ROUND(I228*H228,2)</f>
        <v>0</v>
      </c>
      <c r="K228" s="238" t="s">
        <v>150</v>
      </c>
      <c r="L228" s="73"/>
      <c r="M228" s="243" t="s">
        <v>34</v>
      </c>
      <c r="N228" s="244" t="s">
        <v>49</v>
      </c>
      <c r="O228" s="48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" t="s">
        <v>151</v>
      </c>
      <c r="AT228" s="24" t="s">
        <v>146</v>
      </c>
      <c r="AU228" s="24" t="s">
        <v>87</v>
      </c>
      <c r="AY228" s="24" t="s">
        <v>143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24" t="s">
        <v>85</v>
      </c>
      <c r="BK228" s="247">
        <f>ROUND(I228*H228,2)</f>
        <v>0</v>
      </c>
      <c r="BL228" s="24" t="s">
        <v>151</v>
      </c>
      <c r="BM228" s="24" t="s">
        <v>336</v>
      </c>
    </row>
    <row r="229" spans="2:51" s="12" customFormat="1" ht="13.5">
      <c r="B229" s="248"/>
      <c r="C229" s="249"/>
      <c r="D229" s="250" t="s">
        <v>153</v>
      </c>
      <c r="E229" s="251" t="s">
        <v>34</v>
      </c>
      <c r="F229" s="252" t="s">
        <v>337</v>
      </c>
      <c r="G229" s="249"/>
      <c r="H229" s="251" t="s">
        <v>34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153</v>
      </c>
      <c r="AU229" s="258" t="s">
        <v>87</v>
      </c>
      <c r="AV229" s="12" t="s">
        <v>85</v>
      </c>
      <c r="AW229" s="12" t="s">
        <v>41</v>
      </c>
      <c r="AX229" s="12" t="s">
        <v>78</v>
      </c>
      <c r="AY229" s="258" t="s">
        <v>143</v>
      </c>
    </row>
    <row r="230" spans="2:51" s="13" customFormat="1" ht="13.5">
      <c r="B230" s="259"/>
      <c r="C230" s="260"/>
      <c r="D230" s="250" t="s">
        <v>153</v>
      </c>
      <c r="E230" s="261" t="s">
        <v>34</v>
      </c>
      <c r="F230" s="262" t="s">
        <v>338</v>
      </c>
      <c r="G230" s="260"/>
      <c r="H230" s="263">
        <v>0.36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AT230" s="269" t="s">
        <v>153</v>
      </c>
      <c r="AU230" s="269" t="s">
        <v>87</v>
      </c>
      <c r="AV230" s="13" t="s">
        <v>87</v>
      </c>
      <c r="AW230" s="13" t="s">
        <v>41</v>
      </c>
      <c r="AX230" s="13" t="s">
        <v>85</v>
      </c>
      <c r="AY230" s="269" t="s">
        <v>143</v>
      </c>
    </row>
    <row r="231" spans="2:63" s="11" customFormat="1" ht="29.85" customHeight="1">
      <c r="B231" s="220"/>
      <c r="C231" s="221"/>
      <c r="D231" s="222" t="s">
        <v>77</v>
      </c>
      <c r="E231" s="234" t="s">
        <v>339</v>
      </c>
      <c r="F231" s="234" t="s">
        <v>340</v>
      </c>
      <c r="G231" s="221"/>
      <c r="H231" s="221"/>
      <c r="I231" s="224"/>
      <c r="J231" s="235">
        <f>BK231</f>
        <v>0</v>
      </c>
      <c r="K231" s="221"/>
      <c r="L231" s="226"/>
      <c r="M231" s="227"/>
      <c r="N231" s="228"/>
      <c r="O231" s="228"/>
      <c r="P231" s="229">
        <f>P232</f>
        <v>0</v>
      </c>
      <c r="Q231" s="228"/>
      <c r="R231" s="229">
        <f>R232</f>
        <v>0</v>
      </c>
      <c r="S231" s="228"/>
      <c r="T231" s="230">
        <f>T232</f>
        <v>0</v>
      </c>
      <c r="AR231" s="231" t="s">
        <v>85</v>
      </c>
      <c r="AT231" s="232" t="s">
        <v>77</v>
      </c>
      <c r="AU231" s="232" t="s">
        <v>85</v>
      </c>
      <c r="AY231" s="231" t="s">
        <v>143</v>
      </c>
      <c r="BK231" s="233">
        <f>BK232</f>
        <v>0</v>
      </c>
    </row>
    <row r="232" spans="2:65" s="1" customFormat="1" ht="38.25" customHeight="1">
      <c r="B232" s="47"/>
      <c r="C232" s="236" t="s">
        <v>341</v>
      </c>
      <c r="D232" s="236" t="s">
        <v>146</v>
      </c>
      <c r="E232" s="237" t="s">
        <v>342</v>
      </c>
      <c r="F232" s="238" t="s">
        <v>343</v>
      </c>
      <c r="G232" s="239" t="s">
        <v>316</v>
      </c>
      <c r="H232" s="240">
        <v>6.474</v>
      </c>
      <c r="I232" s="241"/>
      <c r="J232" s="242">
        <f>ROUND(I232*H232,2)</f>
        <v>0</v>
      </c>
      <c r="K232" s="238" t="s">
        <v>150</v>
      </c>
      <c r="L232" s="73"/>
      <c r="M232" s="243" t="s">
        <v>34</v>
      </c>
      <c r="N232" s="244" t="s">
        <v>49</v>
      </c>
      <c r="O232" s="48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" t="s">
        <v>151</v>
      </c>
      <c r="AT232" s="24" t="s">
        <v>146</v>
      </c>
      <c r="AU232" s="24" t="s">
        <v>87</v>
      </c>
      <c r="AY232" s="24" t="s">
        <v>143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4" t="s">
        <v>85</v>
      </c>
      <c r="BK232" s="247">
        <f>ROUND(I232*H232,2)</f>
        <v>0</v>
      </c>
      <c r="BL232" s="24" t="s">
        <v>151</v>
      </c>
      <c r="BM232" s="24" t="s">
        <v>344</v>
      </c>
    </row>
    <row r="233" spans="2:63" s="11" customFormat="1" ht="37.4" customHeight="1">
      <c r="B233" s="220"/>
      <c r="C233" s="221"/>
      <c r="D233" s="222" t="s">
        <v>77</v>
      </c>
      <c r="E233" s="223" t="s">
        <v>345</v>
      </c>
      <c r="F233" s="223" t="s">
        <v>346</v>
      </c>
      <c r="G233" s="221"/>
      <c r="H233" s="221"/>
      <c r="I233" s="224"/>
      <c r="J233" s="225">
        <f>BK233</f>
        <v>0</v>
      </c>
      <c r="K233" s="221"/>
      <c r="L233" s="226"/>
      <c r="M233" s="227"/>
      <c r="N233" s="228"/>
      <c r="O233" s="228"/>
      <c r="P233" s="229">
        <f>P234+P239+P278+P313+P341</f>
        <v>0</v>
      </c>
      <c r="Q233" s="228"/>
      <c r="R233" s="229">
        <f>R234+R239+R278+R313+R341</f>
        <v>0.17027066000000002</v>
      </c>
      <c r="S233" s="228"/>
      <c r="T233" s="230">
        <f>T234+T239+T278+T313+T341</f>
        <v>0.4261272</v>
      </c>
      <c r="AR233" s="231" t="s">
        <v>87</v>
      </c>
      <c r="AT233" s="232" t="s">
        <v>77</v>
      </c>
      <c r="AU233" s="232" t="s">
        <v>78</v>
      </c>
      <c r="AY233" s="231" t="s">
        <v>143</v>
      </c>
      <c r="BK233" s="233">
        <f>BK234+BK239+BK278+BK313+BK341</f>
        <v>0</v>
      </c>
    </row>
    <row r="234" spans="2:63" s="11" customFormat="1" ht="19.9" customHeight="1">
      <c r="B234" s="220"/>
      <c r="C234" s="221"/>
      <c r="D234" s="222" t="s">
        <v>77</v>
      </c>
      <c r="E234" s="234" t="s">
        <v>347</v>
      </c>
      <c r="F234" s="234" t="s">
        <v>348</v>
      </c>
      <c r="G234" s="221"/>
      <c r="H234" s="221"/>
      <c r="I234" s="224"/>
      <c r="J234" s="235">
        <f>BK234</f>
        <v>0</v>
      </c>
      <c r="K234" s="221"/>
      <c r="L234" s="226"/>
      <c r="M234" s="227"/>
      <c r="N234" s="228"/>
      <c r="O234" s="228"/>
      <c r="P234" s="229">
        <f>SUM(P235:P238)</f>
        <v>0</v>
      </c>
      <c r="Q234" s="228"/>
      <c r="R234" s="229">
        <f>SUM(R235:R238)</f>
        <v>0</v>
      </c>
      <c r="S234" s="228"/>
      <c r="T234" s="230">
        <f>SUM(T235:T238)</f>
        <v>0.36</v>
      </c>
      <c r="AR234" s="231" t="s">
        <v>87</v>
      </c>
      <c r="AT234" s="232" t="s">
        <v>77</v>
      </c>
      <c r="AU234" s="232" t="s">
        <v>85</v>
      </c>
      <c r="AY234" s="231" t="s">
        <v>143</v>
      </c>
      <c r="BK234" s="233">
        <f>SUM(BK235:BK238)</f>
        <v>0</v>
      </c>
    </row>
    <row r="235" spans="2:65" s="1" customFormat="1" ht="16.5" customHeight="1">
      <c r="B235" s="47"/>
      <c r="C235" s="236" t="s">
        <v>349</v>
      </c>
      <c r="D235" s="236" t="s">
        <v>146</v>
      </c>
      <c r="E235" s="237" t="s">
        <v>350</v>
      </c>
      <c r="F235" s="238" t="s">
        <v>351</v>
      </c>
      <c r="G235" s="239" t="s">
        <v>149</v>
      </c>
      <c r="H235" s="240">
        <v>90</v>
      </c>
      <c r="I235" s="241"/>
      <c r="J235" s="242">
        <f>ROUND(I235*H235,2)</f>
        <v>0</v>
      </c>
      <c r="K235" s="238" t="s">
        <v>150</v>
      </c>
      <c r="L235" s="73"/>
      <c r="M235" s="243" t="s">
        <v>34</v>
      </c>
      <c r="N235" s="244" t="s">
        <v>49</v>
      </c>
      <c r="O235" s="48"/>
      <c r="P235" s="245">
        <f>O235*H235</f>
        <v>0</v>
      </c>
      <c r="Q235" s="245">
        <v>0</v>
      </c>
      <c r="R235" s="245">
        <f>Q235*H235</f>
        <v>0</v>
      </c>
      <c r="S235" s="245">
        <v>0.004</v>
      </c>
      <c r="T235" s="246">
        <f>S235*H235</f>
        <v>0.36</v>
      </c>
      <c r="AR235" s="24" t="s">
        <v>232</v>
      </c>
      <c r="AT235" s="24" t="s">
        <v>146</v>
      </c>
      <c r="AU235" s="24" t="s">
        <v>87</v>
      </c>
      <c r="AY235" s="24" t="s">
        <v>143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24" t="s">
        <v>85</v>
      </c>
      <c r="BK235" s="247">
        <f>ROUND(I235*H235,2)</f>
        <v>0</v>
      </c>
      <c r="BL235" s="24" t="s">
        <v>232</v>
      </c>
      <c r="BM235" s="24" t="s">
        <v>352</v>
      </c>
    </row>
    <row r="236" spans="2:51" s="12" customFormat="1" ht="13.5">
      <c r="B236" s="248"/>
      <c r="C236" s="249"/>
      <c r="D236" s="250" t="s">
        <v>153</v>
      </c>
      <c r="E236" s="251" t="s">
        <v>34</v>
      </c>
      <c r="F236" s="252" t="s">
        <v>165</v>
      </c>
      <c r="G236" s="249"/>
      <c r="H236" s="251" t="s">
        <v>34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153</v>
      </c>
      <c r="AU236" s="258" t="s">
        <v>87</v>
      </c>
      <c r="AV236" s="12" t="s">
        <v>85</v>
      </c>
      <c r="AW236" s="12" t="s">
        <v>41</v>
      </c>
      <c r="AX236" s="12" t="s">
        <v>78</v>
      </c>
      <c r="AY236" s="258" t="s">
        <v>143</v>
      </c>
    </row>
    <row r="237" spans="2:51" s="13" customFormat="1" ht="13.5">
      <c r="B237" s="259"/>
      <c r="C237" s="260"/>
      <c r="D237" s="250" t="s">
        <v>153</v>
      </c>
      <c r="E237" s="261" t="s">
        <v>34</v>
      </c>
      <c r="F237" s="262" t="s">
        <v>310</v>
      </c>
      <c r="G237" s="260"/>
      <c r="H237" s="263">
        <v>90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AT237" s="269" t="s">
        <v>153</v>
      </c>
      <c r="AU237" s="269" t="s">
        <v>87</v>
      </c>
      <c r="AV237" s="13" t="s">
        <v>87</v>
      </c>
      <c r="AW237" s="13" t="s">
        <v>41</v>
      </c>
      <c r="AX237" s="13" t="s">
        <v>78</v>
      </c>
      <c r="AY237" s="269" t="s">
        <v>143</v>
      </c>
    </row>
    <row r="238" spans="2:51" s="14" customFormat="1" ht="13.5">
      <c r="B238" s="270"/>
      <c r="C238" s="271"/>
      <c r="D238" s="250" t="s">
        <v>153</v>
      </c>
      <c r="E238" s="272" t="s">
        <v>34</v>
      </c>
      <c r="F238" s="273" t="s">
        <v>156</v>
      </c>
      <c r="G238" s="271"/>
      <c r="H238" s="274">
        <v>90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AT238" s="280" t="s">
        <v>153</v>
      </c>
      <c r="AU238" s="280" t="s">
        <v>87</v>
      </c>
      <c r="AV238" s="14" t="s">
        <v>151</v>
      </c>
      <c r="AW238" s="14" t="s">
        <v>41</v>
      </c>
      <c r="AX238" s="14" t="s">
        <v>85</v>
      </c>
      <c r="AY238" s="280" t="s">
        <v>143</v>
      </c>
    </row>
    <row r="239" spans="2:63" s="11" customFormat="1" ht="29.85" customHeight="1">
      <c r="B239" s="220"/>
      <c r="C239" s="221"/>
      <c r="D239" s="222" t="s">
        <v>77</v>
      </c>
      <c r="E239" s="234" t="s">
        <v>353</v>
      </c>
      <c r="F239" s="234" t="s">
        <v>354</v>
      </c>
      <c r="G239" s="221"/>
      <c r="H239" s="221"/>
      <c r="I239" s="224"/>
      <c r="J239" s="235">
        <f>BK239</f>
        <v>0</v>
      </c>
      <c r="K239" s="221"/>
      <c r="L239" s="226"/>
      <c r="M239" s="227"/>
      <c r="N239" s="228"/>
      <c r="O239" s="228"/>
      <c r="P239" s="229">
        <f>SUM(P240:P277)</f>
        <v>0</v>
      </c>
      <c r="Q239" s="228"/>
      <c r="R239" s="229">
        <f>SUM(R240:R277)</f>
        <v>0.08179145</v>
      </c>
      <c r="S239" s="228"/>
      <c r="T239" s="230">
        <f>SUM(T240:T277)</f>
        <v>0</v>
      </c>
      <c r="AR239" s="231" t="s">
        <v>87</v>
      </c>
      <c r="AT239" s="232" t="s">
        <v>77</v>
      </c>
      <c r="AU239" s="232" t="s">
        <v>85</v>
      </c>
      <c r="AY239" s="231" t="s">
        <v>143</v>
      </c>
      <c r="BK239" s="233">
        <f>SUM(BK240:BK277)</f>
        <v>0</v>
      </c>
    </row>
    <row r="240" spans="2:65" s="1" customFormat="1" ht="25.5" customHeight="1">
      <c r="B240" s="47"/>
      <c r="C240" s="236" t="s">
        <v>355</v>
      </c>
      <c r="D240" s="236" t="s">
        <v>146</v>
      </c>
      <c r="E240" s="237" t="s">
        <v>356</v>
      </c>
      <c r="F240" s="238" t="s">
        <v>357</v>
      </c>
      <c r="G240" s="239" t="s">
        <v>149</v>
      </c>
      <c r="H240" s="240">
        <v>43.7</v>
      </c>
      <c r="I240" s="241"/>
      <c r="J240" s="242">
        <f>ROUND(I240*H240,2)</f>
        <v>0</v>
      </c>
      <c r="K240" s="238" t="s">
        <v>150</v>
      </c>
      <c r="L240" s="73"/>
      <c r="M240" s="243" t="s">
        <v>34</v>
      </c>
      <c r="N240" s="244" t="s">
        <v>49</v>
      </c>
      <c r="O240" s="48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AR240" s="24" t="s">
        <v>232</v>
      </c>
      <c r="AT240" s="24" t="s">
        <v>146</v>
      </c>
      <c r="AU240" s="24" t="s">
        <v>87</v>
      </c>
      <c r="AY240" s="24" t="s">
        <v>143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24" t="s">
        <v>85</v>
      </c>
      <c r="BK240" s="247">
        <f>ROUND(I240*H240,2)</f>
        <v>0</v>
      </c>
      <c r="BL240" s="24" t="s">
        <v>232</v>
      </c>
      <c r="BM240" s="24" t="s">
        <v>358</v>
      </c>
    </row>
    <row r="241" spans="2:51" s="12" customFormat="1" ht="13.5">
      <c r="B241" s="248"/>
      <c r="C241" s="249"/>
      <c r="D241" s="250" t="s">
        <v>153</v>
      </c>
      <c r="E241" s="251" t="s">
        <v>34</v>
      </c>
      <c r="F241" s="252" t="s">
        <v>359</v>
      </c>
      <c r="G241" s="249"/>
      <c r="H241" s="251" t="s">
        <v>34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153</v>
      </c>
      <c r="AU241" s="258" t="s">
        <v>87</v>
      </c>
      <c r="AV241" s="12" t="s">
        <v>85</v>
      </c>
      <c r="AW241" s="12" t="s">
        <v>41</v>
      </c>
      <c r="AX241" s="12" t="s">
        <v>78</v>
      </c>
      <c r="AY241" s="258" t="s">
        <v>143</v>
      </c>
    </row>
    <row r="242" spans="2:51" s="13" customFormat="1" ht="13.5">
      <c r="B242" s="259"/>
      <c r="C242" s="260"/>
      <c r="D242" s="250" t="s">
        <v>153</v>
      </c>
      <c r="E242" s="261" t="s">
        <v>34</v>
      </c>
      <c r="F242" s="262" t="s">
        <v>360</v>
      </c>
      <c r="G242" s="260"/>
      <c r="H242" s="263">
        <v>43.7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AT242" s="269" t="s">
        <v>153</v>
      </c>
      <c r="AU242" s="269" t="s">
        <v>87</v>
      </c>
      <c r="AV242" s="13" t="s">
        <v>87</v>
      </c>
      <c r="AW242" s="13" t="s">
        <v>41</v>
      </c>
      <c r="AX242" s="13" t="s">
        <v>85</v>
      </c>
      <c r="AY242" s="269" t="s">
        <v>143</v>
      </c>
    </row>
    <row r="243" spans="2:65" s="1" customFormat="1" ht="25.5" customHeight="1">
      <c r="B243" s="47"/>
      <c r="C243" s="236" t="s">
        <v>361</v>
      </c>
      <c r="D243" s="236" t="s">
        <v>146</v>
      </c>
      <c r="E243" s="237" t="s">
        <v>362</v>
      </c>
      <c r="F243" s="238" t="s">
        <v>363</v>
      </c>
      <c r="G243" s="239" t="s">
        <v>199</v>
      </c>
      <c r="H243" s="240">
        <v>2.7</v>
      </c>
      <c r="I243" s="241"/>
      <c r="J243" s="242">
        <f>ROUND(I243*H243,2)</f>
        <v>0</v>
      </c>
      <c r="K243" s="238" t="s">
        <v>150</v>
      </c>
      <c r="L243" s="73"/>
      <c r="M243" s="243" t="s">
        <v>34</v>
      </c>
      <c r="N243" s="244" t="s">
        <v>49</v>
      </c>
      <c r="O243" s="48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" t="s">
        <v>232</v>
      </c>
      <c r="AT243" s="24" t="s">
        <v>146</v>
      </c>
      <c r="AU243" s="24" t="s">
        <v>87</v>
      </c>
      <c r="AY243" s="24" t="s">
        <v>143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24" t="s">
        <v>85</v>
      </c>
      <c r="BK243" s="247">
        <f>ROUND(I243*H243,2)</f>
        <v>0</v>
      </c>
      <c r="BL243" s="24" t="s">
        <v>232</v>
      </c>
      <c r="BM243" s="24" t="s">
        <v>364</v>
      </c>
    </row>
    <row r="244" spans="2:51" s="12" customFormat="1" ht="13.5">
      <c r="B244" s="248"/>
      <c r="C244" s="249"/>
      <c r="D244" s="250" t="s">
        <v>153</v>
      </c>
      <c r="E244" s="251" t="s">
        <v>34</v>
      </c>
      <c r="F244" s="252" t="s">
        <v>154</v>
      </c>
      <c r="G244" s="249"/>
      <c r="H244" s="251" t="s">
        <v>34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153</v>
      </c>
      <c r="AU244" s="258" t="s">
        <v>87</v>
      </c>
      <c r="AV244" s="12" t="s">
        <v>85</v>
      </c>
      <c r="AW244" s="12" t="s">
        <v>41</v>
      </c>
      <c r="AX244" s="12" t="s">
        <v>78</v>
      </c>
      <c r="AY244" s="258" t="s">
        <v>143</v>
      </c>
    </row>
    <row r="245" spans="2:51" s="13" customFormat="1" ht="13.5">
      <c r="B245" s="259"/>
      <c r="C245" s="260"/>
      <c r="D245" s="250" t="s">
        <v>153</v>
      </c>
      <c r="E245" s="261" t="s">
        <v>34</v>
      </c>
      <c r="F245" s="262" t="s">
        <v>365</v>
      </c>
      <c r="G245" s="260"/>
      <c r="H245" s="263">
        <v>2.7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AT245" s="269" t="s">
        <v>153</v>
      </c>
      <c r="AU245" s="269" t="s">
        <v>87</v>
      </c>
      <c r="AV245" s="13" t="s">
        <v>87</v>
      </c>
      <c r="AW245" s="13" t="s">
        <v>41</v>
      </c>
      <c r="AX245" s="13" t="s">
        <v>78</v>
      </c>
      <c r="AY245" s="269" t="s">
        <v>143</v>
      </c>
    </row>
    <row r="246" spans="2:51" s="14" customFormat="1" ht="13.5">
      <c r="B246" s="270"/>
      <c r="C246" s="271"/>
      <c r="D246" s="250" t="s">
        <v>153</v>
      </c>
      <c r="E246" s="272" t="s">
        <v>34</v>
      </c>
      <c r="F246" s="273" t="s">
        <v>156</v>
      </c>
      <c r="G246" s="271"/>
      <c r="H246" s="274">
        <v>2.7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153</v>
      </c>
      <c r="AU246" s="280" t="s">
        <v>87</v>
      </c>
      <c r="AV246" s="14" t="s">
        <v>151</v>
      </c>
      <c r="AW246" s="14" t="s">
        <v>41</v>
      </c>
      <c r="AX246" s="14" t="s">
        <v>85</v>
      </c>
      <c r="AY246" s="280" t="s">
        <v>143</v>
      </c>
    </row>
    <row r="247" spans="2:65" s="1" customFormat="1" ht="38.25" customHeight="1">
      <c r="B247" s="47"/>
      <c r="C247" s="236" t="s">
        <v>366</v>
      </c>
      <c r="D247" s="236" t="s">
        <v>146</v>
      </c>
      <c r="E247" s="237" t="s">
        <v>367</v>
      </c>
      <c r="F247" s="238" t="s">
        <v>368</v>
      </c>
      <c r="G247" s="239" t="s">
        <v>149</v>
      </c>
      <c r="H247" s="240">
        <v>5.64</v>
      </c>
      <c r="I247" s="241"/>
      <c r="J247" s="242">
        <f>ROUND(I247*H247,2)</f>
        <v>0</v>
      </c>
      <c r="K247" s="238" t="s">
        <v>150</v>
      </c>
      <c r="L247" s="73"/>
      <c r="M247" s="243" t="s">
        <v>34</v>
      </c>
      <c r="N247" s="244" t="s">
        <v>49</v>
      </c>
      <c r="O247" s="48"/>
      <c r="P247" s="245">
        <f>O247*H247</f>
        <v>0</v>
      </c>
      <c r="Q247" s="245">
        <v>0</v>
      </c>
      <c r="R247" s="245">
        <f>Q247*H247</f>
        <v>0</v>
      </c>
      <c r="S247" s="245">
        <v>0</v>
      </c>
      <c r="T247" s="246">
        <f>S247*H247</f>
        <v>0</v>
      </c>
      <c r="AR247" s="24" t="s">
        <v>232</v>
      </c>
      <c r="AT247" s="24" t="s">
        <v>146</v>
      </c>
      <c r="AU247" s="24" t="s">
        <v>87</v>
      </c>
      <c r="AY247" s="24" t="s">
        <v>143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24" t="s">
        <v>85</v>
      </c>
      <c r="BK247" s="247">
        <f>ROUND(I247*H247,2)</f>
        <v>0</v>
      </c>
      <c r="BL247" s="24" t="s">
        <v>232</v>
      </c>
      <c r="BM247" s="24" t="s">
        <v>369</v>
      </c>
    </row>
    <row r="248" spans="2:51" s="12" customFormat="1" ht="13.5">
      <c r="B248" s="248"/>
      <c r="C248" s="249"/>
      <c r="D248" s="250" t="s">
        <v>153</v>
      </c>
      <c r="E248" s="251" t="s">
        <v>34</v>
      </c>
      <c r="F248" s="252" t="s">
        <v>370</v>
      </c>
      <c r="G248" s="249"/>
      <c r="H248" s="251" t="s">
        <v>34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153</v>
      </c>
      <c r="AU248" s="258" t="s">
        <v>87</v>
      </c>
      <c r="AV248" s="12" t="s">
        <v>85</v>
      </c>
      <c r="AW248" s="12" t="s">
        <v>41</v>
      </c>
      <c r="AX248" s="12" t="s">
        <v>78</v>
      </c>
      <c r="AY248" s="258" t="s">
        <v>143</v>
      </c>
    </row>
    <row r="249" spans="2:51" s="13" customFormat="1" ht="13.5">
      <c r="B249" s="259"/>
      <c r="C249" s="260"/>
      <c r="D249" s="250" t="s">
        <v>153</v>
      </c>
      <c r="E249" s="261" t="s">
        <v>34</v>
      </c>
      <c r="F249" s="262" t="s">
        <v>371</v>
      </c>
      <c r="G249" s="260"/>
      <c r="H249" s="263">
        <v>5.64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AT249" s="269" t="s">
        <v>153</v>
      </c>
      <c r="AU249" s="269" t="s">
        <v>87</v>
      </c>
      <c r="AV249" s="13" t="s">
        <v>87</v>
      </c>
      <c r="AW249" s="13" t="s">
        <v>41</v>
      </c>
      <c r="AX249" s="13" t="s">
        <v>78</v>
      </c>
      <c r="AY249" s="269" t="s">
        <v>143</v>
      </c>
    </row>
    <row r="250" spans="2:51" s="14" customFormat="1" ht="13.5">
      <c r="B250" s="270"/>
      <c r="C250" s="271"/>
      <c r="D250" s="250" t="s">
        <v>153</v>
      </c>
      <c r="E250" s="272" t="s">
        <v>34</v>
      </c>
      <c r="F250" s="273" t="s">
        <v>156</v>
      </c>
      <c r="G250" s="271"/>
      <c r="H250" s="274">
        <v>5.64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AT250" s="280" t="s">
        <v>153</v>
      </c>
      <c r="AU250" s="280" t="s">
        <v>87</v>
      </c>
      <c r="AV250" s="14" t="s">
        <v>151</v>
      </c>
      <c r="AW250" s="14" t="s">
        <v>41</v>
      </c>
      <c r="AX250" s="14" t="s">
        <v>85</v>
      </c>
      <c r="AY250" s="280" t="s">
        <v>143</v>
      </c>
    </row>
    <row r="251" spans="2:65" s="1" customFormat="1" ht="25.5" customHeight="1">
      <c r="B251" s="47"/>
      <c r="C251" s="281" t="s">
        <v>372</v>
      </c>
      <c r="D251" s="281" t="s">
        <v>373</v>
      </c>
      <c r="E251" s="282" t="s">
        <v>374</v>
      </c>
      <c r="F251" s="283" t="s">
        <v>375</v>
      </c>
      <c r="G251" s="284" t="s">
        <v>149</v>
      </c>
      <c r="H251" s="285">
        <v>50.255</v>
      </c>
      <c r="I251" s="286"/>
      <c r="J251" s="287">
        <f>ROUND(I251*H251,2)</f>
        <v>0</v>
      </c>
      <c r="K251" s="283" t="s">
        <v>34</v>
      </c>
      <c r="L251" s="288"/>
      <c r="M251" s="289" t="s">
        <v>34</v>
      </c>
      <c r="N251" s="290" t="s">
        <v>49</v>
      </c>
      <c r="O251" s="48"/>
      <c r="P251" s="245">
        <f>O251*H251</f>
        <v>0</v>
      </c>
      <c r="Q251" s="245">
        <v>0.00151</v>
      </c>
      <c r="R251" s="245">
        <f>Q251*H251</f>
        <v>0.07588505000000001</v>
      </c>
      <c r="S251" s="245">
        <v>0</v>
      </c>
      <c r="T251" s="246">
        <f>S251*H251</f>
        <v>0</v>
      </c>
      <c r="AR251" s="24" t="s">
        <v>306</v>
      </c>
      <c r="AT251" s="24" t="s">
        <v>373</v>
      </c>
      <c r="AU251" s="24" t="s">
        <v>87</v>
      </c>
      <c r="AY251" s="24" t="s">
        <v>143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24" t="s">
        <v>85</v>
      </c>
      <c r="BK251" s="247">
        <f>ROUND(I251*H251,2)</f>
        <v>0</v>
      </c>
      <c r="BL251" s="24" t="s">
        <v>232</v>
      </c>
      <c r="BM251" s="24" t="s">
        <v>376</v>
      </c>
    </row>
    <row r="252" spans="2:51" s="12" customFormat="1" ht="13.5">
      <c r="B252" s="248"/>
      <c r="C252" s="249"/>
      <c r="D252" s="250" t="s">
        <v>153</v>
      </c>
      <c r="E252" s="251" t="s">
        <v>34</v>
      </c>
      <c r="F252" s="252" t="s">
        <v>377</v>
      </c>
      <c r="G252" s="249"/>
      <c r="H252" s="251" t="s">
        <v>34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153</v>
      </c>
      <c r="AU252" s="258" t="s">
        <v>87</v>
      </c>
      <c r="AV252" s="12" t="s">
        <v>85</v>
      </c>
      <c r="AW252" s="12" t="s">
        <v>41</v>
      </c>
      <c r="AX252" s="12" t="s">
        <v>78</v>
      </c>
      <c r="AY252" s="258" t="s">
        <v>143</v>
      </c>
    </row>
    <row r="253" spans="2:51" s="13" customFormat="1" ht="13.5">
      <c r="B253" s="259"/>
      <c r="C253" s="260"/>
      <c r="D253" s="250" t="s">
        <v>153</v>
      </c>
      <c r="E253" s="261" t="s">
        <v>34</v>
      </c>
      <c r="F253" s="262" t="s">
        <v>378</v>
      </c>
      <c r="G253" s="260"/>
      <c r="H253" s="263">
        <v>43.7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153</v>
      </c>
      <c r="AU253" s="269" t="s">
        <v>87</v>
      </c>
      <c r="AV253" s="13" t="s">
        <v>87</v>
      </c>
      <c r="AW253" s="13" t="s">
        <v>41</v>
      </c>
      <c r="AX253" s="13" t="s">
        <v>85</v>
      </c>
      <c r="AY253" s="269" t="s">
        <v>143</v>
      </c>
    </row>
    <row r="254" spans="2:51" s="13" customFormat="1" ht="13.5">
      <c r="B254" s="259"/>
      <c r="C254" s="260"/>
      <c r="D254" s="250" t="s">
        <v>153</v>
      </c>
      <c r="E254" s="260"/>
      <c r="F254" s="262" t="s">
        <v>379</v>
      </c>
      <c r="G254" s="260"/>
      <c r="H254" s="263">
        <v>50.255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AT254" s="269" t="s">
        <v>153</v>
      </c>
      <c r="AU254" s="269" t="s">
        <v>87</v>
      </c>
      <c r="AV254" s="13" t="s">
        <v>87</v>
      </c>
      <c r="AW254" s="13" t="s">
        <v>6</v>
      </c>
      <c r="AX254" s="13" t="s">
        <v>85</v>
      </c>
      <c r="AY254" s="269" t="s">
        <v>143</v>
      </c>
    </row>
    <row r="255" spans="2:65" s="1" customFormat="1" ht="38.25" customHeight="1">
      <c r="B255" s="47"/>
      <c r="C255" s="236" t="s">
        <v>380</v>
      </c>
      <c r="D255" s="236" t="s">
        <v>146</v>
      </c>
      <c r="E255" s="237" t="s">
        <v>381</v>
      </c>
      <c r="F255" s="238" t="s">
        <v>382</v>
      </c>
      <c r="G255" s="239" t="s">
        <v>383</v>
      </c>
      <c r="H255" s="240">
        <v>219</v>
      </c>
      <c r="I255" s="241"/>
      <c r="J255" s="242">
        <f>ROUND(I255*H255,2)</f>
        <v>0</v>
      </c>
      <c r="K255" s="238" t="s">
        <v>150</v>
      </c>
      <c r="L255" s="73"/>
      <c r="M255" s="243" t="s">
        <v>34</v>
      </c>
      <c r="N255" s="244" t="s">
        <v>49</v>
      </c>
      <c r="O255" s="48"/>
      <c r="P255" s="245">
        <f>O255*H255</f>
        <v>0</v>
      </c>
      <c r="Q255" s="245">
        <v>0</v>
      </c>
      <c r="R255" s="245">
        <f>Q255*H255</f>
        <v>0</v>
      </c>
      <c r="S255" s="245">
        <v>0</v>
      </c>
      <c r="T255" s="246">
        <f>S255*H255</f>
        <v>0</v>
      </c>
      <c r="AR255" s="24" t="s">
        <v>232</v>
      </c>
      <c r="AT255" s="24" t="s">
        <v>146</v>
      </c>
      <c r="AU255" s="24" t="s">
        <v>87</v>
      </c>
      <c r="AY255" s="24" t="s">
        <v>143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24" t="s">
        <v>85</v>
      </c>
      <c r="BK255" s="247">
        <f>ROUND(I255*H255,2)</f>
        <v>0</v>
      </c>
      <c r="BL255" s="24" t="s">
        <v>232</v>
      </c>
      <c r="BM255" s="24" t="s">
        <v>384</v>
      </c>
    </row>
    <row r="256" spans="2:51" s="12" customFormat="1" ht="13.5">
      <c r="B256" s="248"/>
      <c r="C256" s="249"/>
      <c r="D256" s="250" t="s">
        <v>153</v>
      </c>
      <c r="E256" s="251" t="s">
        <v>34</v>
      </c>
      <c r="F256" s="252" t="s">
        <v>377</v>
      </c>
      <c r="G256" s="249"/>
      <c r="H256" s="251" t="s">
        <v>34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153</v>
      </c>
      <c r="AU256" s="258" t="s">
        <v>87</v>
      </c>
      <c r="AV256" s="12" t="s">
        <v>85</v>
      </c>
      <c r="AW256" s="12" t="s">
        <v>41</v>
      </c>
      <c r="AX256" s="12" t="s">
        <v>78</v>
      </c>
      <c r="AY256" s="258" t="s">
        <v>143</v>
      </c>
    </row>
    <row r="257" spans="2:51" s="12" customFormat="1" ht="13.5">
      <c r="B257" s="248"/>
      <c r="C257" s="249"/>
      <c r="D257" s="250" t="s">
        <v>153</v>
      </c>
      <c r="E257" s="251" t="s">
        <v>34</v>
      </c>
      <c r="F257" s="252" t="s">
        <v>385</v>
      </c>
      <c r="G257" s="249"/>
      <c r="H257" s="251" t="s">
        <v>34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153</v>
      </c>
      <c r="AU257" s="258" t="s">
        <v>87</v>
      </c>
      <c r="AV257" s="12" t="s">
        <v>85</v>
      </c>
      <c r="AW257" s="12" t="s">
        <v>41</v>
      </c>
      <c r="AX257" s="12" t="s">
        <v>78</v>
      </c>
      <c r="AY257" s="258" t="s">
        <v>143</v>
      </c>
    </row>
    <row r="258" spans="2:51" s="13" customFormat="1" ht="13.5">
      <c r="B258" s="259"/>
      <c r="C258" s="260"/>
      <c r="D258" s="250" t="s">
        <v>153</v>
      </c>
      <c r="E258" s="261" t="s">
        <v>34</v>
      </c>
      <c r="F258" s="262" t="s">
        <v>386</v>
      </c>
      <c r="G258" s="260"/>
      <c r="H258" s="263">
        <v>219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AT258" s="269" t="s">
        <v>153</v>
      </c>
      <c r="AU258" s="269" t="s">
        <v>87</v>
      </c>
      <c r="AV258" s="13" t="s">
        <v>87</v>
      </c>
      <c r="AW258" s="13" t="s">
        <v>41</v>
      </c>
      <c r="AX258" s="13" t="s">
        <v>78</v>
      </c>
      <c r="AY258" s="269" t="s">
        <v>143</v>
      </c>
    </row>
    <row r="259" spans="2:51" s="14" customFormat="1" ht="13.5">
      <c r="B259" s="270"/>
      <c r="C259" s="271"/>
      <c r="D259" s="250" t="s">
        <v>153</v>
      </c>
      <c r="E259" s="272" t="s">
        <v>34</v>
      </c>
      <c r="F259" s="273" t="s">
        <v>156</v>
      </c>
      <c r="G259" s="271"/>
      <c r="H259" s="274">
        <v>219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AT259" s="280" t="s">
        <v>153</v>
      </c>
      <c r="AU259" s="280" t="s">
        <v>87</v>
      </c>
      <c r="AV259" s="14" t="s">
        <v>151</v>
      </c>
      <c r="AW259" s="14" t="s">
        <v>41</v>
      </c>
      <c r="AX259" s="14" t="s">
        <v>85</v>
      </c>
      <c r="AY259" s="280" t="s">
        <v>143</v>
      </c>
    </row>
    <row r="260" spans="2:65" s="1" customFormat="1" ht="25.5" customHeight="1">
      <c r="B260" s="47"/>
      <c r="C260" s="281" t="s">
        <v>166</v>
      </c>
      <c r="D260" s="281" t="s">
        <v>373</v>
      </c>
      <c r="E260" s="282" t="s">
        <v>387</v>
      </c>
      <c r="F260" s="283" t="s">
        <v>388</v>
      </c>
      <c r="G260" s="284" t="s">
        <v>383</v>
      </c>
      <c r="H260" s="285">
        <v>229.95</v>
      </c>
      <c r="I260" s="286"/>
      <c r="J260" s="287">
        <f>ROUND(I260*H260,2)</f>
        <v>0</v>
      </c>
      <c r="K260" s="283" t="s">
        <v>150</v>
      </c>
      <c r="L260" s="288"/>
      <c r="M260" s="289" t="s">
        <v>34</v>
      </c>
      <c r="N260" s="290" t="s">
        <v>49</v>
      </c>
      <c r="O260" s="48"/>
      <c r="P260" s="245">
        <f>O260*H260</f>
        <v>0</v>
      </c>
      <c r="Q260" s="245">
        <v>1E-05</v>
      </c>
      <c r="R260" s="245">
        <f>Q260*H260</f>
        <v>0.0022995</v>
      </c>
      <c r="S260" s="245">
        <v>0</v>
      </c>
      <c r="T260" s="246">
        <f>S260*H260</f>
        <v>0</v>
      </c>
      <c r="AR260" s="24" t="s">
        <v>306</v>
      </c>
      <c r="AT260" s="24" t="s">
        <v>373</v>
      </c>
      <c r="AU260" s="24" t="s">
        <v>87</v>
      </c>
      <c r="AY260" s="24" t="s">
        <v>143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24" t="s">
        <v>85</v>
      </c>
      <c r="BK260" s="247">
        <f>ROUND(I260*H260,2)</f>
        <v>0</v>
      </c>
      <c r="BL260" s="24" t="s">
        <v>232</v>
      </c>
      <c r="BM260" s="24" t="s">
        <v>389</v>
      </c>
    </row>
    <row r="261" spans="2:51" s="12" customFormat="1" ht="13.5">
      <c r="B261" s="248"/>
      <c r="C261" s="249"/>
      <c r="D261" s="250" t="s">
        <v>153</v>
      </c>
      <c r="E261" s="251" t="s">
        <v>34</v>
      </c>
      <c r="F261" s="252" t="s">
        <v>390</v>
      </c>
      <c r="G261" s="249"/>
      <c r="H261" s="251" t="s">
        <v>34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153</v>
      </c>
      <c r="AU261" s="258" t="s">
        <v>87</v>
      </c>
      <c r="AV261" s="12" t="s">
        <v>85</v>
      </c>
      <c r="AW261" s="12" t="s">
        <v>41</v>
      </c>
      <c r="AX261" s="12" t="s">
        <v>78</v>
      </c>
      <c r="AY261" s="258" t="s">
        <v>143</v>
      </c>
    </row>
    <row r="262" spans="2:51" s="13" customFormat="1" ht="13.5">
      <c r="B262" s="259"/>
      <c r="C262" s="260"/>
      <c r="D262" s="250" t="s">
        <v>153</v>
      </c>
      <c r="E262" s="261" t="s">
        <v>34</v>
      </c>
      <c r="F262" s="262" t="s">
        <v>386</v>
      </c>
      <c r="G262" s="260"/>
      <c r="H262" s="263">
        <v>219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AT262" s="269" t="s">
        <v>153</v>
      </c>
      <c r="AU262" s="269" t="s">
        <v>87</v>
      </c>
      <c r="AV262" s="13" t="s">
        <v>87</v>
      </c>
      <c r="AW262" s="13" t="s">
        <v>41</v>
      </c>
      <c r="AX262" s="13" t="s">
        <v>85</v>
      </c>
      <c r="AY262" s="269" t="s">
        <v>143</v>
      </c>
    </row>
    <row r="263" spans="2:51" s="13" customFormat="1" ht="13.5">
      <c r="B263" s="259"/>
      <c r="C263" s="260"/>
      <c r="D263" s="250" t="s">
        <v>153</v>
      </c>
      <c r="E263" s="260"/>
      <c r="F263" s="262" t="s">
        <v>391</v>
      </c>
      <c r="G263" s="260"/>
      <c r="H263" s="263">
        <v>229.95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AT263" s="269" t="s">
        <v>153</v>
      </c>
      <c r="AU263" s="269" t="s">
        <v>87</v>
      </c>
      <c r="AV263" s="13" t="s">
        <v>87</v>
      </c>
      <c r="AW263" s="13" t="s">
        <v>6</v>
      </c>
      <c r="AX263" s="13" t="s">
        <v>85</v>
      </c>
      <c r="AY263" s="269" t="s">
        <v>143</v>
      </c>
    </row>
    <row r="264" spans="2:65" s="1" customFormat="1" ht="38.25" customHeight="1">
      <c r="B264" s="47"/>
      <c r="C264" s="236" t="s">
        <v>392</v>
      </c>
      <c r="D264" s="236" t="s">
        <v>146</v>
      </c>
      <c r="E264" s="237" t="s">
        <v>393</v>
      </c>
      <c r="F264" s="238" t="s">
        <v>394</v>
      </c>
      <c r="G264" s="239" t="s">
        <v>383</v>
      </c>
      <c r="H264" s="240">
        <v>219</v>
      </c>
      <c r="I264" s="241"/>
      <c r="J264" s="242">
        <f>ROUND(I264*H264,2)</f>
        <v>0</v>
      </c>
      <c r="K264" s="238" t="s">
        <v>150</v>
      </c>
      <c r="L264" s="73"/>
      <c r="M264" s="243" t="s">
        <v>34</v>
      </c>
      <c r="N264" s="244" t="s">
        <v>49</v>
      </c>
      <c r="O264" s="48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AR264" s="24" t="s">
        <v>232</v>
      </c>
      <c r="AT264" s="24" t="s">
        <v>146</v>
      </c>
      <c r="AU264" s="24" t="s">
        <v>87</v>
      </c>
      <c r="AY264" s="24" t="s">
        <v>143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24" t="s">
        <v>85</v>
      </c>
      <c r="BK264" s="247">
        <f>ROUND(I264*H264,2)</f>
        <v>0</v>
      </c>
      <c r="BL264" s="24" t="s">
        <v>232</v>
      </c>
      <c r="BM264" s="24" t="s">
        <v>395</v>
      </c>
    </row>
    <row r="265" spans="2:51" s="12" customFormat="1" ht="13.5">
      <c r="B265" s="248"/>
      <c r="C265" s="249"/>
      <c r="D265" s="250" t="s">
        <v>153</v>
      </c>
      <c r="E265" s="251" t="s">
        <v>34</v>
      </c>
      <c r="F265" s="252" t="s">
        <v>396</v>
      </c>
      <c r="G265" s="249"/>
      <c r="H265" s="251" t="s">
        <v>34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153</v>
      </c>
      <c r="AU265" s="258" t="s">
        <v>87</v>
      </c>
      <c r="AV265" s="12" t="s">
        <v>85</v>
      </c>
      <c r="AW265" s="12" t="s">
        <v>41</v>
      </c>
      <c r="AX265" s="12" t="s">
        <v>78</v>
      </c>
      <c r="AY265" s="258" t="s">
        <v>143</v>
      </c>
    </row>
    <row r="266" spans="2:51" s="13" customFormat="1" ht="13.5">
      <c r="B266" s="259"/>
      <c r="C266" s="260"/>
      <c r="D266" s="250" t="s">
        <v>153</v>
      </c>
      <c r="E266" s="261" t="s">
        <v>34</v>
      </c>
      <c r="F266" s="262" t="s">
        <v>386</v>
      </c>
      <c r="G266" s="260"/>
      <c r="H266" s="263">
        <v>219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153</v>
      </c>
      <c r="AU266" s="269" t="s">
        <v>87</v>
      </c>
      <c r="AV266" s="13" t="s">
        <v>87</v>
      </c>
      <c r="AW266" s="13" t="s">
        <v>41</v>
      </c>
      <c r="AX266" s="13" t="s">
        <v>85</v>
      </c>
      <c r="AY266" s="269" t="s">
        <v>143</v>
      </c>
    </row>
    <row r="267" spans="2:65" s="1" customFormat="1" ht="25.5" customHeight="1">
      <c r="B267" s="47"/>
      <c r="C267" s="281" t="s">
        <v>397</v>
      </c>
      <c r="D267" s="281" t="s">
        <v>373</v>
      </c>
      <c r="E267" s="282" t="s">
        <v>374</v>
      </c>
      <c r="F267" s="283" t="s">
        <v>375</v>
      </c>
      <c r="G267" s="284" t="s">
        <v>149</v>
      </c>
      <c r="H267" s="285">
        <v>2.19</v>
      </c>
      <c r="I267" s="286"/>
      <c r="J267" s="287">
        <f>ROUND(I267*H267,2)</f>
        <v>0</v>
      </c>
      <c r="K267" s="283" t="s">
        <v>34</v>
      </c>
      <c r="L267" s="288"/>
      <c r="M267" s="289" t="s">
        <v>34</v>
      </c>
      <c r="N267" s="290" t="s">
        <v>49</v>
      </c>
      <c r="O267" s="48"/>
      <c r="P267" s="245">
        <f>O267*H267</f>
        <v>0</v>
      </c>
      <c r="Q267" s="245">
        <v>0.00151</v>
      </c>
      <c r="R267" s="245">
        <f>Q267*H267</f>
        <v>0.0033069</v>
      </c>
      <c r="S267" s="245">
        <v>0</v>
      </c>
      <c r="T267" s="246">
        <f>S267*H267</f>
        <v>0</v>
      </c>
      <c r="AR267" s="24" t="s">
        <v>306</v>
      </c>
      <c r="AT267" s="24" t="s">
        <v>373</v>
      </c>
      <c r="AU267" s="24" t="s">
        <v>87</v>
      </c>
      <c r="AY267" s="24" t="s">
        <v>143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24" t="s">
        <v>85</v>
      </c>
      <c r="BK267" s="247">
        <f>ROUND(I267*H267,2)</f>
        <v>0</v>
      </c>
      <c r="BL267" s="24" t="s">
        <v>232</v>
      </c>
      <c r="BM267" s="24" t="s">
        <v>398</v>
      </c>
    </row>
    <row r="268" spans="2:51" s="12" customFormat="1" ht="13.5">
      <c r="B268" s="248"/>
      <c r="C268" s="249"/>
      <c r="D268" s="250" t="s">
        <v>153</v>
      </c>
      <c r="E268" s="251" t="s">
        <v>34</v>
      </c>
      <c r="F268" s="252" t="s">
        <v>377</v>
      </c>
      <c r="G268" s="249"/>
      <c r="H268" s="251" t="s">
        <v>34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153</v>
      </c>
      <c r="AU268" s="258" t="s">
        <v>87</v>
      </c>
      <c r="AV268" s="12" t="s">
        <v>85</v>
      </c>
      <c r="AW268" s="12" t="s">
        <v>41</v>
      </c>
      <c r="AX268" s="12" t="s">
        <v>78</v>
      </c>
      <c r="AY268" s="258" t="s">
        <v>143</v>
      </c>
    </row>
    <row r="269" spans="2:51" s="13" customFormat="1" ht="13.5">
      <c r="B269" s="259"/>
      <c r="C269" s="260"/>
      <c r="D269" s="250" t="s">
        <v>153</v>
      </c>
      <c r="E269" s="261" t="s">
        <v>34</v>
      </c>
      <c r="F269" s="262" t="s">
        <v>399</v>
      </c>
      <c r="G269" s="260"/>
      <c r="H269" s="263">
        <v>2.19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AT269" s="269" t="s">
        <v>153</v>
      </c>
      <c r="AU269" s="269" t="s">
        <v>87</v>
      </c>
      <c r="AV269" s="13" t="s">
        <v>87</v>
      </c>
      <c r="AW269" s="13" t="s">
        <v>41</v>
      </c>
      <c r="AX269" s="13" t="s">
        <v>78</v>
      </c>
      <c r="AY269" s="269" t="s">
        <v>143</v>
      </c>
    </row>
    <row r="270" spans="2:51" s="14" customFormat="1" ht="13.5">
      <c r="B270" s="270"/>
      <c r="C270" s="271"/>
      <c r="D270" s="250" t="s">
        <v>153</v>
      </c>
      <c r="E270" s="272" t="s">
        <v>34</v>
      </c>
      <c r="F270" s="273" t="s">
        <v>156</v>
      </c>
      <c r="G270" s="271"/>
      <c r="H270" s="274">
        <v>2.19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AT270" s="280" t="s">
        <v>153</v>
      </c>
      <c r="AU270" s="280" t="s">
        <v>87</v>
      </c>
      <c r="AV270" s="14" t="s">
        <v>151</v>
      </c>
      <c r="AW270" s="14" t="s">
        <v>41</v>
      </c>
      <c r="AX270" s="14" t="s">
        <v>85</v>
      </c>
      <c r="AY270" s="280" t="s">
        <v>143</v>
      </c>
    </row>
    <row r="271" spans="2:65" s="1" customFormat="1" ht="51" customHeight="1">
      <c r="B271" s="47"/>
      <c r="C271" s="236" t="s">
        <v>400</v>
      </c>
      <c r="D271" s="236" t="s">
        <v>146</v>
      </c>
      <c r="E271" s="237" t="s">
        <v>401</v>
      </c>
      <c r="F271" s="238" t="s">
        <v>402</v>
      </c>
      <c r="G271" s="239" t="s">
        <v>383</v>
      </c>
      <c r="H271" s="240">
        <v>2</v>
      </c>
      <c r="I271" s="241"/>
      <c r="J271" s="242">
        <f>ROUND(I271*H271,2)</f>
        <v>0</v>
      </c>
      <c r="K271" s="238" t="s">
        <v>150</v>
      </c>
      <c r="L271" s="73"/>
      <c r="M271" s="243" t="s">
        <v>34</v>
      </c>
      <c r="N271" s="244" t="s">
        <v>49</v>
      </c>
      <c r="O271" s="48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AR271" s="24" t="s">
        <v>232</v>
      </c>
      <c r="AT271" s="24" t="s">
        <v>146</v>
      </c>
      <c r="AU271" s="24" t="s">
        <v>87</v>
      </c>
      <c r="AY271" s="24" t="s">
        <v>143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24" t="s">
        <v>85</v>
      </c>
      <c r="BK271" s="247">
        <f>ROUND(I271*H271,2)</f>
        <v>0</v>
      </c>
      <c r="BL271" s="24" t="s">
        <v>232</v>
      </c>
      <c r="BM271" s="24" t="s">
        <v>403</v>
      </c>
    </row>
    <row r="272" spans="2:51" s="12" customFormat="1" ht="13.5">
      <c r="B272" s="248"/>
      <c r="C272" s="249"/>
      <c r="D272" s="250" t="s">
        <v>153</v>
      </c>
      <c r="E272" s="251" t="s">
        <v>34</v>
      </c>
      <c r="F272" s="252" t="s">
        <v>154</v>
      </c>
      <c r="G272" s="249"/>
      <c r="H272" s="251" t="s">
        <v>34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153</v>
      </c>
      <c r="AU272" s="258" t="s">
        <v>87</v>
      </c>
      <c r="AV272" s="12" t="s">
        <v>85</v>
      </c>
      <c r="AW272" s="12" t="s">
        <v>41</v>
      </c>
      <c r="AX272" s="12" t="s">
        <v>78</v>
      </c>
      <c r="AY272" s="258" t="s">
        <v>143</v>
      </c>
    </row>
    <row r="273" spans="2:51" s="13" customFormat="1" ht="13.5">
      <c r="B273" s="259"/>
      <c r="C273" s="260"/>
      <c r="D273" s="250" t="s">
        <v>153</v>
      </c>
      <c r="E273" s="261" t="s">
        <v>34</v>
      </c>
      <c r="F273" s="262" t="s">
        <v>87</v>
      </c>
      <c r="G273" s="260"/>
      <c r="H273" s="263">
        <v>2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AT273" s="269" t="s">
        <v>153</v>
      </c>
      <c r="AU273" s="269" t="s">
        <v>87</v>
      </c>
      <c r="AV273" s="13" t="s">
        <v>87</v>
      </c>
      <c r="AW273" s="13" t="s">
        <v>41</v>
      </c>
      <c r="AX273" s="13" t="s">
        <v>85</v>
      </c>
      <c r="AY273" s="269" t="s">
        <v>143</v>
      </c>
    </row>
    <row r="274" spans="2:65" s="1" customFormat="1" ht="16.5" customHeight="1">
      <c r="B274" s="47"/>
      <c r="C274" s="281" t="s">
        <v>404</v>
      </c>
      <c r="D274" s="281" t="s">
        <v>373</v>
      </c>
      <c r="E274" s="282" t="s">
        <v>405</v>
      </c>
      <c r="F274" s="283" t="s">
        <v>406</v>
      </c>
      <c r="G274" s="284" t="s">
        <v>383</v>
      </c>
      <c r="H274" s="285">
        <v>2</v>
      </c>
      <c r="I274" s="286"/>
      <c r="J274" s="287">
        <f>ROUND(I274*H274,2)</f>
        <v>0</v>
      </c>
      <c r="K274" s="283" t="s">
        <v>34</v>
      </c>
      <c r="L274" s="288"/>
      <c r="M274" s="289" t="s">
        <v>34</v>
      </c>
      <c r="N274" s="290" t="s">
        <v>49</v>
      </c>
      <c r="O274" s="48"/>
      <c r="P274" s="245">
        <f>O274*H274</f>
        <v>0</v>
      </c>
      <c r="Q274" s="245">
        <v>0.00015</v>
      </c>
      <c r="R274" s="245">
        <f>Q274*H274</f>
        <v>0.0003</v>
      </c>
      <c r="S274" s="245">
        <v>0</v>
      </c>
      <c r="T274" s="246">
        <f>S274*H274</f>
        <v>0</v>
      </c>
      <c r="AR274" s="24" t="s">
        <v>306</v>
      </c>
      <c r="AT274" s="24" t="s">
        <v>373</v>
      </c>
      <c r="AU274" s="24" t="s">
        <v>87</v>
      </c>
      <c r="AY274" s="24" t="s">
        <v>143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24" t="s">
        <v>85</v>
      </c>
      <c r="BK274" s="247">
        <f>ROUND(I274*H274,2)</f>
        <v>0</v>
      </c>
      <c r="BL274" s="24" t="s">
        <v>232</v>
      </c>
      <c r="BM274" s="24" t="s">
        <v>407</v>
      </c>
    </row>
    <row r="275" spans="2:51" s="12" customFormat="1" ht="13.5">
      <c r="B275" s="248"/>
      <c r="C275" s="249"/>
      <c r="D275" s="250" t="s">
        <v>153</v>
      </c>
      <c r="E275" s="251" t="s">
        <v>34</v>
      </c>
      <c r="F275" s="252" t="s">
        <v>408</v>
      </c>
      <c r="G275" s="249"/>
      <c r="H275" s="251" t="s">
        <v>34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153</v>
      </c>
      <c r="AU275" s="258" t="s">
        <v>87</v>
      </c>
      <c r="AV275" s="12" t="s">
        <v>85</v>
      </c>
      <c r="AW275" s="12" t="s">
        <v>41</v>
      </c>
      <c r="AX275" s="12" t="s">
        <v>78</v>
      </c>
      <c r="AY275" s="258" t="s">
        <v>143</v>
      </c>
    </row>
    <row r="276" spans="2:51" s="13" customFormat="1" ht="13.5">
      <c r="B276" s="259"/>
      <c r="C276" s="260"/>
      <c r="D276" s="250" t="s">
        <v>153</v>
      </c>
      <c r="E276" s="261" t="s">
        <v>34</v>
      </c>
      <c r="F276" s="262" t="s">
        <v>87</v>
      </c>
      <c r="G276" s="260"/>
      <c r="H276" s="263">
        <v>2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AT276" s="269" t="s">
        <v>153</v>
      </c>
      <c r="AU276" s="269" t="s">
        <v>87</v>
      </c>
      <c r="AV276" s="13" t="s">
        <v>87</v>
      </c>
      <c r="AW276" s="13" t="s">
        <v>41</v>
      </c>
      <c r="AX276" s="13" t="s">
        <v>85</v>
      </c>
      <c r="AY276" s="269" t="s">
        <v>143</v>
      </c>
    </row>
    <row r="277" spans="2:65" s="1" customFormat="1" ht="38.25" customHeight="1">
      <c r="B277" s="47"/>
      <c r="C277" s="236" t="s">
        <v>409</v>
      </c>
      <c r="D277" s="236" t="s">
        <v>146</v>
      </c>
      <c r="E277" s="237" t="s">
        <v>410</v>
      </c>
      <c r="F277" s="238" t="s">
        <v>411</v>
      </c>
      <c r="G277" s="239" t="s">
        <v>316</v>
      </c>
      <c r="H277" s="240">
        <v>0.082</v>
      </c>
      <c r="I277" s="241"/>
      <c r="J277" s="242">
        <f>ROUND(I277*H277,2)</f>
        <v>0</v>
      </c>
      <c r="K277" s="238" t="s">
        <v>150</v>
      </c>
      <c r="L277" s="73"/>
      <c r="M277" s="243" t="s">
        <v>34</v>
      </c>
      <c r="N277" s="244" t="s">
        <v>49</v>
      </c>
      <c r="O277" s="48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4" t="s">
        <v>232</v>
      </c>
      <c r="AT277" s="24" t="s">
        <v>146</v>
      </c>
      <c r="AU277" s="24" t="s">
        <v>87</v>
      </c>
      <c r="AY277" s="24" t="s">
        <v>143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24" t="s">
        <v>85</v>
      </c>
      <c r="BK277" s="247">
        <f>ROUND(I277*H277,2)</f>
        <v>0</v>
      </c>
      <c r="BL277" s="24" t="s">
        <v>232</v>
      </c>
      <c r="BM277" s="24" t="s">
        <v>412</v>
      </c>
    </row>
    <row r="278" spans="2:63" s="11" customFormat="1" ht="29.85" customHeight="1">
      <c r="B278" s="220"/>
      <c r="C278" s="221"/>
      <c r="D278" s="222" t="s">
        <v>77</v>
      </c>
      <c r="E278" s="234" t="s">
        <v>413</v>
      </c>
      <c r="F278" s="234" t="s">
        <v>414</v>
      </c>
      <c r="G278" s="221"/>
      <c r="H278" s="221"/>
      <c r="I278" s="224"/>
      <c r="J278" s="235">
        <f>BK278</f>
        <v>0</v>
      </c>
      <c r="K278" s="221"/>
      <c r="L278" s="226"/>
      <c r="M278" s="227"/>
      <c r="N278" s="228"/>
      <c r="O278" s="228"/>
      <c r="P278" s="229">
        <f>SUM(P279:P312)</f>
        <v>0</v>
      </c>
      <c r="Q278" s="228"/>
      <c r="R278" s="229">
        <f>SUM(R279:R312)</f>
        <v>0.05652921</v>
      </c>
      <c r="S278" s="228"/>
      <c r="T278" s="230">
        <f>SUM(T279:T312)</f>
        <v>0.0661272</v>
      </c>
      <c r="AR278" s="231" t="s">
        <v>87</v>
      </c>
      <c r="AT278" s="232" t="s">
        <v>77</v>
      </c>
      <c r="AU278" s="232" t="s">
        <v>85</v>
      </c>
      <c r="AY278" s="231" t="s">
        <v>143</v>
      </c>
      <c r="BK278" s="233">
        <f>SUM(BK279:BK312)</f>
        <v>0</v>
      </c>
    </row>
    <row r="279" spans="2:65" s="1" customFormat="1" ht="25.5" customHeight="1">
      <c r="B279" s="47"/>
      <c r="C279" s="236" t="s">
        <v>415</v>
      </c>
      <c r="D279" s="236" t="s">
        <v>146</v>
      </c>
      <c r="E279" s="237" t="s">
        <v>416</v>
      </c>
      <c r="F279" s="238" t="s">
        <v>417</v>
      </c>
      <c r="G279" s="239" t="s">
        <v>199</v>
      </c>
      <c r="H279" s="240">
        <v>37.36</v>
      </c>
      <c r="I279" s="241"/>
      <c r="J279" s="242">
        <f>ROUND(I279*H279,2)</f>
        <v>0</v>
      </c>
      <c r="K279" s="238" t="s">
        <v>150</v>
      </c>
      <c r="L279" s="73"/>
      <c r="M279" s="243" t="s">
        <v>34</v>
      </c>
      <c r="N279" s="244" t="s">
        <v>49</v>
      </c>
      <c r="O279" s="48"/>
      <c r="P279" s="245">
        <f>O279*H279</f>
        <v>0</v>
      </c>
      <c r="Q279" s="245">
        <v>0</v>
      </c>
      <c r="R279" s="245">
        <f>Q279*H279</f>
        <v>0</v>
      </c>
      <c r="S279" s="245">
        <v>0.00177</v>
      </c>
      <c r="T279" s="246">
        <f>S279*H279</f>
        <v>0.0661272</v>
      </c>
      <c r="AR279" s="24" t="s">
        <v>232</v>
      </c>
      <c r="AT279" s="24" t="s">
        <v>146</v>
      </c>
      <c r="AU279" s="24" t="s">
        <v>87</v>
      </c>
      <c r="AY279" s="24" t="s">
        <v>143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24" t="s">
        <v>85</v>
      </c>
      <c r="BK279" s="247">
        <f>ROUND(I279*H279,2)</f>
        <v>0</v>
      </c>
      <c r="BL279" s="24" t="s">
        <v>232</v>
      </c>
      <c r="BM279" s="24" t="s">
        <v>418</v>
      </c>
    </row>
    <row r="280" spans="2:51" s="12" customFormat="1" ht="13.5">
      <c r="B280" s="248"/>
      <c r="C280" s="249"/>
      <c r="D280" s="250" t="s">
        <v>153</v>
      </c>
      <c r="E280" s="251" t="s">
        <v>34</v>
      </c>
      <c r="F280" s="252" t="s">
        <v>154</v>
      </c>
      <c r="G280" s="249"/>
      <c r="H280" s="251" t="s">
        <v>34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153</v>
      </c>
      <c r="AU280" s="258" t="s">
        <v>87</v>
      </c>
      <c r="AV280" s="12" t="s">
        <v>85</v>
      </c>
      <c r="AW280" s="12" t="s">
        <v>41</v>
      </c>
      <c r="AX280" s="12" t="s">
        <v>78</v>
      </c>
      <c r="AY280" s="258" t="s">
        <v>143</v>
      </c>
    </row>
    <row r="281" spans="2:51" s="13" customFormat="1" ht="13.5">
      <c r="B281" s="259"/>
      <c r="C281" s="260"/>
      <c r="D281" s="250" t="s">
        <v>153</v>
      </c>
      <c r="E281" s="261" t="s">
        <v>34</v>
      </c>
      <c r="F281" s="262" t="s">
        <v>419</v>
      </c>
      <c r="G281" s="260"/>
      <c r="H281" s="263">
        <v>37.36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AT281" s="269" t="s">
        <v>153</v>
      </c>
      <c r="AU281" s="269" t="s">
        <v>87</v>
      </c>
      <c r="AV281" s="13" t="s">
        <v>87</v>
      </c>
      <c r="AW281" s="13" t="s">
        <v>41</v>
      </c>
      <c r="AX281" s="13" t="s">
        <v>78</v>
      </c>
      <c r="AY281" s="269" t="s">
        <v>143</v>
      </c>
    </row>
    <row r="282" spans="2:51" s="14" customFormat="1" ht="13.5">
      <c r="B282" s="270"/>
      <c r="C282" s="271"/>
      <c r="D282" s="250" t="s">
        <v>153</v>
      </c>
      <c r="E282" s="272" t="s">
        <v>34</v>
      </c>
      <c r="F282" s="273" t="s">
        <v>156</v>
      </c>
      <c r="G282" s="271"/>
      <c r="H282" s="274">
        <v>37.36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AT282" s="280" t="s">
        <v>153</v>
      </c>
      <c r="AU282" s="280" t="s">
        <v>87</v>
      </c>
      <c r="AV282" s="14" t="s">
        <v>151</v>
      </c>
      <c r="AW282" s="14" t="s">
        <v>41</v>
      </c>
      <c r="AX282" s="14" t="s">
        <v>85</v>
      </c>
      <c r="AY282" s="280" t="s">
        <v>143</v>
      </c>
    </row>
    <row r="283" spans="2:65" s="1" customFormat="1" ht="16.5" customHeight="1">
      <c r="B283" s="47"/>
      <c r="C283" s="236" t="s">
        <v>420</v>
      </c>
      <c r="D283" s="236" t="s">
        <v>146</v>
      </c>
      <c r="E283" s="237" t="s">
        <v>421</v>
      </c>
      <c r="F283" s="238" t="s">
        <v>422</v>
      </c>
      <c r="G283" s="239" t="s">
        <v>199</v>
      </c>
      <c r="H283" s="240">
        <v>37.6</v>
      </c>
      <c r="I283" s="241"/>
      <c r="J283" s="242">
        <f>ROUND(I283*H283,2)</f>
        <v>0</v>
      </c>
      <c r="K283" s="238" t="s">
        <v>150</v>
      </c>
      <c r="L283" s="73"/>
      <c r="M283" s="243" t="s">
        <v>34</v>
      </c>
      <c r="N283" s="244" t="s">
        <v>49</v>
      </c>
      <c r="O283" s="48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AR283" s="24" t="s">
        <v>232</v>
      </c>
      <c r="AT283" s="24" t="s">
        <v>146</v>
      </c>
      <c r="AU283" s="24" t="s">
        <v>87</v>
      </c>
      <c r="AY283" s="24" t="s">
        <v>143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24" t="s">
        <v>85</v>
      </c>
      <c r="BK283" s="247">
        <f>ROUND(I283*H283,2)</f>
        <v>0</v>
      </c>
      <c r="BL283" s="24" t="s">
        <v>232</v>
      </c>
      <c r="BM283" s="24" t="s">
        <v>423</v>
      </c>
    </row>
    <row r="284" spans="2:51" s="12" customFormat="1" ht="13.5">
      <c r="B284" s="248"/>
      <c r="C284" s="249"/>
      <c r="D284" s="250" t="s">
        <v>153</v>
      </c>
      <c r="E284" s="251" t="s">
        <v>34</v>
      </c>
      <c r="F284" s="252" t="s">
        <v>424</v>
      </c>
      <c r="G284" s="249"/>
      <c r="H284" s="251" t="s">
        <v>34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153</v>
      </c>
      <c r="AU284" s="258" t="s">
        <v>87</v>
      </c>
      <c r="AV284" s="12" t="s">
        <v>85</v>
      </c>
      <c r="AW284" s="12" t="s">
        <v>41</v>
      </c>
      <c r="AX284" s="12" t="s">
        <v>78</v>
      </c>
      <c r="AY284" s="258" t="s">
        <v>143</v>
      </c>
    </row>
    <row r="285" spans="2:51" s="13" customFormat="1" ht="13.5">
      <c r="B285" s="259"/>
      <c r="C285" s="260"/>
      <c r="D285" s="250" t="s">
        <v>153</v>
      </c>
      <c r="E285" s="261" t="s">
        <v>34</v>
      </c>
      <c r="F285" s="262" t="s">
        <v>425</v>
      </c>
      <c r="G285" s="260"/>
      <c r="H285" s="263">
        <v>37.6</v>
      </c>
      <c r="I285" s="264"/>
      <c r="J285" s="260"/>
      <c r="K285" s="260"/>
      <c r="L285" s="265"/>
      <c r="M285" s="266"/>
      <c r="N285" s="267"/>
      <c r="O285" s="267"/>
      <c r="P285" s="267"/>
      <c r="Q285" s="267"/>
      <c r="R285" s="267"/>
      <c r="S285" s="267"/>
      <c r="T285" s="268"/>
      <c r="AT285" s="269" t="s">
        <v>153</v>
      </c>
      <c r="AU285" s="269" t="s">
        <v>87</v>
      </c>
      <c r="AV285" s="13" t="s">
        <v>87</v>
      </c>
      <c r="AW285" s="13" t="s">
        <v>41</v>
      </c>
      <c r="AX285" s="13" t="s">
        <v>85</v>
      </c>
      <c r="AY285" s="269" t="s">
        <v>143</v>
      </c>
    </row>
    <row r="286" spans="2:65" s="1" customFormat="1" ht="38.25" customHeight="1">
      <c r="B286" s="47"/>
      <c r="C286" s="281" t="s">
        <v>426</v>
      </c>
      <c r="D286" s="281" t="s">
        <v>373</v>
      </c>
      <c r="E286" s="282" t="s">
        <v>427</v>
      </c>
      <c r="F286" s="283" t="s">
        <v>428</v>
      </c>
      <c r="G286" s="284" t="s">
        <v>149</v>
      </c>
      <c r="H286" s="285">
        <v>37.6</v>
      </c>
      <c r="I286" s="286"/>
      <c r="J286" s="287">
        <f>ROUND(I286*H286,2)</f>
        <v>0</v>
      </c>
      <c r="K286" s="283" t="s">
        <v>34</v>
      </c>
      <c r="L286" s="288"/>
      <c r="M286" s="289" t="s">
        <v>34</v>
      </c>
      <c r="N286" s="290" t="s">
        <v>49</v>
      </c>
      <c r="O286" s="48"/>
      <c r="P286" s="245">
        <f>O286*H286</f>
        <v>0</v>
      </c>
      <c r="Q286" s="245">
        <v>0.00045</v>
      </c>
      <c r="R286" s="245">
        <f>Q286*H286</f>
        <v>0.01692</v>
      </c>
      <c r="S286" s="245">
        <v>0</v>
      </c>
      <c r="T286" s="246">
        <f>S286*H286</f>
        <v>0</v>
      </c>
      <c r="AR286" s="24" t="s">
        <v>306</v>
      </c>
      <c r="AT286" s="24" t="s">
        <v>373</v>
      </c>
      <c r="AU286" s="24" t="s">
        <v>87</v>
      </c>
      <c r="AY286" s="24" t="s">
        <v>143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24" t="s">
        <v>85</v>
      </c>
      <c r="BK286" s="247">
        <f>ROUND(I286*H286,2)</f>
        <v>0</v>
      </c>
      <c r="BL286" s="24" t="s">
        <v>232</v>
      </c>
      <c r="BM286" s="24" t="s">
        <v>429</v>
      </c>
    </row>
    <row r="287" spans="2:51" s="12" customFormat="1" ht="13.5">
      <c r="B287" s="248"/>
      <c r="C287" s="249"/>
      <c r="D287" s="250" t="s">
        <v>153</v>
      </c>
      <c r="E287" s="251" t="s">
        <v>34</v>
      </c>
      <c r="F287" s="252" t="s">
        <v>206</v>
      </c>
      <c r="G287" s="249"/>
      <c r="H287" s="251" t="s">
        <v>34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153</v>
      </c>
      <c r="AU287" s="258" t="s">
        <v>87</v>
      </c>
      <c r="AV287" s="12" t="s">
        <v>85</v>
      </c>
      <c r="AW287" s="12" t="s">
        <v>41</v>
      </c>
      <c r="AX287" s="12" t="s">
        <v>78</v>
      </c>
      <c r="AY287" s="258" t="s">
        <v>143</v>
      </c>
    </row>
    <row r="288" spans="2:51" s="13" customFormat="1" ht="13.5">
      <c r="B288" s="259"/>
      <c r="C288" s="260"/>
      <c r="D288" s="250" t="s">
        <v>153</v>
      </c>
      <c r="E288" s="261" t="s">
        <v>34</v>
      </c>
      <c r="F288" s="262" t="s">
        <v>430</v>
      </c>
      <c r="G288" s="260"/>
      <c r="H288" s="263">
        <v>37.6</v>
      </c>
      <c r="I288" s="264"/>
      <c r="J288" s="260"/>
      <c r="K288" s="260"/>
      <c r="L288" s="265"/>
      <c r="M288" s="266"/>
      <c r="N288" s="267"/>
      <c r="O288" s="267"/>
      <c r="P288" s="267"/>
      <c r="Q288" s="267"/>
      <c r="R288" s="267"/>
      <c r="S288" s="267"/>
      <c r="T288" s="268"/>
      <c r="AT288" s="269" t="s">
        <v>153</v>
      </c>
      <c r="AU288" s="269" t="s">
        <v>87</v>
      </c>
      <c r="AV288" s="13" t="s">
        <v>87</v>
      </c>
      <c r="AW288" s="13" t="s">
        <v>41</v>
      </c>
      <c r="AX288" s="13" t="s">
        <v>85</v>
      </c>
      <c r="AY288" s="269" t="s">
        <v>143</v>
      </c>
    </row>
    <row r="289" spans="2:65" s="1" customFormat="1" ht="25.5" customHeight="1">
      <c r="B289" s="47"/>
      <c r="C289" s="236" t="s">
        <v>431</v>
      </c>
      <c r="D289" s="236" t="s">
        <v>146</v>
      </c>
      <c r="E289" s="237" t="s">
        <v>432</v>
      </c>
      <c r="F289" s="238" t="s">
        <v>433</v>
      </c>
      <c r="G289" s="239" t="s">
        <v>199</v>
      </c>
      <c r="H289" s="240">
        <v>157.2</v>
      </c>
      <c r="I289" s="241"/>
      <c r="J289" s="242">
        <f>ROUND(I289*H289,2)</f>
        <v>0</v>
      </c>
      <c r="K289" s="238" t="s">
        <v>150</v>
      </c>
      <c r="L289" s="73"/>
      <c r="M289" s="243" t="s">
        <v>34</v>
      </c>
      <c r="N289" s="244" t="s">
        <v>49</v>
      </c>
      <c r="O289" s="48"/>
      <c r="P289" s="245">
        <f>O289*H289</f>
        <v>0</v>
      </c>
      <c r="Q289" s="245">
        <v>0</v>
      </c>
      <c r="R289" s="245">
        <f>Q289*H289</f>
        <v>0</v>
      </c>
      <c r="S289" s="245">
        <v>0</v>
      </c>
      <c r="T289" s="246">
        <f>S289*H289</f>
        <v>0</v>
      </c>
      <c r="AR289" s="24" t="s">
        <v>232</v>
      </c>
      <c r="AT289" s="24" t="s">
        <v>146</v>
      </c>
      <c r="AU289" s="24" t="s">
        <v>87</v>
      </c>
      <c r="AY289" s="24" t="s">
        <v>143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24" t="s">
        <v>85</v>
      </c>
      <c r="BK289" s="247">
        <f>ROUND(I289*H289,2)</f>
        <v>0</v>
      </c>
      <c r="BL289" s="24" t="s">
        <v>232</v>
      </c>
      <c r="BM289" s="24" t="s">
        <v>434</v>
      </c>
    </row>
    <row r="290" spans="2:51" s="12" customFormat="1" ht="13.5">
      <c r="B290" s="248"/>
      <c r="C290" s="249"/>
      <c r="D290" s="250" t="s">
        <v>153</v>
      </c>
      <c r="E290" s="251" t="s">
        <v>34</v>
      </c>
      <c r="F290" s="252" t="s">
        <v>435</v>
      </c>
      <c r="G290" s="249"/>
      <c r="H290" s="251" t="s">
        <v>34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153</v>
      </c>
      <c r="AU290" s="258" t="s">
        <v>87</v>
      </c>
      <c r="AV290" s="12" t="s">
        <v>85</v>
      </c>
      <c r="AW290" s="12" t="s">
        <v>41</v>
      </c>
      <c r="AX290" s="12" t="s">
        <v>78</v>
      </c>
      <c r="AY290" s="258" t="s">
        <v>143</v>
      </c>
    </row>
    <row r="291" spans="2:51" s="13" customFormat="1" ht="13.5">
      <c r="B291" s="259"/>
      <c r="C291" s="260"/>
      <c r="D291" s="250" t="s">
        <v>153</v>
      </c>
      <c r="E291" s="261" t="s">
        <v>34</v>
      </c>
      <c r="F291" s="262" t="s">
        <v>436</v>
      </c>
      <c r="G291" s="260"/>
      <c r="H291" s="263">
        <v>39.3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AT291" s="269" t="s">
        <v>153</v>
      </c>
      <c r="AU291" s="269" t="s">
        <v>87</v>
      </c>
      <c r="AV291" s="13" t="s">
        <v>87</v>
      </c>
      <c r="AW291" s="13" t="s">
        <v>41</v>
      </c>
      <c r="AX291" s="13" t="s">
        <v>78</v>
      </c>
      <c r="AY291" s="269" t="s">
        <v>143</v>
      </c>
    </row>
    <row r="292" spans="2:51" s="12" customFormat="1" ht="13.5">
      <c r="B292" s="248"/>
      <c r="C292" s="249"/>
      <c r="D292" s="250" t="s">
        <v>153</v>
      </c>
      <c r="E292" s="251" t="s">
        <v>34</v>
      </c>
      <c r="F292" s="252" t="s">
        <v>435</v>
      </c>
      <c r="G292" s="249"/>
      <c r="H292" s="251" t="s">
        <v>34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153</v>
      </c>
      <c r="AU292" s="258" t="s">
        <v>87</v>
      </c>
      <c r="AV292" s="12" t="s">
        <v>85</v>
      </c>
      <c r="AW292" s="12" t="s">
        <v>41</v>
      </c>
      <c r="AX292" s="12" t="s">
        <v>78</v>
      </c>
      <c r="AY292" s="258" t="s">
        <v>143</v>
      </c>
    </row>
    <row r="293" spans="2:51" s="13" customFormat="1" ht="13.5">
      <c r="B293" s="259"/>
      <c r="C293" s="260"/>
      <c r="D293" s="250" t="s">
        <v>153</v>
      </c>
      <c r="E293" s="261" t="s">
        <v>34</v>
      </c>
      <c r="F293" s="262" t="s">
        <v>436</v>
      </c>
      <c r="G293" s="260"/>
      <c r="H293" s="263">
        <v>39.3</v>
      </c>
      <c r="I293" s="264"/>
      <c r="J293" s="260"/>
      <c r="K293" s="260"/>
      <c r="L293" s="265"/>
      <c r="M293" s="266"/>
      <c r="N293" s="267"/>
      <c r="O293" s="267"/>
      <c r="P293" s="267"/>
      <c r="Q293" s="267"/>
      <c r="R293" s="267"/>
      <c r="S293" s="267"/>
      <c r="T293" s="268"/>
      <c r="AT293" s="269" t="s">
        <v>153</v>
      </c>
      <c r="AU293" s="269" t="s">
        <v>87</v>
      </c>
      <c r="AV293" s="13" t="s">
        <v>87</v>
      </c>
      <c r="AW293" s="13" t="s">
        <v>41</v>
      </c>
      <c r="AX293" s="13" t="s">
        <v>78</v>
      </c>
      <c r="AY293" s="269" t="s">
        <v>143</v>
      </c>
    </row>
    <row r="294" spans="2:51" s="12" customFormat="1" ht="13.5">
      <c r="B294" s="248"/>
      <c r="C294" s="249"/>
      <c r="D294" s="250" t="s">
        <v>153</v>
      </c>
      <c r="E294" s="251" t="s">
        <v>34</v>
      </c>
      <c r="F294" s="252" t="s">
        <v>437</v>
      </c>
      <c r="G294" s="249"/>
      <c r="H294" s="251" t="s">
        <v>34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153</v>
      </c>
      <c r="AU294" s="258" t="s">
        <v>87</v>
      </c>
      <c r="AV294" s="12" t="s">
        <v>85</v>
      </c>
      <c r="AW294" s="12" t="s">
        <v>41</v>
      </c>
      <c r="AX294" s="12" t="s">
        <v>78</v>
      </c>
      <c r="AY294" s="258" t="s">
        <v>143</v>
      </c>
    </row>
    <row r="295" spans="2:51" s="13" customFormat="1" ht="13.5">
      <c r="B295" s="259"/>
      <c r="C295" s="260"/>
      <c r="D295" s="250" t="s">
        <v>153</v>
      </c>
      <c r="E295" s="261" t="s">
        <v>34</v>
      </c>
      <c r="F295" s="262" t="s">
        <v>436</v>
      </c>
      <c r="G295" s="260"/>
      <c r="H295" s="263">
        <v>39.3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AT295" s="269" t="s">
        <v>153</v>
      </c>
      <c r="AU295" s="269" t="s">
        <v>87</v>
      </c>
      <c r="AV295" s="13" t="s">
        <v>87</v>
      </c>
      <c r="AW295" s="13" t="s">
        <v>41</v>
      </c>
      <c r="AX295" s="13" t="s">
        <v>78</v>
      </c>
      <c r="AY295" s="269" t="s">
        <v>143</v>
      </c>
    </row>
    <row r="296" spans="2:51" s="12" customFormat="1" ht="13.5">
      <c r="B296" s="248"/>
      <c r="C296" s="249"/>
      <c r="D296" s="250" t="s">
        <v>153</v>
      </c>
      <c r="E296" s="251" t="s">
        <v>34</v>
      </c>
      <c r="F296" s="252" t="s">
        <v>438</v>
      </c>
      <c r="G296" s="249"/>
      <c r="H296" s="251" t="s">
        <v>34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153</v>
      </c>
      <c r="AU296" s="258" t="s">
        <v>87</v>
      </c>
      <c r="AV296" s="12" t="s">
        <v>85</v>
      </c>
      <c r="AW296" s="12" t="s">
        <v>41</v>
      </c>
      <c r="AX296" s="12" t="s">
        <v>78</v>
      </c>
      <c r="AY296" s="258" t="s">
        <v>143</v>
      </c>
    </row>
    <row r="297" spans="2:51" s="13" customFormat="1" ht="13.5">
      <c r="B297" s="259"/>
      <c r="C297" s="260"/>
      <c r="D297" s="250" t="s">
        <v>153</v>
      </c>
      <c r="E297" s="261" t="s">
        <v>34</v>
      </c>
      <c r="F297" s="262" t="s">
        <v>436</v>
      </c>
      <c r="G297" s="260"/>
      <c r="H297" s="263">
        <v>39.3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153</v>
      </c>
      <c r="AU297" s="269" t="s">
        <v>87</v>
      </c>
      <c r="AV297" s="13" t="s">
        <v>87</v>
      </c>
      <c r="AW297" s="13" t="s">
        <v>41</v>
      </c>
      <c r="AX297" s="13" t="s">
        <v>78</v>
      </c>
      <c r="AY297" s="269" t="s">
        <v>143</v>
      </c>
    </row>
    <row r="298" spans="2:51" s="14" customFormat="1" ht="13.5">
      <c r="B298" s="270"/>
      <c r="C298" s="271"/>
      <c r="D298" s="250" t="s">
        <v>153</v>
      </c>
      <c r="E298" s="272" t="s">
        <v>34</v>
      </c>
      <c r="F298" s="273" t="s">
        <v>156</v>
      </c>
      <c r="G298" s="271"/>
      <c r="H298" s="274">
        <v>157.2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AT298" s="280" t="s">
        <v>153</v>
      </c>
      <c r="AU298" s="280" t="s">
        <v>87</v>
      </c>
      <c r="AV298" s="14" t="s">
        <v>151</v>
      </c>
      <c r="AW298" s="14" t="s">
        <v>41</v>
      </c>
      <c r="AX298" s="14" t="s">
        <v>85</v>
      </c>
      <c r="AY298" s="280" t="s">
        <v>143</v>
      </c>
    </row>
    <row r="299" spans="2:65" s="1" customFormat="1" ht="38.25" customHeight="1">
      <c r="B299" s="47"/>
      <c r="C299" s="281" t="s">
        <v>439</v>
      </c>
      <c r="D299" s="281" t="s">
        <v>373</v>
      </c>
      <c r="E299" s="282" t="s">
        <v>440</v>
      </c>
      <c r="F299" s="283" t="s">
        <v>441</v>
      </c>
      <c r="G299" s="284" t="s">
        <v>199</v>
      </c>
      <c r="H299" s="285">
        <v>39.3</v>
      </c>
      <c r="I299" s="286"/>
      <c r="J299" s="287">
        <f>ROUND(I299*H299,2)</f>
        <v>0</v>
      </c>
      <c r="K299" s="283" t="s">
        <v>34</v>
      </c>
      <c r="L299" s="288"/>
      <c r="M299" s="289" t="s">
        <v>34</v>
      </c>
      <c r="N299" s="290" t="s">
        <v>49</v>
      </c>
      <c r="O299" s="48"/>
      <c r="P299" s="245">
        <f>O299*H299</f>
        <v>0</v>
      </c>
      <c r="Q299" s="245">
        <v>0.00024</v>
      </c>
      <c r="R299" s="245">
        <f>Q299*H299</f>
        <v>0.009432</v>
      </c>
      <c r="S299" s="245">
        <v>0</v>
      </c>
      <c r="T299" s="246">
        <f>S299*H299</f>
        <v>0</v>
      </c>
      <c r="AR299" s="24" t="s">
        <v>306</v>
      </c>
      <c r="AT299" s="24" t="s">
        <v>373</v>
      </c>
      <c r="AU299" s="24" t="s">
        <v>87</v>
      </c>
      <c r="AY299" s="24" t="s">
        <v>143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24" t="s">
        <v>85</v>
      </c>
      <c r="BK299" s="247">
        <f>ROUND(I299*H299,2)</f>
        <v>0</v>
      </c>
      <c r="BL299" s="24" t="s">
        <v>232</v>
      </c>
      <c r="BM299" s="24" t="s">
        <v>442</v>
      </c>
    </row>
    <row r="300" spans="2:51" s="12" customFormat="1" ht="13.5">
      <c r="B300" s="248"/>
      <c r="C300" s="249"/>
      <c r="D300" s="250" t="s">
        <v>153</v>
      </c>
      <c r="E300" s="251" t="s">
        <v>34</v>
      </c>
      <c r="F300" s="252" t="s">
        <v>206</v>
      </c>
      <c r="G300" s="249"/>
      <c r="H300" s="251" t="s">
        <v>34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153</v>
      </c>
      <c r="AU300" s="258" t="s">
        <v>87</v>
      </c>
      <c r="AV300" s="12" t="s">
        <v>85</v>
      </c>
      <c r="AW300" s="12" t="s">
        <v>41</v>
      </c>
      <c r="AX300" s="12" t="s">
        <v>78</v>
      </c>
      <c r="AY300" s="258" t="s">
        <v>143</v>
      </c>
    </row>
    <row r="301" spans="2:51" s="13" customFormat="1" ht="13.5">
      <c r="B301" s="259"/>
      <c r="C301" s="260"/>
      <c r="D301" s="250" t="s">
        <v>153</v>
      </c>
      <c r="E301" s="261" t="s">
        <v>34</v>
      </c>
      <c r="F301" s="262" t="s">
        <v>443</v>
      </c>
      <c r="G301" s="260"/>
      <c r="H301" s="263">
        <v>39.3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AT301" s="269" t="s">
        <v>153</v>
      </c>
      <c r="AU301" s="269" t="s">
        <v>87</v>
      </c>
      <c r="AV301" s="13" t="s">
        <v>87</v>
      </c>
      <c r="AW301" s="13" t="s">
        <v>41</v>
      </c>
      <c r="AX301" s="13" t="s">
        <v>85</v>
      </c>
      <c r="AY301" s="269" t="s">
        <v>143</v>
      </c>
    </row>
    <row r="302" spans="2:65" s="1" customFormat="1" ht="25.5" customHeight="1">
      <c r="B302" s="47"/>
      <c r="C302" s="281" t="s">
        <v>444</v>
      </c>
      <c r="D302" s="281" t="s">
        <v>373</v>
      </c>
      <c r="E302" s="282" t="s">
        <v>445</v>
      </c>
      <c r="F302" s="283" t="s">
        <v>446</v>
      </c>
      <c r="G302" s="284" t="s">
        <v>199</v>
      </c>
      <c r="H302" s="285">
        <v>39.3</v>
      </c>
      <c r="I302" s="286"/>
      <c r="J302" s="287">
        <f>ROUND(I302*H302,2)</f>
        <v>0</v>
      </c>
      <c r="K302" s="283" t="s">
        <v>34</v>
      </c>
      <c r="L302" s="288"/>
      <c r="M302" s="289" t="s">
        <v>34</v>
      </c>
      <c r="N302" s="290" t="s">
        <v>49</v>
      </c>
      <c r="O302" s="48"/>
      <c r="P302" s="245">
        <f>O302*H302</f>
        <v>0</v>
      </c>
      <c r="Q302" s="245">
        <v>0.00045</v>
      </c>
      <c r="R302" s="245">
        <f>Q302*H302</f>
        <v>0.017685</v>
      </c>
      <c r="S302" s="245">
        <v>0</v>
      </c>
      <c r="T302" s="246">
        <f>S302*H302</f>
        <v>0</v>
      </c>
      <c r="AR302" s="24" t="s">
        <v>306</v>
      </c>
      <c r="AT302" s="24" t="s">
        <v>373</v>
      </c>
      <c r="AU302" s="24" t="s">
        <v>87</v>
      </c>
      <c r="AY302" s="24" t="s">
        <v>143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24" t="s">
        <v>85</v>
      </c>
      <c r="BK302" s="247">
        <f>ROUND(I302*H302,2)</f>
        <v>0</v>
      </c>
      <c r="BL302" s="24" t="s">
        <v>232</v>
      </c>
      <c r="BM302" s="24" t="s">
        <v>447</v>
      </c>
    </row>
    <row r="303" spans="2:51" s="12" customFormat="1" ht="13.5">
      <c r="B303" s="248"/>
      <c r="C303" s="249"/>
      <c r="D303" s="250" t="s">
        <v>153</v>
      </c>
      <c r="E303" s="251" t="s">
        <v>34</v>
      </c>
      <c r="F303" s="252" t="s">
        <v>206</v>
      </c>
      <c r="G303" s="249"/>
      <c r="H303" s="251" t="s">
        <v>34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153</v>
      </c>
      <c r="AU303" s="258" t="s">
        <v>87</v>
      </c>
      <c r="AV303" s="12" t="s">
        <v>85</v>
      </c>
      <c r="AW303" s="12" t="s">
        <v>41</v>
      </c>
      <c r="AX303" s="12" t="s">
        <v>78</v>
      </c>
      <c r="AY303" s="258" t="s">
        <v>143</v>
      </c>
    </row>
    <row r="304" spans="2:51" s="13" customFormat="1" ht="13.5">
      <c r="B304" s="259"/>
      <c r="C304" s="260"/>
      <c r="D304" s="250" t="s">
        <v>153</v>
      </c>
      <c r="E304" s="261" t="s">
        <v>34</v>
      </c>
      <c r="F304" s="262" t="s">
        <v>443</v>
      </c>
      <c r="G304" s="260"/>
      <c r="H304" s="263">
        <v>39.3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AT304" s="269" t="s">
        <v>153</v>
      </c>
      <c r="AU304" s="269" t="s">
        <v>87</v>
      </c>
      <c r="AV304" s="13" t="s">
        <v>87</v>
      </c>
      <c r="AW304" s="13" t="s">
        <v>41</v>
      </c>
      <c r="AX304" s="13" t="s">
        <v>85</v>
      </c>
      <c r="AY304" s="269" t="s">
        <v>143</v>
      </c>
    </row>
    <row r="305" spans="2:65" s="1" customFormat="1" ht="25.5" customHeight="1">
      <c r="B305" s="47"/>
      <c r="C305" s="281" t="s">
        <v>448</v>
      </c>
      <c r="D305" s="281" t="s">
        <v>373</v>
      </c>
      <c r="E305" s="282" t="s">
        <v>449</v>
      </c>
      <c r="F305" s="283" t="s">
        <v>450</v>
      </c>
      <c r="G305" s="284" t="s">
        <v>199</v>
      </c>
      <c r="H305" s="285">
        <v>39.3</v>
      </c>
      <c r="I305" s="286"/>
      <c r="J305" s="287">
        <f>ROUND(I305*H305,2)</f>
        <v>0</v>
      </c>
      <c r="K305" s="283" t="s">
        <v>34</v>
      </c>
      <c r="L305" s="288"/>
      <c r="M305" s="289" t="s">
        <v>34</v>
      </c>
      <c r="N305" s="290" t="s">
        <v>49</v>
      </c>
      <c r="O305" s="48"/>
      <c r="P305" s="245">
        <f>O305*H305</f>
        <v>0</v>
      </c>
      <c r="Q305" s="245">
        <v>0.0003</v>
      </c>
      <c r="R305" s="245">
        <f>Q305*H305</f>
        <v>0.011789999999999998</v>
      </c>
      <c r="S305" s="245">
        <v>0</v>
      </c>
      <c r="T305" s="246">
        <f>S305*H305</f>
        <v>0</v>
      </c>
      <c r="AR305" s="24" t="s">
        <v>306</v>
      </c>
      <c r="AT305" s="24" t="s">
        <v>373</v>
      </c>
      <c r="AU305" s="24" t="s">
        <v>87</v>
      </c>
      <c r="AY305" s="24" t="s">
        <v>143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24" t="s">
        <v>85</v>
      </c>
      <c r="BK305" s="247">
        <f>ROUND(I305*H305,2)</f>
        <v>0</v>
      </c>
      <c r="BL305" s="24" t="s">
        <v>232</v>
      </c>
      <c r="BM305" s="24" t="s">
        <v>451</v>
      </c>
    </row>
    <row r="306" spans="2:51" s="12" customFormat="1" ht="13.5">
      <c r="B306" s="248"/>
      <c r="C306" s="249"/>
      <c r="D306" s="250" t="s">
        <v>153</v>
      </c>
      <c r="E306" s="251" t="s">
        <v>34</v>
      </c>
      <c r="F306" s="252" t="s">
        <v>206</v>
      </c>
      <c r="G306" s="249"/>
      <c r="H306" s="251" t="s">
        <v>34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153</v>
      </c>
      <c r="AU306" s="258" t="s">
        <v>87</v>
      </c>
      <c r="AV306" s="12" t="s">
        <v>85</v>
      </c>
      <c r="AW306" s="12" t="s">
        <v>41</v>
      </c>
      <c r="AX306" s="12" t="s">
        <v>78</v>
      </c>
      <c r="AY306" s="258" t="s">
        <v>143</v>
      </c>
    </row>
    <row r="307" spans="2:51" s="13" customFormat="1" ht="13.5">
      <c r="B307" s="259"/>
      <c r="C307" s="260"/>
      <c r="D307" s="250" t="s">
        <v>153</v>
      </c>
      <c r="E307" s="261" t="s">
        <v>34</v>
      </c>
      <c r="F307" s="262" t="s">
        <v>443</v>
      </c>
      <c r="G307" s="260"/>
      <c r="H307" s="263">
        <v>39.3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AT307" s="269" t="s">
        <v>153</v>
      </c>
      <c r="AU307" s="269" t="s">
        <v>87</v>
      </c>
      <c r="AV307" s="13" t="s">
        <v>87</v>
      </c>
      <c r="AW307" s="13" t="s">
        <v>41</v>
      </c>
      <c r="AX307" s="13" t="s">
        <v>85</v>
      </c>
      <c r="AY307" s="269" t="s">
        <v>143</v>
      </c>
    </row>
    <row r="308" spans="2:65" s="1" customFormat="1" ht="16.5" customHeight="1">
      <c r="B308" s="47"/>
      <c r="C308" s="236" t="s">
        <v>452</v>
      </c>
      <c r="D308" s="236" t="s">
        <v>146</v>
      </c>
      <c r="E308" s="237" t="s">
        <v>453</v>
      </c>
      <c r="F308" s="238" t="s">
        <v>454</v>
      </c>
      <c r="G308" s="239" t="s">
        <v>383</v>
      </c>
      <c r="H308" s="240">
        <v>16.221</v>
      </c>
      <c r="I308" s="241"/>
      <c r="J308" s="242">
        <f>ROUND(I308*H308,2)</f>
        <v>0</v>
      </c>
      <c r="K308" s="238" t="s">
        <v>150</v>
      </c>
      <c r="L308" s="73"/>
      <c r="M308" s="243" t="s">
        <v>34</v>
      </c>
      <c r="N308" s="244" t="s">
        <v>49</v>
      </c>
      <c r="O308" s="48"/>
      <c r="P308" s="245">
        <f>O308*H308</f>
        <v>0</v>
      </c>
      <c r="Q308" s="245">
        <v>1E-05</v>
      </c>
      <c r="R308" s="245">
        <f>Q308*H308</f>
        <v>0.00016221</v>
      </c>
      <c r="S308" s="245">
        <v>0</v>
      </c>
      <c r="T308" s="246">
        <f>S308*H308</f>
        <v>0</v>
      </c>
      <c r="AR308" s="24" t="s">
        <v>232</v>
      </c>
      <c r="AT308" s="24" t="s">
        <v>146</v>
      </c>
      <c r="AU308" s="24" t="s">
        <v>87</v>
      </c>
      <c r="AY308" s="24" t="s">
        <v>143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24" t="s">
        <v>85</v>
      </c>
      <c r="BK308" s="247">
        <f>ROUND(I308*H308,2)</f>
        <v>0</v>
      </c>
      <c r="BL308" s="24" t="s">
        <v>232</v>
      </c>
      <c r="BM308" s="24" t="s">
        <v>455</v>
      </c>
    </row>
    <row r="309" spans="2:65" s="1" customFormat="1" ht="25.5" customHeight="1">
      <c r="B309" s="47"/>
      <c r="C309" s="281" t="s">
        <v>456</v>
      </c>
      <c r="D309" s="281" t="s">
        <v>373</v>
      </c>
      <c r="E309" s="282" t="s">
        <v>457</v>
      </c>
      <c r="F309" s="283" t="s">
        <v>450</v>
      </c>
      <c r="G309" s="284" t="s">
        <v>458</v>
      </c>
      <c r="H309" s="285">
        <v>2</v>
      </c>
      <c r="I309" s="286"/>
      <c r="J309" s="287">
        <f>ROUND(I309*H309,2)</f>
        <v>0</v>
      </c>
      <c r="K309" s="283" t="s">
        <v>34</v>
      </c>
      <c r="L309" s="288"/>
      <c r="M309" s="289" t="s">
        <v>34</v>
      </c>
      <c r="N309" s="290" t="s">
        <v>49</v>
      </c>
      <c r="O309" s="48"/>
      <c r="P309" s="245">
        <f>O309*H309</f>
        <v>0</v>
      </c>
      <c r="Q309" s="245">
        <v>0.00027</v>
      </c>
      <c r="R309" s="245">
        <f>Q309*H309</f>
        <v>0.00054</v>
      </c>
      <c r="S309" s="245">
        <v>0</v>
      </c>
      <c r="T309" s="246">
        <f>S309*H309</f>
        <v>0</v>
      </c>
      <c r="AR309" s="24" t="s">
        <v>306</v>
      </c>
      <c r="AT309" s="24" t="s">
        <v>373</v>
      </c>
      <c r="AU309" s="24" t="s">
        <v>87</v>
      </c>
      <c r="AY309" s="24" t="s">
        <v>143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24" t="s">
        <v>85</v>
      </c>
      <c r="BK309" s="247">
        <f>ROUND(I309*H309,2)</f>
        <v>0</v>
      </c>
      <c r="BL309" s="24" t="s">
        <v>232</v>
      </c>
      <c r="BM309" s="24" t="s">
        <v>459</v>
      </c>
    </row>
    <row r="310" spans="2:51" s="12" customFormat="1" ht="13.5">
      <c r="B310" s="248"/>
      <c r="C310" s="249"/>
      <c r="D310" s="250" t="s">
        <v>153</v>
      </c>
      <c r="E310" s="251" t="s">
        <v>34</v>
      </c>
      <c r="F310" s="252" t="s">
        <v>206</v>
      </c>
      <c r="G310" s="249"/>
      <c r="H310" s="251" t="s">
        <v>34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153</v>
      </c>
      <c r="AU310" s="258" t="s">
        <v>87</v>
      </c>
      <c r="AV310" s="12" t="s">
        <v>85</v>
      </c>
      <c r="AW310" s="12" t="s">
        <v>41</v>
      </c>
      <c r="AX310" s="12" t="s">
        <v>78</v>
      </c>
      <c r="AY310" s="258" t="s">
        <v>143</v>
      </c>
    </row>
    <row r="311" spans="2:51" s="13" customFormat="1" ht="13.5">
      <c r="B311" s="259"/>
      <c r="C311" s="260"/>
      <c r="D311" s="250" t="s">
        <v>153</v>
      </c>
      <c r="E311" s="261" t="s">
        <v>34</v>
      </c>
      <c r="F311" s="262" t="s">
        <v>87</v>
      </c>
      <c r="G311" s="260"/>
      <c r="H311" s="263">
        <v>2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AT311" s="269" t="s">
        <v>153</v>
      </c>
      <c r="AU311" s="269" t="s">
        <v>87</v>
      </c>
      <c r="AV311" s="13" t="s">
        <v>87</v>
      </c>
      <c r="AW311" s="13" t="s">
        <v>41</v>
      </c>
      <c r="AX311" s="13" t="s">
        <v>85</v>
      </c>
      <c r="AY311" s="269" t="s">
        <v>143</v>
      </c>
    </row>
    <row r="312" spans="2:65" s="1" customFormat="1" ht="38.25" customHeight="1">
      <c r="B312" s="47"/>
      <c r="C312" s="236" t="s">
        <v>460</v>
      </c>
      <c r="D312" s="236" t="s">
        <v>146</v>
      </c>
      <c r="E312" s="237" t="s">
        <v>461</v>
      </c>
      <c r="F312" s="238" t="s">
        <v>462</v>
      </c>
      <c r="G312" s="239" t="s">
        <v>316</v>
      </c>
      <c r="H312" s="240">
        <v>0.057</v>
      </c>
      <c r="I312" s="241"/>
      <c r="J312" s="242">
        <f>ROUND(I312*H312,2)</f>
        <v>0</v>
      </c>
      <c r="K312" s="238" t="s">
        <v>150</v>
      </c>
      <c r="L312" s="73"/>
      <c r="M312" s="243" t="s">
        <v>34</v>
      </c>
      <c r="N312" s="244" t="s">
        <v>49</v>
      </c>
      <c r="O312" s="48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AR312" s="24" t="s">
        <v>232</v>
      </c>
      <c r="AT312" s="24" t="s">
        <v>146</v>
      </c>
      <c r="AU312" s="24" t="s">
        <v>87</v>
      </c>
      <c r="AY312" s="24" t="s">
        <v>143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24" t="s">
        <v>85</v>
      </c>
      <c r="BK312" s="247">
        <f>ROUND(I312*H312,2)</f>
        <v>0</v>
      </c>
      <c r="BL312" s="24" t="s">
        <v>232</v>
      </c>
      <c r="BM312" s="24" t="s">
        <v>463</v>
      </c>
    </row>
    <row r="313" spans="2:63" s="11" customFormat="1" ht="29.85" customHeight="1">
      <c r="B313" s="220"/>
      <c r="C313" s="221"/>
      <c r="D313" s="222" t="s">
        <v>77</v>
      </c>
      <c r="E313" s="234" t="s">
        <v>464</v>
      </c>
      <c r="F313" s="234" t="s">
        <v>465</v>
      </c>
      <c r="G313" s="221"/>
      <c r="H313" s="221"/>
      <c r="I313" s="224"/>
      <c r="J313" s="235">
        <f>BK313</f>
        <v>0</v>
      </c>
      <c r="K313" s="221"/>
      <c r="L313" s="226"/>
      <c r="M313" s="227"/>
      <c r="N313" s="228"/>
      <c r="O313" s="228"/>
      <c r="P313" s="229">
        <f>SUM(P314:P340)</f>
        <v>0</v>
      </c>
      <c r="Q313" s="228"/>
      <c r="R313" s="229">
        <f>SUM(R314:R340)</f>
        <v>0</v>
      </c>
      <c r="S313" s="228"/>
      <c r="T313" s="230">
        <f>SUM(T314:T340)</f>
        <v>0</v>
      </c>
      <c r="AR313" s="231" t="s">
        <v>87</v>
      </c>
      <c r="AT313" s="232" t="s">
        <v>77</v>
      </c>
      <c r="AU313" s="232" t="s">
        <v>85</v>
      </c>
      <c r="AY313" s="231" t="s">
        <v>143</v>
      </c>
      <c r="BK313" s="233">
        <f>SUM(BK314:BK340)</f>
        <v>0</v>
      </c>
    </row>
    <row r="314" spans="2:65" s="1" customFormat="1" ht="16.5" customHeight="1">
      <c r="B314" s="47"/>
      <c r="C314" s="236" t="s">
        <v>466</v>
      </c>
      <c r="D314" s="236" t="s">
        <v>146</v>
      </c>
      <c r="E314" s="237" t="s">
        <v>467</v>
      </c>
      <c r="F314" s="238" t="s">
        <v>468</v>
      </c>
      <c r="G314" s="239" t="s">
        <v>199</v>
      </c>
      <c r="H314" s="240">
        <v>37.85</v>
      </c>
      <c r="I314" s="241"/>
      <c r="J314" s="242">
        <f>ROUND(I314*H314,2)</f>
        <v>0</v>
      </c>
      <c r="K314" s="238" t="s">
        <v>34</v>
      </c>
      <c r="L314" s="73"/>
      <c r="M314" s="243" t="s">
        <v>34</v>
      </c>
      <c r="N314" s="244" t="s">
        <v>49</v>
      </c>
      <c r="O314" s="48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AR314" s="24" t="s">
        <v>232</v>
      </c>
      <c r="AT314" s="24" t="s">
        <v>146</v>
      </c>
      <c r="AU314" s="24" t="s">
        <v>87</v>
      </c>
      <c r="AY314" s="24" t="s">
        <v>143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24" t="s">
        <v>85</v>
      </c>
      <c r="BK314" s="247">
        <f>ROUND(I314*H314,2)</f>
        <v>0</v>
      </c>
      <c r="BL314" s="24" t="s">
        <v>232</v>
      </c>
      <c r="BM314" s="24" t="s">
        <v>469</v>
      </c>
    </row>
    <row r="315" spans="2:51" s="13" customFormat="1" ht="13.5">
      <c r="B315" s="259"/>
      <c r="C315" s="260"/>
      <c r="D315" s="250" t="s">
        <v>153</v>
      </c>
      <c r="E315" s="261" t="s">
        <v>34</v>
      </c>
      <c r="F315" s="262" t="s">
        <v>470</v>
      </c>
      <c r="G315" s="260"/>
      <c r="H315" s="263">
        <v>37.85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153</v>
      </c>
      <c r="AU315" s="269" t="s">
        <v>87</v>
      </c>
      <c r="AV315" s="13" t="s">
        <v>87</v>
      </c>
      <c r="AW315" s="13" t="s">
        <v>41</v>
      </c>
      <c r="AX315" s="13" t="s">
        <v>78</v>
      </c>
      <c r="AY315" s="269" t="s">
        <v>143</v>
      </c>
    </row>
    <row r="316" spans="2:51" s="14" customFormat="1" ht="13.5">
      <c r="B316" s="270"/>
      <c r="C316" s="271"/>
      <c r="D316" s="250" t="s">
        <v>153</v>
      </c>
      <c r="E316" s="272" t="s">
        <v>34</v>
      </c>
      <c r="F316" s="273" t="s">
        <v>156</v>
      </c>
      <c r="G316" s="271"/>
      <c r="H316" s="274">
        <v>37.85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AT316" s="280" t="s">
        <v>153</v>
      </c>
      <c r="AU316" s="280" t="s">
        <v>87</v>
      </c>
      <c r="AV316" s="14" t="s">
        <v>151</v>
      </c>
      <c r="AW316" s="14" t="s">
        <v>41</v>
      </c>
      <c r="AX316" s="14" t="s">
        <v>85</v>
      </c>
      <c r="AY316" s="280" t="s">
        <v>143</v>
      </c>
    </row>
    <row r="317" spans="2:65" s="1" customFormat="1" ht="25.5" customHeight="1">
      <c r="B317" s="47"/>
      <c r="C317" s="236" t="s">
        <v>471</v>
      </c>
      <c r="D317" s="236" t="s">
        <v>146</v>
      </c>
      <c r="E317" s="237" t="s">
        <v>472</v>
      </c>
      <c r="F317" s="238" t="s">
        <v>473</v>
      </c>
      <c r="G317" s="239" t="s">
        <v>458</v>
      </c>
      <c r="H317" s="240">
        <v>18</v>
      </c>
      <c r="I317" s="241"/>
      <c r="J317" s="242">
        <f>ROUND(I317*H317,2)</f>
        <v>0</v>
      </c>
      <c r="K317" s="238" t="s">
        <v>34</v>
      </c>
      <c r="L317" s="73"/>
      <c r="M317" s="243" t="s">
        <v>34</v>
      </c>
      <c r="N317" s="244" t="s">
        <v>49</v>
      </c>
      <c r="O317" s="48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AR317" s="24" t="s">
        <v>232</v>
      </c>
      <c r="AT317" s="24" t="s">
        <v>146</v>
      </c>
      <c r="AU317" s="24" t="s">
        <v>87</v>
      </c>
      <c r="AY317" s="24" t="s">
        <v>143</v>
      </c>
      <c r="BE317" s="247">
        <f>IF(N317="základní",J317,0)</f>
        <v>0</v>
      </c>
      <c r="BF317" s="247">
        <f>IF(N317="snížená",J317,0)</f>
        <v>0</v>
      </c>
      <c r="BG317" s="247">
        <f>IF(N317="zákl. přenesená",J317,0)</f>
        <v>0</v>
      </c>
      <c r="BH317" s="247">
        <f>IF(N317="sníž. přenesená",J317,0)</f>
        <v>0</v>
      </c>
      <c r="BI317" s="247">
        <f>IF(N317="nulová",J317,0)</f>
        <v>0</v>
      </c>
      <c r="BJ317" s="24" t="s">
        <v>85</v>
      </c>
      <c r="BK317" s="247">
        <f>ROUND(I317*H317,2)</f>
        <v>0</v>
      </c>
      <c r="BL317" s="24" t="s">
        <v>232</v>
      </c>
      <c r="BM317" s="24" t="s">
        <v>474</v>
      </c>
    </row>
    <row r="318" spans="2:51" s="13" customFormat="1" ht="13.5">
      <c r="B318" s="259"/>
      <c r="C318" s="260"/>
      <c r="D318" s="250" t="s">
        <v>153</v>
      </c>
      <c r="E318" s="261" t="s">
        <v>34</v>
      </c>
      <c r="F318" s="262" t="s">
        <v>242</v>
      </c>
      <c r="G318" s="260"/>
      <c r="H318" s="263">
        <v>18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AT318" s="269" t="s">
        <v>153</v>
      </c>
      <c r="AU318" s="269" t="s">
        <v>87</v>
      </c>
      <c r="AV318" s="13" t="s">
        <v>87</v>
      </c>
      <c r="AW318" s="13" t="s">
        <v>41</v>
      </c>
      <c r="AX318" s="13" t="s">
        <v>85</v>
      </c>
      <c r="AY318" s="269" t="s">
        <v>143</v>
      </c>
    </row>
    <row r="319" spans="2:65" s="1" customFormat="1" ht="16.5" customHeight="1">
      <c r="B319" s="47"/>
      <c r="C319" s="236" t="s">
        <v>475</v>
      </c>
      <c r="D319" s="236" t="s">
        <v>146</v>
      </c>
      <c r="E319" s="237" t="s">
        <v>476</v>
      </c>
      <c r="F319" s="238" t="s">
        <v>477</v>
      </c>
      <c r="G319" s="239" t="s">
        <v>458</v>
      </c>
      <c r="H319" s="240">
        <v>4</v>
      </c>
      <c r="I319" s="241"/>
      <c r="J319" s="242">
        <f>ROUND(I319*H319,2)</f>
        <v>0</v>
      </c>
      <c r="K319" s="238" t="s">
        <v>34</v>
      </c>
      <c r="L319" s="73"/>
      <c r="M319" s="243" t="s">
        <v>34</v>
      </c>
      <c r="N319" s="244" t="s">
        <v>49</v>
      </c>
      <c r="O319" s="48"/>
      <c r="P319" s="245">
        <f>O319*H319</f>
        <v>0</v>
      </c>
      <c r="Q319" s="245">
        <v>0</v>
      </c>
      <c r="R319" s="245">
        <f>Q319*H319</f>
        <v>0</v>
      </c>
      <c r="S319" s="245">
        <v>0</v>
      </c>
      <c r="T319" s="246">
        <f>S319*H319</f>
        <v>0</v>
      </c>
      <c r="AR319" s="24" t="s">
        <v>232</v>
      </c>
      <c r="AT319" s="24" t="s">
        <v>146</v>
      </c>
      <c r="AU319" s="24" t="s">
        <v>87</v>
      </c>
      <c r="AY319" s="24" t="s">
        <v>143</v>
      </c>
      <c r="BE319" s="247">
        <f>IF(N319="základní",J319,0)</f>
        <v>0</v>
      </c>
      <c r="BF319" s="247">
        <f>IF(N319="snížená",J319,0)</f>
        <v>0</v>
      </c>
      <c r="BG319" s="247">
        <f>IF(N319="zákl. přenesená",J319,0)</f>
        <v>0</v>
      </c>
      <c r="BH319" s="247">
        <f>IF(N319="sníž. přenesená",J319,0)</f>
        <v>0</v>
      </c>
      <c r="BI319" s="247">
        <f>IF(N319="nulová",J319,0)</f>
        <v>0</v>
      </c>
      <c r="BJ319" s="24" t="s">
        <v>85</v>
      </c>
      <c r="BK319" s="247">
        <f>ROUND(I319*H319,2)</f>
        <v>0</v>
      </c>
      <c r="BL319" s="24" t="s">
        <v>232</v>
      </c>
      <c r="BM319" s="24" t="s">
        <v>478</v>
      </c>
    </row>
    <row r="320" spans="2:51" s="13" customFormat="1" ht="13.5">
      <c r="B320" s="259"/>
      <c r="C320" s="260"/>
      <c r="D320" s="250" t="s">
        <v>153</v>
      </c>
      <c r="E320" s="261" t="s">
        <v>34</v>
      </c>
      <c r="F320" s="262" t="s">
        <v>151</v>
      </c>
      <c r="G320" s="260"/>
      <c r="H320" s="263">
        <v>4</v>
      </c>
      <c r="I320" s="264"/>
      <c r="J320" s="260"/>
      <c r="K320" s="260"/>
      <c r="L320" s="265"/>
      <c r="M320" s="266"/>
      <c r="N320" s="267"/>
      <c r="O320" s="267"/>
      <c r="P320" s="267"/>
      <c r="Q320" s="267"/>
      <c r="R320" s="267"/>
      <c r="S320" s="267"/>
      <c r="T320" s="268"/>
      <c r="AT320" s="269" t="s">
        <v>153</v>
      </c>
      <c r="AU320" s="269" t="s">
        <v>87</v>
      </c>
      <c r="AV320" s="13" t="s">
        <v>87</v>
      </c>
      <c r="AW320" s="13" t="s">
        <v>41</v>
      </c>
      <c r="AX320" s="13" t="s">
        <v>85</v>
      </c>
      <c r="AY320" s="269" t="s">
        <v>143</v>
      </c>
    </row>
    <row r="321" spans="2:65" s="1" customFormat="1" ht="16.5" customHeight="1">
      <c r="B321" s="47"/>
      <c r="C321" s="236" t="s">
        <v>479</v>
      </c>
      <c r="D321" s="236" t="s">
        <v>146</v>
      </c>
      <c r="E321" s="237" t="s">
        <v>480</v>
      </c>
      <c r="F321" s="238" t="s">
        <v>481</v>
      </c>
      <c r="G321" s="239" t="s">
        <v>199</v>
      </c>
      <c r="H321" s="240">
        <v>37.85</v>
      </c>
      <c r="I321" s="241"/>
      <c r="J321" s="242">
        <f>ROUND(I321*H321,2)</f>
        <v>0</v>
      </c>
      <c r="K321" s="238" t="s">
        <v>34</v>
      </c>
      <c r="L321" s="73"/>
      <c r="M321" s="243" t="s">
        <v>34</v>
      </c>
      <c r="N321" s="244" t="s">
        <v>49</v>
      </c>
      <c r="O321" s="48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AR321" s="24" t="s">
        <v>232</v>
      </c>
      <c r="AT321" s="24" t="s">
        <v>146</v>
      </c>
      <c r="AU321" s="24" t="s">
        <v>87</v>
      </c>
      <c r="AY321" s="24" t="s">
        <v>143</v>
      </c>
      <c r="BE321" s="247">
        <f>IF(N321="základní",J321,0)</f>
        <v>0</v>
      </c>
      <c r="BF321" s="247">
        <f>IF(N321="snížená",J321,0)</f>
        <v>0</v>
      </c>
      <c r="BG321" s="247">
        <f>IF(N321="zákl. přenesená",J321,0)</f>
        <v>0</v>
      </c>
      <c r="BH321" s="247">
        <f>IF(N321="sníž. přenesená",J321,0)</f>
        <v>0</v>
      </c>
      <c r="BI321" s="247">
        <f>IF(N321="nulová",J321,0)</f>
        <v>0</v>
      </c>
      <c r="BJ321" s="24" t="s">
        <v>85</v>
      </c>
      <c r="BK321" s="247">
        <f>ROUND(I321*H321,2)</f>
        <v>0</v>
      </c>
      <c r="BL321" s="24" t="s">
        <v>232</v>
      </c>
      <c r="BM321" s="24" t="s">
        <v>482</v>
      </c>
    </row>
    <row r="322" spans="2:51" s="13" customFormat="1" ht="13.5">
      <c r="B322" s="259"/>
      <c r="C322" s="260"/>
      <c r="D322" s="250" t="s">
        <v>153</v>
      </c>
      <c r="E322" s="261" t="s">
        <v>34</v>
      </c>
      <c r="F322" s="262" t="s">
        <v>470</v>
      </c>
      <c r="G322" s="260"/>
      <c r="H322" s="263">
        <v>37.85</v>
      </c>
      <c r="I322" s="264"/>
      <c r="J322" s="260"/>
      <c r="K322" s="260"/>
      <c r="L322" s="265"/>
      <c r="M322" s="266"/>
      <c r="N322" s="267"/>
      <c r="O322" s="267"/>
      <c r="P322" s="267"/>
      <c r="Q322" s="267"/>
      <c r="R322" s="267"/>
      <c r="S322" s="267"/>
      <c r="T322" s="268"/>
      <c r="AT322" s="269" t="s">
        <v>153</v>
      </c>
      <c r="AU322" s="269" t="s">
        <v>87</v>
      </c>
      <c r="AV322" s="13" t="s">
        <v>87</v>
      </c>
      <c r="AW322" s="13" t="s">
        <v>41</v>
      </c>
      <c r="AX322" s="13" t="s">
        <v>78</v>
      </c>
      <c r="AY322" s="269" t="s">
        <v>143</v>
      </c>
    </row>
    <row r="323" spans="2:51" s="14" customFormat="1" ht="13.5">
      <c r="B323" s="270"/>
      <c r="C323" s="271"/>
      <c r="D323" s="250" t="s">
        <v>153</v>
      </c>
      <c r="E323" s="272" t="s">
        <v>34</v>
      </c>
      <c r="F323" s="273" t="s">
        <v>156</v>
      </c>
      <c r="G323" s="271"/>
      <c r="H323" s="274">
        <v>37.85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AT323" s="280" t="s">
        <v>153</v>
      </c>
      <c r="AU323" s="280" t="s">
        <v>87</v>
      </c>
      <c r="AV323" s="14" t="s">
        <v>151</v>
      </c>
      <c r="AW323" s="14" t="s">
        <v>41</v>
      </c>
      <c r="AX323" s="14" t="s">
        <v>85</v>
      </c>
      <c r="AY323" s="280" t="s">
        <v>143</v>
      </c>
    </row>
    <row r="324" spans="2:65" s="1" customFormat="1" ht="25.5" customHeight="1">
      <c r="B324" s="47"/>
      <c r="C324" s="236" t="s">
        <v>483</v>
      </c>
      <c r="D324" s="236" t="s">
        <v>146</v>
      </c>
      <c r="E324" s="237" t="s">
        <v>484</v>
      </c>
      <c r="F324" s="238" t="s">
        <v>485</v>
      </c>
      <c r="G324" s="239" t="s">
        <v>458</v>
      </c>
      <c r="H324" s="240">
        <v>1</v>
      </c>
      <c r="I324" s="241"/>
      <c r="J324" s="242">
        <f>ROUND(I324*H324,2)</f>
        <v>0</v>
      </c>
      <c r="K324" s="238" t="s">
        <v>34</v>
      </c>
      <c r="L324" s="73"/>
      <c r="M324" s="243" t="s">
        <v>34</v>
      </c>
      <c r="N324" s="244" t="s">
        <v>49</v>
      </c>
      <c r="O324" s="48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4" t="s">
        <v>232</v>
      </c>
      <c r="AT324" s="24" t="s">
        <v>146</v>
      </c>
      <c r="AU324" s="24" t="s">
        <v>87</v>
      </c>
      <c r="AY324" s="24" t="s">
        <v>143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24" t="s">
        <v>85</v>
      </c>
      <c r="BK324" s="247">
        <f>ROUND(I324*H324,2)</f>
        <v>0</v>
      </c>
      <c r="BL324" s="24" t="s">
        <v>232</v>
      </c>
      <c r="BM324" s="24" t="s">
        <v>486</v>
      </c>
    </row>
    <row r="325" spans="2:51" s="13" customFormat="1" ht="13.5">
      <c r="B325" s="259"/>
      <c r="C325" s="260"/>
      <c r="D325" s="250" t="s">
        <v>153</v>
      </c>
      <c r="E325" s="261" t="s">
        <v>34</v>
      </c>
      <c r="F325" s="262" t="s">
        <v>85</v>
      </c>
      <c r="G325" s="260"/>
      <c r="H325" s="263">
        <v>1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AT325" s="269" t="s">
        <v>153</v>
      </c>
      <c r="AU325" s="269" t="s">
        <v>87</v>
      </c>
      <c r="AV325" s="13" t="s">
        <v>87</v>
      </c>
      <c r="AW325" s="13" t="s">
        <v>41</v>
      </c>
      <c r="AX325" s="13" t="s">
        <v>85</v>
      </c>
      <c r="AY325" s="269" t="s">
        <v>143</v>
      </c>
    </row>
    <row r="326" spans="2:65" s="1" customFormat="1" ht="25.5" customHeight="1">
      <c r="B326" s="47"/>
      <c r="C326" s="236" t="s">
        <v>487</v>
      </c>
      <c r="D326" s="236" t="s">
        <v>146</v>
      </c>
      <c r="E326" s="237" t="s">
        <v>488</v>
      </c>
      <c r="F326" s="238" t="s">
        <v>489</v>
      </c>
      <c r="G326" s="239" t="s">
        <v>458</v>
      </c>
      <c r="H326" s="240">
        <v>17</v>
      </c>
      <c r="I326" s="241"/>
      <c r="J326" s="242">
        <f>ROUND(I326*H326,2)</f>
        <v>0</v>
      </c>
      <c r="K326" s="238" t="s">
        <v>34</v>
      </c>
      <c r="L326" s="73"/>
      <c r="M326" s="243" t="s">
        <v>34</v>
      </c>
      <c r="N326" s="244" t="s">
        <v>49</v>
      </c>
      <c r="O326" s="48"/>
      <c r="P326" s="245">
        <f>O326*H326</f>
        <v>0</v>
      </c>
      <c r="Q326" s="245">
        <v>0</v>
      </c>
      <c r="R326" s="245">
        <f>Q326*H326</f>
        <v>0</v>
      </c>
      <c r="S326" s="245">
        <v>0</v>
      </c>
      <c r="T326" s="246">
        <f>S326*H326</f>
        <v>0</v>
      </c>
      <c r="AR326" s="24" t="s">
        <v>232</v>
      </c>
      <c r="AT326" s="24" t="s">
        <v>146</v>
      </c>
      <c r="AU326" s="24" t="s">
        <v>87</v>
      </c>
      <c r="AY326" s="24" t="s">
        <v>143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24" t="s">
        <v>85</v>
      </c>
      <c r="BK326" s="247">
        <f>ROUND(I326*H326,2)</f>
        <v>0</v>
      </c>
      <c r="BL326" s="24" t="s">
        <v>232</v>
      </c>
      <c r="BM326" s="24" t="s">
        <v>490</v>
      </c>
    </row>
    <row r="327" spans="2:51" s="13" customFormat="1" ht="13.5">
      <c r="B327" s="259"/>
      <c r="C327" s="260"/>
      <c r="D327" s="250" t="s">
        <v>153</v>
      </c>
      <c r="E327" s="261" t="s">
        <v>34</v>
      </c>
      <c r="F327" s="262" t="s">
        <v>237</v>
      </c>
      <c r="G327" s="260"/>
      <c r="H327" s="263">
        <v>17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AT327" s="269" t="s">
        <v>153</v>
      </c>
      <c r="AU327" s="269" t="s">
        <v>87</v>
      </c>
      <c r="AV327" s="13" t="s">
        <v>87</v>
      </c>
      <c r="AW327" s="13" t="s">
        <v>41</v>
      </c>
      <c r="AX327" s="13" t="s">
        <v>85</v>
      </c>
      <c r="AY327" s="269" t="s">
        <v>143</v>
      </c>
    </row>
    <row r="328" spans="2:65" s="1" customFormat="1" ht="25.5" customHeight="1">
      <c r="B328" s="47"/>
      <c r="C328" s="236" t="s">
        <v>491</v>
      </c>
      <c r="D328" s="236" t="s">
        <v>146</v>
      </c>
      <c r="E328" s="237" t="s">
        <v>492</v>
      </c>
      <c r="F328" s="238" t="s">
        <v>493</v>
      </c>
      <c r="G328" s="239" t="s">
        <v>199</v>
      </c>
      <c r="H328" s="240">
        <v>37.85</v>
      </c>
      <c r="I328" s="241"/>
      <c r="J328" s="242">
        <f>ROUND(I328*H328,2)</f>
        <v>0</v>
      </c>
      <c r="K328" s="238" t="s">
        <v>34</v>
      </c>
      <c r="L328" s="73"/>
      <c r="M328" s="243" t="s">
        <v>34</v>
      </c>
      <c r="N328" s="244" t="s">
        <v>49</v>
      </c>
      <c r="O328" s="48"/>
      <c r="P328" s="245">
        <f>O328*H328</f>
        <v>0</v>
      </c>
      <c r="Q328" s="245">
        <v>0</v>
      </c>
      <c r="R328" s="245">
        <f>Q328*H328</f>
        <v>0</v>
      </c>
      <c r="S328" s="245">
        <v>0</v>
      </c>
      <c r="T328" s="246">
        <f>S328*H328</f>
        <v>0</v>
      </c>
      <c r="AR328" s="24" t="s">
        <v>232</v>
      </c>
      <c r="AT328" s="24" t="s">
        <v>146</v>
      </c>
      <c r="AU328" s="24" t="s">
        <v>87</v>
      </c>
      <c r="AY328" s="24" t="s">
        <v>143</v>
      </c>
      <c r="BE328" s="247">
        <f>IF(N328="základní",J328,0)</f>
        <v>0</v>
      </c>
      <c r="BF328" s="247">
        <f>IF(N328="snížená",J328,0)</f>
        <v>0</v>
      </c>
      <c r="BG328" s="247">
        <f>IF(N328="zákl. přenesená",J328,0)</f>
        <v>0</v>
      </c>
      <c r="BH328" s="247">
        <f>IF(N328="sníž. přenesená",J328,0)</f>
        <v>0</v>
      </c>
      <c r="BI328" s="247">
        <f>IF(N328="nulová",J328,0)</f>
        <v>0</v>
      </c>
      <c r="BJ328" s="24" t="s">
        <v>85</v>
      </c>
      <c r="BK328" s="247">
        <f>ROUND(I328*H328,2)</f>
        <v>0</v>
      </c>
      <c r="BL328" s="24" t="s">
        <v>232</v>
      </c>
      <c r="BM328" s="24" t="s">
        <v>494</v>
      </c>
    </row>
    <row r="329" spans="2:51" s="13" customFormat="1" ht="13.5">
      <c r="B329" s="259"/>
      <c r="C329" s="260"/>
      <c r="D329" s="250" t="s">
        <v>153</v>
      </c>
      <c r="E329" s="261" t="s">
        <v>34</v>
      </c>
      <c r="F329" s="262" t="s">
        <v>470</v>
      </c>
      <c r="G329" s="260"/>
      <c r="H329" s="263">
        <v>37.85</v>
      </c>
      <c r="I329" s="264"/>
      <c r="J329" s="260"/>
      <c r="K329" s="260"/>
      <c r="L329" s="265"/>
      <c r="M329" s="266"/>
      <c r="N329" s="267"/>
      <c r="O329" s="267"/>
      <c r="P329" s="267"/>
      <c r="Q329" s="267"/>
      <c r="R329" s="267"/>
      <c r="S329" s="267"/>
      <c r="T329" s="268"/>
      <c r="AT329" s="269" t="s">
        <v>153</v>
      </c>
      <c r="AU329" s="269" t="s">
        <v>87</v>
      </c>
      <c r="AV329" s="13" t="s">
        <v>87</v>
      </c>
      <c r="AW329" s="13" t="s">
        <v>41</v>
      </c>
      <c r="AX329" s="13" t="s">
        <v>78</v>
      </c>
      <c r="AY329" s="269" t="s">
        <v>143</v>
      </c>
    </row>
    <row r="330" spans="2:51" s="14" customFormat="1" ht="13.5">
      <c r="B330" s="270"/>
      <c r="C330" s="271"/>
      <c r="D330" s="250" t="s">
        <v>153</v>
      </c>
      <c r="E330" s="272" t="s">
        <v>34</v>
      </c>
      <c r="F330" s="273" t="s">
        <v>156</v>
      </c>
      <c r="G330" s="271"/>
      <c r="H330" s="274">
        <v>37.85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AT330" s="280" t="s">
        <v>153</v>
      </c>
      <c r="AU330" s="280" t="s">
        <v>87</v>
      </c>
      <c r="AV330" s="14" t="s">
        <v>151</v>
      </c>
      <c r="AW330" s="14" t="s">
        <v>41</v>
      </c>
      <c r="AX330" s="14" t="s">
        <v>85</v>
      </c>
      <c r="AY330" s="280" t="s">
        <v>143</v>
      </c>
    </row>
    <row r="331" spans="2:65" s="1" customFormat="1" ht="16.5" customHeight="1">
      <c r="B331" s="47"/>
      <c r="C331" s="236" t="s">
        <v>495</v>
      </c>
      <c r="D331" s="236" t="s">
        <v>146</v>
      </c>
      <c r="E331" s="237" t="s">
        <v>496</v>
      </c>
      <c r="F331" s="238" t="s">
        <v>497</v>
      </c>
      <c r="G331" s="239" t="s">
        <v>199</v>
      </c>
      <c r="H331" s="240">
        <v>37.85</v>
      </c>
      <c r="I331" s="241"/>
      <c r="J331" s="242">
        <f>ROUND(I331*H331,2)</f>
        <v>0</v>
      </c>
      <c r="K331" s="238" t="s">
        <v>34</v>
      </c>
      <c r="L331" s="73"/>
      <c r="M331" s="243" t="s">
        <v>34</v>
      </c>
      <c r="N331" s="244" t="s">
        <v>49</v>
      </c>
      <c r="O331" s="48"/>
      <c r="P331" s="245">
        <f>O331*H331</f>
        <v>0</v>
      </c>
      <c r="Q331" s="245">
        <v>0</v>
      </c>
      <c r="R331" s="245">
        <f>Q331*H331</f>
        <v>0</v>
      </c>
      <c r="S331" s="245">
        <v>0</v>
      </c>
      <c r="T331" s="246">
        <f>S331*H331</f>
        <v>0</v>
      </c>
      <c r="AR331" s="24" t="s">
        <v>232</v>
      </c>
      <c r="AT331" s="24" t="s">
        <v>146</v>
      </c>
      <c r="AU331" s="24" t="s">
        <v>87</v>
      </c>
      <c r="AY331" s="24" t="s">
        <v>143</v>
      </c>
      <c r="BE331" s="247">
        <f>IF(N331="základní",J331,0)</f>
        <v>0</v>
      </c>
      <c r="BF331" s="247">
        <f>IF(N331="snížená",J331,0)</f>
        <v>0</v>
      </c>
      <c r="BG331" s="247">
        <f>IF(N331="zákl. přenesená",J331,0)</f>
        <v>0</v>
      </c>
      <c r="BH331" s="247">
        <f>IF(N331="sníž. přenesená",J331,0)</f>
        <v>0</v>
      </c>
      <c r="BI331" s="247">
        <f>IF(N331="nulová",J331,0)</f>
        <v>0</v>
      </c>
      <c r="BJ331" s="24" t="s">
        <v>85</v>
      </c>
      <c r="BK331" s="247">
        <f>ROUND(I331*H331,2)</f>
        <v>0</v>
      </c>
      <c r="BL331" s="24" t="s">
        <v>232</v>
      </c>
      <c r="BM331" s="24" t="s">
        <v>498</v>
      </c>
    </row>
    <row r="332" spans="2:51" s="13" customFormat="1" ht="13.5">
      <c r="B332" s="259"/>
      <c r="C332" s="260"/>
      <c r="D332" s="250" t="s">
        <v>153</v>
      </c>
      <c r="E332" s="261" t="s">
        <v>34</v>
      </c>
      <c r="F332" s="262" t="s">
        <v>499</v>
      </c>
      <c r="G332" s="260"/>
      <c r="H332" s="263">
        <v>37.85</v>
      </c>
      <c r="I332" s="264"/>
      <c r="J332" s="260"/>
      <c r="K332" s="260"/>
      <c r="L332" s="265"/>
      <c r="M332" s="266"/>
      <c r="N332" s="267"/>
      <c r="O332" s="267"/>
      <c r="P332" s="267"/>
      <c r="Q332" s="267"/>
      <c r="R332" s="267"/>
      <c r="S332" s="267"/>
      <c r="T332" s="268"/>
      <c r="AT332" s="269" t="s">
        <v>153</v>
      </c>
      <c r="AU332" s="269" t="s">
        <v>87</v>
      </c>
      <c r="AV332" s="13" t="s">
        <v>87</v>
      </c>
      <c r="AW332" s="13" t="s">
        <v>41</v>
      </c>
      <c r="AX332" s="13" t="s">
        <v>78</v>
      </c>
      <c r="AY332" s="269" t="s">
        <v>143</v>
      </c>
    </row>
    <row r="333" spans="2:51" s="14" customFormat="1" ht="13.5">
      <c r="B333" s="270"/>
      <c r="C333" s="271"/>
      <c r="D333" s="250" t="s">
        <v>153</v>
      </c>
      <c r="E333" s="272" t="s">
        <v>34</v>
      </c>
      <c r="F333" s="273" t="s">
        <v>156</v>
      </c>
      <c r="G333" s="271"/>
      <c r="H333" s="274">
        <v>37.85</v>
      </c>
      <c r="I333" s="275"/>
      <c r="J333" s="271"/>
      <c r="K333" s="271"/>
      <c r="L333" s="276"/>
      <c r="M333" s="277"/>
      <c r="N333" s="278"/>
      <c r="O333" s="278"/>
      <c r="P333" s="278"/>
      <c r="Q333" s="278"/>
      <c r="R333" s="278"/>
      <c r="S333" s="278"/>
      <c r="T333" s="279"/>
      <c r="AT333" s="280" t="s">
        <v>153</v>
      </c>
      <c r="AU333" s="280" t="s">
        <v>87</v>
      </c>
      <c r="AV333" s="14" t="s">
        <v>151</v>
      </c>
      <c r="AW333" s="14" t="s">
        <v>41</v>
      </c>
      <c r="AX333" s="14" t="s">
        <v>85</v>
      </c>
      <c r="AY333" s="280" t="s">
        <v>143</v>
      </c>
    </row>
    <row r="334" spans="2:65" s="1" customFormat="1" ht="25.5" customHeight="1">
      <c r="B334" s="47"/>
      <c r="C334" s="236" t="s">
        <v>500</v>
      </c>
      <c r="D334" s="236" t="s">
        <v>146</v>
      </c>
      <c r="E334" s="237" t="s">
        <v>501</v>
      </c>
      <c r="F334" s="238" t="s">
        <v>502</v>
      </c>
      <c r="G334" s="239" t="s">
        <v>199</v>
      </c>
      <c r="H334" s="240">
        <v>37.85</v>
      </c>
      <c r="I334" s="241"/>
      <c r="J334" s="242">
        <f>ROUND(I334*H334,2)</f>
        <v>0</v>
      </c>
      <c r="K334" s="238" t="s">
        <v>34</v>
      </c>
      <c r="L334" s="73"/>
      <c r="M334" s="243" t="s">
        <v>34</v>
      </c>
      <c r="N334" s="244" t="s">
        <v>49</v>
      </c>
      <c r="O334" s="48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AR334" s="24" t="s">
        <v>232</v>
      </c>
      <c r="AT334" s="24" t="s">
        <v>146</v>
      </c>
      <c r="AU334" s="24" t="s">
        <v>87</v>
      </c>
      <c r="AY334" s="24" t="s">
        <v>143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24" t="s">
        <v>85</v>
      </c>
      <c r="BK334" s="247">
        <f>ROUND(I334*H334,2)</f>
        <v>0</v>
      </c>
      <c r="BL334" s="24" t="s">
        <v>232</v>
      </c>
      <c r="BM334" s="24" t="s">
        <v>503</v>
      </c>
    </row>
    <row r="335" spans="2:51" s="13" customFormat="1" ht="13.5">
      <c r="B335" s="259"/>
      <c r="C335" s="260"/>
      <c r="D335" s="250" t="s">
        <v>153</v>
      </c>
      <c r="E335" s="261" t="s">
        <v>34</v>
      </c>
      <c r="F335" s="262" t="s">
        <v>499</v>
      </c>
      <c r="G335" s="260"/>
      <c r="H335" s="263">
        <v>37.85</v>
      </c>
      <c r="I335" s="264"/>
      <c r="J335" s="260"/>
      <c r="K335" s="260"/>
      <c r="L335" s="265"/>
      <c r="M335" s="266"/>
      <c r="N335" s="267"/>
      <c r="O335" s="267"/>
      <c r="P335" s="267"/>
      <c r="Q335" s="267"/>
      <c r="R335" s="267"/>
      <c r="S335" s="267"/>
      <c r="T335" s="268"/>
      <c r="AT335" s="269" t="s">
        <v>153</v>
      </c>
      <c r="AU335" s="269" t="s">
        <v>87</v>
      </c>
      <c r="AV335" s="13" t="s">
        <v>87</v>
      </c>
      <c r="AW335" s="13" t="s">
        <v>41</v>
      </c>
      <c r="AX335" s="13" t="s">
        <v>78</v>
      </c>
      <c r="AY335" s="269" t="s">
        <v>143</v>
      </c>
    </row>
    <row r="336" spans="2:51" s="14" customFormat="1" ht="13.5">
      <c r="B336" s="270"/>
      <c r="C336" s="271"/>
      <c r="D336" s="250" t="s">
        <v>153</v>
      </c>
      <c r="E336" s="272" t="s">
        <v>34</v>
      </c>
      <c r="F336" s="273" t="s">
        <v>156</v>
      </c>
      <c r="G336" s="271"/>
      <c r="H336" s="274">
        <v>37.85</v>
      </c>
      <c r="I336" s="275"/>
      <c r="J336" s="271"/>
      <c r="K336" s="271"/>
      <c r="L336" s="276"/>
      <c r="M336" s="277"/>
      <c r="N336" s="278"/>
      <c r="O336" s="278"/>
      <c r="P336" s="278"/>
      <c r="Q336" s="278"/>
      <c r="R336" s="278"/>
      <c r="S336" s="278"/>
      <c r="T336" s="279"/>
      <c r="AT336" s="280" t="s">
        <v>153</v>
      </c>
      <c r="AU336" s="280" t="s">
        <v>87</v>
      </c>
      <c r="AV336" s="14" t="s">
        <v>151</v>
      </c>
      <c r="AW336" s="14" t="s">
        <v>41</v>
      </c>
      <c r="AX336" s="14" t="s">
        <v>85</v>
      </c>
      <c r="AY336" s="280" t="s">
        <v>143</v>
      </c>
    </row>
    <row r="337" spans="2:65" s="1" customFormat="1" ht="38.25" customHeight="1">
      <c r="B337" s="47"/>
      <c r="C337" s="236" t="s">
        <v>504</v>
      </c>
      <c r="D337" s="236" t="s">
        <v>146</v>
      </c>
      <c r="E337" s="237" t="s">
        <v>505</v>
      </c>
      <c r="F337" s="238" t="s">
        <v>506</v>
      </c>
      <c r="G337" s="239" t="s">
        <v>507</v>
      </c>
      <c r="H337" s="240">
        <v>1</v>
      </c>
      <c r="I337" s="241"/>
      <c r="J337" s="242">
        <f>ROUND(I337*H337,2)</f>
        <v>0</v>
      </c>
      <c r="K337" s="238" t="s">
        <v>34</v>
      </c>
      <c r="L337" s="73"/>
      <c r="M337" s="243" t="s">
        <v>34</v>
      </c>
      <c r="N337" s="244" t="s">
        <v>49</v>
      </c>
      <c r="O337" s="48"/>
      <c r="P337" s="245">
        <f>O337*H337</f>
        <v>0</v>
      </c>
      <c r="Q337" s="245">
        <v>0</v>
      </c>
      <c r="R337" s="245">
        <f>Q337*H337</f>
        <v>0</v>
      </c>
      <c r="S337" s="245">
        <v>0</v>
      </c>
      <c r="T337" s="246">
        <f>S337*H337</f>
        <v>0</v>
      </c>
      <c r="AR337" s="24" t="s">
        <v>232</v>
      </c>
      <c r="AT337" s="24" t="s">
        <v>146</v>
      </c>
      <c r="AU337" s="24" t="s">
        <v>87</v>
      </c>
      <c r="AY337" s="24" t="s">
        <v>143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24" t="s">
        <v>85</v>
      </c>
      <c r="BK337" s="247">
        <f>ROUND(I337*H337,2)</f>
        <v>0</v>
      </c>
      <c r="BL337" s="24" t="s">
        <v>232</v>
      </c>
      <c r="BM337" s="24" t="s">
        <v>508</v>
      </c>
    </row>
    <row r="338" spans="2:51" s="13" customFormat="1" ht="13.5">
      <c r="B338" s="259"/>
      <c r="C338" s="260"/>
      <c r="D338" s="250" t="s">
        <v>153</v>
      </c>
      <c r="E338" s="261" t="s">
        <v>34</v>
      </c>
      <c r="F338" s="262" t="s">
        <v>85</v>
      </c>
      <c r="G338" s="260"/>
      <c r="H338" s="263">
        <v>1</v>
      </c>
      <c r="I338" s="264"/>
      <c r="J338" s="260"/>
      <c r="K338" s="260"/>
      <c r="L338" s="265"/>
      <c r="M338" s="266"/>
      <c r="N338" s="267"/>
      <c r="O338" s="267"/>
      <c r="P338" s="267"/>
      <c r="Q338" s="267"/>
      <c r="R338" s="267"/>
      <c r="S338" s="267"/>
      <c r="T338" s="268"/>
      <c r="AT338" s="269" t="s">
        <v>153</v>
      </c>
      <c r="AU338" s="269" t="s">
        <v>87</v>
      </c>
      <c r="AV338" s="13" t="s">
        <v>87</v>
      </c>
      <c r="AW338" s="13" t="s">
        <v>41</v>
      </c>
      <c r="AX338" s="13" t="s">
        <v>85</v>
      </c>
      <c r="AY338" s="269" t="s">
        <v>143</v>
      </c>
    </row>
    <row r="339" spans="2:65" s="1" customFormat="1" ht="25.5" customHeight="1">
      <c r="B339" s="47"/>
      <c r="C339" s="236" t="s">
        <v>509</v>
      </c>
      <c r="D339" s="236" t="s">
        <v>146</v>
      </c>
      <c r="E339" s="237" t="s">
        <v>510</v>
      </c>
      <c r="F339" s="238" t="s">
        <v>511</v>
      </c>
      <c r="G339" s="239" t="s">
        <v>507</v>
      </c>
      <c r="H339" s="240">
        <v>1</v>
      </c>
      <c r="I339" s="241"/>
      <c r="J339" s="242">
        <f>ROUND(I339*H339,2)</f>
        <v>0</v>
      </c>
      <c r="K339" s="238" t="s">
        <v>34</v>
      </c>
      <c r="L339" s="73"/>
      <c r="M339" s="243" t="s">
        <v>34</v>
      </c>
      <c r="N339" s="244" t="s">
        <v>49</v>
      </c>
      <c r="O339" s="48"/>
      <c r="P339" s="245">
        <f>O339*H339</f>
        <v>0</v>
      </c>
      <c r="Q339" s="245">
        <v>0</v>
      </c>
      <c r="R339" s="245">
        <f>Q339*H339</f>
        <v>0</v>
      </c>
      <c r="S339" s="245">
        <v>0</v>
      </c>
      <c r="T339" s="246">
        <f>S339*H339</f>
        <v>0</v>
      </c>
      <c r="AR339" s="24" t="s">
        <v>232</v>
      </c>
      <c r="AT339" s="24" t="s">
        <v>146</v>
      </c>
      <c r="AU339" s="24" t="s">
        <v>87</v>
      </c>
      <c r="AY339" s="24" t="s">
        <v>143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24" t="s">
        <v>85</v>
      </c>
      <c r="BK339" s="247">
        <f>ROUND(I339*H339,2)</f>
        <v>0</v>
      </c>
      <c r="BL339" s="24" t="s">
        <v>232</v>
      </c>
      <c r="BM339" s="24" t="s">
        <v>512</v>
      </c>
    </row>
    <row r="340" spans="2:51" s="13" customFormat="1" ht="13.5">
      <c r="B340" s="259"/>
      <c r="C340" s="260"/>
      <c r="D340" s="250" t="s">
        <v>153</v>
      </c>
      <c r="E340" s="261" t="s">
        <v>34</v>
      </c>
      <c r="F340" s="262" t="s">
        <v>85</v>
      </c>
      <c r="G340" s="260"/>
      <c r="H340" s="263">
        <v>1</v>
      </c>
      <c r="I340" s="264"/>
      <c r="J340" s="260"/>
      <c r="K340" s="260"/>
      <c r="L340" s="265"/>
      <c r="M340" s="266"/>
      <c r="N340" s="267"/>
      <c r="O340" s="267"/>
      <c r="P340" s="267"/>
      <c r="Q340" s="267"/>
      <c r="R340" s="267"/>
      <c r="S340" s="267"/>
      <c r="T340" s="268"/>
      <c r="AT340" s="269" t="s">
        <v>153</v>
      </c>
      <c r="AU340" s="269" t="s">
        <v>87</v>
      </c>
      <c r="AV340" s="13" t="s">
        <v>87</v>
      </c>
      <c r="AW340" s="13" t="s">
        <v>41</v>
      </c>
      <c r="AX340" s="13" t="s">
        <v>85</v>
      </c>
      <c r="AY340" s="269" t="s">
        <v>143</v>
      </c>
    </row>
    <row r="341" spans="2:63" s="11" customFormat="1" ht="29.85" customHeight="1">
      <c r="B341" s="220"/>
      <c r="C341" s="221"/>
      <c r="D341" s="222" t="s">
        <v>77</v>
      </c>
      <c r="E341" s="234" t="s">
        <v>513</v>
      </c>
      <c r="F341" s="234" t="s">
        <v>514</v>
      </c>
      <c r="G341" s="221"/>
      <c r="H341" s="221"/>
      <c r="I341" s="224"/>
      <c r="J341" s="235">
        <f>BK341</f>
        <v>0</v>
      </c>
      <c r="K341" s="221"/>
      <c r="L341" s="226"/>
      <c r="M341" s="227"/>
      <c r="N341" s="228"/>
      <c r="O341" s="228"/>
      <c r="P341" s="229">
        <f>SUM(P342:P347)</f>
        <v>0</v>
      </c>
      <c r="Q341" s="228"/>
      <c r="R341" s="229">
        <f>SUM(R342:R347)</f>
        <v>0.03195</v>
      </c>
      <c r="S341" s="228"/>
      <c r="T341" s="230">
        <f>SUM(T342:T347)</f>
        <v>0</v>
      </c>
      <c r="AR341" s="231" t="s">
        <v>87</v>
      </c>
      <c r="AT341" s="232" t="s">
        <v>77</v>
      </c>
      <c r="AU341" s="232" t="s">
        <v>85</v>
      </c>
      <c r="AY341" s="231" t="s">
        <v>143</v>
      </c>
      <c r="BK341" s="233">
        <f>SUM(BK342:BK347)</f>
        <v>0</v>
      </c>
    </row>
    <row r="342" spans="2:65" s="1" customFormat="1" ht="25.5" customHeight="1">
      <c r="B342" s="47"/>
      <c r="C342" s="236" t="s">
        <v>515</v>
      </c>
      <c r="D342" s="236" t="s">
        <v>146</v>
      </c>
      <c r="E342" s="237" t="s">
        <v>516</v>
      </c>
      <c r="F342" s="238" t="s">
        <v>517</v>
      </c>
      <c r="G342" s="239" t="s">
        <v>149</v>
      </c>
      <c r="H342" s="240">
        <v>45</v>
      </c>
      <c r="I342" s="241"/>
      <c r="J342" s="242">
        <f>ROUND(I342*H342,2)</f>
        <v>0</v>
      </c>
      <c r="K342" s="238" t="s">
        <v>150</v>
      </c>
      <c r="L342" s="73"/>
      <c r="M342" s="243" t="s">
        <v>34</v>
      </c>
      <c r="N342" s="244" t="s">
        <v>49</v>
      </c>
      <c r="O342" s="48"/>
      <c r="P342" s="245">
        <f>O342*H342</f>
        <v>0</v>
      </c>
      <c r="Q342" s="245">
        <v>0.00017</v>
      </c>
      <c r="R342" s="245">
        <f>Q342*H342</f>
        <v>0.0076500000000000005</v>
      </c>
      <c r="S342" s="245">
        <v>0</v>
      </c>
      <c r="T342" s="246">
        <f>S342*H342</f>
        <v>0</v>
      </c>
      <c r="AR342" s="24" t="s">
        <v>232</v>
      </c>
      <c r="AT342" s="24" t="s">
        <v>146</v>
      </c>
      <c r="AU342" s="24" t="s">
        <v>87</v>
      </c>
      <c r="AY342" s="24" t="s">
        <v>143</v>
      </c>
      <c r="BE342" s="247">
        <f>IF(N342="základní",J342,0)</f>
        <v>0</v>
      </c>
      <c r="BF342" s="247">
        <f>IF(N342="snížená",J342,0)</f>
        <v>0</v>
      </c>
      <c r="BG342" s="247">
        <f>IF(N342="zákl. přenesená",J342,0)</f>
        <v>0</v>
      </c>
      <c r="BH342" s="247">
        <f>IF(N342="sníž. přenesená",J342,0)</f>
        <v>0</v>
      </c>
      <c r="BI342" s="247">
        <f>IF(N342="nulová",J342,0)</f>
        <v>0</v>
      </c>
      <c r="BJ342" s="24" t="s">
        <v>85</v>
      </c>
      <c r="BK342" s="247">
        <f>ROUND(I342*H342,2)</f>
        <v>0</v>
      </c>
      <c r="BL342" s="24" t="s">
        <v>232</v>
      </c>
      <c r="BM342" s="24" t="s">
        <v>518</v>
      </c>
    </row>
    <row r="343" spans="2:51" s="12" customFormat="1" ht="13.5">
      <c r="B343" s="248"/>
      <c r="C343" s="249"/>
      <c r="D343" s="250" t="s">
        <v>153</v>
      </c>
      <c r="E343" s="251" t="s">
        <v>34</v>
      </c>
      <c r="F343" s="252" t="s">
        <v>165</v>
      </c>
      <c r="G343" s="249"/>
      <c r="H343" s="251" t="s">
        <v>34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153</v>
      </c>
      <c r="AU343" s="258" t="s">
        <v>87</v>
      </c>
      <c r="AV343" s="12" t="s">
        <v>85</v>
      </c>
      <c r="AW343" s="12" t="s">
        <v>41</v>
      </c>
      <c r="AX343" s="12" t="s">
        <v>78</v>
      </c>
      <c r="AY343" s="258" t="s">
        <v>143</v>
      </c>
    </row>
    <row r="344" spans="2:51" s="13" customFormat="1" ht="13.5">
      <c r="B344" s="259"/>
      <c r="C344" s="260"/>
      <c r="D344" s="250" t="s">
        <v>153</v>
      </c>
      <c r="E344" s="261" t="s">
        <v>34</v>
      </c>
      <c r="F344" s="262" t="s">
        <v>166</v>
      </c>
      <c r="G344" s="260"/>
      <c r="H344" s="263">
        <v>45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AT344" s="269" t="s">
        <v>153</v>
      </c>
      <c r="AU344" s="269" t="s">
        <v>87</v>
      </c>
      <c r="AV344" s="13" t="s">
        <v>87</v>
      </c>
      <c r="AW344" s="13" t="s">
        <v>41</v>
      </c>
      <c r="AX344" s="13" t="s">
        <v>85</v>
      </c>
      <c r="AY344" s="269" t="s">
        <v>143</v>
      </c>
    </row>
    <row r="345" spans="2:65" s="1" customFormat="1" ht="25.5" customHeight="1">
      <c r="B345" s="47"/>
      <c r="C345" s="236" t="s">
        <v>519</v>
      </c>
      <c r="D345" s="236" t="s">
        <v>146</v>
      </c>
      <c r="E345" s="237" t="s">
        <v>520</v>
      </c>
      <c r="F345" s="238" t="s">
        <v>521</v>
      </c>
      <c r="G345" s="239" t="s">
        <v>149</v>
      </c>
      <c r="H345" s="240">
        <v>45</v>
      </c>
      <c r="I345" s="241"/>
      <c r="J345" s="242">
        <f>ROUND(I345*H345,2)</f>
        <v>0</v>
      </c>
      <c r="K345" s="238" t="s">
        <v>150</v>
      </c>
      <c r="L345" s="73"/>
      <c r="M345" s="243" t="s">
        <v>34</v>
      </c>
      <c r="N345" s="244" t="s">
        <v>49</v>
      </c>
      <c r="O345" s="48"/>
      <c r="P345" s="245">
        <f>O345*H345</f>
        <v>0</v>
      </c>
      <c r="Q345" s="245">
        <v>0.00054</v>
      </c>
      <c r="R345" s="245">
        <f>Q345*H345</f>
        <v>0.0243</v>
      </c>
      <c r="S345" s="245">
        <v>0</v>
      </c>
      <c r="T345" s="246">
        <f>S345*H345</f>
        <v>0</v>
      </c>
      <c r="AR345" s="24" t="s">
        <v>232</v>
      </c>
      <c r="AT345" s="24" t="s">
        <v>146</v>
      </c>
      <c r="AU345" s="24" t="s">
        <v>87</v>
      </c>
      <c r="AY345" s="24" t="s">
        <v>143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24" t="s">
        <v>85</v>
      </c>
      <c r="BK345" s="247">
        <f>ROUND(I345*H345,2)</f>
        <v>0</v>
      </c>
      <c r="BL345" s="24" t="s">
        <v>232</v>
      </c>
      <c r="BM345" s="24" t="s">
        <v>522</v>
      </c>
    </row>
    <row r="346" spans="2:51" s="12" customFormat="1" ht="13.5">
      <c r="B346" s="248"/>
      <c r="C346" s="249"/>
      <c r="D346" s="250" t="s">
        <v>153</v>
      </c>
      <c r="E346" s="251" t="s">
        <v>34</v>
      </c>
      <c r="F346" s="252" t="s">
        <v>523</v>
      </c>
      <c r="G346" s="249"/>
      <c r="H346" s="251" t="s">
        <v>34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153</v>
      </c>
      <c r="AU346" s="258" t="s">
        <v>87</v>
      </c>
      <c r="AV346" s="12" t="s">
        <v>85</v>
      </c>
      <c r="AW346" s="12" t="s">
        <v>41</v>
      </c>
      <c r="AX346" s="12" t="s">
        <v>78</v>
      </c>
      <c r="AY346" s="258" t="s">
        <v>143</v>
      </c>
    </row>
    <row r="347" spans="2:51" s="13" customFormat="1" ht="13.5">
      <c r="B347" s="259"/>
      <c r="C347" s="260"/>
      <c r="D347" s="250" t="s">
        <v>153</v>
      </c>
      <c r="E347" s="261" t="s">
        <v>34</v>
      </c>
      <c r="F347" s="262" t="s">
        <v>166</v>
      </c>
      <c r="G347" s="260"/>
      <c r="H347" s="263">
        <v>45</v>
      </c>
      <c r="I347" s="264"/>
      <c r="J347" s="260"/>
      <c r="K347" s="260"/>
      <c r="L347" s="265"/>
      <c r="M347" s="291"/>
      <c r="N347" s="292"/>
      <c r="O347" s="292"/>
      <c r="P347" s="292"/>
      <c r="Q347" s="292"/>
      <c r="R347" s="292"/>
      <c r="S347" s="292"/>
      <c r="T347" s="293"/>
      <c r="AT347" s="269" t="s">
        <v>153</v>
      </c>
      <c r="AU347" s="269" t="s">
        <v>87</v>
      </c>
      <c r="AV347" s="13" t="s">
        <v>87</v>
      </c>
      <c r="AW347" s="13" t="s">
        <v>41</v>
      </c>
      <c r="AX347" s="13" t="s">
        <v>85</v>
      </c>
      <c r="AY347" s="269" t="s">
        <v>143</v>
      </c>
    </row>
    <row r="348" spans="2:12" s="1" customFormat="1" ht="6.95" customHeight="1">
      <c r="B348" s="68"/>
      <c r="C348" s="69"/>
      <c r="D348" s="69"/>
      <c r="E348" s="69"/>
      <c r="F348" s="69"/>
      <c r="G348" s="69"/>
      <c r="H348" s="69"/>
      <c r="I348" s="179"/>
      <c r="J348" s="69"/>
      <c r="K348" s="69"/>
      <c r="L348" s="73"/>
    </row>
  </sheetData>
  <sheetProtection password="CC35" sheet="1" objects="1" scenarios="1" formatColumns="0" formatRows="0" autoFilter="0"/>
  <autoFilter ref="C96:K34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5:H85"/>
    <mergeCell ref="E87:H87"/>
    <mergeCell ref="E89:H89"/>
    <mergeCell ref="G1:H1"/>
    <mergeCell ref="L2:V2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97</v>
      </c>
      <c r="G1" s="152" t="s">
        <v>98</v>
      </c>
      <c r="H1" s="152"/>
      <c r="I1" s="153"/>
      <c r="J1" s="152" t="s">
        <v>99</v>
      </c>
      <c r="K1" s="151" t="s">
        <v>100</v>
      </c>
      <c r="L1" s="152" t="s">
        <v>101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</row>
    <row r="4" spans="2:46" ht="36.95" customHeight="1">
      <c r="B4" s="28"/>
      <c r="C4" s="29"/>
      <c r="D4" s="30" t="s">
        <v>102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spans="2:11" ht="16.5" customHeight="1">
      <c r="B7" s="28"/>
      <c r="C7" s="29"/>
      <c r="D7" s="29"/>
      <c r="E7" s="156" t="str">
        <f>'Rekapitulace stavby'!K6</f>
        <v>Oprava balkonu v nádvoří , Křížkovského 8</v>
      </c>
      <c r="F7" s="40"/>
      <c r="G7" s="40"/>
      <c r="H7" s="40"/>
      <c r="I7" s="155"/>
      <c r="J7" s="29"/>
      <c r="K7" s="31"/>
    </row>
    <row r="8" spans="2:11" ht="13.5">
      <c r="B8" s="28"/>
      <c r="C8" s="29"/>
      <c r="D8" s="40" t="s">
        <v>103</v>
      </c>
      <c r="E8" s="29"/>
      <c r="F8" s="29"/>
      <c r="G8" s="29"/>
      <c r="H8" s="29"/>
      <c r="I8" s="155"/>
      <c r="J8" s="29"/>
      <c r="K8" s="31"/>
    </row>
    <row r="9" spans="2:11" s="1" customFormat="1" ht="16.5" customHeight="1">
      <c r="B9" s="47"/>
      <c r="C9" s="48"/>
      <c r="D9" s="48"/>
      <c r="E9" s="156" t="s">
        <v>524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0" t="s">
        <v>105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525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0" t="s">
        <v>20</v>
      </c>
      <c r="E13" s="48"/>
      <c r="F13" s="35" t="s">
        <v>34</v>
      </c>
      <c r="G13" s="48"/>
      <c r="H13" s="48"/>
      <c r="I13" s="159" t="s">
        <v>22</v>
      </c>
      <c r="J13" s="35" t="s">
        <v>34</v>
      </c>
      <c r="K13" s="52"/>
    </row>
    <row r="14" spans="2:11" s="1" customFormat="1" ht="14.4" customHeight="1">
      <c r="B14" s="47"/>
      <c r="C14" s="48"/>
      <c r="D14" s="40" t="s">
        <v>24</v>
      </c>
      <c r="E14" s="48"/>
      <c r="F14" s="35" t="s">
        <v>25</v>
      </c>
      <c r="G14" s="48"/>
      <c r="H14" s="48"/>
      <c r="I14" s="159" t="s">
        <v>26</v>
      </c>
      <c r="J14" s="160" t="str">
        <f>'Rekapitulace stavby'!AN8</f>
        <v>7. 8. 2017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0" t="s">
        <v>32</v>
      </c>
      <c r="E16" s="48"/>
      <c r="F16" s="48"/>
      <c r="G16" s="48"/>
      <c r="H16" s="48"/>
      <c r="I16" s="159" t="s">
        <v>33</v>
      </c>
      <c r="J16" s="35" t="s">
        <v>34</v>
      </c>
      <c r="K16" s="52"/>
    </row>
    <row r="17" spans="2:11" s="1" customFormat="1" ht="18" customHeight="1">
      <c r="B17" s="47"/>
      <c r="C17" s="48"/>
      <c r="D17" s="48"/>
      <c r="E17" s="35" t="s">
        <v>35</v>
      </c>
      <c r="F17" s="48"/>
      <c r="G17" s="48"/>
      <c r="H17" s="48"/>
      <c r="I17" s="159" t="s">
        <v>36</v>
      </c>
      <c r="J17" s="35" t="s">
        <v>34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0" t="s">
        <v>37</v>
      </c>
      <c r="E19" s="48"/>
      <c r="F19" s="48"/>
      <c r="G19" s="48"/>
      <c r="H19" s="48"/>
      <c r="I19" s="159" t="s">
        <v>33</v>
      </c>
      <c r="J19" s="35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5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36</v>
      </c>
      <c r="J20" s="35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0" t="s">
        <v>39</v>
      </c>
      <c r="E22" s="48"/>
      <c r="F22" s="48"/>
      <c r="G22" s="48"/>
      <c r="H22" s="48"/>
      <c r="I22" s="159" t="s">
        <v>33</v>
      </c>
      <c r="J22" s="35" t="s">
        <v>34</v>
      </c>
      <c r="K22" s="52"/>
    </row>
    <row r="23" spans="2:11" s="1" customFormat="1" ht="18" customHeight="1">
      <c r="B23" s="47"/>
      <c r="C23" s="48"/>
      <c r="D23" s="48"/>
      <c r="E23" s="35" t="s">
        <v>40</v>
      </c>
      <c r="F23" s="48"/>
      <c r="G23" s="48"/>
      <c r="H23" s="48"/>
      <c r="I23" s="159" t="s">
        <v>36</v>
      </c>
      <c r="J23" s="35" t="s">
        <v>34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0" t="s">
        <v>42</v>
      </c>
      <c r="E25" s="48"/>
      <c r="F25" s="48"/>
      <c r="G25" s="48"/>
      <c r="H25" s="48"/>
      <c r="I25" s="157"/>
      <c r="J25" s="48"/>
      <c r="K25" s="52"/>
    </row>
    <row r="26" spans="2:11" s="7" customFormat="1" ht="57" customHeight="1">
      <c r="B26" s="161"/>
      <c r="C26" s="162"/>
      <c r="D26" s="162"/>
      <c r="E26" s="45" t="s">
        <v>106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44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46</v>
      </c>
      <c r="G31" s="48"/>
      <c r="H31" s="48"/>
      <c r="I31" s="169" t="s">
        <v>45</v>
      </c>
      <c r="J31" s="53" t="s">
        <v>47</v>
      </c>
      <c r="K31" s="52"/>
    </row>
    <row r="32" spans="2:11" s="1" customFormat="1" ht="14.4" customHeight="1">
      <c r="B32" s="47"/>
      <c r="C32" s="48"/>
      <c r="D32" s="56" t="s">
        <v>48</v>
      </c>
      <c r="E32" s="56" t="s">
        <v>49</v>
      </c>
      <c r="F32" s="170">
        <f>ROUND(SUM(BE84:BE100),2)</f>
        <v>0</v>
      </c>
      <c r="G32" s="48"/>
      <c r="H32" s="48"/>
      <c r="I32" s="171">
        <v>0.21</v>
      </c>
      <c r="J32" s="170">
        <f>ROUND(ROUND((SUM(BE84:BE100)),2)*I32,2)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50</v>
      </c>
      <c r="F33" s="170">
        <f>ROUND(SUM(BF84:BF100),2)</f>
        <v>0</v>
      </c>
      <c r="G33" s="48"/>
      <c r="H33" s="48"/>
      <c r="I33" s="171">
        <v>0.15</v>
      </c>
      <c r="J33" s="170">
        <f>ROUND(ROUND((SUM(BF84:BF100)),2)*I33,2)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51</v>
      </c>
      <c r="F34" s="170">
        <f>ROUND(SUM(BG84:BG100),2)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52</v>
      </c>
      <c r="F35" s="170">
        <f>ROUND(SUM(BH84:BH100),2)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53</v>
      </c>
      <c r="F36" s="170">
        <f>ROUND(SUM(BI84:BI100),2)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54</v>
      </c>
      <c r="E38" s="99"/>
      <c r="F38" s="99"/>
      <c r="G38" s="174" t="s">
        <v>55</v>
      </c>
      <c r="H38" s="175" t="s">
        <v>56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0" t="s">
        <v>107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0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Oprava balkonu v nádvoří , Křížkovského 8</v>
      </c>
      <c r="F47" s="40"/>
      <c r="G47" s="40"/>
      <c r="H47" s="40"/>
      <c r="I47" s="157"/>
      <c r="J47" s="48"/>
      <c r="K47" s="52"/>
    </row>
    <row r="48" spans="2:11" ht="13.5">
      <c r="B48" s="28"/>
      <c r="C48" s="40" t="s">
        <v>103</v>
      </c>
      <c r="D48" s="29"/>
      <c r="E48" s="29"/>
      <c r="F48" s="29"/>
      <c r="G48" s="29"/>
      <c r="H48" s="29"/>
      <c r="I48" s="155"/>
      <c r="J48" s="29"/>
      <c r="K48" s="31"/>
    </row>
    <row r="49" spans="2:11" s="1" customFormat="1" ht="16.5" customHeight="1">
      <c r="B49" s="47"/>
      <c r="C49" s="48"/>
      <c r="D49" s="48"/>
      <c r="E49" s="156" t="s">
        <v>524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0" t="s">
        <v>105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VRN.1 - Vedlejší rozpočtové náklady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0" t="s">
        <v>24</v>
      </c>
      <c r="D53" s="48"/>
      <c r="E53" s="48"/>
      <c r="F53" s="35" t="str">
        <f>F14</f>
        <v>Olomouc</v>
      </c>
      <c r="G53" s="48"/>
      <c r="H53" s="48"/>
      <c r="I53" s="159" t="s">
        <v>26</v>
      </c>
      <c r="J53" s="160" t="str">
        <f>IF(J14="","",J14)</f>
        <v>7. 8. 2017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0" t="s">
        <v>32</v>
      </c>
      <c r="D55" s="48"/>
      <c r="E55" s="48"/>
      <c r="F55" s="35" t="str">
        <f>E17</f>
        <v>UP Olomouc</v>
      </c>
      <c r="G55" s="48"/>
      <c r="H55" s="48"/>
      <c r="I55" s="159" t="s">
        <v>39</v>
      </c>
      <c r="J55" s="45" t="str">
        <f>E23</f>
        <v>Atelier A , ul. 8.května , Olomouc</v>
      </c>
      <c r="K55" s="52"/>
    </row>
    <row r="56" spans="2:11" s="1" customFormat="1" ht="14.4" customHeight="1">
      <c r="B56" s="47"/>
      <c r="C56" s="40" t="s">
        <v>37</v>
      </c>
      <c r="D56" s="48"/>
      <c r="E56" s="48"/>
      <c r="F56" s="35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108</v>
      </c>
      <c r="D58" s="172"/>
      <c r="E58" s="172"/>
      <c r="F58" s="172"/>
      <c r="G58" s="172"/>
      <c r="H58" s="172"/>
      <c r="I58" s="186"/>
      <c r="J58" s="187" t="s">
        <v>109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110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4" t="s">
        <v>111</v>
      </c>
    </row>
    <row r="61" spans="2:11" s="8" customFormat="1" ht="24.95" customHeight="1">
      <c r="B61" s="190"/>
      <c r="C61" s="191"/>
      <c r="D61" s="192" t="s">
        <v>526</v>
      </c>
      <c r="E61" s="193"/>
      <c r="F61" s="193"/>
      <c r="G61" s="193"/>
      <c r="H61" s="193"/>
      <c r="I61" s="194"/>
      <c r="J61" s="195">
        <f>J85</f>
        <v>0</v>
      </c>
      <c r="K61" s="196"/>
    </row>
    <row r="62" spans="2:11" s="9" customFormat="1" ht="19.9" customHeight="1">
      <c r="B62" s="197"/>
      <c r="C62" s="198"/>
      <c r="D62" s="199" t="s">
        <v>527</v>
      </c>
      <c r="E62" s="200"/>
      <c r="F62" s="200"/>
      <c r="G62" s="200"/>
      <c r="H62" s="200"/>
      <c r="I62" s="201"/>
      <c r="J62" s="202">
        <f>J98</f>
        <v>0</v>
      </c>
      <c r="K62" s="203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pans="2:12" s="1" customFormat="1" ht="36.95" customHeight="1">
      <c r="B69" s="47"/>
      <c r="C69" s="74" t="s">
        <v>127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6.5" customHeight="1">
      <c r="B72" s="47"/>
      <c r="C72" s="75"/>
      <c r="D72" s="75"/>
      <c r="E72" s="205" t="str">
        <f>E7</f>
        <v>Oprava balkonu v nádvoří , Křížkovského 8</v>
      </c>
      <c r="F72" s="77"/>
      <c r="G72" s="77"/>
      <c r="H72" s="77"/>
      <c r="I72" s="204"/>
      <c r="J72" s="75"/>
      <c r="K72" s="75"/>
      <c r="L72" s="73"/>
    </row>
    <row r="73" spans="2:12" ht="13.5">
      <c r="B73" s="28"/>
      <c r="C73" s="77" t="s">
        <v>103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pans="2:12" s="1" customFormat="1" ht="16.5" customHeight="1">
      <c r="B74" s="47"/>
      <c r="C74" s="75"/>
      <c r="D74" s="75"/>
      <c r="E74" s="205" t="s">
        <v>524</v>
      </c>
      <c r="F74" s="75"/>
      <c r="G74" s="75"/>
      <c r="H74" s="75"/>
      <c r="I74" s="204"/>
      <c r="J74" s="75"/>
      <c r="K74" s="75"/>
      <c r="L74" s="73"/>
    </row>
    <row r="75" spans="2:12" s="1" customFormat="1" ht="14.4" customHeight="1">
      <c r="B75" s="47"/>
      <c r="C75" s="77" t="s">
        <v>105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E11</f>
        <v>VRN.1 - Vedlejší rozpočtové náklady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24</v>
      </c>
      <c r="D78" s="75"/>
      <c r="E78" s="75"/>
      <c r="F78" s="208" t="str">
        <f>F14</f>
        <v>Olomouc</v>
      </c>
      <c r="G78" s="75"/>
      <c r="H78" s="75"/>
      <c r="I78" s="209" t="s">
        <v>26</v>
      </c>
      <c r="J78" s="86" t="str">
        <f>IF(J14="","",J14)</f>
        <v>7. 8. 2017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32</v>
      </c>
      <c r="D80" s="75"/>
      <c r="E80" s="75"/>
      <c r="F80" s="208" t="str">
        <f>E17</f>
        <v>UP Olomouc</v>
      </c>
      <c r="G80" s="75"/>
      <c r="H80" s="75"/>
      <c r="I80" s="209" t="s">
        <v>39</v>
      </c>
      <c r="J80" s="208" t="str">
        <f>E23</f>
        <v>Atelier A , ul. 8.května , Olomouc</v>
      </c>
      <c r="K80" s="75"/>
      <c r="L80" s="73"/>
    </row>
    <row r="81" spans="2:12" s="1" customFormat="1" ht="14.4" customHeight="1">
      <c r="B81" s="47"/>
      <c r="C81" s="77" t="s">
        <v>37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10"/>
      <c r="C83" s="211" t="s">
        <v>128</v>
      </c>
      <c r="D83" s="212" t="s">
        <v>63</v>
      </c>
      <c r="E83" s="212" t="s">
        <v>59</v>
      </c>
      <c r="F83" s="212" t="s">
        <v>129</v>
      </c>
      <c r="G83" s="212" t="s">
        <v>130</v>
      </c>
      <c r="H83" s="212" t="s">
        <v>131</v>
      </c>
      <c r="I83" s="213" t="s">
        <v>132</v>
      </c>
      <c r="J83" s="212" t="s">
        <v>109</v>
      </c>
      <c r="K83" s="214" t="s">
        <v>133</v>
      </c>
      <c r="L83" s="215"/>
      <c r="M83" s="103" t="s">
        <v>134</v>
      </c>
      <c r="N83" s="104" t="s">
        <v>48</v>
      </c>
      <c r="O83" s="104" t="s">
        <v>135</v>
      </c>
      <c r="P83" s="104" t="s">
        <v>136</v>
      </c>
      <c r="Q83" s="104" t="s">
        <v>137</v>
      </c>
      <c r="R83" s="104" t="s">
        <v>138</v>
      </c>
      <c r="S83" s="104" t="s">
        <v>139</v>
      </c>
      <c r="T83" s="105" t="s">
        <v>140</v>
      </c>
    </row>
    <row r="84" spans="2:63" s="1" customFormat="1" ht="29.25" customHeight="1">
      <c r="B84" s="47"/>
      <c r="C84" s="109" t="s">
        <v>110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4" t="s">
        <v>77</v>
      </c>
      <c r="AU84" s="24" t="s">
        <v>111</v>
      </c>
      <c r="BK84" s="219">
        <f>BK85</f>
        <v>0</v>
      </c>
    </row>
    <row r="85" spans="2:63" s="11" customFormat="1" ht="37.4" customHeight="1">
      <c r="B85" s="220"/>
      <c r="C85" s="221"/>
      <c r="D85" s="222" t="s">
        <v>77</v>
      </c>
      <c r="E85" s="223" t="s">
        <v>528</v>
      </c>
      <c r="F85" s="223" t="s">
        <v>529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P86+SUM(P87:P98)</f>
        <v>0</v>
      </c>
      <c r="Q85" s="228"/>
      <c r="R85" s="229">
        <f>R86+SUM(R87:R98)</f>
        <v>0</v>
      </c>
      <c r="S85" s="228"/>
      <c r="T85" s="230">
        <f>T86+SUM(T87:T98)</f>
        <v>0</v>
      </c>
      <c r="AR85" s="231" t="s">
        <v>175</v>
      </c>
      <c r="AT85" s="232" t="s">
        <v>77</v>
      </c>
      <c r="AU85" s="232" t="s">
        <v>78</v>
      </c>
      <c r="AY85" s="231" t="s">
        <v>143</v>
      </c>
      <c r="BK85" s="233">
        <f>BK86+SUM(BK87:BK98)</f>
        <v>0</v>
      </c>
    </row>
    <row r="86" spans="2:65" s="1" customFormat="1" ht="51" customHeight="1">
      <c r="B86" s="47"/>
      <c r="C86" s="236" t="s">
        <v>85</v>
      </c>
      <c r="D86" s="236" t="s">
        <v>146</v>
      </c>
      <c r="E86" s="237" t="s">
        <v>530</v>
      </c>
      <c r="F86" s="238" t="s">
        <v>531</v>
      </c>
      <c r="G86" s="239" t="s">
        <v>532</v>
      </c>
      <c r="H86" s="240">
        <v>1</v>
      </c>
      <c r="I86" s="241"/>
      <c r="J86" s="242">
        <f>ROUND(I86*H86,2)</f>
        <v>0</v>
      </c>
      <c r="K86" s="238" t="s">
        <v>34</v>
      </c>
      <c r="L86" s="73"/>
      <c r="M86" s="243" t="s">
        <v>34</v>
      </c>
      <c r="N86" s="244" t="s">
        <v>49</v>
      </c>
      <c r="O86" s="48"/>
      <c r="P86" s="245">
        <f>O86*H86</f>
        <v>0</v>
      </c>
      <c r="Q86" s="245">
        <v>0</v>
      </c>
      <c r="R86" s="245">
        <f>Q86*H86</f>
        <v>0</v>
      </c>
      <c r="S86" s="245">
        <v>0</v>
      </c>
      <c r="T86" s="246">
        <f>S86*H86</f>
        <v>0</v>
      </c>
      <c r="AR86" s="24" t="s">
        <v>533</v>
      </c>
      <c r="AT86" s="24" t="s">
        <v>146</v>
      </c>
      <c r="AU86" s="24" t="s">
        <v>85</v>
      </c>
      <c r="AY86" s="24" t="s">
        <v>143</v>
      </c>
      <c r="BE86" s="247">
        <f>IF(N86="základní",J86,0)</f>
        <v>0</v>
      </c>
      <c r="BF86" s="247">
        <f>IF(N86="snížená",J86,0)</f>
        <v>0</v>
      </c>
      <c r="BG86" s="247">
        <f>IF(N86="zákl. přenesená",J86,0)</f>
        <v>0</v>
      </c>
      <c r="BH86" s="247">
        <f>IF(N86="sníž. přenesená",J86,0)</f>
        <v>0</v>
      </c>
      <c r="BI86" s="247">
        <f>IF(N86="nulová",J86,0)</f>
        <v>0</v>
      </c>
      <c r="BJ86" s="24" t="s">
        <v>85</v>
      </c>
      <c r="BK86" s="247">
        <f>ROUND(I86*H86,2)</f>
        <v>0</v>
      </c>
      <c r="BL86" s="24" t="s">
        <v>533</v>
      </c>
      <c r="BM86" s="24" t="s">
        <v>534</v>
      </c>
    </row>
    <row r="87" spans="2:51" s="13" customFormat="1" ht="13.5">
      <c r="B87" s="259"/>
      <c r="C87" s="260"/>
      <c r="D87" s="250" t="s">
        <v>153</v>
      </c>
      <c r="E87" s="261" t="s">
        <v>34</v>
      </c>
      <c r="F87" s="262" t="s">
        <v>85</v>
      </c>
      <c r="G87" s="260"/>
      <c r="H87" s="263">
        <v>1</v>
      </c>
      <c r="I87" s="264"/>
      <c r="J87" s="260"/>
      <c r="K87" s="260"/>
      <c r="L87" s="265"/>
      <c r="M87" s="266"/>
      <c r="N87" s="267"/>
      <c r="O87" s="267"/>
      <c r="P87" s="267"/>
      <c r="Q87" s="267"/>
      <c r="R87" s="267"/>
      <c r="S87" s="267"/>
      <c r="T87" s="268"/>
      <c r="AT87" s="269" t="s">
        <v>153</v>
      </c>
      <c r="AU87" s="269" t="s">
        <v>85</v>
      </c>
      <c r="AV87" s="13" t="s">
        <v>87</v>
      </c>
      <c r="AW87" s="13" t="s">
        <v>41</v>
      </c>
      <c r="AX87" s="13" t="s">
        <v>78</v>
      </c>
      <c r="AY87" s="269" t="s">
        <v>143</v>
      </c>
    </row>
    <row r="88" spans="2:51" s="14" customFormat="1" ht="13.5">
      <c r="B88" s="270"/>
      <c r="C88" s="271"/>
      <c r="D88" s="250" t="s">
        <v>153</v>
      </c>
      <c r="E88" s="272" t="s">
        <v>34</v>
      </c>
      <c r="F88" s="273" t="s">
        <v>156</v>
      </c>
      <c r="G88" s="271"/>
      <c r="H88" s="274">
        <v>1</v>
      </c>
      <c r="I88" s="275"/>
      <c r="J88" s="271"/>
      <c r="K88" s="271"/>
      <c r="L88" s="276"/>
      <c r="M88" s="277"/>
      <c r="N88" s="278"/>
      <c r="O88" s="278"/>
      <c r="P88" s="278"/>
      <c r="Q88" s="278"/>
      <c r="R88" s="278"/>
      <c r="S88" s="278"/>
      <c r="T88" s="279"/>
      <c r="AT88" s="280" t="s">
        <v>153</v>
      </c>
      <c r="AU88" s="280" t="s">
        <v>85</v>
      </c>
      <c r="AV88" s="14" t="s">
        <v>151</v>
      </c>
      <c r="AW88" s="14" t="s">
        <v>41</v>
      </c>
      <c r="AX88" s="14" t="s">
        <v>85</v>
      </c>
      <c r="AY88" s="280" t="s">
        <v>143</v>
      </c>
    </row>
    <row r="89" spans="2:65" s="1" customFormat="1" ht="38.25" customHeight="1">
      <c r="B89" s="47"/>
      <c r="C89" s="236" t="s">
        <v>87</v>
      </c>
      <c r="D89" s="236" t="s">
        <v>146</v>
      </c>
      <c r="E89" s="237" t="s">
        <v>535</v>
      </c>
      <c r="F89" s="238" t="s">
        <v>536</v>
      </c>
      <c r="G89" s="239" t="s">
        <v>532</v>
      </c>
      <c r="H89" s="240">
        <v>1</v>
      </c>
      <c r="I89" s="241"/>
      <c r="J89" s="242">
        <f>ROUND(I89*H89,2)</f>
        <v>0</v>
      </c>
      <c r="K89" s="238" t="s">
        <v>34</v>
      </c>
      <c r="L89" s="73"/>
      <c r="M89" s="243" t="s">
        <v>34</v>
      </c>
      <c r="N89" s="244" t="s">
        <v>49</v>
      </c>
      <c r="O89" s="48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4" t="s">
        <v>533</v>
      </c>
      <c r="AT89" s="24" t="s">
        <v>146</v>
      </c>
      <c r="AU89" s="24" t="s">
        <v>85</v>
      </c>
      <c r="AY89" s="24" t="s">
        <v>143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4" t="s">
        <v>85</v>
      </c>
      <c r="BK89" s="247">
        <f>ROUND(I89*H89,2)</f>
        <v>0</v>
      </c>
      <c r="BL89" s="24" t="s">
        <v>533</v>
      </c>
      <c r="BM89" s="24" t="s">
        <v>537</v>
      </c>
    </row>
    <row r="90" spans="2:51" s="13" customFormat="1" ht="13.5">
      <c r="B90" s="259"/>
      <c r="C90" s="260"/>
      <c r="D90" s="250" t="s">
        <v>153</v>
      </c>
      <c r="E90" s="261" t="s">
        <v>34</v>
      </c>
      <c r="F90" s="262" t="s">
        <v>85</v>
      </c>
      <c r="G90" s="260"/>
      <c r="H90" s="263">
        <v>1</v>
      </c>
      <c r="I90" s="264"/>
      <c r="J90" s="260"/>
      <c r="K90" s="260"/>
      <c r="L90" s="265"/>
      <c r="M90" s="266"/>
      <c r="N90" s="267"/>
      <c r="O90" s="267"/>
      <c r="P90" s="267"/>
      <c r="Q90" s="267"/>
      <c r="R90" s="267"/>
      <c r="S90" s="267"/>
      <c r="T90" s="268"/>
      <c r="AT90" s="269" t="s">
        <v>153</v>
      </c>
      <c r="AU90" s="269" t="s">
        <v>85</v>
      </c>
      <c r="AV90" s="13" t="s">
        <v>87</v>
      </c>
      <c r="AW90" s="13" t="s">
        <v>41</v>
      </c>
      <c r="AX90" s="13" t="s">
        <v>78</v>
      </c>
      <c r="AY90" s="269" t="s">
        <v>143</v>
      </c>
    </row>
    <row r="91" spans="2:51" s="14" customFormat="1" ht="13.5">
      <c r="B91" s="270"/>
      <c r="C91" s="271"/>
      <c r="D91" s="250" t="s">
        <v>153</v>
      </c>
      <c r="E91" s="272" t="s">
        <v>34</v>
      </c>
      <c r="F91" s="273" t="s">
        <v>156</v>
      </c>
      <c r="G91" s="271"/>
      <c r="H91" s="274">
        <v>1</v>
      </c>
      <c r="I91" s="275"/>
      <c r="J91" s="271"/>
      <c r="K91" s="271"/>
      <c r="L91" s="276"/>
      <c r="M91" s="277"/>
      <c r="N91" s="278"/>
      <c r="O91" s="278"/>
      <c r="P91" s="278"/>
      <c r="Q91" s="278"/>
      <c r="R91" s="278"/>
      <c r="S91" s="278"/>
      <c r="T91" s="279"/>
      <c r="AT91" s="280" t="s">
        <v>153</v>
      </c>
      <c r="AU91" s="280" t="s">
        <v>85</v>
      </c>
      <c r="AV91" s="14" t="s">
        <v>151</v>
      </c>
      <c r="AW91" s="14" t="s">
        <v>41</v>
      </c>
      <c r="AX91" s="14" t="s">
        <v>85</v>
      </c>
      <c r="AY91" s="280" t="s">
        <v>143</v>
      </c>
    </row>
    <row r="92" spans="2:65" s="1" customFormat="1" ht="38.25" customHeight="1">
      <c r="B92" s="47"/>
      <c r="C92" s="236" t="s">
        <v>161</v>
      </c>
      <c r="D92" s="236" t="s">
        <v>146</v>
      </c>
      <c r="E92" s="237" t="s">
        <v>538</v>
      </c>
      <c r="F92" s="238" t="s">
        <v>539</v>
      </c>
      <c r="G92" s="239" t="s">
        <v>532</v>
      </c>
      <c r="H92" s="240">
        <v>1</v>
      </c>
      <c r="I92" s="241"/>
      <c r="J92" s="242">
        <f>ROUND(I92*H92,2)</f>
        <v>0</v>
      </c>
      <c r="K92" s="238" t="s">
        <v>34</v>
      </c>
      <c r="L92" s="73"/>
      <c r="M92" s="243" t="s">
        <v>34</v>
      </c>
      <c r="N92" s="244" t="s">
        <v>49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533</v>
      </c>
      <c r="AT92" s="24" t="s">
        <v>146</v>
      </c>
      <c r="AU92" s="24" t="s">
        <v>85</v>
      </c>
      <c r="AY92" s="24" t="s">
        <v>143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85</v>
      </c>
      <c r="BK92" s="247">
        <f>ROUND(I92*H92,2)</f>
        <v>0</v>
      </c>
      <c r="BL92" s="24" t="s">
        <v>533</v>
      </c>
      <c r="BM92" s="24" t="s">
        <v>540</v>
      </c>
    </row>
    <row r="93" spans="2:51" s="13" customFormat="1" ht="13.5">
      <c r="B93" s="259"/>
      <c r="C93" s="260"/>
      <c r="D93" s="250" t="s">
        <v>153</v>
      </c>
      <c r="E93" s="261" t="s">
        <v>34</v>
      </c>
      <c r="F93" s="262" t="s">
        <v>85</v>
      </c>
      <c r="G93" s="260"/>
      <c r="H93" s="263">
        <v>1</v>
      </c>
      <c r="I93" s="264"/>
      <c r="J93" s="260"/>
      <c r="K93" s="260"/>
      <c r="L93" s="265"/>
      <c r="M93" s="266"/>
      <c r="N93" s="267"/>
      <c r="O93" s="267"/>
      <c r="P93" s="267"/>
      <c r="Q93" s="267"/>
      <c r="R93" s="267"/>
      <c r="S93" s="267"/>
      <c r="T93" s="268"/>
      <c r="AT93" s="269" t="s">
        <v>153</v>
      </c>
      <c r="AU93" s="269" t="s">
        <v>85</v>
      </c>
      <c r="AV93" s="13" t="s">
        <v>87</v>
      </c>
      <c r="AW93" s="13" t="s">
        <v>41</v>
      </c>
      <c r="AX93" s="13" t="s">
        <v>78</v>
      </c>
      <c r="AY93" s="269" t="s">
        <v>143</v>
      </c>
    </row>
    <row r="94" spans="2:51" s="14" customFormat="1" ht="13.5">
      <c r="B94" s="270"/>
      <c r="C94" s="271"/>
      <c r="D94" s="250" t="s">
        <v>153</v>
      </c>
      <c r="E94" s="272" t="s">
        <v>34</v>
      </c>
      <c r="F94" s="273" t="s">
        <v>156</v>
      </c>
      <c r="G94" s="271"/>
      <c r="H94" s="274">
        <v>1</v>
      </c>
      <c r="I94" s="275"/>
      <c r="J94" s="271"/>
      <c r="K94" s="271"/>
      <c r="L94" s="276"/>
      <c r="M94" s="277"/>
      <c r="N94" s="278"/>
      <c r="O94" s="278"/>
      <c r="P94" s="278"/>
      <c r="Q94" s="278"/>
      <c r="R94" s="278"/>
      <c r="S94" s="278"/>
      <c r="T94" s="279"/>
      <c r="AT94" s="280" t="s">
        <v>153</v>
      </c>
      <c r="AU94" s="280" t="s">
        <v>85</v>
      </c>
      <c r="AV94" s="14" t="s">
        <v>151</v>
      </c>
      <c r="AW94" s="14" t="s">
        <v>41</v>
      </c>
      <c r="AX94" s="14" t="s">
        <v>85</v>
      </c>
      <c r="AY94" s="280" t="s">
        <v>143</v>
      </c>
    </row>
    <row r="95" spans="2:65" s="1" customFormat="1" ht="16.5" customHeight="1">
      <c r="B95" s="47"/>
      <c r="C95" s="236" t="s">
        <v>151</v>
      </c>
      <c r="D95" s="236" t="s">
        <v>146</v>
      </c>
      <c r="E95" s="237" t="s">
        <v>541</v>
      </c>
      <c r="F95" s="238" t="s">
        <v>542</v>
      </c>
      <c r="G95" s="239" t="s">
        <v>532</v>
      </c>
      <c r="H95" s="240">
        <v>1</v>
      </c>
      <c r="I95" s="241"/>
      <c r="J95" s="242">
        <f>ROUND(I95*H95,2)</f>
        <v>0</v>
      </c>
      <c r="K95" s="238" t="s">
        <v>34</v>
      </c>
      <c r="L95" s="73"/>
      <c r="M95" s="243" t="s">
        <v>34</v>
      </c>
      <c r="N95" s="244" t="s">
        <v>49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533</v>
      </c>
      <c r="AT95" s="24" t="s">
        <v>146</v>
      </c>
      <c r="AU95" s="24" t="s">
        <v>85</v>
      </c>
      <c r="AY95" s="24" t="s">
        <v>143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85</v>
      </c>
      <c r="BK95" s="247">
        <f>ROUND(I95*H95,2)</f>
        <v>0</v>
      </c>
      <c r="BL95" s="24" t="s">
        <v>533</v>
      </c>
      <c r="BM95" s="24" t="s">
        <v>543</v>
      </c>
    </row>
    <row r="96" spans="2:51" s="13" customFormat="1" ht="13.5">
      <c r="B96" s="259"/>
      <c r="C96" s="260"/>
      <c r="D96" s="250" t="s">
        <v>153</v>
      </c>
      <c r="E96" s="261" t="s">
        <v>34</v>
      </c>
      <c r="F96" s="262" t="s">
        <v>85</v>
      </c>
      <c r="G96" s="260"/>
      <c r="H96" s="263">
        <v>1</v>
      </c>
      <c r="I96" s="264"/>
      <c r="J96" s="260"/>
      <c r="K96" s="260"/>
      <c r="L96" s="265"/>
      <c r="M96" s="266"/>
      <c r="N96" s="267"/>
      <c r="O96" s="267"/>
      <c r="P96" s="267"/>
      <c r="Q96" s="267"/>
      <c r="R96" s="267"/>
      <c r="S96" s="267"/>
      <c r="T96" s="268"/>
      <c r="AT96" s="269" t="s">
        <v>153</v>
      </c>
      <c r="AU96" s="269" t="s">
        <v>85</v>
      </c>
      <c r="AV96" s="13" t="s">
        <v>87</v>
      </c>
      <c r="AW96" s="13" t="s">
        <v>41</v>
      </c>
      <c r="AX96" s="13" t="s">
        <v>78</v>
      </c>
      <c r="AY96" s="269" t="s">
        <v>143</v>
      </c>
    </row>
    <row r="97" spans="2:51" s="14" customFormat="1" ht="13.5">
      <c r="B97" s="270"/>
      <c r="C97" s="271"/>
      <c r="D97" s="250" t="s">
        <v>153</v>
      </c>
      <c r="E97" s="272" t="s">
        <v>34</v>
      </c>
      <c r="F97" s="273" t="s">
        <v>156</v>
      </c>
      <c r="G97" s="271"/>
      <c r="H97" s="274">
        <v>1</v>
      </c>
      <c r="I97" s="275"/>
      <c r="J97" s="271"/>
      <c r="K97" s="271"/>
      <c r="L97" s="276"/>
      <c r="M97" s="277"/>
      <c r="N97" s="278"/>
      <c r="O97" s="278"/>
      <c r="P97" s="278"/>
      <c r="Q97" s="278"/>
      <c r="R97" s="278"/>
      <c r="S97" s="278"/>
      <c r="T97" s="279"/>
      <c r="AT97" s="280" t="s">
        <v>153</v>
      </c>
      <c r="AU97" s="280" t="s">
        <v>85</v>
      </c>
      <c r="AV97" s="14" t="s">
        <v>151</v>
      </c>
      <c r="AW97" s="14" t="s">
        <v>41</v>
      </c>
      <c r="AX97" s="14" t="s">
        <v>85</v>
      </c>
      <c r="AY97" s="280" t="s">
        <v>143</v>
      </c>
    </row>
    <row r="98" spans="2:63" s="11" customFormat="1" ht="29.85" customHeight="1">
      <c r="B98" s="220"/>
      <c r="C98" s="221"/>
      <c r="D98" s="222" t="s">
        <v>77</v>
      </c>
      <c r="E98" s="234" t="s">
        <v>544</v>
      </c>
      <c r="F98" s="234" t="s">
        <v>545</v>
      </c>
      <c r="G98" s="221"/>
      <c r="H98" s="221"/>
      <c r="I98" s="224"/>
      <c r="J98" s="235">
        <f>BK98</f>
        <v>0</v>
      </c>
      <c r="K98" s="221"/>
      <c r="L98" s="226"/>
      <c r="M98" s="227"/>
      <c r="N98" s="228"/>
      <c r="O98" s="228"/>
      <c r="P98" s="229">
        <f>SUM(P99:P100)</f>
        <v>0</v>
      </c>
      <c r="Q98" s="228"/>
      <c r="R98" s="229">
        <f>SUM(R99:R100)</f>
        <v>0</v>
      </c>
      <c r="S98" s="228"/>
      <c r="T98" s="230">
        <f>SUM(T99:T100)</f>
        <v>0</v>
      </c>
      <c r="AR98" s="231" t="s">
        <v>175</v>
      </c>
      <c r="AT98" s="232" t="s">
        <v>77</v>
      </c>
      <c r="AU98" s="232" t="s">
        <v>85</v>
      </c>
      <c r="AY98" s="231" t="s">
        <v>143</v>
      </c>
      <c r="BK98" s="233">
        <f>SUM(BK99:BK100)</f>
        <v>0</v>
      </c>
    </row>
    <row r="99" spans="2:65" s="1" customFormat="1" ht="16.5" customHeight="1">
      <c r="B99" s="47"/>
      <c r="C99" s="236" t="s">
        <v>175</v>
      </c>
      <c r="D99" s="236" t="s">
        <v>146</v>
      </c>
      <c r="E99" s="237" t="s">
        <v>546</v>
      </c>
      <c r="F99" s="238" t="s">
        <v>547</v>
      </c>
      <c r="G99" s="239" t="s">
        <v>532</v>
      </c>
      <c r="H99" s="240">
        <v>1</v>
      </c>
      <c r="I99" s="241"/>
      <c r="J99" s="242">
        <f>ROUND(I99*H99,2)</f>
        <v>0</v>
      </c>
      <c r="K99" s="238" t="s">
        <v>548</v>
      </c>
      <c r="L99" s="73"/>
      <c r="M99" s="243" t="s">
        <v>34</v>
      </c>
      <c r="N99" s="244" t="s">
        <v>49</v>
      </c>
      <c r="O99" s="48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533</v>
      </c>
      <c r="AT99" s="24" t="s">
        <v>146</v>
      </c>
      <c r="AU99" s="24" t="s">
        <v>87</v>
      </c>
      <c r="AY99" s="24" t="s">
        <v>143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85</v>
      </c>
      <c r="BK99" s="247">
        <f>ROUND(I99*H99,2)</f>
        <v>0</v>
      </c>
      <c r="BL99" s="24" t="s">
        <v>533</v>
      </c>
      <c r="BM99" s="24" t="s">
        <v>549</v>
      </c>
    </row>
    <row r="100" spans="2:51" s="13" customFormat="1" ht="13.5">
      <c r="B100" s="259"/>
      <c r="C100" s="260"/>
      <c r="D100" s="250" t="s">
        <v>153</v>
      </c>
      <c r="E100" s="261" t="s">
        <v>34</v>
      </c>
      <c r="F100" s="262" t="s">
        <v>85</v>
      </c>
      <c r="G100" s="260"/>
      <c r="H100" s="263">
        <v>1</v>
      </c>
      <c r="I100" s="264"/>
      <c r="J100" s="260"/>
      <c r="K100" s="260"/>
      <c r="L100" s="265"/>
      <c r="M100" s="291"/>
      <c r="N100" s="292"/>
      <c r="O100" s="292"/>
      <c r="P100" s="292"/>
      <c r="Q100" s="292"/>
      <c r="R100" s="292"/>
      <c r="S100" s="292"/>
      <c r="T100" s="293"/>
      <c r="AT100" s="269" t="s">
        <v>153</v>
      </c>
      <c r="AU100" s="269" t="s">
        <v>87</v>
      </c>
      <c r="AV100" s="13" t="s">
        <v>87</v>
      </c>
      <c r="AW100" s="13" t="s">
        <v>41</v>
      </c>
      <c r="AX100" s="13" t="s">
        <v>85</v>
      </c>
      <c r="AY100" s="269" t="s">
        <v>143</v>
      </c>
    </row>
    <row r="101" spans="2:12" s="1" customFormat="1" ht="6.95" customHeight="1">
      <c r="B101" s="68"/>
      <c r="C101" s="69"/>
      <c r="D101" s="69"/>
      <c r="E101" s="69"/>
      <c r="F101" s="69"/>
      <c r="G101" s="69"/>
      <c r="H101" s="69"/>
      <c r="I101" s="179"/>
      <c r="J101" s="69"/>
      <c r="K101" s="69"/>
      <c r="L101" s="73"/>
    </row>
  </sheetData>
  <sheetProtection password="CC35" sheet="1" objects="1" scenarios="1" formatColumns="0" formatRows="0" autoFilter="0"/>
  <autoFilter ref="C83:K10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5" customFormat="1" ht="45" customHeight="1">
      <c r="B3" s="298"/>
      <c r="C3" s="299" t="s">
        <v>550</v>
      </c>
      <c r="D3" s="299"/>
      <c r="E3" s="299"/>
      <c r="F3" s="299"/>
      <c r="G3" s="299"/>
      <c r="H3" s="299"/>
      <c r="I3" s="299"/>
      <c r="J3" s="299"/>
      <c r="K3" s="300"/>
    </row>
    <row r="4" spans="2:11" ht="25.5" customHeight="1">
      <c r="B4" s="301"/>
      <c r="C4" s="302" t="s">
        <v>551</v>
      </c>
      <c r="D4" s="302"/>
      <c r="E4" s="302"/>
      <c r="F4" s="302"/>
      <c r="G4" s="302"/>
      <c r="H4" s="302"/>
      <c r="I4" s="302"/>
      <c r="J4" s="302"/>
      <c r="K4" s="303"/>
    </row>
    <row r="5" spans="2:1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ht="15" customHeight="1">
      <c r="B6" s="301"/>
      <c r="C6" s="305" t="s">
        <v>552</v>
      </c>
      <c r="D6" s="305"/>
      <c r="E6" s="305"/>
      <c r="F6" s="305"/>
      <c r="G6" s="305"/>
      <c r="H6" s="305"/>
      <c r="I6" s="305"/>
      <c r="J6" s="305"/>
      <c r="K6" s="303"/>
    </row>
    <row r="7" spans="2:11" ht="15" customHeight="1">
      <c r="B7" s="306"/>
      <c r="C7" s="305" t="s">
        <v>553</v>
      </c>
      <c r="D7" s="305"/>
      <c r="E7" s="305"/>
      <c r="F7" s="305"/>
      <c r="G7" s="305"/>
      <c r="H7" s="305"/>
      <c r="I7" s="305"/>
      <c r="J7" s="305"/>
      <c r="K7" s="303"/>
    </row>
    <row r="8" spans="2:1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ht="15" customHeight="1">
      <c r="B9" s="306"/>
      <c r="C9" s="305" t="s">
        <v>554</v>
      </c>
      <c r="D9" s="305"/>
      <c r="E9" s="305"/>
      <c r="F9" s="305"/>
      <c r="G9" s="305"/>
      <c r="H9" s="305"/>
      <c r="I9" s="305"/>
      <c r="J9" s="305"/>
      <c r="K9" s="303"/>
    </row>
    <row r="10" spans="2:11" ht="15" customHeight="1">
      <c r="B10" s="306"/>
      <c r="C10" s="305"/>
      <c r="D10" s="305" t="s">
        <v>555</v>
      </c>
      <c r="E10" s="305"/>
      <c r="F10" s="305"/>
      <c r="G10" s="305"/>
      <c r="H10" s="305"/>
      <c r="I10" s="305"/>
      <c r="J10" s="305"/>
      <c r="K10" s="303"/>
    </row>
    <row r="11" spans="2:11" ht="15" customHeight="1">
      <c r="B11" s="306"/>
      <c r="C11" s="307"/>
      <c r="D11" s="305" t="s">
        <v>556</v>
      </c>
      <c r="E11" s="305"/>
      <c r="F11" s="305"/>
      <c r="G11" s="305"/>
      <c r="H11" s="305"/>
      <c r="I11" s="305"/>
      <c r="J11" s="305"/>
      <c r="K11" s="303"/>
    </row>
    <row r="12" spans="2:11" ht="12.7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3"/>
    </row>
    <row r="13" spans="2:11" ht="15" customHeight="1">
      <c r="B13" s="306"/>
      <c r="C13" s="307"/>
      <c r="D13" s="305" t="s">
        <v>557</v>
      </c>
      <c r="E13" s="305"/>
      <c r="F13" s="305"/>
      <c r="G13" s="305"/>
      <c r="H13" s="305"/>
      <c r="I13" s="305"/>
      <c r="J13" s="305"/>
      <c r="K13" s="303"/>
    </row>
    <row r="14" spans="2:11" ht="15" customHeight="1">
      <c r="B14" s="306"/>
      <c r="C14" s="307"/>
      <c r="D14" s="305" t="s">
        <v>558</v>
      </c>
      <c r="E14" s="305"/>
      <c r="F14" s="305"/>
      <c r="G14" s="305"/>
      <c r="H14" s="305"/>
      <c r="I14" s="305"/>
      <c r="J14" s="305"/>
      <c r="K14" s="303"/>
    </row>
    <row r="15" spans="2:11" ht="15" customHeight="1">
      <c r="B15" s="306"/>
      <c r="C15" s="307"/>
      <c r="D15" s="305" t="s">
        <v>559</v>
      </c>
      <c r="E15" s="305"/>
      <c r="F15" s="305"/>
      <c r="G15" s="305"/>
      <c r="H15" s="305"/>
      <c r="I15" s="305"/>
      <c r="J15" s="305"/>
      <c r="K15" s="303"/>
    </row>
    <row r="16" spans="2:11" ht="15" customHeight="1">
      <c r="B16" s="306"/>
      <c r="C16" s="307"/>
      <c r="D16" s="307"/>
      <c r="E16" s="308" t="s">
        <v>84</v>
      </c>
      <c r="F16" s="305" t="s">
        <v>560</v>
      </c>
      <c r="G16" s="305"/>
      <c r="H16" s="305"/>
      <c r="I16" s="305"/>
      <c r="J16" s="305"/>
      <c r="K16" s="303"/>
    </row>
    <row r="17" spans="2:11" ht="15" customHeight="1">
      <c r="B17" s="306"/>
      <c r="C17" s="307"/>
      <c r="D17" s="307"/>
      <c r="E17" s="308" t="s">
        <v>561</v>
      </c>
      <c r="F17" s="305" t="s">
        <v>562</v>
      </c>
      <c r="G17" s="305"/>
      <c r="H17" s="305"/>
      <c r="I17" s="305"/>
      <c r="J17" s="305"/>
      <c r="K17" s="303"/>
    </row>
    <row r="18" spans="2:11" ht="15" customHeight="1">
      <c r="B18" s="306"/>
      <c r="C18" s="307"/>
      <c r="D18" s="307"/>
      <c r="E18" s="308" t="s">
        <v>563</v>
      </c>
      <c r="F18" s="305" t="s">
        <v>564</v>
      </c>
      <c r="G18" s="305"/>
      <c r="H18" s="305"/>
      <c r="I18" s="305"/>
      <c r="J18" s="305"/>
      <c r="K18" s="303"/>
    </row>
    <row r="19" spans="2:11" ht="15" customHeight="1">
      <c r="B19" s="306"/>
      <c r="C19" s="307"/>
      <c r="D19" s="307"/>
      <c r="E19" s="308" t="s">
        <v>91</v>
      </c>
      <c r="F19" s="305" t="s">
        <v>565</v>
      </c>
      <c r="G19" s="305"/>
      <c r="H19" s="305"/>
      <c r="I19" s="305"/>
      <c r="J19" s="305"/>
      <c r="K19" s="303"/>
    </row>
    <row r="20" spans="2:11" ht="15" customHeight="1">
      <c r="B20" s="306"/>
      <c r="C20" s="307"/>
      <c r="D20" s="307"/>
      <c r="E20" s="308" t="s">
        <v>566</v>
      </c>
      <c r="F20" s="305" t="s">
        <v>567</v>
      </c>
      <c r="G20" s="305"/>
      <c r="H20" s="305"/>
      <c r="I20" s="305"/>
      <c r="J20" s="305"/>
      <c r="K20" s="303"/>
    </row>
    <row r="21" spans="2:11" ht="15" customHeight="1">
      <c r="B21" s="306"/>
      <c r="C21" s="307"/>
      <c r="D21" s="307"/>
      <c r="E21" s="308" t="s">
        <v>89</v>
      </c>
      <c r="F21" s="305" t="s">
        <v>568</v>
      </c>
      <c r="G21" s="305"/>
      <c r="H21" s="305"/>
      <c r="I21" s="305"/>
      <c r="J21" s="305"/>
      <c r="K21" s="303"/>
    </row>
    <row r="22" spans="2:11" ht="12.75" customHeight="1">
      <c r="B22" s="306"/>
      <c r="C22" s="307"/>
      <c r="D22" s="307"/>
      <c r="E22" s="307"/>
      <c r="F22" s="307"/>
      <c r="G22" s="307"/>
      <c r="H22" s="307"/>
      <c r="I22" s="307"/>
      <c r="J22" s="307"/>
      <c r="K22" s="303"/>
    </row>
    <row r="23" spans="2:11" ht="15" customHeight="1">
      <c r="B23" s="306"/>
      <c r="C23" s="305" t="s">
        <v>569</v>
      </c>
      <c r="D23" s="305"/>
      <c r="E23" s="305"/>
      <c r="F23" s="305"/>
      <c r="G23" s="305"/>
      <c r="H23" s="305"/>
      <c r="I23" s="305"/>
      <c r="J23" s="305"/>
      <c r="K23" s="303"/>
    </row>
    <row r="24" spans="2:11" ht="15" customHeight="1">
      <c r="B24" s="306"/>
      <c r="C24" s="305" t="s">
        <v>570</v>
      </c>
      <c r="D24" s="305"/>
      <c r="E24" s="305"/>
      <c r="F24" s="305"/>
      <c r="G24" s="305"/>
      <c r="H24" s="305"/>
      <c r="I24" s="305"/>
      <c r="J24" s="305"/>
      <c r="K24" s="303"/>
    </row>
    <row r="25" spans="2:11" ht="15" customHeight="1">
      <c r="B25" s="306"/>
      <c r="C25" s="305"/>
      <c r="D25" s="305" t="s">
        <v>571</v>
      </c>
      <c r="E25" s="305"/>
      <c r="F25" s="305"/>
      <c r="G25" s="305"/>
      <c r="H25" s="305"/>
      <c r="I25" s="305"/>
      <c r="J25" s="305"/>
      <c r="K25" s="303"/>
    </row>
    <row r="26" spans="2:11" ht="15" customHeight="1">
      <c r="B26" s="306"/>
      <c r="C26" s="307"/>
      <c r="D26" s="305" t="s">
        <v>572</v>
      </c>
      <c r="E26" s="305"/>
      <c r="F26" s="305"/>
      <c r="G26" s="305"/>
      <c r="H26" s="305"/>
      <c r="I26" s="305"/>
      <c r="J26" s="305"/>
      <c r="K26" s="303"/>
    </row>
    <row r="27" spans="2:11" ht="12.7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3"/>
    </row>
    <row r="28" spans="2:11" ht="15" customHeight="1">
      <c r="B28" s="306"/>
      <c r="C28" s="307"/>
      <c r="D28" s="305" t="s">
        <v>573</v>
      </c>
      <c r="E28" s="305"/>
      <c r="F28" s="305"/>
      <c r="G28" s="305"/>
      <c r="H28" s="305"/>
      <c r="I28" s="305"/>
      <c r="J28" s="305"/>
      <c r="K28" s="303"/>
    </row>
    <row r="29" spans="2:11" ht="15" customHeight="1">
      <c r="B29" s="306"/>
      <c r="C29" s="307"/>
      <c r="D29" s="305" t="s">
        <v>574</v>
      </c>
      <c r="E29" s="305"/>
      <c r="F29" s="305"/>
      <c r="G29" s="305"/>
      <c r="H29" s="305"/>
      <c r="I29" s="305"/>
      <c r="J29" s="305"/>
      <c r="K29" s="303"/>
    </row>
    <row r="30" spans="2:11" ht="12.75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3"/>
    </row>
    <row r="31" spans="2:11" ht="15" customHeight="1">
      <c r="B31" s="306"/>
      <c r="C31" s="307"/>
      <c r="D31" s="305" t="s">
        <v>575</v>
      </c>
      <c r="E31" s="305"/>
      <c r="F31" s="305"/>
      <c r="G31" s="305"/>
      <c r="H31" s="305"/>
      <c r="I31" s="305"/>
      <c r="J31" s="305"/>
      <c r="K31" s="303"/>
    </row>
    <row r="32" spans="2:11" ht="15" customHeight="1">
      <c r="B32" s="306"/>
      <c r="C32" s="307"/>
      <c r="D32" s="305" t="s">
        <v>576</v>
      </c>
      <c r="E32" s="305"/>
      <c r="F32" s="305"/>
      <c r="G32" s="305"/>
      <c r="H32" s="305"/>
      <c r="I32" s="305"/>
      <c r="J32" s="305"/>
      <c r="K32" s="303"/>
    </row>
    <row r="33" spans="2:11" ht="15" customHeight="1">
      <c r="B33" s="306"/>
      <c r="C33" s="307"/>
      <c r="D33" s="305" t="s">
        <v>577</v>
      </c>
      <c r="E33" s="305"/>
      <c r="F33" s="305"/>
      <c r="G33" s="305"/>
      <c r="H33" s="305"/>
      <c r="I33" s="305"/>
      <c r="J33" s="305"/>
      <c r="K33" s="303"/>
    </row>
    <row r="34" spans="2:11" ht="15" customHeight="1">
      <c r="B34" s="306"/>
      <c r="C34" s="307"/>
      <c r="D34" s="305"/>
      <c r="E34" s="309" t="s">
        <v>128</v>
      </c>
      <c r="F34" s="305"/>
      <c r="G34" s="305" t="s">
        <v>578</v>
      </c>
      <c r="H34" s="305"/>
      <c r="I34" s="305"/>
      <c r="J34" s="305"/>
      <c r="K34" s="303"/>
    </row>
    <row r="35" spans="2:11" ht="30.75" customHeight="1">
      <c r="B35" s="306"/>
      <c r="C35" s="307"/>
      <c r="D35" s="305"/>
      <c r="E35" s="309" t="s">
        <v>579</v>
      </c>
      <c r="F35" s="305"/>
      <c r="G35" s="305" t="s">
        <v>580</v>
      </c>
      <c r="H35" s="305"/>
      <c r="I35" s="305"/>
      <c r="J35" s="305"/>
      <c r="K35" s="303"/>
    </row>
    <row r="36" spans="2:11" ht="15" customHeight="1">
      <c r="B36" s="306"/>
      <c r="C36" s="307"/>
      <c r="D36" s="305"/>
      <c r="E36" s="309" t="s">
        <v>59</v>
      </c>
      <c r="F36" s="305"/>
      <c r="G36" s="305" t="s">
        <v>581</v>
      </c>
      <c r="H36" s="305"/>
      <c r="I36" s="305"/>
      <c r="J36" s="305"/>
      <c r="K36" s="303"/>
    </row>
    <row r="37" spans="2:11" ht="15" customHeight="1">
      <c r="B37" s="306"/>
      <c r="C37" s="307"/>
      <c r="D37" s="305"/>
      <c r="E37" s="309" t="s">
        <v>129</v>
      </c>
      <c r="F37" s="305"/>
      <c r="G37" s="305" t="s">
        <v>582</v>
      </c>
      <c r="H37" s="305"/>
      <c r="I37" s="305"/>
      <c r="J37" s="305"/>
      <c r="K37" s="303"/>
    </row>
    <row r="38" spans="2:11" ht="15" customHeight="1">
      <c r="B38" s="306"/>
      <c r="C38" s="307"/>
      <c r="D38" s="305"/>
      <c r="E38" s="309" t="s">
        <v>130</v>
      </c>
      <c r="F38" s="305"/>
      <c r="G38" s="305" t="s">
        <v>583</v>
      </c>
      <c r="H38" s="305"/>
      <c r="I38" s="305"/>
      <c r="J38" s="305"/>
      <c r="K38" s="303"/>
    </row>
    <row r="39" spans="2:11" ht="15" customHeight="1">
      <c r="B39" s="306"/>
      <c r="C39" s="307"/>
      <c r="D39" s="305"/>
      <c r="E39" s="309" t="s">
        <v>131</v>
      </c>
      <c r="F39" s="305"/>
      <c r="G39" s="305" t="s">
        <v>584</v>
      </c>
      <c r="H39" s="305"/>
      <c r="I39" s="305"/>
      <c r="J39" s="305"/>
      <c r="K39" s="303"/>
    </row>
    <row r="40" spans="2:11" ht="15" customHeight="1">
      <c r="B40" s="306"/>
      <c r="C40" s="307"/>
      <c r="D40" s="305"/>
      <c r="E40" s="309" t="s">
        <v>585</v>
      </c>
      <c r="F40" s="305"/>
      <c r="G40" s="305" t="s">
        <v>586</v>
      </c>
      <c r="H40" s="305"/>
      <c r="I40" s="305"/>
      <c r="J40" s="305"/>
      <c r="K40" s="303"/>
    </row>
    <row r="41" spans="2:11" ht="15" customHeight="1">
      <c r="B41" s="306"/>
      <c r="C41" s="307"/>
      <c r="D41" s="305"/>
      <c r="E41" s="309"/>
      <c r="F41" s="305"/>
      <c r="G41" s="305" t="s">
        <v>587</v>
      </c>
      <c r="H41" s="305"/>
      <c r="I41" s="305"/>
      <c r="J41" s="305"/>
      <c r="K41" s="303"/>
    </row>
    <row r="42" spans="2:11" ht="15" customHeight="1">
      <c r="B42" s="306"/>
      <c r="C42" s="307"/>
      <c r="D42" s="305"/>
      <c r="E42" s="309" t="s">
        <v>588</v>
      </c>
      <c r="F42" s="305"/>
      <c r="G42" s="305" t="s">
        <v>589</v>
      </c>
      <c r="H42" s="305"/>
      <c r="I42" s="305"/>
      <c r="J42" s="305"/>
      <c r="K42" s="303"/>
    </row>
    <row r="43" spans="2:11" ht="15" customHeight="1">
      <c r="B43" s="306"/>
      <c r="C43" s="307"/>
      <c r="D43" s="305"/>
      <c r="E43" s="309" t="s">
        <v>133</v>
      </c>
      <c r="F43" s="305"/>
      <c r="G43" s="305" t="s">
        <v>590</v>
      </c>
      <c r="H43" s="305"/>
      <c r="I43" s="305"/>
      <c r="J43" s="305"/>
      <c r="K43" s="303"/>
    </row>
    <row r="44" spans="2:11" ht="12.75" customHeight="1">
      <c r="B44" s="306"/>
      <c r="C44" s="307"/>
      <c r="D44" s="305"/>
      <c r="E44" s="305"/>
      <c r="F44" s="305"/>
      <c r="G44" s="305"/>
      <c r="H44" s="305"/>
      <c r="I44" s="305"/>
      <c r="J44" s="305"/>
      <c r="K44" s="303"/>
    </row>
    <row r="45" spans="2:11" ht="15" customHeight="1">
      <c r="B45" s="306"/>
      <c r="C45" s="307"/>
      <c r="D45" s="305" t="s">
        <v>591</v>
      </c>
      <c r="E45" s="305"/>
      <c r="F45" s="305"/>
      <c r="G45" s="305"/>
      <c r="H45" s="305"/>
      <c r="I45" s="305"/>
      <c r="J45" s="305"/>
      <c r="K45" s="303"/>
    </row>
    <row r="46" spans="2:11" ht="15" customHeight="1">
      <c r="B46" s="306"/>
      <c r="C46" s="307"/>
      <c r="D46" s="307"/>
      <c r="E46" s="305" t="s">
        <v>592</v>
      </c>
      <c r="F46" s="305"/>
      <c r="G46" s="305"/>
      <c r="H46" s="305"/>
      <c r="I46" s="305"/>
      <c r="J46" s="305"/>
      <c r="K46" s="303"/>
    </row>
    <row r="47" spans="2:11" ht="15" customHeight="1">
      <c r="B47" s="306"/>
      <c r="C47" s="307"/>
      <c r="D47" s="307"/>
      <c r="E47" s="305" t="s">
        <v>593</v>
      </c>
      <c r="F47" s="305"/>
      <c r="G47" s="305"/>
      <c r="H47" s="305"/>
      <c r="I47" s="305"/>
      <c r="J47" s="305"/>
      <c r="K47" s="303"/>
    </row>
    <row r="48" spans="2:11" ht="15" customHeight="1">
      <c r="B48" s="306"/>
      <c r="C48" s="307"/>
      <c r="D48" s="307"/>
      <c r="E48" s="305" t="s">
        <v>594</v>
      </c>
      <c r="F48" s="305"/>
      <c r="G48" s="305"/>
      <c r="H48" s="305"/>
      <c r="I48" s="305"/>
      <c r="J48" s="305"/>
      <c r="K48" s="303"/>
    </row>
    <row r="49" spans="2:11" ht="15" customHeight="1">
      <c r="B49" s="306"/>
      <c r="C49" s="307"/>
      <c r="D49" s="305" t="s">
        <v>595</v>
      </c>
      <c r="E49" s="305"/>
      <c r="F49" s="305"/>
      <c r="G49" s="305"/>
      <c r="H49" s="305"/>
      <c r="I49" s="305"/>
      <c r="J49" s="305"/>
      <c r="K49" s="303"/>
    </row>
    <row r="50" spans="2:11" ht="25.5" customHeight="1">
      <c r="B50" s="301"/>
      <c r="C50" s="302" t="s">
        <v>596</v>
      </c>
      <c r="D50" s="302"/>
      <c r="E50" s="302"/>
      <c r="F50" s="302"/>
      <c r="G50" s="302"/>
      <c r="H50" s="302"/>
      <c r="I50" s="302"/>
      <c r="J50" s="302"/>
      <c r="K50" s="303"/>
    </row>
    <row r="51" spans="2:11" ht="5.25" customHeight="1">
      <c r="B51" s="301"/>
      <c r="C51" s="304"/>
      <c r="D51" s="304"/>
      <c r="E51" s="304"/>
      <c r="F51" s="304"/>
      <c r="G51" s="304"/>
      <c r="H51" s="304"/>
      <c r="I51" s="304"/>
      <c r="J51" s="304"/>
      <c r="K51" s="303"/>
    </row>
    <row r="52" spans="2:11" ht="15" customHeight="1">
      <c r="B52" s="301"/>
      <c r="C52" s="305" t="s">
        <v>597</v>
      </c>
      <c r="D52" s="305"/>
      <c r="E52" s="305"/>
      <c r="F52" s="305"/>
      <c r="G52" s="305"/>
      <c r="H52" s="305"/>
      <c r="I52" s="305"/>
      <c r="J52" s="305"/>
      <c r="K52" s="303"/>
    </row>
    <row r="53" spans="2:11" ht="15" customHeight="1">
      <c r="B53" s="301"/>
      <c r="C53" s="305" t="s">
        <v>598</v>
      </c>
      <c r="D53" s="305"/>
      <c r="E53" s="305"/>
      <c r="F53" s="305"/>
      <c r="G53" s="305"/>
      <c r="H53" s="305"/>
      <c r="I53" s="305"/>
      <c r="J53" s="305"/>
      <c r="K53" s="303"/>
    </row>
    <row r="54" spans="2:11" ht="12.75" customHeight="1">
      <c r="B54" s="301"/>
      <c r="C54" s="305"/>
      <c r="D54" s="305"/>
      <c r="E54" s="305"/>
      <c r="F54" s="305"/>
      <c r="G54" s="305"/>
      <c r="H54" s="305"/>
      <c r="I54" s="305"/>
      <c r="J54" s="305"/>
      <c r="K54" s="303"/>
    </row>
    <row r="55" spans="2:11" ht="15" customHeight="1">
      <c r="B55" s="301"/>
      <c r="C55" s="305" t="s">
        <v>599</v>
      </c>
      <c r="D55" s="305"/>
      <c r="E55" s="305"/>
      <c r="F55" s="305"/>
      <c r="G55" s="305"/>
      <c r="H55" s="305"/>
      <c r="I55" s="305"/>
      <c r="J55" s="305"/>
      <c r="K55" s="303"/>
    </row>
    <row r="56" spans="2:11" ht="15" customHeight="1">
      <c r="B56" s="301"/>
      <c r="C56" s="307"/>
      <c r="D56" s="305" t="s">
        <v>600</v>
      </c>
      <c r="E56" s="305"/>
      <c r="F56" s="305"/>
      <c r="G56" s="305"/>
      <c r="H56" s="305"/>
      <c r="I56" s="305"/>
      <c r="J56" s="305"/>
      <c r="K56" s="303"/>
    </row>
    <row r="57" spans="2:11" ht="15" customHeight="1">
      <c r="B57" s="301"/>
      <c r="C57" s="307"/>
      <c r="D57" s="305" t="s">
        <v>601</v>
      </c>
      <c r="E57" s="305"/>
      <c r="F57" s="305"/>
      <c r="G57" s="305"/>
      <c r="H57" s="305"/>
      <c r="I57" s="305"/>
      <c r="J57" s="305"/>
      <c r="K57" s="303"/>
    </row>
    <row r="58" spans="2:11" ht="15" customHeight="1">
      <c r="B58" s="301"/>
      <c r="C58" s="307"/>
      <c r="D58" s="305" t="s">
        <v>602</v>
      </c>
      <c r="E58" s="305"/>
      <c r="F58" s="305"/>
      <c r="G58" s="305"/>
      <c r="H58" s="305"/>
      <c r="I58" s="305"/>
      <c r="J58" s="305"/>
      <c r="K58" s="303"/>
    </row>
    <row r="59" spans="2:11" ht="15" customHeight="1">
      <c r="B59" s="301"/>
      <c r="C59" s="307"/>
      <c r="D59" s="305" t="s">
        <v>603</v>
      </c>
      <c r="E59" s="305"/>
      <c r="F59" s="305"/>
      <c r="G59" s="305"/>
      <c r="H59" s="305"/>
      <c r="I59" s="305"/>
      <c r="J59" s="305"/>
      <c r="K59" s="303"/>
    </row>
    <row r="60" spans="2:11" ht="15" customHeight="1">
      <c r="B60" s="301"/>
      <c r="C60" s="307"/>
      <c r="D60" s="310" t="s">
        <v>604</v>
      </c>
      <c r="E60" s="310"/>
      <c r="F60" s="310"/>
      <c r="G60" s="310"/>
      <c r="H60" s="310"/>
      <c r="I60" s="310"/>
      <c r="J60" s="310"/>
      <c r="K60" s="303"/>
    </row>
    <row r="61" spans="2:11" ht="15" customHeight="1">
      <c r="B61" s="301"/>
      <c r="C61" s="307"/>
      <c r="D61" s="305" t="s">
        <v>605</v>
      </c>
      <c r="E61" s="305"/>
      <c r="F61" s="305"/>
      <c r="G61" s="305"/>
      <c r="H61" s="305"/>
      <c r="I61" s="305"/>
      <c r="J61" s="305"/>
      <c r="K61" s="303"/>
    </row>
    <row r="62" spans="2:11" ht="12.75" customHeight="1">
      <c r="B62" s="301"/>
      <c r="C62" s="307"/>
      <c r="D62" s="307"/>
      <c r="E62" s="311"/>
      <c r="F62" s="307"/>
      <c r="G62" s="307"/>
      <c r="H62" s="307"/>
      <c r="I62" s="307"/>
      <c r="J62" s="307"/>
      <c r="K62" s="303"/>
    </row>
    <row r="63" spans="2:11" ht="15" customHeight="1">
      <c r="B63" s="301"/>
      <c r="C63" s="307"/>
      <c r="D63" s="305" t="s">
        <v>606</v>
      </c>
      <c r="E63" s="305"/>
      <c r="F63" s="305"/>
      <c r="G63" s="305"/>
      <c r="H63" s="305"/>
      <c r="I63" s="305"/>
      <c r="J63" s="305"/>
      <c r="K63" s="303"/>
    </row>
    <row r="64" spans="2:11" ht="15" customHeight="1">
      <c r="B64" s="301"/>
      <c r="C64" s="307"/>
      <c r="D64" s="310" t="s">
        <v>607</v>
      </c>
      <c r="E64" s="310"/>
      <c r="F64" s="310"/>
      <c r="G64" s="310"/>
      <c r="H64" s="310"/>
      <c r="I64" s="310"/>
      <c r="J64" s="310"/>
      <c r="K64" s="303"/>
    </row>
    <row r="65" spans="2:11" ht="15" customHeight="1">
      <c r="B65" s="301"/>
      <c r="C65" s="307"/>
      <c r="D65" s="305" t="s">
        <v>608</v>
      </c>
      <c r="E65" s="305"/>
      <c r="F65" s="305"/>
      <c r="G65" s="305"/>
      <c r="H65" s="305"/>
      <c r="I65" s="305"/>
      <c r="J65" s="305"/>
      <c r="K65" s="303"/>
    </row>
    <row r="66" spans="2:11" ht="15" customHeight="1">
      <c r="B66" s="301"/>
      <c r="C66" s="307"/>
      <c r="D66" s="305" t="s">
        <v>609</v>
      </c>
      <c r="E66" s="305"/>
      <c r="F66" s="305"/>
      <c r="G66" s="305"/>
      <c r="H66" s="305"/>
      <c r="I66" s="305"/>
      <c r="J66" s="305"/>
      <c r="K66" s="303"/>
    </row>
    <row r="67" spans="2:11" ht="15" customHeight="1">
      <c r="B67" s="301"/>
      <c r="C67" s="307"/>
      <c r="D67" s="305" t="s">
        <v>610</v>
      </c>
      <c r="E67" s="305"/>
      <c r="F67" s="305"/>
      <c r="G67" s="305"/>
      <c r="H67" s="305"/>
      <c r="I67" s="305"/>
      <c r="J67" s="305"/>
      <c r="K67" s="303"/>
    </row>
    <row r="68" spans="2:11" ht="15" customHeight="1">
      <c r="B68" s="301"/>
      <c r="C68" s="307"/>
      <c r="D68" s="305" t="s">
        <v>611</v>
      </c>
      <c r="E68" s="305"/>
      <c r="F68" s="305"/>
      <c r="G68" s="305"/>
      <c r="H68" s="305"/>
      <c r="I68" s="305"/>
      <c r="J68" s="305"/>
      <c r="K68" s="303"/>
    </row>
    <row r="69" spans="2:11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spans="2:11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spans="2:1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spans="2:11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ht="45" customHeight="1">
      <c r="B73" s="320"/>
      <c r="C73" s="321" t="s">
        <v>101</v>
      </c>
      <c r="D73" s="321"/>
      <c r="E73" s="321"/>
      <c r="F73" s="321"/>
      <c r="G73" s="321"/>
      <c r="H73" s="321"/>
      <c r="I73" s="321"/>
      <c r="J73" s="321"/>
      <c r="K73" s="322"/>
    </row>
    <row r="74" spans="2:11" ht="17.25" customHeight="1">
      <c r="B74" s="320"/>
      <c r="C74" s="323" t="s">
        <v>612</v>
      </c>
      <c r="D74" s="323"/>
      <c r="E74" s="323"/>
      <c r="F74" s="323" t="s">
        <v>613</v>
      </c>
      <c r="G74" s="324"/>
      <c r="H74" s="323" t="s">
        <v>129</v>
      </c>
      <c r="I74" s="323" t="s">
        <v>63</v>
      </c>
      <c r="J74" s="323" t="s">
        <v>614</v>
      </c>
      <c r="K74" s="322"/>
    </row>
    <row r="75" spans="2:11" ht="17.25" customHeight="1">
      <c r="B75" s="320"/>
      <c r="C75" s="325" t="s">
        <v>615</v>
      </c>
      <c r="D75" s="325"/>
      <c r="E75" s="325"/>
      <c r="F75" s="326" t="s">
        <v>616</v>
      </c>
      <c r="G75" s="327"/>
      <c r="H75" s="325"/>
      <c r="I75" s="325"/>
      <c r="J75" s="325" t="s">
        <v>617</v>
      </c>
      <c r="K75" s="322"/>
    </row>
    <row r="76" spans="2:11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spans="2:11" ht="15" customHeight="1">
      <c r="B77" s="320"/>
      <c r="C77" s="309" t="s">
        <v>59</v>
      </c>
      <c r="D77" s="328"/>
      <c r="E77" s="328"/>
      <c r="F77" s="330" t="s">
        <v>618</v>
      </c>
      <c r="G77" s="329"/>
      <c r="H77" s="309" t="s">
        <v>619</v>
      </c>
      <c r="I77" s="309" t="s">
        <v>620</v>
      </c>
      <c r="J77" s="309">
        <v>20</v>
      </c>
      <c r="K77" s="322"/>
    </row>
    <row r="78" spans="2:11" ht="15" customHeight="1">
      <c r="B78" s="320"/>
      <c r="C78" s="309" t="s">
        <v>621</v>
      </c>
      <c r="D78" s="309"/>
      <c r="E78" s="309"/>
      <c r="F78" s="330" t="s">
        <v>618</v>
      </c>
      <c r="G78" s="329"/>
      <c r="H78" s="309" t="s">
        <v>622</v>
      </c>
      <c r="I78" s="309" t="s">
        <v>620</v>
      </c>
      <c r="J78" s="309">
        <v>120</v>
      </c>
      <c r="K78" s="322"/>
    </row>
    <row r="79" spans="2:11" ht="15" customHeight="1">
      <c r="B79" s="331"/>
      <c r="C79" s="309" t="s">
        <v>623</v>
      </c>
      <c r="D79" s="309"/>
      <c r="E79" s="309"/>
      <c r="F79" s="330" t="s">
        <v>624</v>
      </c>
      <c r="G79" s="329"/>
      <c r="H79" s="309" t="s">
        <v>625</v>
      </c>
      <c r="I79" s="309" t="s">
        <v>620</v>
      </c>
      <c r="J79" s="309">
        <v>50</v>
      </c>
      <c r="K79" s="322"/>
    </row>
    <row r="80" spans="2:11" ht="15" customHeight="1">
      <c r="B80" s="331"/>
      <c r="C80" s="309" t="s">
        <v>626</v>
      </c>
      <c r="D80" s="309"/>
      <c r="E80" s="309"/>
      <c r="F80" s="330" t="s">
        <v>618</v>
      </c>
      <c r="G80" s="329"/>
      <c r="H80" s="309" t="s">
        <v>627</v>
      </c>
      <c r="I80" s="309" t="s">
        <v>628</v>
      </c>
      <c r="J80" s="309"/>
      <c r="K80" s="322"/>
    </row>
    <row r="81" spans="2:11" ht="15" customHeight="1">
      <c r="B81" s="331"/>
      <c r="C81" s="332" t="s">
        <v>629</v>
      </c>
      <c r="D81" s="332"/>
      <c r="E81" s="332"/>
      <c r="F81" s="333" t="s">
        <v>624</v>
      </c>
      <c r="G81" s="332"/>
      <c r="H81" s="332" t="s">
        <v>630</v>
      </c>
      <c r="I81" s="332" t="s">
        <v>620</v>
      </c>
      <c r="J81" s="332">
        <v>15</v>
      </c>
      <c r="K81" s="322"/>
    </row>
    <row r="82" spans="2:11" ht="15" customHeight="1">
      <c r="B82" s="331"/>
      <c r="C82" s="332" t="s">
        <v>631</v>
      </c>
      <c r="D82" s="332"/>
      <c r="E82" s="332"/>
      <c r="F82" s="333" t="s">
        <v>624</v>
      </c>
      <c r="G82" s="332"/>
      <c r="H82" s="332" t="s">
        <v>632</v>
      </c>
      <c r="I82" s="332" t="s">
        <v>620</v>
      </c>
      <c r="J82" s="332">
        <v>15</v>
      </c>
      <c r="K82" s="322"/>
    </row>
    <row r="83" spans="2:11" ht="15" customHeight="1">
      <c r="B83" s="331"/>
      <c r="C83" s="332" t="s">
        <v>633</v>
      </c>
      <c r="D83" s="332"/>
      <c r="E83" s="332"/>
      <c r="F83" s="333" t="s">
        <v>624</v>
      </c>
      <c r="G83" s="332"/>
      <c r="H83" s="332" t="s">
        <v>634</v>
      </c>
      <c r="I83" s="332" t="s">
        <v>620</v>
      </c>
      <c r="J83" s="332">
        <v>20</v>
      </c>
      <c r="K83" s="322"/>
    </row>
    <row r="84" spans="2:11" ht="15" customHeight="1">
      <c r="B84" s="331"/>
      <c r="C84" s="332" t="s">
        <v>635</v>
      </c>
      <c r="D84" s="332"/>
      <c r="E84" s="332"/>
      <c r="F84" s="333" t="s">
        <v>624</v>
      </c>
      <c r="G84" s="332"/>
      <c r="H84" s="332" t="s">
        <v>636</v>
      </c>
      <c r="I84" s="332" t="s">
        <v>620</v>
      </c>
      <c r="J84" s="332">
        <v>20</v>
      </c>
      <c r="K84" s="322"/>
    </row>
    <row r="85" spans="2:11" ht="15" customHeight="1">
      <c r="B85" s="331"/>
      <c r="C85" s="309" t="s">
        <v>637</v>
      </c>
      <c r="D85" s="309"/>
      <c r="E85" s="309"/>
      <c r="F85" s="330" t="s">
        <v>624</v>
      </c>
      <c r="G85" s="329"/>
      <c r="H85" s="309" t="s">
        <v>638</v>
      </c>
      <c r="I85" s="309" t="s">
        <v>620</v>
      </c>
      <c r="J85" s="309">
        <v>50</v>
      </c>
      <c r="K85" s="322"/>
    </row>
    <row r="86" spans="2:11" ht="15" customHeight="1">
      <c r="B86" s="331"/>
      <c r="C86" s="309" t="s">
        <v>639</v>
      </c>
      <c r="D86" s="309"/>
      <c r="E86" s="309"/>
      <c r="F86" s="330" t="s">
        <v>624</v>
      </c>
      <c r="G86" s="329"/>
      <c r="H86" s="309" t="s">
        <v>640</v>
      </c>
      <c r="I86" s="309" t="s">
        <v>620</v>
      </c>
      <c r="J86" s="309">
        <v>20</v>
      </c>
      <c r="K86" s="322"/>
    </row>
    <row r="87" spans="2:11" ht="15" customHeight="1">
      <c r="B87" s="331"/>
      <c r="C87" s="309" t="s">
        <v>641</v>
      </c>
      <c r="D87" s="309"/>
      <c r="E87" s="309"/>
      <c r="F87" s="330" t="s">
        <v>624</v>
      </c>
      <c r="G87" s="329"/>
      <c r="H87" s="309" t="s">
        <v>642</v>
      </c>
      <c r="I87" s="309" t="s">
        <v>620</v>
      </c>
      <c r="J87" s="309">
        <v>20</v>
      </c>
      <c r="K87" s="322"/>
    </row>
    <row r="88" spans="2:11" ht="15" customHeight="1">
      <c r="B88" s="331"/>
      <c r="C88" s="309" t="s">
        <v>643</v>
      </c>
      <c r="D88" s="309"/>
      <c r="E88" s="309"/>
      <c r="F88" s="330" t="s">
        <v>624</v>
      </c>
      <c r="G88" s="329"/>
      <c r="H88" s="309" t="s">
        <v>644</v>
      </c>
      <c r="I88" s="309" t="s">
        <v>620</v>
      </c>
      <c r="J88" s="309">
        <v>50</v>
      </c>
      <c r="K88" s="322"/>
    </row>
    <row r="89" spans="2:11" ht="15" customHeight="1">
      <c r="B89" s="331"/>
      <c r="C89" s="309" t="s">
        <v>645</v>
      </c>
      <c r="D89" s="309"/>
      <c r="E89" s="309"/>
      <c r="F89" s="330" t="s">
        <v>624</v>
      </c>
      <c r="G89" s="329"/>
      <c r="H89" s="309" t="s">
        <v>645</v>
      </c>
      <c r="I89" s="309" t="s">
        <v>620</v>
      </c>
      <c r="J89" s="309">
        <v>50</v>
      </c>
      <c r="K89" s="322"/>
    </row>
    <row r="90" spans="2:11" ht="15" customHeight="1">
      <c r="B90" s="331"/>
      <c r="C90" s="309" t="s">
        <v>134</v>
      </c>
      <c r="D90" s="309"/>
      <c r="E90" s="309"/>
      <c r="F90" s="330" t="s">
        <v>624</v>
      </c>
      <c r="G90" s="329"/>
      <c r="H90" s="309" t="s">
        <v>646</v>
      </c>
      <c r="I90" s="309" t="s">
        <v>620</v>
      </c>
      <c r="J90" s="309">
        <v>255</v>
      </c>
      <c r="K90" s="322"/>
    </row>
    <row r="91" spans="2:11" ht="15" customHeight="1">
      <c r="B91" s="331"/>
      <c r="C91" s="309" t="s">
        <v>647</v>
      </c>
      <c r="D91" s="309"/>
      <c r="E91" s="309"/>
      <c r="F91" s="330" t="s">
        <v>618</v>
      </c>
      <c r="G91" s="329"/>
      <c r="H91" s="309" t="s">
        <v>648</v>
      </c>
      <c r="I91" s="309" t="s">
        <v>649</v>
      </c>
      <c r="J91" s="309"/>
      <c r="K91" s="322"/>
    </row>
    <row r="92" spans="2:11" ht="15" customHeight="1">
      <c r="B92" s="331"/>
      <c r="C92" s="309" t="s">
        <v>650</v>
      </c>
      <c r="D92" s="309"/>
      <c r="E92" s="309"/>
      <c r="F92" s="330" t="s">
        <v>618</v>
      </c>
      <c r="G92" s="329"/>
      <c r="H92" s="309" t="s">
        <v>651</v>
      </c>
      <c r="I92" s="309" t="s">
        <v>652</v>
      </c>
      <c r="J92" s="309"/>
      <c r="K92" s="322"/>
    </row>
    <row r="93" spans="2:11" ht="15" customHeight="1">
      <c r="B93" s="331"/>
      <c r="C93" s="309" t="s">
        <v>653</v>
      </c>
      <c r="D93" s="309"/>
      <c r="E93" s="309"/>
      <c r="F93" s="330" t="s">
        <v>618</v>
      </c>
      <c r="G93" s="329"/>
      <c r="H93" s="309" t="s">
        <v>653</v>
      </c>
      <c r="I93" s="309" t="s">
        <v>652</v>
      </c>
      <c r="J93" s="309"/>
      <c r="K93" s="322"/>
    </row>
    <row r="94" spans="2:11" ht="15" customHeight="1">
      <c r="B94" s="331"/>
      <c r="C94" s="309" t="s">
        <v>44</v>
      </c>
      <c r="D94" s="309"/>
      <c r="E94" s="309"/>
      <c r="F94" s="330" t="s">
        <v>618</v>
      </c>
      <c r="G94" s="329"/>
      <c r="H94" s="309" t="s">
        <v>654</v>
      </c>
      <c r="I94" s="309" t="s">
        <v>652</v>
      </c>
      <c r="J94" s="309"/>
      <c r="K94" s="322"/>
    </row>
    <row r="95" spans="2:11" ht="15" customHeight="1">
      <c r="B95" s="331"/>
      <c r="C95" s="309" t="s">
        <v>54</v>
      </c>
      <c r="D95" s="309"/>
      <c r="E95" s="309"/>
      <c r="F95" s="330" t="s">
        <v>618</v>
      </c>
      <c r="G95" s="329"/>
      <c r="H95" s="309" t="s">
        <v>655</v>
      </c>
      <c r="I95" s="309" t="s">
        <v>652</v>
      </c>
      <c r="J95" s="309"/>
      <c r="K95" s="322"/>
    </row>
    <row r="96" spans="2:11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spans="2:11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spans="2:11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spans="2:11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spans="2:11" ht="45" customHeight="1">
      <c r="B100" s="320"/>
      <c r="C100" s="321" t="s">
        <v>656</v>
      </c>
      <c r="D100" s="321"/>
      <c r="E100" s="321"/>
      <c r="F100" s="321"/>
      <c r="G100" s="321"/>
      <c r="H100" s="321"/>
      <c r="I100" s="321"/>
      <c r="J100" s="321"/>
      <c r="K100" s="322"/>
    </row>
    <row r="101" spans="2:11" ht="17.25" customHeight="1">
      <c r="B101" s="320"/>
      <c r="C101" s="323" t="s">
        <v>612</v>
      </c>
      <c r="D101" s="323"/>
      <c r="E101" s="323"/>
      <c r="F101" s="323" t="s">
        <v>613</v>
      </c>
      <c r="G101" s="324"/>
      <c r="H101" s="323" t="s">
        <v>129</v>
      </c>
      <c r="I101" s="323" t="s">
        <v>63</v>
      </c>
      <c r="J101" s="323" t="s">
        <v>614</v>
      </c>
      <c r="K101" s="322"/>
    </row>
    <row r="102" spans="2:11" ht="17.25" customHeight="1">
      <c r="B102" s="320"/>
      <c r="C102" s="325" t="s">
        <v>615</v>
      </c>
      <c r="D102" s="325"/>
      <c r="E102" s="325"/>
      <c r="F102" s="326" t="s">
        <v>616</v>
      </c>
      <c r="G102" s="327"/>
      <c r="H102" s="325"/>
      <c r="I102" s="325"/>
      <c r="J102" s="325" t="s">
        <v>617</v>
      </c>
      <c r="K102" s="322"/>
    </row>
    <row r="103" spans="2:11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spans="2:11" ht="15" customHeight="1">
      <c r="B104" s="320"/>
      <c r="C104" s="309" t="s">
        <v>59</v>
      </c>
      <c r="D104" s="328"/>
      <c r="E104" s="328"/>
      <c r="F104" s="330" t="s">
        <v>618</v>
      </c>
      <c r="G104" s="339"/>
      <c r="H104" s="309" t="s">
        <v>657</v>
      </c>
      <c r="I104" s="309" t="s">
        <v>620</v>
      </c>
      <c r="J104" s="309">
        <v>20</v>
      </c>
      <c r="K104" s="322"/>
    </row>
    <row r="105" spans="2:11" ht="15" customHeight="1">
      <c r="B105" s="320"/>
      <c r="C105" s="309" t="s">
        <v>621</v>
      </c>
      <c r="D105" s="309"/>
      <c r="E105" s="309"/>
      <c r="F105" s="330" t="s">
        <v>618</v>
      </c>
      <c r="G105" s="309"/>
      <c r="H105" s="309" t="s">
        <v>657</v>
      </c>
      <c r="I105" s="309" t="s">
        <v>620</v>
      </c>
      <c r="J105" s="309">
        <v>120</v>
      </c>
      <c r="K105" s="322"/>
    </row>
    <row r="106" spans="2:11" ht="15" customHeight="1">
      <c r="B106" s="331"/>
      <c r="C106" s="309" t="s">
        <v>623</v>
      </c>
      <c r="D106" s="309"/>
      <c r="E106" s="309"/>
      <c r="F106" s="330" t="s">
        <v>624</v>
      </c>
      <c r="G106" s="309"/>
      <c r="H106" s="309" t="s">
        <v>657</v>
      </c>
      <c r="I106" s="309" t="s">
        <v>620</v>
      </c>
      <c r="J106" s="309">
        <v>50</v>
      </c>
      <c r="K106" s="322"/>
    </row>
    <row r="107" spans="2:11" ht="15" customHeight="1">
      <c r="B107" s="331"/>
      <c r="C107" s="309" t="s">
        <v>626</v>
      </c>
      <c r="D107" s="309"/>
      <c r="E107" s="309"/>
      <c r="F107" s="330" t="s">
        <v>618</v>
      </c>
      <c r="G107" s="309"/>
      <c r="H107" s="309" t="s">
        <v>657</v>
      </c>
      <c r="I107" s="309" t="s">
        <v>628</v>
      </c>
      <c r="J107" s="309"/>
      <c r="K107" s="322"/>
    </row>
    <row r="108" spans="2:11" ht="15" customHeight="1">
      <c r="B108" s="331"/>
      <c r="C108" s="309" t="s">
        <v>637</v>
      </c>
      <c r="D108" s="309"/>
      <c r="E108" s="309"/>
      <c r="F108" s="330" t="s">
        <v>624</v>
      </c>
      <c r="G108" s="309"/>
      <c r="H108" s="309" t="s">
        <v>657</v>
      </c>
      <c r="I108" s="309" t="s">
        <v>620</v>
      </c>
      <c r="J108" s="309">
        <v>50</v>
      </c>
      <c r="K108" s="322"/>
    </row>
    <row r="109" spans="2:11" ht="15" customHeight="1">
      <c r="B109" s="331"/>
      <c r="C109" s="309" t="s">
        <v>645</v>
      </c>
      <c r="D109" s="309"/>
      <c r="E109" s="309"/>
      <c r="F109" s="330" t="s">
        <v>624</v>
      </c>
      <c r="G109" s="309"/>
      <c r="H109" s="309" t="s">
        <v>657</v>
      </c>
      <c r="I109" s="309" t="s">
        <v>620</v>
      </c>
      <c r="J109" s="309">
        <v>50</v>
      </c>
      <c r="K109" s="322"/>
    </row>
    <row r="110" spans="2:11" ht="15" customHeight="1">
      <c r="B110" s="331"/>
      <c r="C110" s="309" t="s">
        <v>643</v>
      </c>
      <c r="D110" s="309"/>
      <c r="E110" s="309"/>
      <c r="F110" s="330" t="s">
        <v>624</v>
      </c>
      <c r="G110" s="309"/>
      <c r="H110" s="309" t="s">
        <v>657</v>
      </c>
      <c r="I110" s="309" t="s">
        <v>620</v>
      </c>
      <c r="J110" s="309">
        <v>50</v>
      </c>
      <c r="K110" s="322"/>
    </row>
    <row r="111" spans="2:11" ht="15" customHeight="1">
      <c r="B111" s="331"/>
      <c r="C111" s="309" t="s">
        <v>59</v>
      </c>
      <c r="D111" s="309"/>
      <c r="E111" s="309"/>
      <c r="F111" s="330" t="s">
        <v>618</v>
      </c>
      <c r="G111" s="309"/>
      <c r="H111" s="309" t="s">
        <v>658</v>
      </c>
      <c r="I111" s="309" t="s">
        <v>620</v>
      </c>
      <c r="J111" s="309">
        <v>20</v>
      </c>
      <c r="K111" s="322"/>
    </row>
    <row r="112" spans="2:11" ht="15" customHeight="1">
      <c r="B112" s="331"/>
      <c r="C112" s="309" t="s">
        <v>659</v>
      </c>
      <c r="D112" s="309"/>
      <c r="E112" s="309"/>
      <c r="F112" s="330" t="s">
        <v>618</v>
      </c>
      <c r="G112" s="309"/>
      <c r="H112" s="309" t="s">
        <v>660</v>
      </c>
      <c r="I112" s="309" t="s">
        <v>620</v>
      </c>
      <c r="J112" s="309">
        <v>120</v>
      </c>
      <c r="K112" s="322"/>
    </row>
    <row r="113" spans="2:11" ht="15" customHeight="1">
      <c r="B113" s="331"/>
      <c r="C113" s="309" t="s">
        <v>44</v>
      </c>
      <c r="D113" s="309"/>
      <c r="E113" s="309"/>
      <c r="F113" s="330" t="s">
        <v>618</v>
      </c>
      <c r="G113" s="309"/>
      <c r="H113" s="309" t="s">
        <v>661</v>
      </c>
      <c r="I113" s="309" t="s">
        <v>652</v>
      </c>
      <c r="J113" s="309"/>
      <c r="K113" s="322"/>
    </row>
    <row r="114" spans="2:11" ht="15" customHeight="1">
      <c r="B114" s="331"/>
      <c r="C114" s="309" t="s">
        <v>54</v>
      </c>
      <c r="D114" s="309"/>
      <c r="E114" s="309"/>
      <c r="F114" s="330" t="s">
        <v>618</v>
      </c>
      <c r="G114" s="309"/>
      <c r="H114" s="309" t="s">
        <v>662</v>
      </c>
      <c r="I114" s="309" t="s">
        <v>652</v>
      </c>
      <c r="J114" s="309"/>
      <c r="K114" s="322"/>
    </row>
    <row r="115" spans="2:11" ht="15" customHeight="1">
      <c r="B115" s="331"/>
      <c r="C115" s="309" t="s">
        <v>63</v>
      </c>
      <c r="D115" s="309"/>
      <c r="E115" s="309"/>
      <c r="F115" s="330" t="s">
        <v>618</v>
      </c>
      <c r="G115" s="309"/>
      <c r="H115" s="309" t="s">
        <v>663</v>
      </c>
      <c r="I115" s="309" t="s">
        <v>664</v>
      </c>
      <c r="J115" s="309"/>
      <c r="K115" s="322"/>
    </row>
    <row r="116" spans="2:11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spans="2:11" ht="18.75" customHeight="1">
      <c r="B117" s="341"/>
      <c r="C117" s="305"/>
      <c r="D117" s="305"/>
      <c r="E117" s="305"/>
      <c r="F117" s="342"/>
      <c r="G117" s="305"/>
      <c r="H117" s="305"/>
      <c r="I117" s="305"/>
      <c r="J117" s="305"/>
      <c r="K117" s="341"/>
    </row>
    <row r="118" spans="2:11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spans="2:11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spans="2:11" ht="45" customHeight="1">
      <c r="B120" s="346"/>
      <c r="C120" s="299" t="s">
        <v>665</v>
      </c>
      <c r="D120" s="299"/>
      <c r="E120" s="299"/>
      <c r="F120" s="299"/>
      <c r="G120" s="299"/>
      <c r="H120" s="299"/>
      <c r="I120" s="299"/>
      <c r="J120" s="299"/>
      <c r="K120" s="347"/>
    </row>
    <row r="121" spans="2:11" ht="17.25" customHeight="1">
      <c r="B121" s="348"/>
      <c r="C121" s="323" t="s">
        <v>612</v>
      </c>
      <c r="D121" s="323"/>
      <c r="E121" s="323"/>
      <c r="F121" s="323" t="s">
        <v>613</v>
      </c>
      <c r="G121" s="324"/>
      <c r="H121" s="323" t="s">
        <v>129</v>
      </c>
      <c r="I121" s="323" t="s">
        <v>63</v>
      </c>
      <c r="J121" s="323" t="s">
        <v>614</v>
      </c>
      <c r="K121" s="349"/>
    </row>
    <row r="122" spans="2:11" ht="17.25" customHeight="1">
      <c r="B122" s="348"/>
      <c r="C122" s="325" t="s">
        <v>615</v>
      </c>
      <c r="D122" s="325"/>
      <c r="E122" s="325"/>
      <c r="F122" s="326" t="s">
        <v>616</v>
      </c>
      <c r="G122" s="327"/>
      <c r="H122" s="325"/>
      <c r="I122" s="325"/>
      <c r="J122" s="325" t="s">
        <v>617</v>
      </c>
      <c r="K122" s="349"/>
    </row>
    <row r="123" spans="2:11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spans="2:11" ht="15" customHeight="1">
      <c r="B124" s="350"/>
      <c r="C124" s="309" t="s">
        <v>621</v>
      </c>
      <c r="D124" s="328"/>
      <c r="E124" s="328"/>
      <c r="F124" s="330" t="s">
        <v>618</v>
      </c>
      <c r="G124" s="309"/>
      <c r="H124" s="309" t="s">
        <v>657</v>
      </c>
      <c r="I124" s="309" t="s">
        <v>620</v>
      </c>
      <c r="J124" s="309">
        <v>120</v>
      </c>
      <c r="K124" s="352"/>
    </row>
    <row r="125" spans="2:11" ht="15" customHeight="1">
      <c r="B125" s="350"/>
      <c r="C125" s="309" t="s">
        <v>666</v>
      </c>
      <c r="D125" s="309"/>
      <c r="E125" s="309"/>
      <c r="F125" s="330" t="s">
        <v>618</v>
      </c>
      <c r="G125" s="309"/>
      <c r="H125" s="309" t="s">
        <v>667</v>
      </c>
      <c r="I125" s="309" t="s">
        <v>620</v>
      </c>
      <c r="J125" s="309" t="s">
        <v>668</v>
      </c>
      <c r="K125" s="352"/>
    </row>
    <row r="126" spans="2:11" ht="15" customHeight="1">
      <c r="B126" s="350"/>
      <c r="C126" s="309" t="s">
        <v>89</v>
      </c>
      <c r="D126" s="309"/>
      <c r="E126" s="309"/>
      <c r="F126" s="330" t="s">
        <v>618</v>
      </c>
      <c r="G126" s="309"/>
      <c r="H126" s="309" t="s">
        <v>669</v>
      </c>
      <c r="I126" s="309" t="s">
        <v>620</v>
      </c>
      <c r="J126" s="309" t="s">
        <v>668</v>
      </c>
      <c r="K126" s="352"/>
    </row>
    <row r="127" spans="2:11" ht="15" customHeight="1">
      <c r="B127" s="350"/>
      <c r="C127" s="309" t="s">
        <v>629</v>
      </c>
      <c r="D127" s="309"/>
      <c r="E127" s="309"/>
      <c r="F127" s="330" t="s">
        <v>624</v>
      </c>
      <c r="G127" s="309"/>
      <c r="H127" s="309" t="s">
        <v>630</v>
      </c>
      <c r="I127" s="309" t="s">
        <v>620</v>
      </c>
      <c r="J127" s="309">
        <v>15</v>
      </c>
      <c r="K127" s="352"/>
    </row>
    <row r="128" spans="2:11" ht="15" customHeight="1">
      <c r="B128" s="350"/>
      <c r="C128" s="332" t="s">
        <v>631</v>
      </c>
      <c r="D128" s="332"/>
      <c r="E128" s="332"/>
      <c r="F128" s="333" t="s">
        <v>624</v>
      </c>
      <c r="G128" s="332"/>
      <c r="H128" s="332" t="s">
        <v>632</v>
      </c>
      <c r="I128" s="332" t="s">
        <v>620</v>
      </c>
      <c r="J128" s="332">
        <v>15</v>
      </c>
      <c r="K128" s="352"/>
    </row>
    <row r="129" spans="2:11" ht="15" customHeight="1">
      <c r="B129" s="350"/>
      <c r="C129" s="332" t="s">
        <v>633</v>
      </c>
      <c r="D129" s="332"/>
      <c r="E129" s="332"/>
      <c r="F129" s="333" t="s">
        <v>624</v>
      </c>
      <c r="G129" s="332"/>
      <c r="H129" s="332" t="s">
        <v>634</v>
      </c>
      <c r="I129" s="332" t="s">
        <v>620</v>
      </c>
      <c r="J129" s="332">
        <v>20</v>
      </c>
      <c r="K129" s="352"/>
    </row>
    <row r="130" spans="2:11" ht="15" customHeight="1">
      <c r="B130" s="350"/>
      <c r="C130" s="332" t="s">
        <v>635</v>
      </c>
      <c r="D130" s="332"/>
      <c r="E130" s="332"/>
      <c r="F130" s="333" t="s">
        <v>624</v>
      </c>
      <c r="G130" s="332"/>
      <c r="H130" s="332" t="s">
        <v>636</v>
      </c>
      <c r="I130" s="332" t="s">
        <v>620</v>
      </c>
      <c r="J130" s="332">
        <v>20</v>
      </c>
      <c r="K130" s="352"/>
    </row>
    <row r="131" spans="2:11" ht="15" customHeight="1">
      <c r="B131" s="350"/>
      <c r="C131" s="309" t="s">
        <v>623</v>
      </c>
      <c r="D131" s="309"/>
      <c r="E131" s="309"/>
      <c r="F131" s="330" t="s">
        <v>624</v>
      </c>
      <c r="G131" s="309"/>
      <c r="H131" s="309" t="s">
        <v>657</v>
      </c>
      <c r="I131" s="309" t="s">
        <v>620</v>
      </c>
      <c r="J131" s="309">
        <v>50</v>
      </c>
      <c r="K131" s="352"/>
    </row>
    <row r="132" spans="2:11" ht="15" customHeight="1">
      <c r="B132" s="350"/>
      <c r="C132" s="309" t="s">
        <v>637</v>
      </c>
      <c r="D132" s="309"/>
      <c r="E132" s="309"/>
      <c r="F132" s="330" t="s">
        <v>624</v>
      </c>
      <c r="G132" s="309"/>
      <c r="H132" s="309" t="s">
        <v>657</v>
      </c>
      <c r="I132" s="309" t="s">
        <v>620</v>
      </c>
      <c r="J132" s="309">
        <v>50</v>
      </c>
      <c r="K132" s="352"/>
    </row>
    <row r="133" spans="2:11" ht="15" customHeight="1">
      <c r="B133" s="350"/>
      <c r="C133" s="309" t="s">
        <v>643</v>
      </c>
      <c r="D133" s="309"/>
      <c r="E133" s="309"/>
      <c r="F133" s="330" t="s">
        <v>624</v>
      </c>
      <c r="G133" s="309"/>
      <c r="H133" s="309" t="s">
        <v>657</v>
      </c>
      <c r="I133" s="309" t="s">
        <v>620</v>
      </c>
      <c r="J133" s="309">
        <v>50</v>
      </c>
      <c r="K133" s="352"/>
    </row>
    <row r="134" spans="2:11" ht="15" customHeight="1">
      <c r="B134" s="350"/>
      <c r="C134" s="309" t="s">
        <v>645</v>
      </c>
      <c r="D134" s="309"/>
      <c r="E134" s="309"/>
      <c r="F134" s="330" t="s">
        <v>624</v>
      </c>
      <c r="G134" s="309"/>
      <c r="H134" s="309" t="s">
        <v>657</v>
      </c>
      <c r="I134" s="309" t="s">
        <v>620</v>
      </c>
      <c r="J134" s="309">
        <v>50</v>
      </c>
      <c r="K134" s="352"/>
    </row>
    <row r="135" spans="2:11" ht="15" customHeight="1">
      <c r="B135" s="350"/>
      <c r="C135" s="309" t="s">
        <v>134</v>
      </c>
      <c r="D135" s="309"/>
      <c r="E135" s="309"/>
      <c r="F135" s="330" t="s">
        <v>624</v>
      </c>
      <c r="G135" s="309"/>
      <c r="H135" s="309" t="s">
        <v>670</v>
      </c>
      <c r="I135" s="309" t="s">
        <v>620</v>
      </c>
      <c r="J135" s="309">
        <v>255</v>
      </c>
      <c r="K135" s="352"/>
    </row>
    <row r="136" spans="2:11" ht="15" customHeight="1">
      <c r="B136" s="350"/>
      <c r="C136" s="309" t="s">
        <v>647</v>
      </c>
      <c r="D136" s="309"/>
      <c r="E136" s="309"/>
      <c r="F136" s="330" t="s">
        <v>618</v>
      </c>
      <c r="G136" s="309"/>
      <c r="H136" s="309" t="s">
        <v>671</v>
      </c>
      <c r="I136" s="309" t="s">
        <v>649</v>
      </c>
      <c r="J136" s="309"/>
      <c r="K136" s="352"/>
    </row>
    <row r="137" spans="2:11" ht="15" customHeight="1">
      <c r="B137" s="350"/>
      <c r="C137" s="309" t="s">
        <v>650</v>
      </c>
      <c r="D137" s="309"/>
      <c r="E137" s="309"/>
      <c r="F137" s="330" t="s">
        <v>618</v>
      </c>
      <c r="G137" s="309"/>
      <c r="H137" s="309" t="s">
        <v>672</v>
      </c>
      <c r="I137" s="309" t="s">
        <v>652</v>
      </c>
      <c r="J137" s="309"/>
      <c r="K137" s="352"/>
    </row>
    <row r="138" spans="2:11" ht="15" customHeight="1">
      <c r="B138" s="350"/>
      <c r="C138" s="309" t="s">
        <v>653</v>
      </c>
      <c r="D138" s="309"/>
      <c r="E138" s="309"/>
      <c r="F138" s="330" t="s">
        <v>618</v>
      </c>
      <c r="G138" s="309"/>
      <c r="H138" s="309" t="s">
        <v>653</v>
      </c>
      <c r="I138" s="309" t="s">
        <v>652</v>
      </c>
      <c r="J138" s="309"/>
      <c r="K138" s="352"/>
    </row>
    <row r="139" spans="2:11" ht="15" customHeight="1">
      <c r="B139" s="350"/>
      <c r="C139" s="309" t="s">
        <v>44</v>
      </c>
      <c r="D139" s="309"/>
      <c r="E139" s="309"/>
      <c r="F139" s="330" t="s">
        <v>618</v>
      </c>
      <c r="G139" s="309"/>
      <c r="H139" s="309" t="s">
        <v>673</v>
      </c>
      <c r="I139" s="309" t="s">
        <v>652</v>
      </c>
      <c r="J139" s="309"/>
      <c r="K139" s="352"/>
    </row>
    <row r="140" spans="2:11" ht="15" customHeight="1">
      <c r="B140" s="350"/>
      <c r="C140" s="309" t="s">
        <v>674</v>
      </c>
      <c r="D140" s="309"/>
      <c r="E140" s="309"/>
      <c r="F140" s="330" t="s">
        <v>618</v>
      </c>
      <c r="G140" s="309"/>
      <c r="H140" s="309" t="s">
        <v>675</v>
      </c>
      <c r="I140" s="309" t="s">
        <v>652</v>
      </c>
      <c r="J140" s="309"/>
      <c r="K140" s="352"/>
    </row>
    <row r="141" spans="2:1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spans="2:11" ht="18.75" customHeight="1">
      <c r="B142" s="305"/>
      <c r="C142" s="305"/>
      <c r="D142" s="305"/>
      <c r="E142" s="305"/>
      <c r="F142" s="342"/>
      <c r="G142" s="305"/>
      <c r="H142" s="305"/>
      <c r="I142" s="305"/>
      <c r="J142" s="305"/>
      <c r="K142" s="305"/>
    </row>
    <row r="143" spans="2:11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spans="2:11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spans="2:11" ht="45" customHeight="1">
      <c r="B145" s="320"/>
      <c r="C145" s="321" t="s">
        <v>676</v>
      </c>
      <c r="D145" s="321"/>
      <c r="E145" s="321"/>
      <c r="F145" s="321"/>
      <c r="G145" s="321"/>
      <c r="H145" s="321"/>
      <c r="I145" s="321"/>
      <c r="J145" s="321"/>
      <c r="K145" s="322"/>
    </row>
    <row r="146" spans="2:11" ht="17.25" customHeight="1">
      <c r="B146" s="320"/>
      <c r="C146" s="323" t="s">
        <v>612</v>
      </c>
      <c r="D146" s="323"/>
      <c r="E146" s="323"/>
      <c r="F146" s="323" t="s">
        <v>613</v>
      </c>
      <c r="G146" s="324"/>
      <c r="H146" s="323" t="s">
        <v>129</v>
      </c>
      <c r="I146" s="323" t="s">
        <v>63</v>
      </c>
      <c r="J146" s="323" t="s">
        <v>614</v>
      </c>
      <c r="K146" s="322"/>
    </row>
    <row r="147" spans="2:11" ht="17.25" customHeight="1">
      <c r="B147" s="320"/>
      <c r="C147" s="325" t="s">
        <v>615</v>
      </c>
      <c r="D147" s="325"/>
      <c r="E147" s="325"/>
      <c r="F147" s="326" t="s">
        <v>616</v>
      </c>
      <c r="G147" s="327"/>
      <c r="H147" s="325"/>
      <c r="I147" s="325"/>
      <c r="J147" s="325" t="s">
        <v>617</v>
      </c>
      <c r="K147" s="322"/>
    </row>
    <row r="148" spans="2:11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spans="2:11" ht="15" customHeight="1">
      <c r="B149" s="331"/>
      <c r="C149" s="356" t="s">
        <v>621</v>
      </c>
      <c r="D149" s="309"/>
      <c r="E149" s="309"/>
      <c r="F149" s="357" t="s">
        <v>618</v>
      </c>
      <c r="G149" s="309"/>
      <c r="H149" s="356" t="s">
        <v>657</v>
      </c>
      <c r="I149" s="356" t="s">
        <v>620</v>
      </c>
      <c r="J149" s="356">
        <v>120</v>
      </c>
      <c r="K149" s="352"/>
    </row>
    <row r="150" spans="2:11" ht="15" customHeight="1">
      <c r="B150" s="331"/>
      <c r="C150" s="356" t="s">
        <v>666</v>
      </c>
      <c r="D150" s="309"/>
      <c r="E150" s="309"/>
      <c r="F150" s="357" t="s">
        <v>618</v>
      </c>
      <c r="G150" s="309"/>
      <c r="H150" s="356" t="s">
        <v>677</v>
      </c>
      <c r="I150" s="356" t="s">
        <v>620</v>
      </c>
      <c r="J150" s="356" t="s">
        <v>668</v>
      </c>
      <c r="K150" s="352"/>
    </row>
    <row r="151" spans="2:11" ht="15" customHeight="1">
      <c r="B151" s="331"/>
      <c r="C151" s="356" t="s">
        <v>89</v>
      </c>
      <c r="D151" s="309"/>
      <c r="E151" s="309"/>
      <c r="F151" s="357" t="s">
        <v>618</v>
      </c>
      <c r="G151" s="309"/>
      <c r="H151" s="356" t="s">
        <v>678</v>
      </c>
      <c r="I151" s="356" t="s">
        <v>620</v>
      </c>
      <c r="J151" s="356" t="s">
        <v>668</v>
      </c>
      <c r="K151" s="352"/>
    </row>
    <row r="152" spans="2:11" ht="15" customHeight="1">
      <c r="B152" s="331"/>
      <c r="C152" s="356" t="s">
        <v>623</v>
      </c>
      <c r="D152" s="309"/>
      <c r="E152" s="309"/>
      <c r="F152" s="357" t="s">
        <v>624</v>
      </c>
      <c r="G152" s="309"/>
      <c r="H152" s="356" t="s">
        <v>657</v>
      </c>
      <c r="I152" s="356" t="s">
        <v>620</v>
      </c>
      <c r="J152" s="356">
        <v>50</v>
      </c>
      <c r="K152" s="352"/>
    </row>
    <row r="153" spans="2:11" ht="15" customHeight="1">
      <c r="B153" s="331"/>
      <c r="C153" s="356" t="s">
        <v>626</v>
      </c>
      <c r="D153" s="309"/>
      <c r="E153" s="309"/>
      <c r="F153" s="357" t="s">
        <v>618</v>
      </c>
      <c r="G153" s="309"/>
      <c r="H153" s="356" t="s">
        <v>657</v>
      </c>
      <c r="I153" s="356" t="s">
        <v>628</v>
      </c>
      <c r="J153" s="356"/>
      <c r="K153" s="352"/>
    </row>
    <row r="154" spans="2:11" ht="15" customHeight="1">
      <c r="B154" s="331"/>
      <c r="C154" s="356" t="s">
        <v>637</v>
      </c>
      <c r="D154" s="309"/>
      <c r="E154" s="309"/>
      <c r="F154" s="357" t="s">
        <v>624</v>
      </c>
      <c r="G154" s="309"/>
      <c r="H154" s="356" t="s">
        <v>657</v>
      </c>
      <c r="I154" s="356" t="s">
        <v>620</v>
      </c>
      <c r="J154" s="356">
        <v>50</v>
      </c>
      <c r="K154" s="352"/>
    </row>
    <row r="155" spans="2:11" ht="15" customHeight="1">
      <c r="B155" s="331"/>
      <c r="C155" s="356" t="s">
        <v>645</v>
      </c>
      <c r="D155" s="309"/>
      <c r="E155" s="309"/>
      <c r="F155" s="357" t="s">
        <v>624</v>
      </c>
      <c r="G155" s="309"/>
      <c r="H155" s="356" t="s">
        <v>657</v>
      </c>
      <c r="I155" s="356" t="s">
        <v>620</v>
      </c>
      <c r="J155" s="356">
        <v>50</v>
      </c>
      <c r="K155" s="352"/>
    </row>
    <row r="156" spans="2:11" ht="15" customHeight="1">
      <c r="B156" s="331"/>
      <c r="C156" s="356" t="s">
        <v>643</v>
      </c>
      <c r="D156" s="309"/>
      <c r="E156" s="309"/>
      <c r="F156" s="357" t="s">
        <v>624</v>
      </c>
      <c r="G156" s="309"/>
      <c r="H156" s="356" t="s">
        <v>657</v>
      </c>
      <c r="I156" s="356" t="s">
        <v>620</v>
      </c>
      <c r="J156" s="356">
        <v>50</v>
      </c>
      <c r="K156" s="352"/>
    </row>
    <row r="157" spans="2:11" ht="15" customHeight="1">
      <c r="B157" s="331"/>
      <c r="C157" s="356" t="s">
        <v>108</v>
      </c>
      <c r="D157" s="309"/>
      <c r="E157" s="309"/>
      <c r="F157" s="357" t="s">
        <v>618</v>
      </c>
      <c r="G157" s="309"/>
      <c r="H157" s="356" t="s">
        <v>679</v>
      </c>
      <c r="I157" s="356" t="s">
        <v>620</v>
      </c>
      <c r="J157" s="356" t="s">
        <v>680</v>
      </c>
      <c r="K157" s="352"/>
    </row>
    <row r="158" spans="2:11" ht="15" customHeight="1">
      <c r="B158" s="331"/>
      <c r="C158" s="356" t="s">
        <v>681</v>
      </c>
      <c r="D158" s="309"/>
      <c r="E158" s="309"/>
      <c r="F158" s="357" t="s">
        <v>618</v>
      </c>
      <c r="G158" s="309"/>
      <c r="H158" s="356" t="s">
        <v>682</v>
      </c>
      <c r="I158" s="356" t="s">
        <v>652</v>
      </c>
      <c r="J158" s="356"/>
      <c r="K158" s="352"/>
    </row>
    <row r="159" spans="2:11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spans="2:11" ht="18.75" customHeight="1">
      <c r="B160" s="305"/>
      <c r="C160" s="309"/>
      <c r="D160" s="309"/>
      <c r="E160" s="309"/>
      <c r="F160" s="330"/>
      <c r="G160" s="309"/>
      <c r="H160" s="309"/>
      <c r="I160" s="309"/>
      <c r="J160" s="309"/>
      <c r="K160" s="305"/>
    </row>
    <row r="161" spans="2:1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299" t="s">
        <v>683</v>
      </c>
      <c r="D163" s="299"/>
      <c r="E163" s="299"/>
      <c r="F163" s="299"/>
      <c r="G163" s="299"/>
      <c r="H163" s="299"/>
      <c r="I163" s="299"/>
      <c r="J163" s="299"/>
      <c r="K163" s="300"/>
    </row>
    <row r="164" spans="2:11" ht="17.25" customHeight="1">
      <c r="B164" s="298"/>
      <c r="C164" s="323" t="s">
        <v>612</v>
      </c>
      <c r="D164" s="323"/>
      <c r="E164" s="323"/>
      <c r="F164" s="323" t="s">
        <v>613</v>
      </c>
      <c r="G164" s="360"/>
      <c r="H164" s="361" t="s">
        <v>129</v>
      </c>
      <c r="I164" s="361" t="s">
        <v>63</v>
      </c>
      <c r="J164" s="323" t="s">
        <v>614</v>
      </c>
      <c r="K164" s="300"/>
    </row>
    <row r="165" spans="2:11" ht="17.25" customHeight="1">
      <c r="B165" s="301"/>
      <c r="C165" s="325" t="s">
        <v>615</v>
      </c>
      <c r="D165" s="325"/>
      <c r="E165" s="325"/>
      <c r="F165" s="326" t="s">
        <v>616</v>
      </c>
      <c r="G165" s="362"/>
      <c r="H165" s="363"/>
      <c r="I165" s="363"/>
      <c r="J165" s="325" t="s">
        <v>617</v>
      </c>
      <c r="K165" s="303"/>
    </row>
    <row r="166" spans="2:11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spans="2:11" ht="15" customHeight="1">
      <c r="B167" s="331"/>
      <c r="C167" s="309" t="s">
        <v>621</v>
      </c>
      <c r="D167" s="309"/>
      <c r="E167" s="309"/>
      <c r="F167" s="330" t="s">
        <v>618</v>
      </c>
      <c r="G167" s="309"/>
      <c r="H167" s="309" t="s">
        <v>657</v>
      </c>
      <c r="I167" s="309" t="s">
        <v>620</v>
      </c>
      <c r="J167" s="309">
        <v>120</v>
      </c>
      <c r="K167" s="352"/>
    </row>
    <row r="168" spans="2:11" ht="15" customHeight="1">
      <c r="B168" s="331"/>
      <c r="C168" s="309" t="s">
        <v>666</v>
      </c>
      <c r="D168" s="309"/>
      <c r="E168" s="309"/>
      <c r="F168" s="330" t="s">
        <v>618</v>
      </c>
      <c r="G168" s="309"/>
      <c r="H168" s="309" t="s">
        <v>667</v>
      </c>
      <c r="I168" s="309" t="s">
        <v>620</v>
      </c>
      <c r="J168" s="309" t="s">
        <v>668</v>
      </c>
      <c r="K168" s="352"/>
    </row>
    <row r="169" spans="2:11" ht="15" customHeight="1">
      <c r="B169" s="331"/>
      <c r="C169" s="309" t="s">
        <v>89</v>
      </c>
      <c r="D169" s="309"/>
      <c r="E169" s="309"/>
      <c r="F169" s="330" t="s">
        <v>618</v>
      </c>
      <c r="G169" s="309"/>
      <c r="H169" s="309" t="s">
        <v>684</v>
      </c>
      <c r="I169" s="309" t="s">
        <v>620</v>
      </c>
      <c r="J169" s="309" t="s">
        <v>668</v>
      </c>
      <c r="K169" s="352"/>
    </row>
    <row r="170" spans="2:11" ht="15" customHeight="1">
      <c r="B170" s="331"/>
      <c r="C170" s="309" t="s">
        <v>623</v>
      </c>
      <c r="D170" s="309"/>
      <c r="E170" s="309"/>
      <c r="F170" s="330" t="s">
        <v>624</v>
      </c>
      <c r="G170" s="309"/>
      <c r="H170" s="309" t="s">
        <v>684</v>
      </c>
      <c r="I170" s="309" t="s">
        <v>620</v>
      </c>
      <c r="J170" s="309">
        <v>50</v>
      </c>
      <c r="K170" s="352"/>
    </row>
    <row r="171" spans="2:11" ht="15" customHeight="1">
      <c r="B171" s="331"/>
      <c r="C171" s="309" t="s">
        <v>626</v>
      </c>
      <c r="D171" s="309"/>
      <c r="E171" s="309"/>
      <c r="F171" s="330" t="s">
        <v>618</v>
      </c>
      <c r="G171" s="309"/>
      <c r="H171" s="309" t="s">
        <v>684</v>
      </c>
      <c r="I171" s="309" t="s">
        <v>628</v>
      </c>
      <c r="J171" s="309"/>
      <c r="K171" s="352"/>
    </row>
    <row r="172" spans="2:11" ht="15" customHeight="1">
      <c r="B172" s="331"/>
      <c r="C172" s="309" t="s">
        <v>637</v>
      </c>
      <c r="D172" s="309"/>
      <c r="E172" s="309"/>
      <c r="F172" s="330" t="s">
        <v>624</v>
      </c>
      <c r="G172" s="309"/>
      <c r="H172" s="309" t="s">
        <v>684</v>
      </c>
      <c r="I172" s="309" t="s">
        <v>620</v>
      </c>
      <c r="J172" s="309">
        <v>50</v>
      </c>
      <c r="K172" s="352"/>
    </row>
    <row r="173" spans="2:11" ht="15" customHeight="1">
      <c r="B173" s="331"/>
      <c r="C173" s="309" t="s">
        <v>645</v>
      </c>
      <c r="D173" s="309"/>
      <c r="E173" s="309"/>
      <c r="F173" s="330" t="s">
        <v>624</v>
      </c>
      <c r="G173" s="309"/>
      <c r="H173" s="309" t="s">
        <v>684</v>
      </c>
      <c r="I173" s="309" t="s">
        <v>620</v>
      </c>
      <c r="J173" s="309">
        <v>50</v>
      </c>
      <c r="K173" s="352"/>
    </row>
    <row r="174" spans="2:11" ht="15" customHeight="1">
      <c r="B174" s="331"/>
      <c r="C174" s="309" t="s">
        <v>643</v>
      </c>
      <c r="D174" s="309"/>
      <c r="E174" s="309"/>
      <c r="F174" s="330" t="s">
        <v>624</v>
      </c>
      <c r="G174" s="309"/>
      <c r="H174" s="309" t="s">
        <v>684</v>
      </c>
      <c r="I174" s="309" t="s">
        <v>620</v>
      </c>
      <c r="J174" s="309">
        <v>50</v>
      </c>
      <c r="K174" s="352"/>
    </row>
    <row r="175" spans="2:11" ht="15" customHeight="1">
      <c r="B175" s="331"/>
      <c r="C175" s="309" t="s">
        <v>128</v>
      </c>
      <c r="D175" s="309"/>
      <c r="E175" s="309"/>
      <c r="F175" s="330" t="s">
        <v>618</v>
      </c>
      <c r="G175" s="309"/>
      <c r="H175" s="309" t="s">
        <v>685</v>
      </c>
      <c r="I175" s="309" t="s">
        <v>686</v>
      </c>
      <c r="J175" s="309"/>
      <c r="K175" s="352"/>
    </row>
    <row r="176" spans="2:11" ht="15" customHeight="1">
      <c r="B176" s="331"/>
      <c r="C176" s="309" t="s">
        <v>63</v>
      </c>
      <c r="D176" s="309"/>
      <c r="E176" s="309"/>
      <c r="F176" s="330" t="s">
        <v>618</v>
      </c>
      <c r="G176" s="309"/>
      <c r="H176" s="309" t="s">
        <v>687</v>
      </c>
      <c r="I176" s="309" t="s">
        <v>688</v>
      </c>
      <c r="J176" s="309">
        <v>1</v>
      </c>
      <c r="K176" s="352"/>
    </row>
    <row r="177" spans="2:11" ht="15" customHeight="1">
      <c r="B177" s="331"/>
      <c r="C177" s="309" t="s">
        <v>59</v>
      </c>
      <c r="D177" s="309"/>
      <c r="E177" s="309"/>
      <c r="F177" s="330" t="s">
        <v>618</v>
      </c>
      <c r="G177" s="309"/>
      <c r="H177" s="309" t="s">
        <v>689</v>
      </c>
      <c r="I177" s="309" t="s">
        <v>620</v>
      </c>
      <c r="J177" s="309">
        <v>20</v>
      </c>
      <c r="K177" s="352"/>
    </row>
    <row r="178" spans="2:11" ht="15" customHeight="1">
      <c r="B178" s="331"/>
      <c r="C178" s="309" t="s">
        <v>129</v>
      </c>
      <c r="D178" s="309"/>
      <c r="E178" s="309"/>
      <c r="F178" s="330" t="s">
        <v>618</v>
      </c>
      <c r="G178" s="309"/>
      <c r="H178" s="309" t="s">
        <v>690</v>
      </c>
      <c r="I178" s="309" t="s">
        <v>620</v>
      </c>
      <c r="J178" s="309">
        <v>255</v>
      </c>
      <c r="K178" s="352"/>
    </row>
    <row r="179" spans="2:11" ht="15" customHeight="1">
      <c r="B179" s="331"/>
      <c r="C179" s="309" t="s">
        <v>130</v>
      </c>
      <c r="D179" s="309"/>
      <c r="E179" s="309"/>
      <c r="F179" s="330" t="s">
        <v>618</v>
      </c>
      <c r="G179" s="309"/>
      <c r="H179" s="309" t="s">
        <v>583</v>
      </c>
      <c r="I179" s="309" t="s">
        <v>620</v>
      </c>
      <c r="J179" s="309">
        <v>10</v>
      </c>
      <c r="K179" s="352"/>
    </row>
    <row r="180" spans="2:11" ht="15" customHeight="1">
      <c r="B180" s="331"/>
      <c r="C180" s="309" t="s">
        <v>131</v>
      </c>
      <c r="D180" s="309"/>
      <c r="E180" s="309"/>
      <c r="F180" s="330" t="s">
        <v>618</v>
      </c>
      <c r="G180" s="309"/>
      <c r="H180" s="309" t="s">
        <v>691</v>
      </c>
      <c r="I180" s="309" t="s">
        <v>652</v>
      </c>
      <c r="J180" s="309"/>
      <c r="K180" s="352"/>
    </row>
    <row r="181" spans="2:11" ht="15" customHeight="1">
      <c r="B181" s="331"/>
      <c r="C181" s="309" t="s">
        <v>692</v>
      </c>
      <c r="D181" s="309"/>
      <c r="E181" s="309"/>
      <c r="F181" s="330" t="s">
        <v>618</v>
      </c>
      <c r="G181" s="309"/>
      <c r="H181" s="309" t="s">
        <v>693</v>
      </c>
      <c r="I181" s="309" t="s">
        <v>652</v>
      </c>
      <c r="J181" s="309"/>
      <c r="K181" s="352"/>
    </row>
    <row r="182" spans="2:11" ht="15" customHeight="1">
      <c r="B182" s="331"/>
      <c r="C182" s="309" t="s">
        <v>681</v>
      </c>
      <c r="D182" s="309"/>
      <c r="E182" s="309"/>
      <c r="F182" s="330" t="s">
        <v>618</v>
      </c>
      <c r="G182" s="309"/>
      <c r="H182" s="309" t="s">
        <v>694</v>
      </c>
      <c r="I182" s="309" t="s">
        <v>652</v>
      </c>
      <c r="J182" s="309"/>
      <c r="K182" s="352"/>
    </row>
    <row r="183" spans="2:11" ht="15" customHeight="1">
      <c r="B183" s="331"/>
      <c r="C183" s="309" t="s">
        <v>133</v>
      </c>
      <c r="D183" s="309"/>
      <c r="E183" s="309"/>
      <c r="F183" s="330" t="s">
        <v>624</v>
      </c>
      <c r="G183" s="309"/>
      <c r="H183" s="309" t="s">
        <v>695</v>
      </c>
      <c r="I183" s="309" t="s">
        <v>620</v>
      </c>
      <c r="J183" s="309">
        <v>50</v>
      </c>
      <c r="K183" s="352"/>
    </row>
    <row r="184" spans="2:11" ht="15" customHeight="1">
      <c r="B184" s="331"/>
      <c r="C184" s="309" t="s">
        <v>696</v>
      </c>
      <c r="D184" s="309"/>
      <c r="E184" s="309"/>
      <c r="F184" s="330" t="s">
        <v>624</v>
      </c>
      <c r="G184" s="309"/>
      <c r="H184" s="309" t="s">
        <v>697</v>
      </c>
      <c r="I184" s="309" t="s">
        <v>698</v>
      </c>
      <c r="J184" s="309"/>
      <c r="K184" s="352"/>
    </row>
    <row r="185" spans="2:11" ht="15" customHeight="1">
      <c r="B185" s="331"/>
      <c r="C185" s="309" t="s">
        <v>699</v>
      </c>
      <c r="D185" s="309"/>
      <c r="E185" s="309"/>
      <c r="F185" s="330" t="s">
        <v>624</v>
      </c>
      <c r="G185" s="309"/>
      <c r="H185" s="309" t="s">
        <v>700</v>
      </c>
      <c r="I185" s="309" t="s">
        <v>698</v>
      </c>
      <c r="J185" s="309"/>
      <c r="K185" s="352"/>
    </row>
    <row r="186" spans="2:11" ht="15" customHeight="1">
      <c r="B186" s="331"/>
      <c r="C186" s="309" t="s">
        <v>701</v>
      </c>
      <c r="D186" s="309"/>
      <c r="E186" s="309"/>
      <c r="F186" s="330" t="s">
        <v>624</v>
      </c>
      <c r="G186" s="309"/>
      <c r="H186" s="309" t="s">
        <v>702</v>
      </c>
      <c r="I186" s="309" t="s">
        <v>698</v>
      </c>
      <c r="J186" s="309"/>
      <c r="K186" s="352"/>
    </row>
    <row r="187" spans="2:11" ht="15" customHeight="1">
      <c r="B187" s="331"/>
      <c r="C187" s="364" t="s">
        <v>703</v>
      </c>
      <c r="D187" s="309"/>
      <c r="E187" s="309"/>
      <c r="F187" s="330" t="s">
        <v>624</v>
      </c>
      <c r="G187" s="309"/>
      <c r="H187" s="309" t="s">
        <v>704</v>
      </c>
      <c r="I187" s="309" t="s">
        <v>705</v>
      </c>
      <c r="J187" s="365" t="s">
        <v>706</v>
      </c>
      <c r="K187" s="352"/>
    </row>
    <row r="188" spans="2:11" ht="15" customHeight="1">
      <c r="B188" s="331"/>
      <c r="C188" s="315" t="s">
        <v>48</v>
      </c>
      <c r="D188" s="309"/>
      <c r="E188" s="309"/>
      <c r="F188" s="330" t="s">
        <v>618</v>
      </c>
      <c r="G188" s="309"/>
      <c r="H188" s="305" t="s">
        <v>707</v>
      </c>
      <c r="I188" s="309" t="s">
        <v>708</v>
      </c>
      <c r="J188" s="309"/>
      <c r="K188" s="352"/>
    </row>
    <row r="189" spans="2:11" ht="15" customHeight="1">
      <c r="B189" s="331"/>
      <c r="C189" s="315" t="s">
        <v>709</v>
      </c>
      <c r="D189" s="309"/>
      <c r="E189" s="309"/>
      <c r="F189" s="330" t="s">
        <v>618</v>
      </c>
      <c r="G189" s="309"/>
      <c r="H189" s="309" t="s">
        <v>710</v>
      </c>
      <c r="I189" s="309" t="s">
        <v>652</v>
      </c>
      <c r="J189" s="309"/>
      <c r="K189" s="352"/>
    </row>
    <row r="190" spans="2:11" ht="15" customHeight="1">
      <c r="B190" s="331"/>
      <c r="C190" s="315" t="s">
        <v>711</v>
      </c>
      <c r="D190" s="309"/>
      <c r="E190" s="309"/>
      <c r="F190" s="330" t="s">
        <v>618</v>
      </c>
      <c r="G190" s="309"/>
      <c r="H190" s="309" t="s">
        <v>712</v>
      </c>
      <c r="I190" s="309" t="s">
        <v>652</v>
      </c>
      <c r="J190" s="309"/>
      <c r="K190" s="352"/>
    </row>
    <row r="191" spans="2:11" ht="15" customHeight="1">
      <c r="B191" s="331"/>
      <c r="C191" s="315" t="s">
        <v>713</v>
      </c>
      <c r="D191" s="309"/>
      <c r="E191" s="309"/>
      <c r="F191" s="330" t="s">
        <v>624</v>
      </c>
      <c r="G191" s="309"/>
      <c r="H191" s="309" t="s">
        <v>714</v>
      </c>
      <c r="I191" s="309" t="s">
        <v>652</v>
      </c>
      <c r="J191" s="309"/>
      <c r="K191" s="352"/>
    </row>
    <row r="192" spans="2:11" ht="15" customHeight="1">
      <c r="B192" s="358"/>
      <c r="C192" s="366"/>
      <c r="D192" s="340"/>
      <c r="E192" s="340"/>
      <c r="F192" s="340"/>
      <c r="G192" s="340"/>
      <c r="H192" s="340"/>
      <c r="I192" s="340"/>
      <c r="J192" s="340"/>
      <c r="K192" s="359"/>
    </row>
    <row r="193" spans="2:11" ht="18.75" customHeight="1">
      <c r="B193" s="305"/>
      <c r="C193" s="309"/>
      <c r="D193" s="309"/>
      <c r="E193" s="309"/>
      <c r="F193" s="330"/>
      <c r="G193" s="309"/>
      <c r="H193" s="309"/>
      <c r="I193" s="309"/>
      <c r="J193" s="309"/>
      <c r="K193" s="305"/>
    </row>
    <row r="194" spans="2:11" ht="18.75" customHeight="1">
      <c r="B194" s="305"/>
      <c r="C194" s="309"/>
      <c r="D194" s="309"/>
      <c r="E194" s="309"/>
      <c r="F194" s="330"/>
      <c r="G194" s="309"/>
      <c r="H194" s="309"/>
      <c r="I194" s="309"/>
      <c r="J194" s="309"/>
      <c r="K194" s="305"/>
    </row>
    <row r="195" spans="2:11" ht="18.75" customHeight="1"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299" t="s">
        <v>715</v>
      </c>
      <c r="D197" s="299"/>
      <c r="E197" s="299"/>
      <c r="F197" s="299"/>
      <c r="G197" s="299"/>
      <c r="H197" s="299"/>
      <c r="I197" s="299"/>
      <c r="J197" s="299"/>
      <c r="K197" s="300"/>
    </row>
    <row r="198" spans="2:11" ht="25.5" customHeight="1">
      <c r="B198" s="298"/>
      <c r="C198" s="367" t="s">
        <v>716</v>
      </c>
      <c r="D198" s="367"/>
      <c r="E198" s="367"/>
      <c r="F198" s="367" t="s">
        <v>717</v>
      </c>
      <c r="G198" s="368"/>
      <c r="H198" s="367" t="s">
        <v>718</v>
      </c>
      <c r="I198" s="367"/>
      <c r="J198" s="367"/>
      <c r="K198" s="300"/>
    </row>
    <row r="199" spans="2:11" ht="5.25" customHeight="1">
      <c r="B199" s="331"/>
      <c r="C199" s="328"/>
      <c r="D199" s="328"/>
      <c r="E199" s="328"/>
      <c r="F199" s="328"/>
      <c r="G199" s="309"/>
      <c r="H199" s="328"/>
      <c r="I199" s="328"/>
      <c r="J199" s="328"/>
      <c r="K199" s="352"/>
    </row>
    <row r="200" spans="2:11" ht="15" customHeight="1">
      <c r="B200" s="331"/>
      <c r="C200" s="309" t="s">
        <v>708</v>
      </c>
      <c r="D200" s="309"/>
      <c r="E200" s="309"/>
      <c r="F200" s="330" t="s">
        <v>49</v>
      </c>
      <c r="G200" s="309"/>
      <c r="H200" s="309" t="s">
        <v>719</v>
      </c>
      <c r="I200" s="309"/>
      <c r="J200" s="309"/>
      <c r="K200" s="352"/>
    </row>
    <row r="201" spans="2:11" ht="15" customHeight="1">
      <c r="B201" s="331"/>
      <c r="C201" s="337"/>
      <c r="D201" s="309"/>
      <c r="E201" s="309"/>
      <c r="F201" s="330" t="s">
        <v>50</v>
      </c>
      <c r="G201" s="309"/>
      <c r="H201" s="309" t="s">
        <v>720</v>
      </c>
      <c r="I201" s="309"/>
      <c r="J201" s="309"/>
      <c r="K201" s="352"/>
    </row>
    <row r="202" spans="2:11" ht="15" customHeight="1">
      <c r="B202" s="331"/>
      <c r="C202" s="337"/>
      <c r="D202" s="309"/>
      <c r="E202" s="309"/>
      <c r="F202" s="330" t="s">
        <v>53</v>
      </c>
      <c r="G202" s="309"/>
      <c r="H202" s="309" t="s">
        <v>721</v>
      </c>
      <c r="I202" s="309"/>
      <c r="J202" s="309"/>
      <c r="K202" s="352"/>
    </row>
    <row r="203" spans="2:11" ht="15" customHeight="1">
      <c r="B203" s="331"/>
      <c r="C203" s="309"/>
      <c r="D203" s="309"/>
      <c r="E203" s="309"/>
      <c r="F203" s="330" t="s">
        <v>51</v>
      </c>
      <c r="G203" s="309"/>
      <c r="H203" s="309" t="s">
        <v>722</v>
      </c>
      <c r="I203" s="309"/>
      <c r="J203" s="309"/>
      <c r="K203" s="352"/>
    </row>
    <row r="204" spans="2:11" ht="15" customHeight="1">
      <c r="B204" s="331"/>
      <c r="C204" s="309"/>
      <c r="D204" s="309"/>
      <c r="E204" s="309"/>
      <c r="F204" s="330" t="s">
        <v>52</v>
      </c>
      <c r="G204" s="309"/>
      <c r="H204" s="309" t="s">
        <v>723</v>
      </c>
      <c r="I204" s="309"/>
      <c r="J204" s="309"/>
      <c r="K204" s="352"/>
    </row>
    <row r="205" spans="2:11" ht="15" customHeight="1">
      <c r="B205" s="331"/>
      <c r="C205" s="309"/>
      <c r="D205" s="309"/>
      <c r="E205" s="309"/>
      <c r="F205" s="330"/>
      <c r="G205" s="309"/>
      <c r="H205" s="309"/>
      <c r="I205" s="309"/>
      <c r="J205" s="309"/>
      <c r="K205" s="352"/>
    </row>
    <row r="206" spans="2:11" ht="15" customHeight="1">
      <c r="B206" s="331"/>
      <c r="C206" s="309" t="s">
        <v>664</v>
      </c>
      <c r="D206" s="309"/>
      <c r="E206" s="309"/>
      <c r="F206" s="330" t="s">
        <v>84</v>
      </c>
      <c r="G206" s="309"/>
      <c r="H206" s="309" t="s">
        <v>724</v>
      </c>
      <c r="I206" s="309"/>
      <c r="J206" s="309"/>
      <c r="K206" s="352"/>
    </row>
    <row r="207" spans="2:11" ht="15" customHeight="1">
      <c r="B207" s="331"/>
      <c r="C207" s="337"/>
      <c r="D207" s="309"/>
      <c r="E207" s="309"/>
      <c r="F207" s="330" t="s">
        <v>563</v>
      </c>
      <c r="G207" s="309"/>
      <c r="H207" s="309" t="s">
        <v>564</v>
      </c>
      <c r="I207" s="309"/>
      <c r="J207" s="309"/>
      <c r="K207" s="352"/>
    </row>
    <row r="208" spans="2:11" ht="15" customHeight="1">
      <c r="B208" s="331"/>
      <c r="C208" s="309"/>
      <c r="D208" s="309"/>
      <c r="E208" s="309"/>
      <c r="F208" s="330" t="s">
        <v>561</v>
      </c>
      <c r="G208" s="309"/>
      <c r="H208" s="309" t="s">
        <v>725</v>
      </c>
      <c r="I208" s="309"/>
      <c r="J208" s="309"/>
      <c r="K208" s="352"/>
    </row>
    <row r="209" spans="2:11" ht="15" customHeight="1">
      <c r="B209" s="369"/>
      <c r="C209" s="337"/>
      <c r="D209" s="337"/>
      <c r="E209" s="337"/>
      <c r="F209" s="330" t="s">
        <v>91</v>
      </c>
      <c r="G209" s="315"/>
      <c r="H209" s="356" t="s">
        <v>565</v>
      </c>
      <c r="I209" s="356"/>
      <c r="J209" s="356"/>
      <c r="K209" s="370"/>
    </row>
    <row r="210" spans="2:11" ht="15" customHeight="1">
      <c r="B210" s="369"/>
      <c r="C210" s="337"/>
      <c r="D210" s="337"/>
      <c r="E210" s="337"/>
      <c r="F210" s="330" t="s">
        <v>566</v>
      </c>
      <c r="G210" s="315"/>
      <c r="H210" s="356" t="s">
        <v>545</v>
      </c>
      <c r="I210" s="356"/>
      <c r="J210" s="356"/>
      <c r="K210" s="370"/>
    </row>
    <row r="211" spans="2:11" ht="15" customHeight="1">
      <c r="B211" s="369"/>
      <c r="C211" s="337"/>
      <c r="D211" s="337"/>
      <c r="E211" s="337"/>
      <c r="F211" s="371"/>
      <c r="G211" s="315"/>
      <c r="H211" s="372"/>
      <c r="I211" s="372"/>
      <c r="J211" s="372"/>
      <c r="K211" s="370"/>
    </row>
    <row r="212" spans="2:11" ht="15" customHeight="1">
      <c r="B212" s="369"/>
      <c r="C212" s="309" t="s">
        <v>688</v>
      </c>
      <c r="D212" s="337"/>
      <c r="E212" s="337"/>
      <c r="F212" s="330">
        <v>1</v>
      </c>
      <c r="G212" s="315"/>
      <c r="H212" s="356" t="s">
        <v>726</v>
      </c>
      <c r="I212" s="356"/>
      <c r="J212" s="356"/>
      <c r="K212" s="370"/>
    </row>
    <row r="213" spans="2:11" ht="15" customHeight="1">
      <c r="B213" s="369"/>
      <c r="C213" s="337"/>
      <c r="D213" s="337"/>
      <c r="E213" s="337"/>
      <c r="F213" s="330">
        <v>2</v>
      </c>
      <c r="G213" s="315"/>
      <c r="H213" s="356" t="s">
        <v>727</v>
      </c>
      <c r="I213" s="356"/>
      <c r="J213" s="356"/>
      <c r="K213" s="370"/>
    </row>
    <row r="214" spans="2:11" ht="15" customHeight="1">
      <c r="B214" s="369"/>
      <c r="C214" s="337"/>
      <c r="D214" s="337"/>
      <c r="E214" s="337"/>
      <c r="F214" s="330">
        <v>3</v>
      </c>
      <c r="G214" s="315"/>
      <c r="H214" s="356" t="s">
        <v>728</v>
      </c>
      <c r="I214" s="356"/>
      <c r="J214" s="356"/>
      <c r="K214" s="370"/>
    </row>
    <row r="215" spans="2:11" ht="15" customHeight="1">
      <c r="B215" s="369"/>
      <c r="C215" s="337"/>
      <c r="D215" s="337"/>
      <c r="E215" s="337"/>
      <c r="F215" s="330">
        <v>4</v>
      </c>
      <c r="G215" s="315"/>
      <c r="H215" s="356" t="s">
        <v>729</v>
      </c>
      <c r="I215" s="356"/>
      <c r="J215" s="356"/>
      <c r="K215" s="370"/>
    </row>
    <row r="216" spans="2:11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</dc:creator>
  <cp:keywords/>
  <dc:description/>
  <cp:lastModifiedBy>prace</cp:lastModifiedBy>
  <dcterms:created xsi:type="dcterms:W3CDTF">2017-08-11T13:08:27Z</dcterms:created>
  <dcterms:modified xsi:type="dcterms:W3CDTF">2017-08-11T13:08:44Z</dcterms:modified>
  <cp:category/>
  <cp:version/>
  <cp:contentType/>
  <cp:contentStatus/>
</cp:coreProperties>
</file>