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15" windowWidth="24615" windowHeight="13230" activeTab="0"/>
  </bookViews>
  <sheets>
    <sheet name="Rekapitulace stavby" sheetId="1" r:id="rId1"/>
    <sheet name="1 - SO 01 - Přístřešek na..." sheetId="2" r:id="rId2"/>
    <sheet name="2 - IO 01 Zpevněné plochy" sheetId="3" r:id="rId3"/>
    <sheet name="3 - IO 02.1 Kanalizace sp..." sheetId="4" r:id="rId4"/>
    <sheet name="4 - IO 03 - Veřejné osvět..." sheetId="5" r:id="rId5"/>
    <sheet name="5 - IO 04 - Terénní a sad..." sheetId="6" r:id="rId6"/>
    <sheet name="6 - Vedlejší rozpočtové n..." sheetId="7" r:id="rId7"/>
    <sheet name="Pokyny pro vyplnění" sheetId="8" r:id="rId8"/>
  </sheets>
  <definedNames>
    <definedName name="_xlnm._FilterDatabase" localSheetId="1" hidden="1">'1 - SO 01 - Přístřešek na...'!$C$82:$K$181</definedName>
    <definedName name="_xlnm._FilterDatabase" localSheetId="2" hidden="1">'2 - IO 01 Zpevněné plochy'!$C$86:$K$403</definedName>
    <definedName name="_xlnm._FilterDatabase" localSheetId="3" hidden="1">'3 - IO 02.1 Kanalizace sp...'!$C$83:$K$527</definedName>
    <definedName name="_xlnm._FilterDatabase" localSheetId="4" hidden="1">'4 - IO 03 - Veřejné osvět...'!$C$93:$K$244</definedName>
    <definedName name="_xlnm._FilterDatabase" localSheetId="5" hidden="1">'5 - IO 04 - Terénní a sad...'!$C$86:$K$399</definedName>
    <definedName name="_xlnm._FilterDatabase" localSheetId="6" hidden="1">'6 - Vedlejší rozpočtové n...'!$C$79:$K$88</definedName>
    <definedName name="_xlnm.Print_Area" localSheetId="1">'1 - SO 01 - Přístřešek na...'!$C$4:$J$36,'1 - SO 01 - Přístřešek na...'!$C$42:$J$64,'1 - SO 01 - Přístřešek na...'!$C$70:$K$181</definedName>
    <definedName name="_xlnm.Print_Area" localSheetId="2">'2 - IO 01 Zpevněné plochy'!$C$4:$J$36,'2 - IO 01 Zpevněné plochy'!$C$42:$J$68,'2 - IO 01 Zpevněné plochy'!$C$74:$K$403</definedName>
    <definedName name="_xlnm.Print_Area" localSheetId="3">'3 - IO 02.1 Kanalizace sp...'!$C$4:$J$36,'3 - IO 02.1 Kanalizace sp...'!$C$42:$J$65,'3 - IO 02.1 Kanalizace sp...'!$C$71:$K$527</definedName>
    <definedName name="_xlnm.Print_Area" localSheetId="4">'4 - IO 03 - Veřejné osvět...'!$C$4:$J$36,'4 - IO 03 - Veřejné osvět...'!$C$42:$J$75,'4 - IO 03 - Veřejné osvět...'!$C$81:$K$244</definedName>
    <definedName name="_xlnm.Print_Area" localSheetId="5">'5 - IO 04 - Terénní a sad...'!$C$4:$J$36,'5 - IO 04 - Terénní a sad...'!$C$42:$J$68,'5 - IO 04 - Terénní a sad...'!$C$74:$K$399</definedName>
    <definedName name="_xlnm.Print_Area" localSheetId="6">'6 - Vedlejší rozpočtové n...'!$C$4:$J$36,'6 - Vedlejší rozpočtové n...'!$C$42:$J$61,'6 - Vedlejší rozpočtové n...'!$C$67:$K$88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'1 - SO 01 - Přístřešek na...'!$82:$82</definedName>
    <definedName name="_xlnm.Print_Titles" localSheetId="2">'2 - IO 01 Zpevněné plochy'!$86:$86</definedName>
    <definedName name="_xlnm.Print_Titles" localSheetId="3">'3 - IO 02.1 Kanalizace sp...'!$83:$83</definedName>
    <definedName name="_xlnm.Print_Titles" localSheetId="4">'4 - IO 03 - Veřejné osvět...'!$93:$93</definedName>
    <definedName name="_xlnm.Print_Titles" localSheetId="5">'5 - IO 04 - Terénní a sad...'!$86:$86</definedName>
    <definedName name="_xlnm.Print_Titles" localSheetId="6">'6 - Vedlejší rozpočtové n...'!$79:$79</definedName>
  </definedNames>
  <calcPr calcId="145621"/>
</workbook>
</file>

<file path=xl/sharedStrings.xml><?xml version="1.0" encoding="utf-8"?>
<sst xmlns="http://schemas.openxmlformats.org/spreadsheetml/2006/main" count="15107" uniqueCount="1677">
  <si>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</si>
  <si>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</si>
  <si>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</si>
  <si>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</si>
  <si>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</si>
  <si>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</si>
  <si>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</si>
  <si>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{11969322-9f86-43b0-b30a-f3b0542bec07}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</si>
  <si>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</si>
  <si>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</si>
  <si>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</si>
  <si>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</si>
  <si>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</si>
  <si>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</si>
  <si>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</si>
  <si>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</si>
  <si>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</si>
  <si>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</si>
  <si>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</si>
  <si>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</si>
  <si>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Olomouc - Oprava III. nádvoří Rektorátu UPOL</t>
  </si>
  <si>
    <t>KSO:</t>
  </si>
  <si>
    <t>CC-CZ:</t>
  </si>
  <si>
    <t>Místo:</t>
  </si>
  <si>
    <t>Křížkovského č.o.8, č.p. 511</t>
  </si>
  <si>
    <t>Datum:</t>
  </si>
  <si>
    <t>3. 7. 2017</t>
  </si>
  <si>
    <t>Zadavatel:</t>
  </si>
  <si>
    <t>IČ:</t>
  </si>
  <si>
    <t xml:space="preserve"> Univerzita Palackého v Olomouci</t>
  </si>
  <si>
    <t>DIČ:</t>
  </si>
  <si>
    <t>Uchazeč:</t>
  </si>
  <si>
    <t>Vyplň údaj</t>
  </si>
  <si>
    <t>Projektant:</t>
  </si>
  <si>
    <t>25870092</t>
  </si>
  <si>
    <t>Atelier Polách &amp; Bravenec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</si>
  <si>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</si>
  <si>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</si>
  <si>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</si>
  <si>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</si>
  <si>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</si>
  <si>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</si>
  <si>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</si>
  <si>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</si>
  <si>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</si>
  <si>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</si>
  <si>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</si>
  <si>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</si>
  <si>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</si>
  <si>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</si>
  <si>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</si>
  <si>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</si>
  <si>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</si>
  <si>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</si>
  <si>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</si>
  <si>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</si>
  <si>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</si>
  <si>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</si>
  <si>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</si>
  <si>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</si>
  <si>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</si>
  <si>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</si>
  <si>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</si>
  <si>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</si>
  <si>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</si>
  <si>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</si>
  <si>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</si>
  <si>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</si>
  <si>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</si>
  <si>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</si>
  <si>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</si>
  <si>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</si>
  <si>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</si>
  <si>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</si>
  <si>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</si>
  <si>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</si>
  <si>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</si>
  <si>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</si>
  <si>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01 - Přístřešek na kola</t>
  </si>
  <si>
    <t>STA</t>
  </si>
  <si>
    <t>{609eaf0e-9c3d-46dc-a460-bc3961ff3dd9}</t>
  </si>
  <si>
    <t>2</t>
  </si>
  <si>
    <t>IO 01 Zpevněné plochy</t>
  </si>
  <si>
    <t>{1d59a6c4-0667-4bf3-a28d-2ab8cf54eec3}</t>
  </si>
  <si>
    <t>822 52</t>
  </si>
  <si>
    <t>3</t>
  </si>
  <si>
    <t>IO 02.1 Kanalizace splašková a dešťová, přeložky kanalizací</t>
  </si>
  <si>
    <t>{1f8d6915-f66c-4b3b-9758-1e03fc19dbd4}</t>
  </si>
  <si>
    <t>4</t>
  </si>
  <si>
    <t>IO 03 - Veřejné osvětlení</t>
  </si>
  <si>
    <t>{428e5a60-bd35-457a-a407-39cec6c8209b}</t>
  </si>
  <si>
    <t>5</t>
  </si>
  <si>
    <t>IO 04 - Terénní a sadové úpravy</t>
  </si>
  <si>
    <t>{853cf914-8a58-4749-b8f8-ffcb231a11c5}</t>
  </si>
  <si>
    <t>6</t>
  </si>
  <si>
    <t>Vedlejší rozpočtové náklady</t>
  </si>
  <si>
    <t>{429ff81b-48b9-4068-b6e2-17f55062b211}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</si>
  <si>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</si>
  <si>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</si>
  <si>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</si>
  <si>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</si>
  <si>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</si>
  <si>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</si>
  <si>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</si>
  <si>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01 - Přístřešek na kola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</si>
  <si>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</si>
  <si>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</si>
  <si>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</si>
  <si>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</si>
  <si>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</si>
  <si>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</si>
  <si>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</si>
  <si>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</si>
  <si>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</si>
  <si>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</si>
  <si>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</si>
  <si>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</si>
  <si>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</si>
  <si>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</si>
  <si>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</si>
  <si>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</si>
  <si>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</si>
  <si>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</si>
  <si>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</si>
  <si>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</si>
  <si>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</si>
  <si>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</si>
  <si>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</si>
  <si>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</si>
  <si>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</si>
  <si>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</si>
  <si>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</si>
  <si>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</si>
  <si>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</si>
  <si>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</si>
  <si>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</si>
  <si>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</si>
  <si>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</si>
  <si>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</si>
  <si>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01</t>
  </si>
  <si>
    <t>1771025288</t>
  </si>
  <si>
    <t>VV</t>
  </si>
  <si>
    <t>Odkop pro základ přístřešku</t>
  </si>
  <si>
    <t xml:space="preserve">výpočet dle vč D. 02 </t>
  </si>
  <si>
    <t>4,3*1,5*0,4</t>
  </si>
  <si>
    <t>Mezisoučet</t>
  </si>
  <si>
    <t>Součet</t>
  </si>
  <si>
    <t>162701105</t>
  </si>
  <si>
    <t>Vodorovné přemístění do 10000 m výkopku/sypaniny z horniny tř. 1 až 4</t>
  </si>
  <si>
    <t>-100815121</t>
  </si>
  <si>
    <t>Likvidace zeminy</t>
  </si>
  <si>
    <t>162701109</t>
  </si>
  <si>
    <t>Příplatek k vodorovnému přemístění výkopku/sypaniny z horniny tř. 1 až 4 ZKD 1000 m přes 10000 m</t>
  </si>
  <si>
    <t>-369010571</t>
  </si>
  <si>
    <t>167101101</t>
  </si>
  <si>
    <t>Nakládání výkopku z hornin tř. 1 až 4 do 100 m3</t>
  </si>
  <si>
    <t>634154789</t>
  </si>
  <si>
    <t>171201201</t>
  </si>
  <si>
    <t>Uložení sypaniny na skládky</t>
  </si>
  <si>
    <t>-500038944</t>
  </si>
  <si>
    <t>Uložení zeminy</t>
  </si>
  <si>
    <t>171201211</t>
  </si>
  <si>
    <t>Poplatek za uložení odpadu ze sypaniny na skládce (skládkovné)</t>
  </si>
  <si>
    <t>t</t>
  </si>
  <si>
    <t>-1595950443</t>
  </si>
  <si>
    <t>Poplatek za uložení  zeminy</t>
  </si>
  <si>
    <t>4,3*1,5*0,4*1,6</t>
  </si>
  <si>
    <t>Zakládání</t>
  </si>
  <si>
    <t>7</t>
  </si>
  <si>
    <t>271572211</t>
  </si>
  <si>
    <t>Podsyp pod základové konstrukce se zhutněním z netříděného štěrkopísku</t>
  </si>
  <si>
    <t>498841884</t>
  </si>
  <si>
    <t>Podkladní podsyp pod základovou desku</t>
  </si>
  <si>
    <t>4,3*1,5*0,1</t>
  </si>
  <si>
    <t>8</t>
  </si>
  <si>
    <t>272362021</t>
  </si>
  <si>
    <t>Výztuž základových kleneb svařovanými sítěmi Kari</t>
  </si>
  <si>
    <t>1858369630</t>
  </si>
  <si>
    <t>Výztuž základové desky - Kari 150/150/8</t>
  </si>
  <si>
    <t>4,3*1,5*5,27/1000*2</t>
  </si>
  <si>
    <t>9</t>
  </si>
  <si>
    <t>273321411</t>
  </si>
  <si>
    <t>Základové desky ze ŽB bez zvýšených nároků na prostředí tř. C 20/25</t>
  </si>
  <si>
    <t>-1926578261</t>
  </si>
  <si>
    <t>Základová deska</t>
  </si>
  <si>
    <t>4,3*1,5*0,15</t>
  </si>
  <si>
    <t>Ostatní konstrukce a práce, bourání</t>
  </si>
  <si>
    <t>10</t>
  </si>
  <si>
    <t>953965131</t>
  </si>
  <si>
    <t>Kotevní šroub pro chemické kotvy M 16 dl 190 mm</t>
  </si>
  <si>
    <t>kus</t>
  </si>
  <si>
    <t>-839152721</t>
  </si>
  <si>
    <t>Kotevní materiál</t>
  </si>
  <si>
    <t>výpočet dle PSV Z</t>
  </si>
  <si>
    <t>prvek Z1</t>
  </si>
  <si>
    <t>4*14</t>
  </si>
  <si>
    <t>998</t>
  </si>
  <si>
    <t>Přesun hmot</t>
  </si>
  <si>
    <t>11</t>
  </si>
  <si>
    <t>998018001</t>
  </si>
  <si>
    <t>Přesun hmot ruční pro budovy v do 6 m</t>
  </si>
  <si>
    <t>-1276959496</t>
  </si>
  <si>
    <t>PSV</t>
  </si>
  <si>
    <t>Práce a dodávky PSV</t>
  </si>
  <si>
    <t>767</t>
  </si>
  <si>
    <t>Konstrukce zámečnické</t>
  </si>
  <si>
    <t>12</t>
  </si>
  <si>
    <t>R-767-001</t>
  </si>
  <si>
    <t>Montáž přístřešku na kola</t>
  </si>
  <si>
    <t>16</t>
  </si>
  <si>
    <t>1997946855</t>
  </si>
  <si>
    <t>13</t>
  </si>
  <si>
    <t>M</t>
  </si>
  <si>
    <t>Rmat-767-002</t>
  </si>
  <si>
    <t>Přístřešek na kola 3,9 x 2,5m, střecha a boční stěny kalené bezpečnostní sklo, ocelová konstrukce opatřená ochrannou vrstvou zinku a práškovým vypalovacím lakem</t>
  </si>
  <si>
    <t>32</t>
  </si>
  <si>
    <t>-1525152074</t>
  </si>
  <si>
    <t>14</t>
  </si>
  <si>
    <t>R-767-003</t>
  </si>
  <si>
    <t>Montáž stojanu na kola</t>
  </si>
  <si>
    <t>-1115066779</t>
  </si>
  <si>
    <t>Rmat-767-003</t>
  </si>
  <si>
    <t>Stojan na jízdní kola, ocelová kontrukce, gumový opěrník</t>
  </si>
  <si>
    <t>1675758425</t>
  </si>
  <si>
    <t>R-767-004</t>
  </si>
  <si>
    <t xml:space="preserve">Doprava </t>
  </si>
  <si>
    <t>-30410037</t>
  </si>
  <si>
    <t>Doprava</t>
  </si>
  <si>
    <t>2 - IO 01 Zpevněné plochy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</si>
  <si>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</si>
  <si>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</si>
  <si>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</si>
  <si>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</si>
  <si>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711 - Izolace proti vodě, vlhkosti a plynům</t>
  </si>
  <si>
    <t>111301111</t>
  </si>
  <si>
    <t>Sejmutí drnu tl do 100 mm s přemístěním do 50 m nebo naložením na dopravní prostředek</t>
  </si>
  <si>
    <t>m2</t>
  </si>
  <si>
    <t>-301081905</t>
  </si>
  <si>
    <t>"Viz. výkr č. D.1.2/08 - Situace demolic"</t>
  </si>
  <si>
    <t>"Sejmutí drnu tl. 150mm"</t>
  </si>
  <si>
    <t>74,110</t>
  </si>
  <si>
    <t>112151312</t>
  </si>
  <si>
    <t>Kácení stromu bez postupného spouštění koruny a kmene D do 0,3 m</t>
  </si>
  <si>
    <t>-1260465705</t>
  </si>
  <si>
    <t>"Kácení tisů o průměru kmene do 250mm"</t>
  </si>
  <si>
    <t>5,0</t>
  </si>
  <si>
    <t>112201112</t>
  </si>
  <si>
    <t>Odstranění pařezů D do 0,3 m v rovině a svahu 1:5 s odklizením do 20 m a zasypáním jámy</t>
  </si>
  <si>
    <t>-32049852</t>
  </si>
  <si>
    <t>"Odstranění pařezů po kácení tisů"</t>
  </si>
  <si>
    <t>113106121</t>
  </si>
  <si>
    <t>Rozebrání dlažeb komunikací pro pěší z betonových nebo kamenných dlaždic</t>
  </si>
  <si>
    <t>-1453566434</t>
  </si>
  <si>
    <t>"Rozebrání betonové zatravňovací dlažby"</t>
  </si>
  <si>
    <t>46,780</t>
  </si>
  <si>
    <t>"Rozebrání betonové dlažby 500/500mm"</t>
  </si>
  <si>
    <t>20,210</t>
  </si>
  <si>
    <t>113106161</t>
  </si>
  <si>
    <t>Rozebrání dlažeb vozovek pl do 50 m2 z drobných kostek s ložem z kameniva</t>
  </si>
  <si>
    <t>1229079914</t>
  </si>
  <si>
    <t>"Viz. výkr č. D.1.2/02 - Situace"</t>
  </si>
  <si>
    <t>"Předlažba průjezdu - použít stávající žulové kostky s kladením dlažby dle původního stavu + očištění kostek"</t>
  </si>
  <si>
    <t>28,440</t>
  </si>
  <si>
    <t>113106242</t>
  </si>
  <si>
    <t>Rozebrání vozovek ze silničních dílců pl přes 200 m2 se spárami zalitými cementovou maltou</t>
  </si>
  <si>
    <t>53103284</t>
  </si>
  <si>
    <t>"Rozebrání plochy ze silničních panelů"</t>
  </si>
  <si>
    <t>259,430</t>
  </si>
  <si>
    <t>113107172</t>
  </si>
  <si>
    <t>Odstranění podkladu pl přes 50 do 200 m2 z betonu prostého tl 300 mm</t>
  </si>
  <si>
    <t>-782139995</t>
  </si>
  <si>
    <t>"Odstranění betonové plochy tl. 180mm"</t>
  </si>
  <si>
    <t>64,910</t>
  </si>
  <si>
    <t>113107222</t>
  </si>
  <si>
    <t>Odstranění podkladu pl přes 200 m2 z kameniva drceného tl 200 mm</t>
  </si>
  <si>
    <t>1891345515</t>
  </si>
  <si>
    <t>"Odstranění plochy ze štěrkodrtě tl. 150mm"</t>
  </si>
  <si>
    <t>325,190</t>
  </si>
  <si>
    <t>122202202</t>
  </si>
  <si>
    <t>Odkopávky a prokopávky nezapažené pro silnice objemu do 1000 m3 v hornině tř. 3</t>
  </si>
  <si>
    <t>-1893054365</t>
  </si>
  <si>
    <t>"Viz. výkr č. D.1.2/02 - Situace a D.1.2/03 - Vzorový řez"</t>
  </si>
  <si>
    <t>"Výkop pro konstrukci komunikačních a parkovacích ploch"</t>
  </si>
  <si>
    <t>1,025*0,48*(253,66+295,37+113,09)</t>
  </si>
  <si>
    <t>"Výkop pro konstrukci plochy pro pěší"</t>
  </si>
  <si>
    <t>1,025*0,37*115,37</t>
  </si>
  <si>
    <t>"Výkop pro sanaci"</t>
  </si>
  <si>
    <t>1,025*0,25*(253,66+295,37+113,09)</t>
  </si>
  <si>
    <t>"Výkop pro sklon zemní pláně 3%"</t>
  </si>
  <si>
    <t>29,920</t>
  </si>
  <si>
    <t>132201101</t>
  </si>
  <si>
    <t>Hloubení rýh š do 600 mm v hornině tř. 3 objemu do 100 m3</t>
  </si>
  <si>
    <t>-899113986</t>
  </si>
  <si>
    <t>"Výkop pro drenážní žebro"</t>
  </si>
  <si>
    <t>(0,75+1,15)*0,5*0,35*21+(0,5+0,9)*0,5*0,35*21,75</t>
  </si>
  <si>
    <t>133201101</t>
  </si>
  <si>
    <t>Hloubení šachet v hornině tř. 3 objemu do 100 m3</t>
  </si>
  <si>
    <t>-2090118664</t>
  </si>
  <si>
    <t>"Viz. výkr č. D.1.2/09 - Vzduchotechnická šachta"</t>
  </si>
  <si>
    <t>"Výkop pro vzduchotechnickou šachtu"</t>
  </si>
  <si>
    <t>1,90*1,90*1,020</t>
  </si>
  <si>
    <t>162301415</t>
  </si>
  <si>
    <t>Vodorovné přemístění kmenů stromů jehličnatých do 5 km D kmene do 300 mm</t>
  </si>
  <si>
    <t>-382197408</t>
  </si>
  <si>
    <t>"kácené tisy"      5,0</t>
  </si>
  <si>
    <t>1404920265</t>
  </si>
  <si>
    <t>"sejmutí drnu - viz pol. 111301111"       74,110*0,150</t>
  </si>
  <si>
    <t>"výkopy - viz pol. 122202202"      569,105</t>
  </si>
  <si>
    <t>"výkopy - viz pol. 132201101"      12,311</t>
  </si>
  <si>
    <t>"výkopy - viz pol. 133201101"      3,682</t>
  </si>
  <si>
    <t>-638847560</t>
  </si>
  <si>
    <t xml:space="preserve">"vzdálenost skládky 15 km"      </t>
  </si>
  <si>
    <t>"viz pol. 162701105"      596,215*(15-10)</t>
  </si>
  <si>
    <t>-1302537930</t>
  </si>
  <si>
    <t>"viz pol. 162701105"      596,215*1,90</t>
  </si>
  <si>
    <t>175101201</t>
  </si>
  <si>
    <t>Obsypání objektu nad přilehlým původním terénem sypaninou bez prohození, uloženou do 3 m</t>
  </si>
  <si>
    <t>-1060312191</t>
  </si>
  <si>
    <t>"Obsyp šachty hutněným štěrkopískem 0/16mm"</t>
  </si>
  <si>
    <t>3,68-0,9*0,9*1,02-0,12</t>
  </si>
  <si>
    <t>17</t>
  </si>
  <si>
    <t>58337302R</t>
  </si>
  <si>
    <t>štěrkopísek frakce 0-16</t>
  </si>
  <si>
    <t>-992171371</t>
  </si>
  <si>
    <t>"viz pol. 175101201"      2,734*2,05</t>
  </si>
  <si>
    <t>18</t>
  </si>
  <si>
    <t>181951102</t>
  </si>
  <si>
    <t>Úprava pláně v hornině tř. 1 až 4 se zhutněním</t>
  </si>
  <si>
    <t>-1263843080</t>
  </si>
  <si>
    <t>"Úprava zemní pláně"</t>
  </si>
  <si>
    <t>1,025*(253,66+295,37+113,09+115,37)</t>
  </si>
  <si>
    <t>"Úprava parapláně"</t>
  </si>
  <si>
    <t>1,025*(253,66+295,37+113,09)</t>
  </si>
  <si>
    <t>19</t>
  </si>
  <si>
    <t>184911311</t>
  </si>
  <si>
    <t>Položení mulčovací textilie v rovině a svahu do 1:5</t>
  </si>
  <si>
    <t>-1261018825</t>
  </si>
  <si>
    <t>"Viz. výkr č. D.1.2/01 - Technická zpráva a D.1.2/02 - Situace"</t>
  </si>
  <si>
    <t>"pod drobný kačírek tl. 150 mm"</t>
  </si>
  <si>
    <t>"Filtrační netkaná polypropylénová geotextilie 200g/m2"</t>
  </si>
  <si>
    <t>8,120*1,05*1,05</t>
  </si>
  <si>
    <t>20</t>
  </si>
  <si>
    <t>693112-R1</t>
  </si>
  <si>
    <t>geotextilie netkaná (polypropylen) 200 g/m2</t>
  </si>
  <si>
    <t>164288186</t>
  </si>
  <si>
    <t>"viz pol. 184911311"       8,952</t>
  </si>
  <si>
    <t>211561111</t>
  </si>
  <si>
    <t>Výplň odvodňovacích žeber nebo trativodů kamenivem hrubým drceným frakce 4 až 16 mm</t>
  </si>
  <si>
    <t>38913927</t>
  </si>
  <si>
    <t>"Viz. výkr č. D.1.2/03 - Vzorový řez"</t>
  </si>
  <si>
    <t>"Zásyp drenážního žebra štěrkodrtí 8/16mm"</t>
  </si>
  <si>
    <t>"--------------------------------------------"</t>
  </si>
  <si>
    <t>"Viz. výkr č. D.1.2/06 - Osazení nopové fólie "</t>
  </si>
  <si>
    <t>"Zásyp okolo nopové fólie ze štěrkodrtě 8/16mm"</t>
  </si>
  <si>
    <t>0,50*0,250*75,440</t>
  </si>
  <si>
    <t>22</t>
  </si>
  <si>
    <t>212755215</t>
  </si>
  <si>
    <t>Trativody z drenážních trubek plastových flexibilních D 130 mm bez lože</t>
  </si>
  <si>
    <t>m</t>
  </si>
  <si>
    <t>1546503664</t>
  </si>
  <si>
    <t>"Drenážní potrubí PVC DN110"</t>
  </si>
  <si>
    <t>42,750</t>
  </si>
  <si>
    <t>23</t>
  </si>
  <si>
    <t>275313611</t>
  </si>
  <si>
    <t>Základové patky z betonu tř. C 16/20</t>
  </si>
  <si>
    <t>1238233748</t>
  </si>
  <si>
    <t>"Betonová patka pro ukotvení nerezových terčíků z betonu C16/20 XF3"</t>
  </si>
  <si>
    <t>0,250*0,250*0,40*77</t>
  </si>
  <si>
    <t>24</t>
  </si>
  <si>
    <t>291111111</t>
  </si>
  <si>
    <t>Podklad pro zpevněné plochy z kameniva drceného 0 až 63 mm</t>
  </si>
  <si>
    <t>-824242066</t>
  </si>
  <si>
    <t>"Viz. výkr č. D.1.2/01 - Technická zpráva "</t>
  </si>
  <si>
    <t>"Navýšení štěrkodrtě 0/63mm pro sklon zemní pláně 3%"</t>
  </si>
  <si>
    <t>Vodorovné konstrukce</t>
  </si>
  <si>
    <t>25</t>
  </si>
  <si>
    <t>452311141</t>
  </si>
  <si>
    <t>Podkladní desky z betonu prostého tř. C 16/20 otevřený výkop</t>
  </si>
  <si>
    <t>1903580422</t>
  </si>
  <si>
    <t>"Podkladní beton C16/20 tl. 100mm"</t>
  </si>
  <si>
    <t>1,10*1,10*0,10</t>
  </si>
  <si>
    <t>26</t>
  </si>
  <si>
    <t>452311161</t>
  </si>
  <si>
    <t>Podkladní desky z betonu prostého tř. C 25/30 otevřený výkop</t>
  </si>
  <si>
    <t>-1167412903</t>
  </si>
  <si>
    <t>"Viz. výkr č. D.1.2/05 - Kladecí plán liniového žlabu"</t>
  </si>
  <si>
    <t>"Betonové lože liniového žlabu z betonu C25/30 XF3"</t>
  </si>
  <si>
    <t>0,51*0,18*21+2*(0,18*0,06*0,5*21)</t>
  </si>
  <si>
    <t>Komunikace pozemní</t>
  </si>
  <si>
    <t>27</t>
  </si>
  <si>
    <t>564571111</t>
  </si>
  <si>
    <t>Zřízení podsypu nebo podkladu ze sypaniny tl 250 mm</t>
  </si>
  <si>
    <t>1658949247</t>
  </si>
  <si>
    <t>"Sanace ze štěrkodrtě 0/125mm tl. 250mm"</t>
  </si>
  <si>
    <t>(253,66+295,37+113,09)*1,025</t>
  </si>
  <si>
    <t>28</t>
  </si>
  <si>
    <t>58344229R</t>
  </si>
  <si>
    <t>štěrkodrť frakce 0-125</t>
  </si>
  <si>
    <t>394072823</t>
  </si>
  <si>
    <t>"viz pol. 564571111"        678,673*0,250*2,05</t>
  </si>
  <si>
    <t>29</t>
  </si>
  <si>
    <t>564752112</t>
  </si>
  <si>
    <t>Podklad z vibrovaného štěrku VŠ tl 160 mm</t>
  </si>
  <si>
    <t>367516248</t>
  </si>
  <si>
    <t>"VŠ fr. 32-63 mm"</t>
  </si>
  <si>
    <t>"Komunikační plochy, drobná žulová kostka 80/100/120mm, barva šedá, kladení kostek do kroužkové vazby - skladba 1"</t>
  </si>
  <si>
    <t>253,660</t>
  </si>
  <si>
    <t>"Šikmá stání, drobná žulová kostka 80/100/120mm, barva šedá, kladení kostek pod úhlem 60° do řádků na vazbu - skladba 1"</t>
  </si>
  <si>
    <t>295,370</t>
  </si>
  <si>
    <t>"Kolmá a podélná stání, drobná žulová kostka 80/100/120mm, barva šedá, kladení kostek kolmo do řádků na vazbu - skladba 1"</t>
  </si>
  <si>
    <t>113,090</t>
  </si>
  <si>
    <t>30</t>
  </si>
  <si>
    <t>564851114</t>
  </si>
  <si>
    <t>Podklad ze štěrkodrtě ŠD tl 180 mm</t>
  </si>
  <si>
    <t>-1797728969</t>
  </si>
  <si>
    <t>"ŠD fr. 0-63 mm"</t>
  </si>
  <si>
    <t>31</t>
  </si>
  <si>
    <t>564871112</t>
  </si>
  <si>
    <t>Podklad ze štěrkodrtě ŠD tl. 260 mm</t>
  </si>
  <si>
    <t>-659619670</t>
  </si>
  <si>
    <t>"Dosyp štěrkodrtí 0/32mm pod kačírkem"</t>
  </si>
  <si>
    <t>(10,0+3,16)*0,75</t>
  </si>
  <si>
    <t>564871113</t>
  </si>
  <si>
    <t>Podklad ze štěrkodrtě ŠD tl. 270 mm</t>
  </si>
  <si>
    <t>1840586682</t>
  </si>
  <si>
    <t>"Plochy pro pěší - žulová mozaika 40/60mm a 60/80mm, barva šedá, kladení kostek do řádků kolmo na obrubníky - skladba 2"</t>
  </si>
  <si>
    <t>115,370</t>
  </si>
  <si>
    <t>33</t>
  </si>
  <si>
    <t>566301111</t>
  </si>
  <si>
    <t>Úprava krytu z kameniva drceného pro nový kryt s doplněním kameniva drceného do 0,06 m3/m2</t>
  </si>
  <si>
    <t>2098153765</t>
  </si>
  <si>
    <t>"Přehutnění a doplnění štěrkodrtí 0/32 v tl. 60mm podkladu pod předlažbu kostkou"</t>
  </si>
  <si>
    <t>34</t>
  </si>
  <si>
    <t>571908111</t>
  </si>
  <si>
    <t>Kryt vymývaným dekoračním kamenivem (kačírkem) tl 200 mm</t>
  </si>
  <si>
    <t>-1834175035</t>
  </si>
  <si>
    <t>"Drobný kačírek tl. 150mm, frakce 16/32mm, světle šedý"</t>
  </si>
  <si>
    <t>8,120</t>
  </si>
  <si>
    <t>35</t>
  </si>
  <si>
    <t>591211111</t>
  </si>
  <si>
    <t>Kladení dlažby z kostek drobných z kamene do lože z kameniva těženého tl 50 mm</t>
  </si>
  <si>
    <t>823055660</t>
  </si>
  <si>
    <t>"Drobná žulová kostka 80/100/120mm"</t>
  </si>
  <si>
    <t>"Lože ze štěrkodrtě 4/8mm"</t>
  </si>
  <si>
    <t>"-------------------------------------------"</t>
  </si>
  <si>
    <t>28,400</t>
  </si>
  <si>
    <t>36</t>
  </si>
  <si>
    <t>583801-R1</t>
  </si>
  <si>
    <t>kostka dlažební drobná, žula velikost 8/10/12 cm šedá</t>
  </si>
  <si>
    <t>-1196046713</t>
  </si>
  <si>
    <t>"viz pol. 591211111 + ztratné 1%"</t>
  </si>
  <si>
    <t>662,120*0,10*2500*0,001*1,01</t>
  </si>
  <si>
    <t>37</t>
  </si>
  <si>
    <t>591412111</t>
  </si>
  <si>
    <t>Kladení dlažby z mozaiky dvou a vícebarevné komunikací pro pěší lože z kameniva</t>
  </si>
  <si>
    <t>-1255443875</t>
  </si>
  <si>
    <t>"Žulová mozaika 40/60mm a 60/80mm"</t>
  </si>
  <si>
    <t>"-------------------------------------"</t>
  </si>
  <si>
    <t>38</t>
  </si>
  <si>
    <t>583800-R1</t>
  </si>
  <si>
    <t>mozaika dlažební, žula 4/6 cm a 6/8 cm šedá</t>
  </si>
  <si>
    <t>-1728199781</t>
  </si>
  <si>
    <t>"viz pol. 591412111 + ztratné 1%"</t>
  </si>
  <si>
    <t>115,370*0,06*2500*0,001*1,01</t>
  </si>
  <si>
    <t>Trubní vedení</t>
  </si>
  <si>
    <t>39</t>
  </si>
  <si>
    <t>877315261</t>
  </si>
  <si>
    <t>Montáž dvorní vpusti z tvrdého PVC-systém KG DN 150</t>
  </si>
  <si>
    <t>-815405108</t>
  </si>
  <si>
    <t>"Dvorní polypropylénová vpusť 150/150mm se spodním výtokem DN110"</t>
  </si>
  <si>
    <t>1,0</t>
  </si>
  <si>
    <t>40</t>
  </si>
  <si>
    <t>562311-R1</t>
  </si>
  <si>
    <t>dvorní polypropylénová vpusť 150/150mm se spodním výtokem DN110</t>
  </si>
  <si>
    <t>803922168</t>
  </si>
  <si>
    <t>"viz pol. 877315261"      1,0</t>
  </si>
  <si>
    <t>41</t>
  </si>
  <si>
    <t>877-R-001</t>
  </si>
  <si>
    <t>Úprava napojení stávajícího potrubí výfuku na vzduchotechnickou šachtu - 2 m</t>
  </si>
  <si>
    <t>1055610994</t>
  </si>
  <si>
    <t>42</t>
  </si>
  <si>
    <t>894302151</t>
  </si>
  <si>
    <t>Stěny šachet tl nad 200 mm ze ŽB bez zvýšených nároků na prostředí tř. C 20/25</t>
  </si>
  <si>
    <t>-1090373300</t>
  </si>
  <si>
    <t>"Betonová vzduchotechnická šachta z betonu C20/25 XF3"</t>
  </si>
  <si>
    <t>0,2*0,9*0,9+2*1,125*0,9*0,9+2*1,125*0,5*0,5</t>
  </si>
  <si>
    <t>43</t>
  </si>
  <si>
    <t>894502201</t>
  </si>
  <si>
    <t>Bednění stěn šachet pravoúhlých nebo vícehranných oboustranné</t>
  </si>
  <si>
    <t>-1787779031</t>
  </si>
  <si>
    <t>0,9*4*1,125+1,30*4*1,325</t>
  </si>
  <si>
    <t>44</t>
  </si>
  <si>
    <t>894608211</t>
  </si>
  <si>
    <t>Výztuž šachet ze svařovaných sítí typu Kari</t>
  </si>
  <si>
    <t>1889488405</t>
  </si>
  <si>
    <t>"Vyztužení vzduchotechnické šachty oc. sítí ø8mm 100/100mm"</t>
  </si>
  <si>
    <t>237,0*0,001</t>
  </si>
  <si>
    <t>45</t>
  </si>
  <si>
    <t>899202111</t>
  </si>
  <si>
    <t>Osazení mříží litinových včetně rámů a košů na bahno hmotnosti nad 50 do 100 kg</t>
  </si>
  <si>
    <t>1316716759</t>
  </si>
  <si>
    <t>"Litinová mříž 600/600 s rámem D400"</t>
  </si>
  <si>
    <t>46</t>
  </si>
  <si>
    <t>286619-R1</t>
  </si>
  <si>
    <t>mříž litinová 600/600 s rámem D400</t>
  </si>
  <si>
    <t>-73976795</t>
  </si>
  <si>
    <t>"viz pol. 899202111"      1,0</t>
  </si>
  <si>
    <t>47</t>
  </si>
  <si>
    <t>915-R-001</t>
  </si>
  <si>
    <t>Montáž nerezových terčíků 100/100/50mm označující parkovací stání</t>
  </si>
  <si>
    <t>805378933</t>
  </si>
  <si>
    <t>22*3+11</t>
  </si>
  <si>
    <t>48</t>
  </si>
  <si>
    <t>915-R-002</t>
  </si>
  <si>
    <t>nerezové terčíky 100/100/50mm označující parkovací stání</t>
  </si>
  <si>
    <t>1970924888</t>
  </si>
  <si>
    <t>"viz pol. 915-R-001"       77,0</t>
  </si>
  <si>
    <t>49</t>
  </si>
  <si>
    <t>916111122</t>
  </si>
  <si>
    <t>Osazení obruby z drobných kostek bez boční opěry do lože z betonu prostého</t>
  </si>
  <si>
    <t>-13797659</t>
  </si>
  <si>
    <t>"Dvouřádek kostky 80/100/120mm do bet. lože C16/20 XF3 s opěrkou - barva šedá"</t>
  </si>
  <si>
    <t>22,610+16,980+19,380+37,920+10,250</t>
  </si>
  <si>
    <t>50</t>
  </si>
  <si>
    <t>916111123</t>
  </si>
  <si>
    <t>Osazení obruby z drobných kostek s boční opěrou do lože z betonu prostého</t>
  </si>
  <si>
    <t>-1791944953</t>
  </si>
  <si>
    <t>51</t>
  </si>
  <si>
    <t>1799933997</t>
  </si>
  <si>
    <t>"viz pol. 916111122 + 916111123 + ztratné 1%"</t>
  </si>
  <si>
    <t>(107,140*0,10*0,120*2500*0,001*1,01)*2,</t>
  </si>
  <si>
    <t>52</t>
  </si>
  <si>
    <t>916241213</t>
  </si>
  <si>
    <t>Osazení obrubníku kamenného stojatého s boční opěrou do lože z betonu prostého</t>
  </si>
  <si>
    <t>-487356674</t>
  </si>
  <si>
    <t>"Žulový sekaný obrubník 100/200/400mm do bet. lože C16/20 XF3 s opěrkou - barva šedá"</t>
  </si>
  <si>
    <t>47,620</t>
  </si>
  <si>
    <t>53</t>
  </si>
  <si>
    <t>583803-R1</t>
  </si>
  <si>
    <t>obrubník kamenný přímý, (bSM) žula šedá 100/200/400 mm</t>
  </si>
  <si>
    <t>438959518</t>
  </si>
  <si>
    <t>"viz pol. 916241213"       47,620</t>
  </si>
  <si>
    <t>54</t>
  </si>
  <si>
    <t>916991121</t>
  </si>
  <si>
    <t>Lože pod obrubníky, krajníky nebo obruby z dlažebních kostek z betonu prostého</t>
  </si>
  <si>
    <t>154544075</t>
  </si>
  <si>
    <t>47,620*0,20*0,10</t>
  </si>
  <si>
    <t>(22,610+16,980+19,380+37,920+10,250)*0,250*0,10</t>
  </si>
  <si>
    <t>55</t>
  </si>
  <si>
    <t>919726203</t>
  </si>
  <si>
    <t>Geotextilie pro vyztužení, separaci a filtraci tkaná z PP podélná pevnost v tahu do 80 kN/m</t>
  </si>
  <si>
    <t>1871415176</t>
  </si>
  <si>
    <t>"Tkaná polypropylénová výztužná geotextilie 66/62kN/m"</t>
  </si>
  <si>
    <t>(253,66+295,37+113,09)*1,025*1,05*1,05</t>
  </si>
  <si>
    <t>56</t>
  </si>
  <si>
    <t>935113111</t>
  </si>
  <si>
    <t>Osazení odvodňovacího polymerbetonového žlabu s krycím roštem šířky do 200 mm</t>
  </si>
  <si>
    <t>-82336341</t>
  </si>
  <si>
    <t>"Viz. výkr č. D.1.2/02 - Situace a D.1.2/07 - Kladecí plán liniového žlabu"</t>
  </si>
  <si>
    <t>"Liniový žlab 135/200mm z polymerbetonu a litinovou  roštem C250"</t>
  </si>
  <si>
    <t>21,0</t>
  </si>
  <si>
    <t>57</t>
  </si>
  <si>
    <t>592270-R1</t>
  </si>
  <si>
    <t>liniový žlab 135/200mm z polymerbetonu a litinovou  roštem C250</t>
  </si>
  <si>
    <t>-499756272</t>
  </si>
  <si>
    <t>"viz pol. 935113111"</t>
  </si>
  <si>
    <t>"dle cenové nabídky"</t>
  </si>
  <si>
    <t>"čelní stěna - 2 ks"</t>
  </si>
  <si>
    <t>"adaptér pro změnu toku - 1 ks"</t>
  </si>
  <si>
    <t>"žlav V100S 100 cm - 20 ks"</t>
  </si>
  <si>
    <t>"vpust DN 150 - 2 ks"</t>
  </si>
  <si>
    <t>"rošt s podélnými pruty C 250 0,50 m litina - 42 ks"</t>
  </si>
  <si>
    <t>58</t>
  </si>
  <si>
    <t>961055111</t>
  </si>
  <si>
    <t>Bourání základů ze ŽB</t>
  </si>
  <si>
    <t>955226595</t>
  </si>
  <si>
    <t>"Viz. výkr č. D.1.2/01 - Technická zpráva a D.1.2/08 - Situace demolic"</t>
  </si>
  <si>
    <t>"Vybourání stávající betonové výfukové vzduchotechnické šachty 970/930/1200"</t>
  </si>
  <si>
    <t>2*0,97*1,0+25*(0,93-0,5)*0,25+2*0,97*0,93*0,2</t>
  </si>
  <si>
    <t>59</t>
  </si>
  <si>
    <t>962052211</t>
  </si>
  <si>
    <t>Bourání zdiva nadzákladového ze ŽB přes 1 m3</t>
  </si>
  <si>
    <t>356690716</t>
  </si>
  <si>
    <t>"Odstranění betonové opěrné zídky tl. 250mm"</t>
  </si>
  <si>
    <t>0,25*16,89*0,55+0,18*0,35*16,89</t>
  </si>
  <si>
    <t>60</t>
  </si>
  <si>
    <t>979071121</t>
  </si>
  <si>
    <t>Očištění dlažebních kostek drobných s původním spárováním kamenivem těženým</t>
  </si>
  <si>
    <t>-1678009172</t>
  </si>
  <si>
    <t>61</t>
  </si>
  <si>
    <t>996-R-001</t>
  </si>
  <si>
    <t>Zatěžovací zkouška lehkou statickou deskou</t>
  </si>
  <si>
    <t>-1962703653</t>
  </si>
  <si>
    <t>"Viz. výkr č. D.1.2/01 - Technická zpráva"</t>
  </si>
  <si>
    <t>2,0</t>
  </si>
  <si>
    <t>997</t>
  </si>
  <si>
    <t>Přesun sutě</t>
  </si>
  <si>
    <t>62</t>
  </si>
  <si>
    <t>997221551</t>
  </si>
  <si>
    <t>Vodorovná doprava suti ze sypkých materiálů do 1 km</t>
  </si>
  <si>
    <t>812981765</t>
  </si>
  <si>
    <t>"viz pol. 113106121 - dlažba betonová"       66,990*0,255</t>
  </si>
  <si>
    <t>"viz pol. 113106242 - panely"      259,430*0,425</t>
  </si>
  <si>
    <t>"viz pol. 113107172 - beton tl. 300 mm"     64,910*0,625</t>
  </si>
  <si>
    <t>"viz pol. 113107222 - kamenivo drcené tl. 200 mm"      325,190*0,290</t>
  </si>
  <si>
    <t>"viz pol. 961055111 - bourání základů ze ŽB"      4,988*2,40</t>
  </si>
  <si>
    <t>"viz pol. 962052211 - bourání nadzákladového zdiva ze ŽB"      3,386*2,40</t>
  </si>
  <si>
    <t>63</t>
  </si>
  <si>
    <t>997221559</t>
  </si>
  <si>
    <t>Příplatek ZKD 1 km u vodorovné dopravy suti ze sypkých materiálů</t>
  </si>
  <si>
    <t>-2085210842</t>
  </si>
  <si>
    <t>"vzdálenost skládky 15 km"</t>
  </si>
  <si>
    <t>"viz pol. 997221551"       282,311*(15-1)</t>
  </si>
  <si>
    <t>64</t>
  </si>
  <si>
    <t>997221815</t>
  </si>
  <si>
    <t>Poplatek za uložení betonového odpadu na skládce (skládkovné)</t>
  </si>
  <si>
    <t>-308344110</t>
  </si>
  <si>
    <t>65</t>
  </si>
  <si>
    <t>997221825</t>
  </si>
  <si>
    <t>Poplatek za uložení železobetonového odpadu na skládce (skládkovné)</t>
  </si>
  <si>
    <t>668186375</t>
  </si>
  <si>
    <t>66</t>
  </si>
  <si>
    <t>997221855</t>
  </si>
  <si>
    <t>Poplatek za uložení odpadu z kameniva na skládce (skládkovné)</t>
  </si>
  <si>
    <t>2111404619</t>
  </si>
  <si>
    <t>67</t>
  </si>
  <si>
    <t>998223011</t>
  </si>
  <si>
    <t>Přesun hmot pro pozemní komunikace s krytem dlážděným</t>
  </si>
  <si>
    <t>1539696220</t>
  </si>
  <si>
    <t>711</t>
  </si>
  <si>
    <t>Izolace proti vodě, vlhkosti a plynům</t>
  </si>
  <si>
    <t>68</t>
  </si>
  <si>
    <t>7111613-R1</t>
  </si>
  <si>
    <t>Izolace proti zemní vlhkosti stěn foliemi nopovými pro běžné podmínky  tl. 0,6 mm šířky 1,5 m</t>
  </si>
  <si>
    <t>-1944496139</t>
  </si>
  <si>
    <t>"Plocha nopové fólie HDPE s nopy 8mm"</t>
  </si>
  <si>
    <t>(0,5+0,42)*31,93*1,05*1,1+(0,5+0,78)*75,44*1,05*1,1</t>
  </si>
  <si>
    <t>69</t>
  </si>
  <si>
    <t>7111613-R2</t>
  </si>
  <si>
    <t>Izolace proti zemní vlhkosti foliemi nopovými ukončené horní provětrávací lištou</t>
  </si>
  <si>
    <t>-108980800</t>
  </si>
  <si>
    <t>"Krycí lišta HDPE/PVC nopové fólie s odvětráním"</t>
  </si>
  <si>
    <t>(75,440+31,930)*1,10</t>
  </si>
  <si>
    <t>70</t>
  </si>
  <si>
    <t>998711101</t>
  </si>
  <si>
    <t>Přesun hmot tonážní pro izolace proti vodě, vlhkosti a plynům v objektech výšky do 6 m</t>
  </si>
  <si>
    <t>1717330843</t>
  </si>
  <si>
    <t>3 - IO 02.1 Kanalizace splašková a dešťová, přeložky kanalizací</t>
  </si>
  <si>
    <t>223898473</t>
  </si>
  <si>
    <t>"dle PP"</t>
  </si>
  <si>
    <t>"stoka JK 1-4"</t>
  </si>
  <si>
    <t>"bet. Dlažba - st. 0,00-8,20"       8,20*1,0</t>
  </si>
  <si>
    <t>"stoka JK 1-7"</t>
  </si>
  <si>
    <t>"betonová dlažba - st. 15,00-19,50"        4,50*1,0</t>
  </si>
  <si>
    <t>1790798841</t>
  </si>
  <si>
    <t>"použít stávající žulové kostky s kladením dlažby dle původního stavu + očištění kostek"</t>
  </si>
  <si>
    <t>"stoka JK 1"</t>
  </si>
  <si>
    <t>"kostky - st. 32,00-48,00"      (16,00*1,0+2,0*1,0)</t>
  </si>
  <si>
    <t>"stoka JK 1-3"</t>
  </si>
  <si>
    <t>"žulové kostky - st. 0,00-3,20"       3,20*1,0</t>
  </si>
  <si>
    <t>-1430005510</t>
  </si>
  <si>
    <t>"panely - st. 48,00-67,20"       (19,20*1,0+2,0*1,0*1)</t>
  </si>
  <si>
    <t>"stoka JK 1-6"</t>
  </si>
  <si>
    <t>"panely - st. 0,00-3,80"       3,80*1,0</t>
  </si>
  <si>
    <t>"panely - st. 0,00-3,75"       3,75*1,0</t>
  </si>
  <si>
    <t>-1603896959</t>
  </si>
  <si>
    <t>"bet. Průjezd - st. 14,70-32,00"      17,30*1,0</t>
  </si>
  <si>
    <t>"stoka JK 1-1"</t>
  </si>
  <si>
    <t>"bet. Průjezd - st. 0,00-1,30"       1,30*1,0</t>
  </si>
  <si>
    <t>"stoka JK 1-2"</t>
  </si>
  <si>
    <t>"bet. Průjezd - st. 0,00-4,00"      4,0*1,0</t>
  </si>
  <si>
    <t>"beton - st. 8,20-10,0"       1,80*1,0</t>
  </si>
  <si>
    <t>"stoka JK 1-5"</t>
  </si>
  <si>
    <t>"beton - st. 7,80-12,00"       4,20*1,0</t>
  </si>
  <si>
    <t>113107142</t>
  </si>
  <si>
    <t>Odstranění podkladu pl do 50 m2 živičných tl 100 mm</t>
  </si>
  <si>
    <t>-1361537934</t>
  </si>
  <si>
    <t>"asf. Komunikace st. 0,00-14,70"         (14,70*1,10+2,0*0,90*3)</t>
  </si>
  <si>
    <t>-1096295494</t>
  </si>
  <si>
    <t>"makadam - st. 4,00-7,80"       3,80*1,0</t>
  </si>
  <si>
    <t xml:space="preserve">"pod betonovou plochou"     </t>
  </si>
  <si>
    <t>28,60</t>
  </si>
  <si>
    <t>"pod dlažbou"</t>
  </si>
  <si>
    <t>12,70</t>
  </si>
  <si>
    <t>"pod kostkami"</t>
  </si>
  <si>
    <t>21,20</t>
  </si>
  <si>
    <t>"pod panely"</t>
  </si>
  <si>
    <t>28,750</t>
  </si>
  <si>
    <t>"pod asfalt"</t>
  </si>
  <si>
    <t>21,570</t>
  </si>
  <si>
    <t>113202111</t>
  </si>
  <si>
    <t>Vytrhání obrub krajníků obrubníků stojatých</t>
  </si>
  <si>
    <t>-1135779607</t>
  </si>
  <si>
    <t>115101201</t>
  </si>
  <si>
    <t>Čerpání vody na dopravní výšku do 10 m průměrný přítok do 500 l/min</t>
  </si>
  <si>
    <t>hod</t>
  </si>
  <si>
    <t>-1521670113</t>
  </si>
  <si>
    <t>"předpoklad projektanta"</t>
  </si>
  <si>
    <t>5*8,0</t>
  </si>
  <si>
    <t>115101301</t>
  </si>
  <si>
    <t>Pohotovost čerpací soupravy pro dopravní výšku do 10 m přítok do 500 l/min</t>
  </si>
  <si>
    <t>den</t>
  </si>
  <si>
    <t>1839415547</t>
  </si>
  <si>
    <t>119001401</t>
  </si>
  <si>
    <t>Dočasné zajištění potrubí ocelového nebo litinového DN do 200</t>
  </si>
  <si>
    <t>1626322902</t>
  </si>
  <si>
    <t>1,10+1,10+1,0+1,0</t>
  </si>
  <si>
    <t>119001421</t>
  </si>
  <si>
    <t>Dočasné zajištění kabelů a kabelových tratí ze 3 volně ložených kabelů</t>
  </si>
  <si>
    <t>-2105828254</t>
  </si>
  <si>
    <t>1,0*3</t>
  </si>
  <si>
    <t>121101101</t>
  </si>
  <si>
    <t>Sejmutí ornice s přemístěním na vzdálenost do 50 m</t>
  </si>
  <si>
    <t>-2119560523</t>
  </si>
  <si>
    <t>"zelený pás - st. 0,00-4,0"       4,0*1,0*0,150</t>
  </si>
  <si>
    <t>"zelený pás - st. 3,75-15,00"       11,25*1,0*0,150</t>
  </si>
  <si>
    <t>130001101</t>
  </si>
  <si>
    <t>Příplatek za ztížení vykopávky v blízkosti podzemního vedení</t>
  </si>
  <si>
    <t>-1486979633</t>
  </si>
  <si>
    <t>"potrubí"</t>
  </si>
  <si>
    <t>3,0*1,10*(3,87+3,50)+3,0*1,0*(1,86+1,84)</t>
  </si>
  <si>
    <t>"kabely"</t>
  </si>
  <si>
    <t>3,0*1,0*(1,84+1,81+1,78)</t>
  </si>
  <si>
    <t>132201202</t>
  </si>
  <si>
    <t>Hloubení rýh š do 2000 mm v hornině tř. 3 objemu do 1000 m3</t>
  </si>
  <si>
    <t>486657331</t>
  </si>
  <si>
    <t>"st. 0,00-4,00"        4,0*1,10*(4,60+2,16)/2</t>
  </si>
  <si>
    <t>"st. 4,00-8,00"       4,0*1,10*(2,16+1,69)/2</t>
  </si>
  <si>
    <t>"st. 8,00-18,70"      10,70*1,10*(1,69+1,90)/2</t>
  </si>
  <si>
    <t>"st. 18,70-24,00"      5,30*1,0*(1,90+1,75)/2</t>
  </si>
  <si>
    <t>"st. 24,00-32,00"       8,0*1,0*(1,75+1,65)/2</t>
  </si>
  <si>
    <t>"st. 32,00-48,00"        16,0*1,0*(1,65+1,50)/2</t>
  </si>
  <si>
    <t>"st. 48,00-67,20"       19,20*1,0*(1,50+1,30)/2</t>
  </si>
  <si>
    <t>"dopočet šachet"        2,0*0,90*(4,60+2,16+1,90)+2,0*1,0*(1,61+1,30)</t>
  </si>
  <si>
    <t>"odpočet povrchů"</t>
  </si>
  <si>
    <t>"asf. Komunikace st. 0,00-14,70"         -(14,70*1,10+2,0*0,90*3)*0,40</t>
  </si>
  <si>
    <t>"bet. Průjezd - st. 14,70-32,00"      -17,30*1,0*0,40</t>
  </si>
  <si>
    <t>"kostky - st. 32,00-48,00"      -(16,00*1,0+2,0*1,0)*0,35</t>
  </si>
  <si>
    <t>"panely - st. 48,00-67,20"       -(19,20*1,0+2,0*1,0*1)*0,30</t>
  </si>
  <si>
    <t>"st. 0,00-1,30"       1,30*1,0*(1,60+1,0)/2</t>
  </si>
  <si>
    <t>"bet. Průjezd - st. 0,00-1,30"       -1,30*1,0*0,40</t>
  </si>
  <si>
    <t>"st. 0,00-4,00"        4,0*1,0*(1,61+1,10)/2</t>
  </si>
  <si>
    <t>"bet. Průjezd - st. 0,00-4,00"      -4,0*1,0*0,40</t>
  </si>
  <si>
    <t>"st. 0,00-3,20"       3,20*1,0*(1,46+1,10)/2</t>
  </si>
  <si>
    <t>"žulové kostky - st. 0,00-3,20"       -3,20*1,0*0,350</t>
  </si>
  <si>
    <t>"st. 0,00-10,00"        10,0*1,0*(1,45+1,20)/2</t>
  </si>
  <si>
    <t>"bet. Dlažba - st. 0,00-8,20"       -8,20*1,0*0,30</t>
  </si>
  <si>
    <t>"beton - st. 8,20-10,0"       -1,80*1,0*0,40</t>
  </si>
  <si>
    <t>"st. 0,00-12,00"       12,0*1,0*(1,36+1,04)/2</t>
  </si>
  <si>
    <t>"zelený pás - st. 0,00-4,0"       -4,0*1,0*0,150</t>
  </si>
  <si>
    <t>"makadam - st. 4,00-7,80"       -3,80*1,0*0,20</t>
  </si>
  <si>
    <t>"beton - st. 7,80-12,00"       -4,20*1,0*0,40</t>
  </si>
  <si>
    <t>"st. 0,00-3,80"       3,80*1,0*(1,35+1,15)/2</t>
  </si>
  <si>
    <t>"panely - st. 0,00-3,80"       -3,80*1,0*0,40</t>
  </si>
  <si>
    <t>"st. 0,00-3,75"     3,75*1,0*(1,30+1,23)/2</t>
  </si>
  <si>
    <t>"st. 3,75-15,0"      11,25*1,0*(1,23+1,10)/2</t>
  </si>
  <si>
    <t>"st. 15,0-19,50"       4,50*1,0*(1,10+1,10)/2</t>
  </si>
  <si>
    <t>"panely - st. 0,00-3,75"       -3,75*1,0*0,40</t>
  </si>
  <si>
    <t>"zelený pás - st. 3,75-15,00"       -11,25*1,0*0,150</t>
  </si>
  <si>
    <t>"betonová dlažba - st. 15,00-19,50"        -4,50*1,0*0,30</t>
  </si>
  <si>
    <t>"odtok dešťových vod ze vzduchotechnické šachty"</t>
  </si>
  <si>
    <t>2,50*1,0*1,430</t>
  </si>
  <si>
    <t>151821111</t>
  </si>
  <si>
    <t>Osazení a odstranění pažicího boxu středního hl výkopu do 3,5 m š do 1,2 m</t>
  </si>
  <si>
    <t>444846078</t>
  </si>
  <si>
    <t>"st. 4,00-8,00"       8,470/1,10*2</t>
  </si>
  <si>
    <t>"st. 8,00-18,70"      21,127/1,10*2</t>
  </si>
  <si>
    <t>"st. 18,70-24,00"      9,673/1,0*2</t>
  </si>
  <si>
    <t>"st. 24,00-32,00"       13,60/1,0*2</t>
  </si>
  <si>
    <t>"st. 32,00-48,00"        25,20/1,0*2</t>
  </si>
  <si>
    <t>"st. 48,00-67,20"       26,880/1,0*2</t>
  </si>
  <si>
    <t>"dopočet šachet"        2*0,90*(2,16+1,90)+2*1,0*(1,61+1,30)</t>
  </si>
  <si>
    <t>"st. 0,00-1,30"       1,690/1,0*2</t>
  </si>
  <si>
    <t>"st. 0,00-4,00"        5,420/1,0*2</t>
  </si>
  <si>
    <t>151821121</t>
  </si>
  <si>
    <t>Osazení a odstranění pažicího boxu středního hl výkopu do 5 m š do 1,2 m</t>
  </si>
  <si>
    <t>1151180382</t>
  </si>
  <si>
    <t>"st. 0,00-4,00"        14,872/1,10*2</t>
  </si>
  <si>
    <t>"dopočet šachet"        2*0,90*4,60</t>
  </si>
  <si>
    <t>151821211</t>
  </si>
  <si>
    <t>Příplatek k pažicímu boxu střednímu hl výkopu do 3,5 m š do 1,2 m za první a ZKD den zapažení</t>
  </si>
  <si>
    <t>-679430543</t>
  </si>
  <si>
    <t>151821221</t>
  </si>
  <si>
    <t>Příplatek k pažicímu boxu střednímu hl výkopu do 5 m š do 1,2 m za první a ZKD den zapažení</t>
  </si>
  <si>
    <t>-1952074585</t>
  </si>
  <si>
    <t>-1717867111</t>
  </si>
  <si>
    <t>"výkopy - viz pol. 132201202"       167,485</t>
  </si>
  <si>
    <t>-1265306010</t>
  </si>
  <si>
    <t>"viz pol. 162701105"      167,485*(15-10)</t>
  </si>
  <si>
    <t>-1162841375</t>
  </si>
  <si>
    <t>"viz pol. 162701105"      167,485*1,90</t>
  </si>
  <si>
    <t>174101101</t>
  </si>
  <si>
    <t>Zásyp jam, šachet rýh nebo kolem objektů sypaninou se zhutněním</t>
  </si>
  <si>
    <t>1469513659</t>
  </si>
  <si>
    <t>"výkopy"     167,485</t>
  </si>
  <si>
    <t>"odpočet lože"       -(10,480+2,057)</t>
  </si>
  <si>
    <t>"odpočet obsypu"      -48,237</t>
  </si>
  <si>
    <t>"odpočet objemu šachet"        -3,14*0,65*0,65*(1,80+2,05)</t>
  </si>
  <si>
    <t>"odpočet objemu šachet"        -3,14*0,30*0,30*(1,20+1,73+1,00)</t>
  </si>
  <si>
    <t>58344171R</t>
  </si>
  <si>
    <t>štěrkodrť frakce 0-32</t>
  </si>
  <si>
    <t>521808217</t>
  </si>
  <si>
    <t>"viz pol. 174101101"      100,492*2,05</t>
  </si>
  <si>
    <t>175151101</t>
  </si>
  <si>
    <t>Obsypání potrubí strojně sypaninou bez prohození, uloženou do 3 m</t>
  </si>
  <si>
    <t>-1021697177</t>
  </si>
  <si>
    <t>"dle PP a vzorového řezu uložení"</t>
  </si>
  <si>
    <t>48,50*1,0*0,40</t>
  </si>
  <si>
    <t>1,30*1,0*0,350</t>
  </si>
  <si>
    <t>4,0*1,0*0,350</t>
  </si>
  <si>
    <t>3,20*1,0*0,350</t>
  </si>
  <si>
    <t>10,0*1,0*0,350</t>
  </si>
  <si>
    <t>12,0*1,0*0,350</t>
  </si>
  <si>
    <t>3,80*1,0*0,350</t>
  </si>
  <si>
    <t>19,50*1,0*0,350</t>
  </si>
  <si>
    <t>2,50*1,0*0,30</t>
  </si>
  <si>
    <t>18,70*1,10*0,450</t>
  </si>
  <si>
    <t>-1920019612</t>
  </si>
  <si>
    <t>"viz pol. 175151101"     48,237*2,05</t>
  </si>
  <si>
    <t>181301102</t>
  </si>
  <si>
    <t>Rozprostření ornice tl vrstvy do 150 mm pl do 500 m2 v rovině nebo ve svahu do 1:5</t>
  </si>
  <si>
    <t>1527850806</t>
  </si>
  <si>
    <t>"zelený pás - st. 0,00-4,0"       4,0*1,0</t>
  </si>
  <si>
    <t>"zelený pás - st. 3,75-15,00"       11,25*1,0</t>
  </si>
  <si>
    <t>181411131</t>
  </si>
  <si>
    <t>Založení parkového trávníku výsevem plochy do 1000 m2 v rovině a ve svahu do 1:5</t>
  </si>
  <si>
    <t>1615231884</t>
  </si>
  <si>
    <t>"viz pol. 181301102"      15,250</t>
  </si>
  <si>
    <t>005724100</t>
  </si>
  <si>
    <t>osivo směs travní parková</t>
  </si>
  <si>
    <t>kg</t>
  </si>
  <si>
    <t>1299068996</t>
  </si>
  <si>
    <t>"viz pol. 181411131"</t>
  </si>
  <si>
    <t>15,250*0,030</t>
  </si>
  <si>
    <t>451573111</t>
  </si>
  <si>
    <t>Lože pod potrubí otevřený výkop ze štěrkopísku</t>
  </si>
  <si>
    <t>-1664433880</t>
  </si>
  <si>
    <t>48,50*1,0*0,10</t>
  </si>
  <si>
    <t>1,30*1,0*0,10</t>
  </si>
  <si>
    <t>4,0*1,0*0,10</t>
  </si>
  <si>
    <t>3,20*1,0*0,10</t>
  </si>
  <si>
    <t>10,0*1,0*0,10</t>
  </si>
  <si>
    <t>12,0*1,0*0,10</t>
  </si>
  <si>
    <t>3,80*1,0*0,10</t>
  </si>
  <si>
    <t>19,50*1,0*0,10</t>
  </si>
  <si>
    <t>2,50*1,0*0,10</t>
  </si>
  <si>
    <t>452312131</t>
  </si>
  <si>
    <t>Sedlové lože z betonu prostého tř. C 12/15 otevřený výkop</t>
  </si>
  <si>
    <t>7997738</t>
  </si>
  <si>
    <t>18,70*1,10*0,10</t>
  </si>
  <si>
    <t>564861111</t>
  </si>
  <si>
    <t>Podklad ze štěrkodrtě ŠD tl 200 mm</t>
  </si>
  <si>
    <t>-208574048</t>
  </si>
  <si>
    <t>564871111</t>
  </si>
  <si>
    <t>Podklad ze štěrkodrtě ŠD tl 250 mm</t>
  </si>
  <si>
    <t>-138482853</t>
  </si>
  <si>
    <t>567123114</t>
  </si>
  <si>
    <t>Podklad ze směsi stmelené cementem SC C 5/6 (KSC II) tl 150 mm</t>
  </si>
  <si>
    <t>1949793182</t>
  </si>
  <si>
    <t>573111112</t>
  </si>
  <si>
    <t>Postřik živičný infiltrační s posypem z asfaltu množství 1 kg/m2</t>
  </si>
  <si>
    <t>1306052926</t>
  </si>
  <si>
    <t>573211108</t>
  </si>
  <si>
    <t>Postřik živičný spojovací z asfaltu v množství 0,40 kg/m2</t>
  </si>
  <si>
    <t>1880743258</t>
  </si>
  <si>
    <t>577144111</t>
  </si>
  <si>
    <t>Asfaltový beton vrstva obrusná ACO 11 (ABS) tř. I tl 50 mm š do 3 m z nemodifikovaného asfaltu</t>
  </si>
  <si>
    <t>1928909617</t>
  </si>
  <si>
    <t>577145112</t>
  </si>
  <si>
    <t>Asfaltový beton vrstva ložní ACL 16 (ABH) tl 50 mm š do 3 m z nemodifikovaného asfaltu</t>
  </si>
  <si>
    <t>1462332138</t>
  </si>
  <si>
    <t>-1157908687</t>
  </si>
  <si>
    <t>831372121</t>
  </si>
  <si>
    <t>Montáž potrubí z trub kameninových hrdlových s integrovaným těsněním výkop sklon do 20 % DN 300</t>
  </si>
  <si>
    <t>478783534</t>
  </si>
  <si>
    <t>"viz TZ"</t>
  </si>
  <si>
    <t>"JK 1"        18,70</t>
  </si>
  <si>
    <t>597107070</t>
  </si>
  <si>
    <t>trouba kameninová glazovaná DN300mm L2,50m spojovací systém C Třída 240</t>
  </si>
  <si>
    <t>673472487</t>
  </si>
  <si>
    <t>"viz pol. 831372121 + ztratné 2%"</t>
  </si>
  <si>
    <t>18,70*1,02</t>
  </si>
  <si>
    <t>871265211</t>
  </si>
  <si>
    <t>Kanalizační potrubí z tvrdého PVC jednovrstvé tuhost třídy SN4 DN 110</t>
  </si>
  <si>
    <t>-197895781</t>
  </si>
  <si>
    <t>2,50</t>
  </si>
  <si>
    <t>871315221</t>
  </si>
  <si>
    <t>Kanalizační potrubí z tvrdého PVC jednovrstvé tuhost třídy SN8 DN 160</t>
  </si>
  <si>
    <t>-2100739774</t>
  </si>
  <si>
    <t>"PVC-U KG SN8 "</t>
  </si>
  <si>
    <t>53,80</t>
  </si>
  <si>
    <t>871355241</t>
  </si>
  <si>
    <t>Kanalizační potrubí z tvrdého PVC vícevrstvé tuhost třídy SN12 DN 200</t>
  </si>
  <si>
    <t>124360371</t>
  </si>
  <si>
    <t>"PVC-U SN12 DN 200 mm"</t>
  </si>
  <si>
    <t>48,50</t>
  </si>
  <si>
    <t>892351111</t>
  </si>
  <si>
    <t>Tlaková zkouška vodou potrubí DN 150 nebo 200</t>
  </si>
  <si>
    <t>-896903067</t>
  </si>
  <si>
    <t>48,50+53,80+2,50</t>
  </si>
  <si>
    <t>892372111</t>
  </si>
  <si>
    <t>Zabezpečení konců potrubí DN do 300 při tlakových zkouškách vodou</t>
  </si>
  <si>
    <t>1423736246</t>
  </si>
  <si>
    <t>892381111</t>
  </si>
  <si>
    <t>Tlaková zkouška vodou potrubí DN 250, DN 300 nebo 350</t>
  </si>
  <si>
    <t>1088974545</t>
  </si>
  <si>
    <t>18,70</t>
  </si>
  <si>
    <t>894411121</t>
  </si>
  <si>
    <t>Zřízení šachet kanalizačních z betonových dílců na potrubí DN nad 200 do 300 dno beton tř. C 25/30</t>
  </si>
  <si>
    <t>-1959684718</t>
  </si>
  <si>
    <t>"dle výpisu šachet"</t>
  </si>
  <si>
    <t>592243200</t>
  </si>
  <si>
    <t>prstenec šachetní betonový vyrovnávací TBW-Q.1 63/6 62,5 x 12 x 6 cm</t>
  </si>
  <si>
    <t>866629467</t>
  </si>
  <si>
    <t>"dle výpisu šachet + ztratné 1%"</t>
  </si>
  <si>
    <t>1,0*1,01</t>
  </si>
  <si>
    <t>592243210</t>
  </si>
  <si>
    <t>prstenec šachetní betonový vyrovnávací TBW-Q.1 63/8 62,5 x 12 x 8 cm</t>
  </si>
  <si>
    <t>-518619922</t>
  </si>
  <si>
    <t>2,0*1,01</t>
  </si>
  <si>
    <t>592243230</t>
  </si>
  <si>
    <t>prstenec šachetní betonový vyrovnávací TBW-Q.1 63/10 62,5 x 12 x 10 cm</t>
  </si>
  <si>
    <t>536865862</t>
  </si>
  <si>
    <t>592243150</t>
  </si>
  <si>
    <t>deska betonová zákrytová TZK-Q.1 100-63/17 100/62,5 x 16,5 cm</t>
  </si>
  <si>
    <t>-878807629</t>
  </si>
  <si>
    <t>592243050</t>
  </si>
  <si>
    <t>skruž betonová šachetní TBS-Q.1 100/25 D100x25x12 cm</t>
  </si>
  <si>
    <t>-1032230711</t>
  </si>
  <si>
    <t>592243060</t>
  </si>
  <si>
    <t>skruž betonová šachetní TBS-Q.1 100/50 D100x50x12 cm</t>
  </si>
  <si>
    <t>-1973174103</t>
  </si>
  <si>
    <t>59224337R</t>
  </si>
  <si>
    <t>dno betonové šachty kanalizační přímé TBZ-Q.1 100/52,5</t>
  </si>
  <si>
    <t>958669057</t>
  </si>
  <si>
    <t>59224338R</t>
  </si>
  <si>
    <t>dno betonové šachty kanalizační přímé TBZ-Q.1 100/87,5</t>
  </si>
  <si>
    <t>-1141845354</t>
  </si>
  <si>
    <t>592243480</t>
  </si>
  <si>
    <t>těsnění elastomerové pro spojení šachetních dílů EMT DN 1000</t>
  </si>
  <si>
    <t>-1260362246</t>
  </si>
  <si>
    <t>6,0</t>
  </si>
  <si>
    <t>894812311</t>
  </si>
  <si>
    <t>Revizní a čistící šachta z PP typ DN 600/160 šachtové dno průtočné</t>
  </si>
  <si>
    <t>-1786024501</t>
  </si>
  <si>
    <t>"dle Tabulky sestav šachet"</t>
  </si>
  <si>
    <t>894812316</t>
  </si>
  <si>
    <t>Revizní a čistící šachta z PP typ DN 600/200 šachtové dno průtočné 30°, 60°, 90°</t>
  </si>
  <si>
    <t>-1372268096</t>
  </si>
  <si>
    <t>894812317</t>
  </si>
  <si>
    <t>Revizní a čistící šachta z PP typ DN 600/200 šachtové dno s přítokem tvaru T</t>
  </si>
  <si>
    <t>-1390435151</t>
  </si>
  <si>
    <t>894812331</t>
  </si>
  <si>
    <t>Revizní a čistící šachta z PP DN 600 šachtová roura korugovaná světlé hloubky 1000 mm</t>
  </si>
  <si>
    <t>504731066</t>
  </si>
  <si>
    <t>1,0+1,0</t>
  </si>
  <si>
    <t>894812332</t>
  </si>
  <si>
    <t>Revizní a čistící šachta z PP DN 600 šachtová roura korugovaná světlé hloubky 2000 mm</t>
  </si>
  <si>
    <t>2093009961</t>
  </si>
  <si>
    <t>894812339</t>
  </si>
  <si>
    <t>Příplatek k rourám revizní a čistící šachty z PP DN 600 za uříznutí šachtové roury</t>
  </si>
  <si>
    <t>457063446</t>
  </si>
  <si>
    <t>3,0</t>
  </si>
  <si>
    <t>894812378</t>
  </si>
  <si>
    <t>Revizní a čistící šachta z PP DN 600 poklop litinový do 40 t s betonovým prstencem a adaptérem</t>
  </si>
  <si>
    <t>-232044182</t>
  </si>
  <si>
    <t>"Poklopová sestava: POKLOP LIT. D400; PLAST. KÓNUS:"</t>
  </si>
  <si>
    <t>" - POKLOP LITINOVÝ 600/1000/40T D400"</t>
  </si>
  <si>
    <t>" - PLASTOVÝ KONUS PAD 600/1000"</t>
  </si>
  <si>
    <t>" - TĚSNĚNÍ TELESKOPU + BET. PRSTENCE 600/1000"</t>
  </si>
  <si>
    <t>899102111</t>
  </si>
  <si>
    <t>Osazení poklopů litinových nebo ocelových včetně rámů hmotnosti nad 50 do 100 kg</t>
  </si>
  <si>
    <t>1900833210</t>
  </si>
  <si>
    <t>552410-R1</t>
  </si>
  <si>
    <t>poklop šachtový třída D 400, kruhový, bez ventilace, bez odvětrání</t>
  </si>
  <si>
    <t>511501958</t>
  </si>
  <si>
    <t>899623171</t>
  </si>
  <si>
    <t>Obetonování potrubí nebo zdiva stok betonem prostým tř. C 25/30 v otevřeném výkopu</t>
  </si>
  <si>
    <t>-1805121903</t>
  </si>
  <si>
    <t>"Napojení se provede navrtávkou  v úrovni  200 mm  nad dnem stoky"</t>
  </si>
  <si>
    <t>0,50</t>
  </si>
  <si>
    <t>899722113</t>
  </si>
  <si>
    <t>Krytí potrubí z plastů výstražnou fólií z PVC 34cm</t>
  </si>
  <si>
    <t>-583255284</t>
  </si>
  <si>
    <t>18,70+48,50+53,80+2,50</t>
  </si>
  <si>
    <t>-675566422</t>
  </si>
  <si>
    <t>"osazení stávajícího obrubníku"</t>
  </si>
  <si>
    <t>-904133547</t>
  </si>
  <si>
    <t>"pod kamenný obrubník"</t>
  </si>
  <si>
    <t>2,0*0,40*0,10</t>
  </si>
  <si>
    <t>919732211</t>
  </si>
  <si>
    <t>Styčná spára napojení nového živičného povrchu na stávající za tepla š 15 mm hl 25 mm s prořezáním</t>
  </si>
  <si>
    <t>-284003521</t>
  </si>
  <si>
    <t>"asf. Komunikace st. 0,00-14,70"         (14,70*2+2,0*0,90*3)</t>
  </si>
  <si>
    <t>71</t>
  </si>
  <si>
    <t>919735112</t>
  </si>
  <si>
    <t>Řezání stávajícího živičného krytu hl do 100 mm</t>
  </si>
  <si>
    <t>-128869261</t>
  </si>
  <si>
    <t>72</t>
  </si>
  <si>
    <t>977151129</t>
  </si>
  <si>
    <t>Jádrové vrty diamantovými korunkami do D 350 mm do stavebních materiálů</t>
  </si>
  <si>
    <t>968646365</t>
  </si>
  <si>
    <t>0,50*1</t>
  </si>
  <si>
    <t>73</t>
  </si>
  <si>
    <t>176081998</t>
  </si>
  <si>
    <t>74</t>
  </si>
  <si>
    <t>-419967566</t>
  </si>
  <si>
    <t>"viz pol. 113106121 - bet. Dlažba"        12,70*0,255</t>
  </si>
  <si>
    <t>"viz pol. 113106242 - panely"      28,750*0,425</t>
  </si>
  <si>
    <t>"viz pol. 113107172 - beton tl. 300 mm"      28,60*0,625</t>
  </si>
  <si>
    <t>"viz pol. 113107142 - asfalt tl. 100 mm"       21,570*0,220</t>
  </si>
  <si>
    <t>"viz pol. 113107222 - kamenivo tl. 200 mm"       116,620*0,290</t>
  </si>
  <si>
    <t>"viz pol. 977151129 - jádrové vrty prům. 350 mm"      0,50*0,348</t>
  </si>
  <si>
    <t>75</t>
  </si>
  <si>
    <t>-896209748</t>
  </si>
  <si>
    <t>"viz pol. 997221551"       72,072*(15-1)</t>
  </si>
  <si>
    <t>76</t>
  </si>
  <si>
    <t>684566649</t>
  </si>
  <si>
    <t>77</t>
  </si>
  <si>
    <t>997221845</t>
  </si>
  <si>
    <t>Poplatek za uložení odpadu z asfaltových povrchů na skládce (skládkovné)</t>
  </si>
  <si>
    <t>-864827856</t>
  </si>
  <si>
    <t>78</t>
  </si>
  <si>
    <t>1782764033</t>
  </si>
  <si>
    <t>79</t>
  </si>
  <si>
    <t>998276101</t>
  </si>
  <si>
    <t>Přesun hmot pro trubní vedení z trub z plastických hmot otevřený výkop</t>
  </si>
  <si>
    <t>1325414762</t>
  </si>
  <si>
    <t>4 - IO 03 - Veřejné osvětlení</t>
  </si>
  <si>
    <t xml:space="preserve">    6 - Úpravy povrchů, podlahy a osazování výplní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</si>
  <si>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</si>
  <si>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</si>
  <si>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</si>
  <si>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</si>
  <si>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 xml:space="preserve">    RD2 - doplnění rozvaděče RD2</t>
  </si>
  <si>
    <t>HZS - Hodinové zúčtovací sazby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</si>
  <si>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</si>
  <si>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</si>
  <si>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</si>
  <si>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</si>
  <si>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</si>
  <si>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</si>
  <si>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</si>
  <si>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-1639525089</t>
  </si>
  <si>
    <t>"podsyp trubek</t>
  </si>
  <si>
    <t>"osvětlení vjezdu"</t>
  </si>
  <si>
    <t>15*0,4*0,08</t>
  </si>
  <si>
    <t>"osvětlení parkoviště"</t>
  </si>
  <si>
    <t>48*0,4*0,08</t>
  </si>
  <si>
    <t>583313450</t>
  </si>
  <si>
    <t>kamenivo těžené drobné tříděné frakce 0-4</t>
  </si>
  <si>
    <t>517821785</t>
  </si>
  <si>
    <t>2,016*2,685 "Přepočtené koeficientem množství</t>
  </si>
  <si>
    <t>Úpravy povrchů, podlahy a osazování výplní</t>
  </si>
  <si>
    <t>622325101</t>
  </si>
  <si>
    <t>Oprava vnější vápenocementové hladké omítky složitosti 1 stěn v rozsahu do 10%</t>
  </si>
  <si>
    <t>-1947956851</t>
  </si>
  <si>
    <t>"osvětlení objektu svítidly A"</t>
  </si>
  <si>
    <t>15*1</t>
  </si>
  <si>
    <t>220261661</t>
  </si>
  <si>
    <t>Značení trasy vedení</t>
  </si>
  <si>
    <t>-154603759</t>
  </si>
  <si>
    <t>945412111</t>
  </si>
  <si>
    <t>Teleskopická hydraulická montážní plošina výška zdvihu do 8 m</t>
  </si>
  <si>
    <t>766953447</t>
  </si>
  <si>
    <t>974031121</t>
  </si>
  <si>
    <t>Vysekání rýh ve zdivu cihelném hl do 30 mm š do 30 mm</t>
  </si>
  <si>
    <t>1673370171</t>
  </si>
  <si>
    <t>974031155</t>
  </si>
  <si>
    <t>Vysekání rýh ve zdivu cihelném hl do 100 mm š do 200 mm</t>
  </si>
  <si>
    <t>839826847</t>
  </si>
  <si>
    <t>"svod do země z rozvaděče RD2" 1</t>
  </si>
  <si>
    <t>997013114</t>
  </si>
  <si>
    <t>Vnitrostaveništní doprava suti a vybouraných hmot pro budovy v do 15 m s použitím mechanizace</t>
  </si>
  <si>
    <t>-1638673249</t>
  </si>
  <si>
    <t>PSC</t>
  </si>
  <si>
    <t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užije se pro ocenění dopravy suti cena -3111 (pro nejmenší výšku, tj. 6 m). 3. Montáž, demontáž a pronájem shozu se ocení cenami souboru cen 997 01-33 Shoz suti. 4. Ceny -3151 až -3162 lze použít v případě, kdy dochází ke ztížení dopravy suti např. tím, že není možné instalovat jeřáb.</t>
  </si>
  <si>
    <t>997013501</t>
  </si>
  <si>
    <t>Odvoz suti a vybouraných hmot na skládku nebo meziskládku do 1 km se složením</t>
  </si>
  <si>
    <t>-1788714807</t>
  </si>
  <si>
    <t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</t>
  </si>
  <si>
    <t>997013509</t>
  </si>
  <si>
    <t>Příplatek k odvozu suti a vybouraných hmot na skládku ZKD 1 km přes 1 km</t>
  </si>
  <si>
    <t>1066302357</t>
  </si>
  <si>
    <t>0,068*10 "Přepočtené koeficientem množství</t>
  </si>
  <si>
    <t>997013831</t>
  </si>
  <si>
    <t>Poplatek za uložení stavebního směsného odpadu na skládce (skládkovné)</t>
  </si>
  <si>
    <t>-1179494296</t>
  </si>
  <si>
    <t>Poznámka k souboru cen:
1. Ceny uvedené v souboru lze po dohodě upravit podle místních podmínek.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</t>
  </si>
  <si>
    <t>741</t>
  </si>
  <si>
    <t>Elektroinstalace - silnoproud</t>
  </si>
  <si>
    <t>741110311</t>
  </si>
  <si>
    <t>Montáž trubka ochranná do krabic plastová tuhá D do 40 mm uložená volně</t>
  </si>
  <si>
    <t>-194180902</t>
  </si>
  <si>
    <t>15+2*5+8*(1+1)</t>
  </si>
  <si>
    <t>48+5+3*(1+1)</t>
  </si>
  <si>
    <t>345713500</t>
  </si>
  <si>
    <t>trubka elektroinstalační ohebná dvouplášťová korugovaná D 32/40 mm, HDPE+LDPE</t>
  </si>
  <si>
    <t>-1849343952</t>
  </si>
  <si>
    <t>100*1,1 "Přepočtené koeficientem množství</t>
  </si>
  <si>
    <t>741122611</t>
  </si>
  <si>
    <t>Montáž kabel Cu plný kulatý žíla 3x1,5 až 6 mm2 uložený pevně (CYKY)</t>
  </si>
  <si>
    <t>-263538453</t>
  </si>
  <si>
    <t>"CYKY 3x2.5" 25</t>
  </si>
  <si>
    <t>"CYKY 3x2.5" 15+2*5+8*(1+1)</t>
  </si>
  <si>
    <t>"CYKY 3x4" 48+5+3*(1+1)</t>
  </si>
  <si>
    <t>341110360</t>
  </si>
  <si>
    <t>kabel silový s Cu jádrem CYKY 3x2,5 mm2</t>
  </si>
  <si>
    <t>-861523411</t>
  </si>
  <si>
    <t>66*1,15 "Přepočtené koeficientem množství</t>
  </si>
  <si>
    <t>341110420</t>
  </si>
  <si>
    <t>kabel silový s Cu jádrem CYKY 3x4 mm2</t>
  </si>
  <si>
    <t>212410838</t>
  </si>
  <si>
    <t>59*1,15 "Přepočtené koeficientem množství</t>
  </si>
  <si>
    <t>741373002</t>
  </si>
  <si>
    <t>Montáž svítidlo výbojkové průmyslové stropní na výložník</t>
  </si>
  <si>
    <t>-731729933</t>
  </si>
  <si>
    <t>sv_A</t>
  </si>
  <si>
    <t>svítidlo nástěnné LED 50W, 6200lm ze svítidla, 4000K, IP66, IK09, barva grafit, osazení na krátký 0,3m dlouhý výložník na stěnu</t>
  </si>
  <si>
    <t>1504551917</t>
  </si>
  <si>
    <t>P</t>
  </si>
  <si>
    <t>Poznámka k položce:
včetně výložníku
včetně zdrojů a recyklačních poplatků</t>
  </si>
  <si>
    <t>741374071</t>
  </si>
  <si>
    <t>Montáž světlomet halogenový vnitřní nebo vnější</t>
  </si>
  <si>
    <t>325288692</t>
  </si>
  <si>
    <t>R460001</t>
  </si>
  <si>
    <t>Zhotovení pouzdra pro zemní svítidlo</t>
  </si>
  <si>
    <t>ks</t>
  </si>
  <si>
    <t>851885779</t>
  </si>
  <si>
    <t>sv_B</t>
  </si>
  <si>
    <t>svítidlo LED 13,5W/230V, 839lm, 4000K, IP66, IK10, d215mm / v=200mm, kov matný chrom, asymetrické vyzařování s korekcí +/-15°, pojezdové do 3,5t</t>
  </si>
  <si>
    <t>256</t>
  </si>
  <si>
    <t>-490529041</t>
  </si>
  <si>
    <t>Poznámka k položce:
včetně zdrojů a recyklačních poplatků
včetně instalační zemní krabice</t>
  </si>
  <si>
    <t>sv_C</t>
  </si>
  <si>
    <t>svítidlo LED 2,5W/230V, 180lm, d102mm / v=80mm, IP65, nerez ocel, pojezdové do 3,5t</t>
  </si>
  <si>
    <t>-2129813288</t>
  </si>
  <si>
    <t>Práce a dodávky M</t>
  </si>
  <si>
    <t>21-M</t>
  </si>
  <si>
    <t>Elektromontáže</t>
  </si>
  <si>
    <t>210021063</t>
  </si>
  <si>
    <t>Osazení výstražné fólie z PVC</t>
  </si>
  <si>
    <t>1440927038</t>
  </si>
  <si>
    <t>460R01</t>
  </si>
  <si>
    <t>výstražná fólie do výkopu šířky 22cm pro silnoproudé vedení</t>
  </si>
  <si>
    <t>543607921</t>
  </si>
  <si>
    <t>63*1,1 "Přepočtené koeficientem množství</t>
  </si>
  <si>
    <t>46-M</t>
  </si>
  <si>
    <t>Zemní práce při extr.mont.pracích</t>
  </si>
  <si>
    <t>460150053</t>
  </si>
  <si>
    <t>Hloubení kabelových zapažených i nezapažených rýh ručně š 40 cm, hl 70 cm, v hornině tř 3</t>
  </si>
  <si>
    <t>-317385761</t>
  </si>
  <si>
    <t>Poznámka k souboru cen:
1. Ceny hloubení rýh v hornině třídy 6 a 7 se oceňují cenami souboru cen 460 20- . Hloubení nezapažených kabelových rýh strojně.</t>
  </si>
  <si>
    <t>460150083</t>
  </si>
  <si>
    <t>Hloubení kabelových zapažených i nezapažených rýh ručně š 40 cm, hl 100 cm, v hornině tř 3</t>
  </si>
  <si>
    <t>1249864496</t>
  </si>
  <si>
    <t>460510205</t>
  </si>
  <si>
    <t>Kanály do rýhy neasfaltované z prefabrikovaných betonových žlabů typ T 2 NK</t>
  </si>
  <si>
    <t>331847625</t>
  </si>
  <si>
    <t>Poznámka k souboru cen:
1. V cenách -0004 až -0156 nejsou obsaženy náklady na dodávku trub. Tato dodávka se oceňuje ve specifikaci. 2. V cenách -0258 až -0274 nejsou obsaženy náklady na dodávku žlabů. Tato dodávka se oceňuje ve specifikaci. 3. V cenách -0301 až -0353 nejsou obsaženy náklady na dodávku multikanálů. Tato dodávka se oceňuje ve specifikaci.</t>
  </si>
  <si>
    <t>"žlab pro kabeláže do vjezdu" 6</t>
  </si>
  <si>
    <t>KZ3</t>
  </si>
  <si>
    <t xml:space="preserve">betonový kabelový žlab délky 0,5m (vnitřní rozměr žlabu - 33x27 cm), žlab obsahuje zámky pro vzájemné spojení dvou žlabů </t>
  </si>
  <si>
    <t>2139448250</t>
  </si>
  <si>
    <t>KZ3_kryt</t>
  </si>
  <si>
    <t>poklop k betonovému kabelovému žlabu (vnitřní rozměr žlabu - 33x27 cm) (délky 0,5m)</t>
  </si>
  <si>
    <t>818345973</t>
  </si>
  <si>
    <t>460620013</t>
  </si>
  <si>
    <t>Provizorní úprava terénu se zhutněním, v hornině tř 3</t>
  </si>
  <si>
    <t>1272886108</t>
  </si>
  <si>
    <t>Poznámka k souboru cen:
1. V cenách -0002 až -0003 nejsou zahrnuty dodávku drnů. Tato se oceňuje ve specifikaci. 2. V cenách -0022 až -0028 nejsou zahrnuty náklady na dodávku obrubníků. Tato dodávka se oceňuje ve specifikaci.</t>
  </si>
  <si>
    <t>48*1</t>
  </si>
  <si>
    <t>460710031</t>
  </si>
  <si>
    <t>Vyplnění a omítnutí rýh ve stěnách hloubky do 3 cm a šířky do 3 cm</t>
  </si>
  <si>
    <t>1900863390</t>
  </si>
  <si>
    <t>460710045</t>
  </si>
  <si>
    <t>Vyplnění a omítnutí rýh ve stěnách hloubky do 5 cm a šířky do 15 cm</t>
  </si>
  <si>
    <t>-1987081810</t>
  </si>
  <si>
    <t>"svod do země z rozvaděče RD2" 1*2</t>
  </si>
  <si>
    <t>RD2</t>
  </si>
  <si>
    <t>doplnění rozvaděče RD2</t>
  </si>
  <si>
    <t>01</t>
  </si>
  <si>
    <t>Jistič, In 6 A, Ue AC 230 V / DC 72 V, charakteristika B, 1pól, Icn 10 kA</t>
  </si>
  <si>
    <t>1870399289</t>
  </si>
  <si>
    <t>02</t>
  </si>
  <si>
    <t>Jistič, In 10 A, Ue AC 230 V / DC 72 V, charakteristika B, 1pól, Icn 10 kA</t>
  </si>
  <si>
    <t>948092001</t>
  </si>
  <si>
    <t>03</t>
  </si>
  <si>
    <t>Digitální spínací hodiny, In 16 A, Uc AC 230 V, 2x přepínací kontakt, týdenní program, 2 kanály, funkce astro, záloha chodu, CZ</t>
  </si>
  <si>
    <t>559424636</t>
  </si>
  <si>
    <t>04</t>
  </si>
  <si>
    <t>podružný materiál pro výrobu rozvaděče</t>
  </si>
  <si>
    <t>kpl</t>
  </si>
  <si>
    <t>-378379375</t>
  </si>
  <si>
    <t>05</t>
  </si>
  <si>
    <t>propojovací vodiče</t>
  </si>
  <si>
    <t>440799722</t>
  </si>
  <si>
    <t>06</t>
  </si>
  <si>
    <t>popisy jednotlivých obvodů na krycí desce rozvaděče</t>
  </si>
  <si>
    <t>981353065</t>
  </si>
  <si>
    <t>HZS</t>
  </si>
  <si>
    <t>Hodinové zúčtovací sazby</t>
  </si>
  <si>
    <t>HZS2222</t>
  </si>
  <si>
    <t>Hodinová zúčtovací sazba elektrikář odborný</t>
  </si>
  <si>
    <t>512</t>
  </si>
  <si>
    <t>-26746632</t>
  </si>
  <si>
    <t>"úprava napojení na stávající napájení svítidel" 8+8</t>
  </si>
  <si>
    <t>"demontáže stávajícího osvětlení" 4+4</t>
  </si>
  <si>
    <t>"úprava rozvaděče RD2" 8</t>
  </si>
  <si>
    <t>OST</t>
  </si>
  <si>
    <t>Ostatní</t>
  </si>
  <si>
    <t>pod_mt</t>
  </si>
  <si>
    <t>podružný materiál na zakázku</t>
  </si>
  <si>
    <t>-1924549497</t>
  </si>
  <si>
    <t>Poznámka k položce:
Dle všeobecných podmínek ceníku VP 800-741, příloha č.4 se jedná o drobný jednicový materiál, jehož podíl na celkových nákladech je malý proto se jednotlivě nespecifikuje.
SEZNAM PODRUŽNÝCH MATERIÁLŮ:
vývodky, spojky vodičové do 16mm2, spojníky
sponky, příchytky, lišty niedax, hmoždinky PVC
izolanty
drobné výrobky z plastů a pryže
drát vázací a svařovací
elektrody
pásky z elektrovodného hliníku
cín
pájka na hliník
výrobky pro svařování a pájení
plyny na svařování a pájení
odmašťovače
izolační hmoty
lepidla a tmely
kyseliny a odrezovače
nátěrové hmoty pro drobné opravy
kabelová oka a spojky do 16mm2
materiál označovací, např. štítky, 
spojovací materiál (nýty, vruty, hřebíky, šrouby a matice do M16</t>
  </si>
  <si>
    <t>VRN</t>
  </si>
  <si>
    <t>VRN1</t>
  </si>
  <si>
    <t>Průzkumné, geodetické a projektové práce</t>
  </si>
  <si>
    <t>012303000</t>
  </si>
  <si>
    <t>Geodetické práce po výstavbě</t>
  </si>
  <si>
    <t>1024</t>
  </si>
  <si>
    <t>240558324</t>
  </si>
  <si>
    <t>Poznámka k položce:
Geodetické zaměření kabelů.
Předání 3x tištěné + 2x digitálně na CD/DVD.</t>
  </si>
  <si>
    <t>013254000</t>
  </si>
  <si>
    <t>Dokumentace skutečného provedení stavby</t>
  </si>
  <si>
    <t>356387199</t>
  </si>
  <si>
    <t>Poznámka k položce:
Předání 3x tištěné + 2x digitálně na CD/DVD v pdf+dwg</t>
  </si>
  <si>
    <t>VRN4</t>
  </si>
  <si>
    <t>Inženýrská činnost</t>
  </si>
  <si>
    <t>044002000</t>
  </si>
  <si>
    <t>Revize</t>
  </si>
  <si>
    <t>1299424006</t>
  </si>
  <si>
    <t>Poznámka k položce:
Předání 3x tištěné.</t>
  </si>
  <si>
    <t>045203000</t>
  </si>
  <si>
    <t>Kompletační činnost</t>
  </si>
  <si>
    <t>1549904091</t>
  </si>
  <si>
    <t>VRN6</t>
  </si>
  <si>
    <t>Územní vlivy</t>
  </si>
  <si>
    <t>065002000</t>
  </si>
  <si>
    <t>Mimostaveništní doprava materiálů</t>
  </si>
  <si>
    <t>791749546</t>
  </si>
  <si>
    <t>VRN7</t>
  </si>
  <si>
    <t>Provozní vlivy</t>
  </si>
  <si>
    <t>071103000</t>
  </si>
  <si>
    <t>Provoz investora (zajištění a označení výkopů)</t>
  </si>
  <si>
    <t>-401409860</t>
  </si>
  <si>
    <t>VRN8</t>
  </si>
  <si>
    <t>Přesun stavebních kapacit</t>
  </si>
  <si>
    <t>081103000</t>
  </si>
  <si>
    <t>Denní doprava pracovníků na pracoviště</t>
  </si>
  <si>
    <t>-809886578</t>
  </si>
  <si>
    <t>5 - IO 04 - Terénní a sadové úpravy</t>
  </si>
  <si>
    <t xml:space="preserve">    1 -  Zemní práce</t>
  </si>
  <si>
    <t xml:space="preserve">    3 - Svislé a kompletní konstrukce</t>
  </si>
  <si>
    <t xml:space="preserve">    783 - Dokončovací práce - nátěry</t>
  </si>
  <si>
    <t xml:space="preserve"> Zemní práce</t>
  </si>
  <si>
    <t>111201401</t>
  </si>
  <si>
    <t>Spálení křovin a stromů průměru kmene do 100 mm</t>
  </si>
  <si>
    <t>-1297425097</t>
  </si>
  <si>
    <t>112151114</t>
  </si>
  <si>
    <t>Směrové kácení stromů s rozřezáním a odvětvením D kmene do 500 mm</t>
  </si>
  <si>
    <t>-1698925592</t>
  </si>
  <si>
    <t>Kácení stromů</t>
  </si>
  <si>
    <t>výpočet dle vč D.02,03</t>
  </si>
  <si>
    <t>112201115</t>
  </si>
  <si>
    <t>Odstranění pařezů D do 0,6 m v rovině a svahu 1:5 s odklizením do 20 m a zasypáním jámy</t>
  </si>
  <si>
    <t>1375778368</t>
  </si>
  <si>
    <t>Likvidace pařezu</t>
  </si>
  <si>
    <t>132212101</t>
  </si>
  <si>
    <t>Hloubení rýh š do 600 mm ručním nebo pneum nářadím v soudržných horninách tř. 3</t>
  </si>
  <si>
    <t>1547350070</t>
  </si>
  <si>
    <t>Odkop kolem zídky</t>
  </si>
  <si>
    <t>(3,2+10,5)*0,6*0,5</t>
  </si>
  <si>
    <t>162201201</t>
  </si>
  <si>
    <t>Vodorovné přemístění do 10 m nošením výkopku z horniny tř. 1 až 4</t>
  </si>
  <si>
    <t>-1717686087</t>
  </si>
  <si>
    <t>Likvidace výkopku</t>
  </si>
  <si>
    <t>1548523697</t>
  </si>
  <si>
    <t>733890652</t>
  </si>
  <si>
    <t>Likvidace výkopku - příplatek</t>
  </si>
  <si>
    <t>(3,2+10,5)*0,6*0,5*10</t>
  </si>
  <si>
    <t>-300511714</t>
  </si>
  <si>
    <t>-1277575480</t>
  </si>
  <si>
    <t>-1849595305</t>
  </si>
  <si>
    <t>(3,2+10,5)*0,6*0,5*1,6</t>
  </si>
  <si>
    <t>277659429</t>
  </si>
  <si>
    <t>Obsyp kolem zídky</t>
  </si>
  <si>
    <t>(3,2+10,5)*0,6*0,45</t>
  </si>
  <si>
    <t>103641010</t>
  </si>
  <si>
    <t>zemina pro terénní úpravy -  ornice</t>
  </si>
  <si>
    <t>1775478554</t>
  </si>
  <si>
    <t>materiál + 5% ztratné</t>
  </si>
  <si>
    <t>3,699*1,6*1,05</t>
  </si>
  <si>
    <t>180404111</t>
  </si>
  <si>
    <t>Založení hřišťového trávníku výsevem na vrstvě ornice</t>
  </si>
  <si>
    <t>-1921895168</t>
  </si>
  <si>
    <t>Založení trávníku</t>
  </si>
  <si>
    <t>10,4*5,5</t>
  </si>
  <si>
    <t>-1578519672</t>
  </si>
  <si>
    <t>materiál</t>
  </si>
  <si>
    <t>57,2*0,3</t>
  </si>
  <si>
    <t>181301101</t>
  </si>
  <si>
    <t>Rozprostření ornice tl vrstvy do 100 mm pl do 500 m2 v rovině nebo ve svahu do 1:5</t>
  </si>
  <si>
    <t>-841289210</t>
  </si>
  <si>
    <t>Rozprostření ornice</t>
  </si>
  <si>
    <t>-1754903298</t>
  </si>
  <si>
    <t>57,2*0,1*1,6*1,05</t>
  </si>
  <si>
    <t>182001121</t>
  </si>
  <si>
    <t>Plošná úprava terénu zemina tř 1 až 4 nerovnosti do +/- 150 mm v rovinně a svahu do 1:5</t>
  </si>
  <si>
    <t>-1122312947</t>
  </si>
  <si>
    <t>Úprava terénu</t>
  </si>
  <si>
    <t>183101213</t>
  </si>
  <si>
    <t>Jamky pro výsadbu s výměnou 50 % půdy zeminy tř 1 až 4 objem do 0,05 m3 v rovině a svahu do 1:5</t>
  </si>
  <si>
    <t>281125565</t>
  </si>
  <si>
    <t>Hloubení jamek</t>
  </si>
  <si>
    <t>30+12+4+2+2</t>
  </si>
  <si>
    <t>103715100</t>
  </si>
  <si>
    <t>substrát zahradnický B 70 l bal.PE</t>
  </si>
  <si>
    <t>1381358230</t>
  </si>
  <si>
    <t>0,05*50+0,5</t>
  </si>
  <si>
    <t>183403153</t>
  </si>
  <si>
    <t>Obdělání půdy hrabáním v rovině a svahu do 1:5</t>
  </si>
  <si>
    <t>1778442653</t>
  </si>
  <si>
    <t>Hrabání terénu</t>
  </si>
  <si>
    <t>183403161</t>
  </si>
  <si>
    <t>Obdělání půdy válením v rovině a svahu do 1:5</t>
  </si>
  <si>
    <t>66744806</t>
  </si>
  <si>
    <t>Válení terénu</t>
  </si>
  <si>
    <t>184102211</t>
  </si>
  <si>
    <t>Výsadba keře bez balu v do 1 m do jamky se zalitím v rovině a svahu do 1:5</t>
  </si>
  <si>
    <t>-1439037686</t>
  </si>
  <si>
    <t>Výsadba zeleně</t>
  </si>
  <si>
    <t>R-001-001</t>
  </si>
  <si>
    <t xml:space="preserve">HEDERA HELIX  </t>
  </si>
  <si>
    <t>1314495502</t>
  </si>
  <si>
    <t>R-001-002</t>
  </si>
  <si>
    <t xml:space="preserve">JUNIPERUS HORIZONTALIS </t>
  </si>
  <si>
    <t>1747086668</t>
  </si>
  <si>
    <t>R-001-003</t>
  </si>
  <si>
    <t>ROSA GLAUCA</t>
  </si>
  <si>
    <t>-463629610</t>
  </si>
  <si>
    <t>R-001-004</t>
  </si>
  <si>
    <t xml:space="preserve">LONICERA CAPRIFOLIUM PERICLYMENUM </t>
  </si>
  <si>
    <t>-235710333</t>
  </si>
  <si>
    <t>R-001-005</t>
  </si>
  <si>
    <t xml:space="preserve">CLEMATIS MONTANA </t>
  </si>
  <si>
    <t>2130309385</t>
  </si>
  <si>
    <t>184802111</t>
  </si>
  <si>
    <t>Chemické odplevelení před založením kultury nad 20 m2 postřikem na široko v rovině a svahu do 1:5</t>
  </si>
  <si>
    <t>-154917824</t>
  </si>
  <si>
    <t>Odplevelení terénu</t>
  </si>
  <si>
    <t>184911151</t>
  </si>
  <si>
    <t>Mulčování záhonů kačírkem tl. vrstvy do 0,05 m v rovině a svahu do 1:5</t>
  </si>
  <si>
    <t>1839389565</t>
  </si>
  <si>
    <t>Okapový chodník</t>
  </si>
  <si>
    <t>(0,9+2,7+10,6)*0,5</t>
  </si>
  <si>
    <t>583438730</t>
  </si>
  <si>
    <t>kamenivo drcené hrubé žula,rula  frakce 8-16</t>
  </si>
  <si>
    <t>-1096775725</t>
  </si>
  <si>
    <t>7,1*0,1*1,8</t>
  </si>
  <si>
    <t>-1258031827</t>
  </si>
  <si>
    <t>Okapový chodník - podkladní textilie</t>
  </si>
  <si>
    <t>693112150</t>
  </si>
  <si>
    <t>textilie netkaná 300 g/m2</t>
  </si>
  <si>
    <t>164492364</t>
  </si>
  <si>
    <t>materiál + 10% prořez</t>
  </si>
  <si>
    <t>7,1*1,1</t>
  </si>
  <si>
    <t>185802113</t>
  </si>
  <si>
    <t>Hnojení půdy umělým hnojivem na široko v rovině a svahu do 1:5</t>
  </si>
  <si>
    <t>-1505955285</t>
  </si>
  <si>
    <t>Hnojení terénu</t>
  </si>
  <si>
    <t>10,4*5,5*0,5/1000</t>
  </si>
  <si>
    <t>251911550</t>
  </si>
  <si>
    <t>hnojivo průmyslové  (bal. 5 kg)</t>
  </si>
  <si>
    <t>1572985602</t>
  </si>
  <si>
    <t>185804312</t>
  </si>
  <si>
    <t>Zalití rostlin vodou plocha přes 20 m2</t>
  </si>
  <si>
    <t>1611185177</t>
  </si>
  <si>
    <t>Zalití vodou</t>
  </si>
  <si>
    <t>(0,9+2,7+10,6)*0,5*0,05</t>
  </si>
  <si>
    <t>10,4*5,5*0,05</t>
  </si>
  <si>
    <t>185851121</t>
  </si>
  <si>
    <t>Dovoz vody pro zálivku rostlin za vzdálenost do 1000 m</t>
  </si>
  <si>
    <t>-565653962</t>
  </si>
  <si>
    <t>Svislé a kompletní konstrukce</t>
  </si>
  <si>
    <t>317235511</t>
  </si>
  <si>
    <t>Doplnění říms z cihelných příčkovek na MC vyložených do 300 mm</t>
  </si>
  <si>
    <t>-1514174937</t>
  </si>
  <si>
    <t>Doplnění a oprava cihelné římsy</t>
  </si>
  <si>
    <t>8,5+5</t>
  </si>
  <si>
    <t>2,8+10</t>
  </si>
  <si>
    <t>622321131</t>
  </si>
  <si>
    <t>Potažení vnějších stěn aktivovaným štukem tloušťky do 3 mm</t>
  </si>
  <si>
    <t>-1404877050</t>
  </si>
  <si>
    <t>Nátěr fasády</t>
  </si>
  <si>
    <t>(3,2+10,5+0,45+0,45)*2,7</t>
  </si>
  <si>
    <t>(2,7*1,3/2)</t>
  </si>
  <si>
    <t>(1,9+1,9+1,5)*0,45</t>
  </si>
  <si>
    <t>R-006-001</t>
  </si>
  <si>
    <t>Sušící románská omítka tl. 50 mm</t>
  </si>
  <si>
    <t>260708729</t>
  </si>
  <si>
    <t xml:space="preserve">Sušící románská omítka </t>
  </si>
  <si>
    <t>(3,2+10,5+0,45+0,45)*1</t>
  </si>
  <si>
    <t>-577112484</t>
  </si>
  <si>
    <t>Lemování obrubníkem</t>
  </si>
  <si>
    <t>(0,9+2,7+10,6+5,5+4,8)</t>
  </si>
  <si>
    <t>583803030</t>
  </si>
  <si>
    <t>obrubník kamenný přímý, (bSM) žula OP1 32x24</t>
  </si>
  <si>
    <t>-600246137</t>
  </si>
  <si>
    <t>Poznámka k položce:
1 bm = 200 kg</t>
  </si>
  <si>
    <t xml:space="preserve">materiál </t>
  </si>
  <si>
    <t>796566651</t>
  </si>
  <si>
    <t>Lemování obrubníkem - lože</t>
  </si>
  <si>
    <t>(0,9+2,7+10,6+5,5+4,8)*0,2*0,2</t>
  </si>
  <si>
    <t>949101112</t>
  </si>
  <si>
    <t>Lešení pomocné pro objekty pozemních staveb s lešeňovou podlahou v do 3,5 m zatížení do 150 kg/m2</t>
  </si>
  <si>
    <t>-185079690</t>
  </si>
  <si>
    <t>Lešení</t>
  </si>
  <si>
    <t>(3+10,5)*2</t>
  </si>
  <si>
    <t>952901111</t>
  </si>
  <si>
    <t>Vyčištění budov bytové a občanské výstavby při výšce podlaží do 4 m</t>
  </si>
  <si>
    <t>627518649</t>
  </si>
  <si>
    <t>Úklid</t>
  </si>
  <si>
    <t>966031313</t>
  </si>
  <si>
    <t>Vybourání částí říms z cihel vyložených do 250 mm tl do 300 mm</t>
  </si>
  <si>
    <t>1842762685</t>
  </si>
  <si>
    <t>Rozebrání cihelné římsy</t>
  </si>
  <si>
    <t>985111111</t>
  </si>
  <si>
    <t>Otlučení omítek stěn</t>
  </si>
  <si>
    <t>-1156225098</t>
  </si>
  <si>
    <t>Otlučení omítek</t>
  </si>
  <si>
    <t>985131111</t>
  </si>
  <si>
    <t>Očištění ploch stěn, rubu kleneb a podlah tlakovou vodou</t>
  </si>
  <si>
    <t>-2136949395</t>
  </si>
  <si>
    <t>985141111</t>
  </si>
  <si>
    <t>Vyčištění trhlin a dutin ve zdivu š do 30 mm hl do 150 mm</t>
  </si>
  <si>
    <t>-647205656</t>
  </si>
  <si>
    <t>997013211</t>
  </si>
  <si>
    <t>Vnitrostaveništní doprava suti a vybouraných hmot pro budovy v do 6 m ručně</t>
  </si>
  <si>
    <t>1845116357</t>
  </si>
  <si>
    <t>374870117</t>
  </si>
  <si>
    <t>116169498</t>
  </si>
  <si>
    <t>3,076*20 'Přepočtené koeficientem množství</t>
  </si>
  <si>
    <t>-1698257611</t>
  </si>
  <si>
    <t>44074670</t>
  </si>
  <si>
    <t>711161306</t>
  </si>
  <si>
    <t>Izolace proti zemní vlhkosti stěn foliemi nopovými pro běžné podmínky tl. 0,5 mm šířky 1,0 m</t>
  </si>
  <si>
    <t>-1327873034</t>
  </si>
  <si>
    <t>Nopová folie kolem zídky</t>
  </si>
  <si>
    <t>(3,2+10,5)*0,5</t>
  </si>
  <si>
    <t>711161382</t>
  </si>
  <si>
    <t>594063266</t>
  </si>
  <si>
    <t>Nopová folie kolem zídky - lišta</t>
  </si>
  <si>
    <t>(3,2+10,5)</t>
  </si>
  <si>
    <t>1434154351</t>
  </si>
  <si>
    <t>R-767-201</t>
  </si>
  <si>
    <t>D+M fasádní treláž ohradní zdi – velkoplošná systémová treláž</t>
  </si>
  <si>
    <t>1643164613</t>
  </si>
  <si>
    <t>D+M fasádní treláže</t>
  </si>
  <si>
    <t>výpočet dle PSV z</t>
  </si>
  <si>
    <t>prvek Z02</t>
  </si>
  <si>
    <t>(0,9+2,8+10,7)*1,5</t>
  </si>
  <si>
    <t>(5*2,5/2)</t>
  </si>
  <si>
    <t>R-767-202</t>
  </si>
  <si>
    <t>D+M repase stávajícího kovového oplocení vč. nátěru</t>
  </si>
  <si>
    <t>1906134688</t>
  </si>
  <si>
    <t>D+M repase kovového oplocení</t>
  </si>
  <si>
    <t>prvek Z03</t>
  </si>
  <si>
    <t>4,6*1,2</t>
  </si>
  <si>
    <t>R-767-203</t>
  </si>
  <si>
    <t>D+M odpadkového koše</t>
  </si>
  <si>
    <t>-366104136</t>
  </si>
  <si>
    <t>prvek Z04</t>
  </si>
  <si>
    <t>783</t>
  </si>
  <si>
    <t>Dokončovací práce - nátěry</t>
  </si>
  <si>
    <t>783823135</t>
  </si>
  <si>
    <t>Penetrační silikonový nátěr hladkých, tenkovrstvých zrnitých nebo štukových omítek</t>
  </si>
  <si>
    <t>-1549949059</t>
  </si>
  <si>
    <t>783827425</t>
  </si>
  <si>
    <t>Krycí dvojnásobný silikonový nátěr omítek stupně členitosti 1 a 2</t>
  </si>
  <si>
    <t>1087850429</t>
  </si>
  <si>
    <t>6 - Vedlejší rozpočtové náklady</t>
  </si>
  <si>
    <t xml:space="preserve">    VRN3 - Zařízení staveniště</t>
  </si>
  <si>
    <t>VRN3</t>
  </si>
  <si>
    <t>Zařízení staveniště</t>
  </si>
  <si>
    <t>030001000</t>
  </si>
  <si>
    <t>699052104</t>
  </si>
  <si>
    <t>039002000</t>
  </si>
  <si>
    <t>Zrušení zařízení staveniště</t>
  </si>
  <si>
    <t>-2126293661</t>
  </si>
  <si>
    <t>045002000</t>
  </si>
  <si>
    <t>Kompletační a koordinační činnost</t>
  </si>
  <si>
    <t>1159391576</t>
  </si>
  <si>
    <t>071002000</t>
  </si>
  <si>
    <t>Provoz investora, třetích osob</t>
  </si>
  <si>
    <t>-717062555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</si>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</sst>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64" t="s">
        <v>8</v>
      </c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31" t="s">
        <v>17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9"/>
      <c r="AQ5" s="31"/>
      <c r="BE5" s="329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33" t="s">
        <v>20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9"/>
      <c r="AQ6" s="31"/>
      <c r="BE6" s="330"/>
      <c r="BS6" s="24" t="s">
        <v>9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30"/>
      <c r="BS7" s="24" t="s">
        <v>9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30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0"/>
      <c r="BS9" s="24" t="s">
        <v>9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30"/>
      <c r="BS10" s="24" t="s">
        <v>9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5</v>
      </c>
      <c r="AO11" s="29"/>
      <c r="AP11" s="29"/>
      <c r="AQ11" s="31"/>
      <c r="BE11" s="330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0"/>
      <c r="BS12" s="24" t="s">
        <v>9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30"/>
      <c r="BS13" s="24" t="s">
        <v>9</v>
      </c>
    </row>
    <row r="14" spans="2:71" ht="13.5">
      <c r="B14" s="28"/>
      <c r="C14" s="29"/>
      <c r="D14" s="29"/>
      <c r="E14" s="334" t="s">
        <v>32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30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0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34</v>
      </c>
      <c r="AO16" s="29"/>
      <c r="AP16" s="29"/>
      <c r="AQ16" s="31"/>
      <c r="BE16" s="330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5</v>
      </c>
      <c r="AO17" s="29"/>
      <c r="AP17" s="29"/>
      <c r="AQ17" s="31"/>
      <c r="BE17" s="330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0"/>
      <c r="BS18" s="24" t="s">
        <v>9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0"/>
      <c r="BS19" s="24" t="s">
        <v>9</v>
      </c>
    </row>
    <row r="20" spans="2:71" ht="22.5" customHeight="1">
      <c r="B20" s="28"/>
      <c r="C20" s="29"/>
      <c r="D20" s="29"/>
      <c r="E20" s="336" t="s">
        <v>5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9"/>
      <c r="AP20" s="29"/>
      <c r="AQ20" s="31"/>
      <c r="BE20" s="330"/>
      <c r="BS20" s="24" t="s">
        <v>36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0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0"/>
    </row>
    <row r="23" spans="2:57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37">
        <f>ROUND(AG51,2)</f>
        <v>0</v>
      </c>
      <c r="AL23" s="338"/>
      <c r="AM23" s="338"/>
      <c r="AN23" s="338"/>
      <c r="AO23" s="338"/>
      <c r="AP23" s="42"/>
      <c r="AQ23" s="45"/>
      <c r="BE23" s="33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9" t="s">
        <v>39</v>
      </c>
      <c r="M25" s="339"/>
      <c r="N25" s="339"/>
      <c r="O25" s="339"/>
      <c r="P25" s="42"/>
      <c r="Q25" s="42"/>
      <c r="R25" s="42"/>
      <c r="S25" s="42"/>
      <c r="T25" s="42"/>
      <c r="U25" s="42"/>
      <c r="V25" s="42"/>
      <c r="W25" s="339" t="s">
        <v>40</v>
      </c>
      <c r="X25" s="339"/>
      <c r="Y25" s="339"/>
      <c r="Z25" s="339"/>
      <c r="AA25" s="339"/>
      <c r="AB25" s="339"/>
      <c r="AC25" s="339"/>
      <c r="AD25" s="339"/>
      <c r="AE25" s="339"/>
      <c r="AF25" s="42"/>
      <c r="AG25" s="42"/>
      <c r="AH25" s="42"/>
      <c r="AI25" s="42"/>
      <c r="AJ25" s="42"/>
      <c r="AK25" s="339" t="s">
        <v>41</v>
      </c>
      <c r="AL25" s="339"/>
      <c r="AM25" s="339"/>
      <c r="AN25" s="339"/>
      <c r="AO25" s="339"/>
      <c r="AP25" s="42"/>
      <c r="AQ25" s="45"/>
      <c r="BE25" s="330"/>
    </row>
    <row r="26" spans="2:57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40">
        <v>0.21</v>
      </c>
      <c r="M26" s="341"/>
      <c r="N26" s="341"/>
      <c r="O26" s="341"/>
      <c r="P26" s="48"/>
      <c r="Q26" s="48"/>
      <c r="R26" s="48"/>
      <c r="S26" s="48"/>
      <c r="T26" s="48"/>
      <c r="U26" s="48"/>
      <c r="V26" s="48"/>
      <c r="W26" s="342">
        <f>ROUND(AZ51,2)</f>
        <v>0</v>
      </c>
      <c r="X26" s="341"/>
      <c r="Y26" s="341"/>
      <c r="Z26" s="341"/>
      <c r="AA26" s="341"/>
      <c r="AB26" s="341"/>
      <c r="AC26" s="341"/>
      <c r="AD26" s="341"/>
      <c r="AE26" s="341"/>
      <c r="AF26" s="48"/>
      <c r="AG26" s="48"/>
      <c r="AH26" s="48"/>
      <c r="AI26" s="48"/>
      <c r="AJ26" s="48"/>
      <c r="AK26" s="342">
        <f>ROUND(AV51,2)</f>
        <v>0</v>
      </c>
      <c r="AL26" s="341"/>
      <c r="AM26" s="341"/>
      <c r="AN26" s="341"/>
      <c r="AO26" s="341"/>
      <c r="AP26" s="48"/>
      <c r="AQ26" s="50"/>
      <c r="BE26" s="330"/>
    </row>
    <row r="27" spans="2:57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40">
        <v>0.15</v>
      </c>
      <c r="M27" s="341"/>
      <c r="N27" s="341"/>
      <c r="O27" s="341"/>
      <c r="P27" s="48"/>
      <c r="Q27" s="48"/>
      <c r="R27" s="48"/>
      <c r="S27" s="48"/>
      <c r="T27" s="48"/>
      <c r="U27" s="48"/>
      <c r="V27" s="48"/>
      <c r="W27" s="342">
        <f>ROUND(BA51,2)</f>
        <v>0</v>
      </c>
      <c r="X27" s="341"/>
      <c r="Y27" s="341"/>
      <c r="Z27" s="341"/>
      <c r="AA27" s="341"/>
      <c r="AB27" s="341"/>
      <c r="AC27" s="341"/>
      <c r="AD27" s="341"/>
      <c r="AE27" s="341"/>
      <c r="AF27" s="48"/>
      <c r="AG27" s="48"/>
      <c r="AH27" s="48"/>
      <c r="AI27" s="48"/>
      <c r="AJ27" s="48"/>
      <c r="AK27" s="342">
        <f>ROUND(AW51,2)</f>
        <v>0</v>
      </c>
      <c r="AL27" s="341"/>
      <c r="AM27" s="341"/>
      <c r="AN27" s="341"/>
      <c r="AO27" s="341"/>
      <c r="AP27" s="48"/>
      <c r="AQ27" s="50"/>
      <c r="BE27" s="330"/>
    </row>
    <row r="28" spans="2:57" s="2" customFormat="1" ht="14.4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40">
        <v>0.21</v>
      </c>
      <c r="M28" s="341"/>
      <c r="N28" s="341"/>
      <c r="O28" s="341"/>
      <c r="P28" s="48"/>
      <c r="Q28" s="48"/>
      <c r="R28" s="48"/>
      <c r="S28" s="48"/>
      <c r="T28" s="48"/>
      <c r="U28" s="48"/>
      <c r="V28" s="48"/>
      <c r="W28" s="342">
        <f>ROUND(BB51,2)</f>
        <v>0</v>
      </c>
      <c r="X28" s="341"/>
      <c r="Y28" s="341"/>
      <c r="Z28" s="341"/>
      <c r="AA28" s="341"/>
      <c r="AB28" s="341"/>
      <c r="AC28" s="341"/>
      <c r="AD28" s="341"/>
      <c r="AE28" s="341"/>
      <c r="AF28" s="48"/>
      <c r="AG28" s="48"/>
      <c r="AH28" s="48"/>
      <c r="AI28" s="48"/>
      <c r="AJ28" s="48"/>
      <c r="AK28" s="342">
        <v>0</v>
      </c>
      <c r="AL28" s="341"/>
      <c r="AM28" s="341"/>
      <c r="AN28" s="341"/>
      <c r="AO28" s="341"/>
      <c r="AP28" s="48"/>
      <c r="AQ28" s="50"/>
      <c r="BE28" s="330"/>
    </row>
    <row r="29" spans="2:57" s="2" customFormat="1" ht="14.4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40">
        <v>0.15</v>
      </c>
      <c r="M29" s="341"/>
      <c r="N29" s="341"/>
      <c r="O29" s="341"/>
      <c r="P29" s="48"/>
      <c r="Q29" s="48"/>
      <c r="R29" s="48"/>
      <c r="S29" s="48"/>
      <c r="T29" s="48"/>
      <c r="U29" s="48"/>
      <c r="V29" s="48"/>
      <c r="W29" s="342">
        <f>ROUND(BC51,2)</f>
        <v>0</v>
      </c>
      <c r="X29" s="341"/>
      <c r="Y29" s="341"/>
      <c r="Z29" s="341"/>
      <c r="AA29" s="341"/>
      <c r="AB29" s="341"/>
      <c r="AC29" s="341"/>
      <c r="AD29" s="341"/>
      <c r="AE29" s="341"/>
      <c r="AF29" s="48"/>
      <c r="AG29" s="48"/>
      <c r="AH29" s="48"/>
      <c r="AI29" s="48"/>
      <c r="AJ29" s="48"/>
      <c r="AK29" s="342">
        <v>0</v>
      </c>
      <c r="AL29" s="341"/>
      <c r="AM29" s="341"/>
      <c r="AN29" s="341"/>
      <c r="AO29" s="341"/>
      <c r="AP29" s="48"/>
      <c r="AQ29" s="50"/>
      <c r="BE29" s="330"/>
    </row>
    <row r="30" spans="2:57" s="2" customFormat="1" ht="14.4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40">
        <v>0</v>
      </c>
      <c r="M30" s="341"/>
      <c r="N30" s="341"/>
      <c r="O30" s="341"/>
      <c r="P30" s="48"/>
      <c r="Q30" s="48"/>
      <c r="R30" s="48"/>
      <c r="S30" s="48"/>
      <c r="T30" s="48"/>
      <c r="U30" s="48"/>
      <c r="V30" s="48"/>
      <c r="W30" s="342">
        <f>ROUND(BD51,2)</f>
        <v>0</v>
      </c>
      <c r="X30" s="341"/>
      <c r="Y30" s="341"/>
      <c r="Z30" s="341"/>
      <c r="AA30" s="341"/>
      <c r="AB30" s="341"/>
      <c r="AC30" s="341"/>
      <c r="AD30" s="341"/>
      <c r="AE30" s="341"/>
      <c r="AF30" s="48"/>
      <c r="AG30" s="48"/>
      <c r="AH30" s="48"/>
      <c r="AI30" s="48"/>
      <c r="AJ30" s="48"/>
      <c r="AK30" s="342">
        <v>0</v>
      </c>
      <c r="AL30" s="341"/>
      <c r="AM30" s="341"/>
      <c r="AN30" s="341"/>
      <c r="AO30" s="341"/>
      <c r="AP30" s="48"/>
      <c r="AQ30" s="50"/>
      <c r="BE30" s="33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0"/>
    </row>
    <row r="32" spans="2:57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43" t="s">
        <v>50</v>
      </c>
      <c r="Y32" s="344"/>
      <c r="Z32" s="344"/>
      <c r="AA32" s="344"/>
      <c r="AB32" s="344"/>
      <c r="AC32" s="53"/>
      <c r="AD32" s="53"/>
      <c r="AE32" s="53"/>
      <c r="AF32" s="53"/>
      <c r="AG32" s="53"/>
      <c r="AH32" s="53"/>
      <c r="AI32" s="53"/>
      <c r="AJ32" s="53"/>
      <c r="AK32" s="345">
        <f>SUM(AK23:AK30)</f>
        <v>0</v>
      </c>
      <c r="AL32" s="344"/>
      <c r="AM32" s="344"/>
      <c r="AN32" s="344"/>
      <c r="AO32" s="346"/>
      <c r="AP32" s="51"/>
      <c r="AQ32" s="55"/>
      <c r="BE32" s="33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51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0222017</v>
      </c>
      <c r="AR41" s="62"/>
    </row>
    <row r="42" spans="2:44" s="4" customFormat="1" ht="36.95" customHeight="1">
      <c r="B42" s="64"/>
      <c r="C42" s="65" t="s">
        <v>19</v>
      </c>
      <c r="L42" s="347" t="str">
        <f>K6</f>
        <v>Olomouc - Oprava III. nádvoří Rektorátu UPOL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64"/>
    </row>
    <row r="43" spans="2:44" s="1" customFormat="1" ht="6.95" customHeight="1">
      <c r="B43" s="41"/>
      <c r="AR43" s="41"/>
    </row>
    <row r="44" spans="2:44" s="1" customFormat="1" ht="13.5">
      <c r="B44" s="41"/>
      <c r="C44" s="63" t="s">
        <v>23</v>
      </c>
      <c r="L44" s="66" t="str">
        <f>IF(K8="","",K8)</f>
        <v>Křížkovského č.o.8, č.p. 511</v>
      </c>
      <c r="AI44" s="63" t="s">
        <v>25</v>
      </c>
      <c r="AM44" s="349" t="str">
        <f>IF(AN8="","",AN8)</f>
        <v>3. 7. 2017</v>
      </c>
      <c r="AN44" s="349"/>
      <c r="AR44" s="41"/>
    </row>
    <row r="45" spans="2:44" s="1" customFormat="1" ht="6.95" customHeight="1">
      <c r="B45" s="41"/>
      <c r="AR45" s="41"/>
    </row>
    <row r="46" spans="2:56" s="1" customFormat="1" ht="13.5">
      <c r="B46" s="41"/>
      <c r="C46" s="63" t="s">
        <v>27</v>
      </c>
      <c r="L46" s="3" t="str">
        <f>IF(E11="","",E11)</f>
        <v xml:space="preserve"> Univerzita Palackého v Olomouci</v>
      </c>
      <c r="AI46" s="63" t="s">
        <v>33</v>
      </c>
      <c r="AM46" s="350" t="str">
        <f>IF(E17="","",E17)</f>
        <v>Atelier Polách &amp; Bravenec s.r.o.</v>
      </c>
      <c r="AN46" s="350"/>
      <c r="AO46" s="350"/>
      <c r="AP46" s="350"/>
      <c r="AR46" s="41"/>
      <c r="AS46" s="351" t="s">
        <v>52</v>
      </c>
      <c r="AT46" s="352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5">
      <c r="B47" s="41"/>
      <c r="C47" s="63" t="s">
        <v>31</v>
      </c>
      <c r="L47" s="3" t="str">
        <f>IF(E14="Vyplň údaj","",E14)</f>
        <v/>
      </c>
      <c r="AR47" s="41"/>
      <c r="AS47" s="353"/>
      <c r="AT47" s="354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53"/>
      <c r="AT48" s="354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55" t="s">
        <v>53</v>
      </c>
      <c r="D49" s="356"/>
      <c r="E49" s="356"/>
      <c r="F49" s="356"/>
      <c r="G49" s="356"/>
      <c r="H49" s="71"/>
      <c r="I49" s="357" t="s">
        <v>54</v>
      </c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8" t="s">
        <v>55</v>
      </c>
      <c r="AH49" s="356"/>
      <c r="AI49" s="356"/>
      <c r="AJ49" s="356"/>
      <c r="AK49" s="356"/>
      <c r="AL49" s="356"/>
      <c r="AM49" s="356"/>
      <c r="AN49" s="357" t="s">
        <v>56</v>
      </c>
      <c r="AO49" s="356"/>
      <c r="AP49" s="356"/>
      <c r="AQ49" s="72" t="s">
        <v>57</v>
      </c>
      <c r="AR49" s="41"/>
      <c r="AS49" s="73" t="s">
        <v>58</v>
      </c>
      <c r="AT49" s="74" t="s">
        <v>59</v>
      </c>
      <c r="AU49" s="74" t="s">
        <v>60</v>
      </c>
      <c r="AV49" s="74" t="s">
        <v>61</v>
      </c>
      <c r="AW49" s="74" t="s">
        <v>62</v>
      </c>
      <c r="AX49" s="74" t="s">
        <v>63</v>
      </c>
      <c r="AY49" s="74" t="s">
        <v>64</v>
      </c>
      <c r="AZ49" s="74" t="s">
        <v>65</v>
      </c>
      <c r="BA49" s="74" t="s">
        <v>66</v>
      </c>
      <c r="BB49" s="74" t="s">
        <v>67</v>
      </c>
      <c r="BC49" s="74" t="s">
        <v>68</v>
      </c>
      <c r="BD49" s="75" t="s">
        <v>69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70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62">
        <f>ROUND(SUM(AG52:AG57),2)</f>
        <v>0</v>
      </c>
      <c r="AH51" s="362"/>
      <c r="AI51" s="362"/>
      <c r="AJ51" s="362"/>
      <c r="AK51" s="362"/>
      <c r="AL51" s="362"/>
      <c r="AM51" s="362"/>
      <c r="AN51" s="363">
        <f aca="true" t="shared" si="0" ref="AN51:AN57">SUM(AG51,AT51)</f>
        <v>0</v>
      </c>
      <c r="AO51" s="363"/>
      <c r="AP51" s="363"/>
      <c r="AQ51" s="79" t="s">
        <v>5</v>
      </c>
      <c r="AR51" s="64"/>
      <c r="AS51" s="80">
        <f>ROUND(SUM(AS52:AS57),2)</f>
        <v>0</v>
      </c>
      <c r="AT51" s="81">
        <f aca="true" t="shared" si="1" ref="AT51:AT57">ROUND(SUM(AV51:AW51),2)</f>
        <v>0</v>
      </c>
      <c r="AU51" s="82">
        <f>ROUND(SUM(AU52:AU57),5)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ROUND(SUM(AZ52:AZ57),2)</f>
        <v>0</v>
      </c>
      <c r="BA51" s="81">
        <f>ROUND(SUM(BA52:BA57),2)</f>
        <v>0</v>
      </c>
      <c r="BB51" s="81">
        <f>ROUND(SUM(BB52:BB57),2)</f>
        <v>0</v>
      </c>
      <c r="BC51" s="81">
        <f>ROUND(SUM(BC52:BC57),2)</f>
        <v>0</v>
      </c>
      <c r="BD51" s="83">
        <f>ROUND(SUM(BD52:BD57),2)</f>
        <v>0</v>
      </c>
      <c r="BS51" s="65" t="s">
        <v>71</v>
      </c>
      <c r="BT51" s="65" t="s">
        <v>72</v>
      </c>
      <c r="BU51" s="84" t="s">
        <v>73</v>
      </c>
      <c r="BV51" s="65" t="s">
        <v>74</v>
      </c>
      <c r="BW51" s="65" t="s">
        <v>7</v>
      </c>
      <c r="BX51" s="65" t="s">
        <v>75</v>
      </c>
      <c r="CL51" s="65" t="s">
        <v>5</v>
      </c>
    </row>
    <row r="52" spans="1:91" s="5" customFormat="1" ht="22.5" customHeight="1">
      <c r="A52" s="85" t="s">
        <v>76</v>
      </c>
      <c r="B52" s="86"/>
      <c r="C52" s="87"/>
      <c r="D52" s="361" t="s">
        <v>77</v>
      </c>
      <c r="E52" s="361"/>
      <c r="F52" s="361"/>
      <c r="G52" s="361"/>
      <c r="H52" s="361"/>
      <c r="I52" s="88"/>
      <c r="J52" s="361" t="s">
        <v>78</v>
      </c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59">
        <f>'1 - SO 01 - Přístřešek na...'!J27</f>
        <v>0</v>
      </c>
      <c r="AH52" s="360"/>
      <c r="AI52" s="360"/>
      <c r="AJ52" s="360"/>
      <c r="AK52" s="360"/>
      <c r="AL52" s="360"/>
      <c r="AM52" s="360"/>
      <c r="AN52" s="359">
        <f t="shared" si="0"/>
        <v>0</v>
      </c>
      <c r="AO52" s="360"/>
      <c r="AP52" s="360"/>
      <c r="AQ52" s="89" t="s">
        <v>79</v>
      </c>
      <c r="AR52" s="86"/>
      <c r="AS52" s="90">
        <v>0</v>
      </c>
      <c r="AT52" s="91">
        <f t="shared" si="1"/>
        <v>0</v>
      </c>
      <c r="AU52" s="92">
        <f>'1 - SO 01 - Přístřešek na...'!P83</f>
        <v>0</v>
      </c>
      <c r="AV52" s="91">
        <f>'1 - SO 01 - Přístřešek na...'!J30</f>
        <v>0</v>
      </c>
      <c r="AW52" s="91">
        <f>'1 - SO 01 - Přístřešek na...'!J31</f>
        <v>0</v>
      </c>
      <c r="AX52" s="91">
        <f>'1 - SO 01 - Přístřešek na...'!J32</f>
        <v>0</v>
      </c>
      <c r="AY52" s="91">
        <f>'1 - SO 01 - Přístřešek na...'!J33</f>
        <v>0</v>
      </c>
      <c r="AZ52" s="91">
        <f>'1 - SO 01 - Přístřešek na...'!F30</f>
        <v>0</v>
      </c>
      <c r="BA52" s="91">
        <f>'1 - SO 01 - Přístřešek na...'!F31</f>
        <v>0</v>
      </c>
      <c r="BB52" s="91">
        <f>'1 - SO 01 - Přístřešek na...'!F32</f>
        <v>0</v>
      </c>
      <c r="BC52" s="91">
        <f>'1 - SO 01 - Přístřešek na...'!F33</f>
        <v>0</v>
      </c>
      <c r="BD52" s="93">
        <f>'1 - SO 01 - Přístřešek na...'!F34</f>
        <v>0</v>
      </c>
      <c r="BT52" s="94" t="s">
        <v>77</v>
      </c>
      <c r="BV52" s="94" t="s">
        <v>74</v>
      </c>
      <c r="BW52" s="94" t="s">
        <v>80</v>
      </c>
      <c r="BX52" s="94" t="s">
        <v>7</v>
      </c>
      <c r="CL52" s="94" t="s">
        <v>5</v>
      </c>
      <c r="CM52" s="94" t="s">
        <v>81</v>
      </c>
    </row>
    <row r="53" spans="1:91" s="5" customFormat="1" ht="22.5" customHeight="1">
      <c r="A53" s="85" t="s">
        <v>76</v>
      </c>
      <c r="B53" s="86"/>
      <c r="C53" s="87"/>
      <c r="D53" s="361" t="s">
        <v>81</v>
      </c>
      <c r="E53" s="361"/>
      <c r="F53" s="361"/>
      <c r="G53" s="361"/>
      <c r="H53" s="361"/>
      <c r="I53" s="88"/>
      <c r="J53" s="361" t="s">
        <v>82</v>
      </c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59">
        <f>'2 - IO 01 Zpevněné plochy'!J27</f>
        <v>0</v>
      </c>
      <c r="AH53" s="360"/>
      <c r="AI53" s="360"/>
      <c r="AJ53" s="360"/>
      <c r="AK53" s="360"/>
      <c r="AL53" s="360"/>
      <c r="AM53" s="360"/>
      <c r="AN53" s="359">
        <f t="shared" si="0"/>
        <v>0</v>
      </c>
      <c r="AO53" s="360"/>
      <c r="AP53" s="360"/>
      <c r="AQ53" s="89" t="s">
        <v>79</v>
      </c>
      <c r="AR53" s="86"/>
      <c r="AS53" s="90">
        <v>0</v>
      </c>
      <c r="AT53" s="91">
        <f t="shared" si="1"/>
        <v>0</v>
      </c>
      <c r="AU53" s="92">
        <f>'2 - IO 01 Zpevněné plochy'!P87</f>
        <v>0</v>
      </c>
      <c r="AV53" s="91">
        <f>'2 - IO 01 Zpevněné plochy'!J30</f>
        <v>0</v>
      </c>
      <c r="AW53" s="91">
        <f>'2 - IO 01 Zpevněné plochy'!J31</f>
        <v>0</v>
      </c>
      <c r="AX53" s="91">
        <f>'2 - IO 01 Zpevněné plochy'!J32</f>
        <v>0</v>
      </c>
      <c r="AY53" s="91">
        <f>'2 - IO 01 Zpevněné plochy'!J33</f>
        <v>0</v>
      </c>
      <c r="AZ53" s="91">
        <f>'2 - IO 01 Zpevněné plochy'!F30</f>
        <v>0</v>
      </c>
      <c r="BA53" s="91">
        <f>'2 - IO 01 Zpevněné plochy'!F31</f>
        <v>0</v>
      </c>
      <c r="BB53" s="91">
        <f>'2 - IO 01 Zpevněné plochy'!F32</f>
        <v>0</v>
      </c>
      <c r="BC53" s="91">
        <f>'2 - IO 01 Zpevněné plochy'!F33</f>
        <v>0</v>
      </c>
      <c r="BD53" s="93">
        <f>'2 - IO 01 Zpevněné plochy'!F34</f>
        <v>0</v>
      </c>
      <c r="BT53" s="94" t="s">
        <v>77</v>
      </c>
      <c r="BV53" s="94" t="s">
        <v>74</v>
      </c>
      <c r="BW53" s="94" t="s">
        <v>83</v>
      </c>
      <c r="BX53" s="94" t="s">
        <v>7</v>
      </c>
      <c r="CL53" s="94" t="s">
        <v>84</v>
      </c>
      <c r="CM53" s="94" t="s">
        <v>81</v>
      </c>
    </row>
    <row r="54" spans="1:91" s="5" customFormat="1" ht="37.5" customHeight="1">
      <c r="A54" s="85" t="s">
        <v>76</v>
      </c>
      <c r="B54" s="86"/>
      <c r="C54" s="87"/>
      <c r="D54" s="361" t="s">
        <v>85</v>
      </c>
      <c r="E54" s="361"/>
      <c r="F54" s="361"/>
      <c r="G54" s="361"/>
      <c r="H54" s="361"/>
      <c r="I54" s="88"/>
      <c r="J54" s="361" t="s">
        <v>86</v>
      </c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59">
        <f>'3 - IO 02.1 Kanalizace sp...'!J27</f>
        <v>0</v>
      </c>
      <c r="AH54" s="360"/>
      <c r="AI54" s="360"/>
      <c r="AJ54" s="360"/>
      <c r="AK54" s="360"/>
      <c r="AL54" s="360"/>
      <c r="AM54" s="360"/>
      <c r="AN54" s="359">
        <f t="shared" si="0"/>
        <v>0</v>
      </c>
      <c r="AO54" s="360"/>
      <c r="AP54" s="360"/>
      <c r="AQ54" s="89" t="s">
        <v>79</v>
      </c>
      <c r="AR54" s="86"/>
      <c r="AS54" s="90">
        <v>0</v>
      </c>
      <c r="AT54" s="91">
        <f t="shared" si="1"/>
        <v>0</v>
      </c>
      <c r="AU54" s="92">
        <f>'3 - IO 02.1 Kanalizace sp...'!P84</f>
        <v>0</v>
      </c>
      <c r="AV54" s="91">
        <f>'3 - IO 02.1 Kanalizace sp...'!J30</f>
        <v>0</v>
      </c>
      <c r="AW54" s="91">
        <f>'3 - IO 02.1 Kanalizace sp...'!J31</f>
        <v>0</v>
      </c>
      <c r="AX54" s="91">
        <f>'3 - IO 02.1 Kanalizace sp...'!J32</f>
        <v>0</v>
      </c>
      <c r="AY54" s="91">
        <f>'3 - IO 02.1 Kanalizace sp...'!J33</f>
        <v>0</v>
      </c>
      <c r="AZ54" s="91">
        <f>'3 - IO 02.1 Kanalizace sp...'!F30</f>
        <v>0</v>
      </c>
      <c r="BA54" s="91">
        <f>'3 - IO 02.1 Kanalizace sp...'!F31</f>
        <v>0</v>
      </c>
      <c r="BB54" s="91">
        <f>'3 - IO 02.1 Kanalizace sp...'!F32</f>
        <v>0</v>
      </c>
      <c r="BC54" s="91">
        <f>'3 - IO 02.1 Kanalizace sp...'!F33</f>
        <v>0</v>
      </c>
      <c r="BD54" s="93">
        <f>'3 - IO 02.1 Kanalizace sp...'!F34</f>
        <v>0</v>
      </c>
      <c r="BT54" s="94" t="s">
        <v>77</v>
      </c>
      <c r="BV54" s="94" t="s">
        <v>74</v>
      </c>
      <c r="BW54" s="94" t="s">
        <v>87</v>
      </c>
      <c r="BX54" s="94" t="s">
        <v>7</v>
      </c>
      <c r="CL54" s="94" t="s">
        <v>84</v>
      </c>
      <c r="CM54" s="94" t="s">
        <v>81</v>
      </c>
    </row>
    <row r="55" spans="1:91" s="5" customFormat="1" ht="22.5" customHeight="1">
      <c r="A55" s="85" t="s">
        <v>76</v>
      </c>
      <c r="B55" s="86"/>
      <c r="C55" s="87"/>
      <c r="D55" s="361" t="s">
        <v>88</v>
      </c>
      <c r="E55" s="361"/>
      <c r="F55" s="361"/>
      <c r="G55" s="361"/>
      <c r="H55" s="361"/>
      <c r="I55" s="88"/>
      <c r="J55" s="361" t="s">
        <v>89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'4 - IO 03 - Veřejné osvět...'!J27</f>
        <v>0</v>
      </c>
      <c r="AH55" s="360"/>
      <c r="AI55" s="360"/>
      <c r="AJ55" s="360"/>
      <c r="AK55" s="360"/>
      <c r="AL55" s="360"/>
      <c r="AM55" s="360"/>
      <c r="AN55" s="359">
        <f t="shared" si="0"/>
        <v>0</v>
      </c>
      <c r="AO55" s="360"/>
      <c r="AP55" s="360"/>
      <c r="AQ55" s="89" t="s">
        <v>79</v>
      </c>
      <c r="AR55" s="86"/>
      <c r="AS55" s="90">
        <v>0</v>
      </c>
      <c r="AT55" s="91">
        <f t="shared" si="1"/>
        <v>0</v>
      </c>
      <c r="AU55" s="92">
        <f>'4 - IO 03 - Veřejné osvět...'!P94</f>
        <v>0</v>
      </c>
      <c r="AV55" s="91">
        <f>'4 - IO 03 - Veřejné osvět...'!J30</f>
        <v>0</v>
      </c>
      <c r="AW55" s="91">
        <f>'4 - IO 03 - Veřejné osvět...'!J31</f>
        <v>0</v>
      </c>
      <c r="AX55" s="91">
        <f>'4 - IO 03 - Veřejné osvět...'!J32</f>
        <v>0</v>
      </c>
      <c r="AY55" s="91">
        <f>'4 - IO 03 - Veřejné osvět...'!J33</f>
        <v>0</v>
      </c>
      <c r="AZ55" s="91">
        <f>'4 - IO 03 - Veřejné osvět...'!F30</f>
        <v>0</v>
      </c>
      <c r="BA55" s="91">
        <f>'4 - IO 03 - Veřejné osvět...'!F31</f>
        <v>0</v>
      </c>
      <c r="BB55" s="91">
        <f>'4 - IO 03 - Veřejné osvět...'!F32</f>
        <v>0</v>
      </c>
      <c r="BC55" s="91">
        <f>'4 - IO 03 - Veřejné osvět...'!F33</f>
        <v>0</v>
      </c>
      <c r="BD55" s="93">
        <f>'4 - IO 03 - Veřejné osvět...'!F34</f>
        <v>0</v>
      </c>
      <c r="BT55" s="94" t="s">
        <v>77</v>
      </c>
      <c r="BV55" s="94" t="s">
        <v>74</v>
      </c>
      <c r="BW55" s="94" t="s">
        <v>90</v>
      </c>
      <c r="BX55" s="94" t="s">
        <v>7</v>
      </c>
      <c r="CL55" s="94" t="s">
        <v>5</v>
      </c>
      <c r="CM55" s="94" t="s">
        <v>81</v>
      </c>
    </row>
    <row r="56" spans="1:91" s="5" customFormat="1" ht="22.5" customHeight="1">
      <c r="A56" s="85" t="s">
        <v>76</v>
      </c>
      <c r="B56" s="86"/>
      <c r="C56" s="87"/>
      <c r="D56" s="361" t="s">
        <v>91</v>
      </c>
      <c r="E56" s="361"/>
      <c r="F56" s="361"/>
      <c r="G56" s="361"/>
      <c r="H56" s="361"/>
      <c r="I56" s="88"/>
      <c r="J56" s="361" t="s">
        <v>92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'5 - IO 04 - Terénní a sad...'!J27</f>
        <v>0</v>
      </c>
      <c r="AH56" s="360"/>
      <c r="AI56" s="360"/>
      <c r="AJ56" s="360"/>
      <c r="AK56" s="360"/>
      <c r="AL56" s="360"/>
      <c r="AM56" s="360"/>
      <c r="AN56" s="359">
        <f t="shared" si="0"/>
        <v>0</v>
      </c>
      <c r="AO56" s="360"/>
      <c r="AP56" s="360"/>
      <c r="AQ56" s="89" t="s">
        <v>79</v>
      </c>
      <c r="AR56" s="86"/>
      <c r="AS56" s="90">
        <v>0</v>
      </c>
      <c r="AT56" s="91">
        <f t="shared" si="1"/>
        <v>0</v>
      </c>
      <c r="AU56" s="92">
        <f>'5 - IO 04 - Terénní a sad...'!P87</f>
        <v>0</v>
      </c>
      <c r="AV56" s="91">
        <f>'5 - IO 04 - Terénní a sad...'!J30</f>
        <v>0</v>
      </c>
      <c r="AW56" s="91">
        <f>'5 - IO 04 - Terénní a sad...'!J31</f>
        <v>0</v>
      </c>
      <c r="AX56" s="91">
        <f>'5 - IO 04 - Terénní a sad...'!J32</f>
        <v>0</v>
      </c>
      <c r="AY56" s="91">
        <f>'5 - IO 04 - Terénní a sad...'!J33</f>
        <v>0</v>
      </c>
      <c r="AZ56" s="91">
        <f>'5 - IO 04 - Terénní a sad...'!F30</f>
        <v>0</v>
      </c>
      <c r="BA56" s="91">
        <f>'5 - IO 04 - Terénní a sad...'!F31</f>
        <v>0</v>
      </c>
      <c r="BB56" s="91">
        <f>'5 - IO 04 - Terénní a sad...'!F32</f>
        <v>0</v>
      </c>
      <c r="BC56" s="91">
        <f>'5 - IO 04 - Terénní a sad...'!F33</f>
        <v>0</v>
      </c>
      <c r="BD56" s="93">
        <f>'5 - IO 04 - Terénní a sad...'!F34</f>
        <v>0</v>
      </c>
      <c r="BT56" s="94" t="s">
        <v>77</v>
      </c>
      <c r="BV56" s="94" t="s">
        <v>74</v>
      </c>
      <c r="BW56" s="94" t="s">
        <v>93</v>
      </c>
      <c r="BX56" s="94" t="s">
        <v>7</v>
      </c>
      <c r="CL56" s="94" t="s">
        <v>5</v>
      </c>
      <c r="CM56" s="94" t="s">
        <v>81</v>
      </c>
    </row>
    <row r="57" spans="1:91" s="5" customFormat="1" ht="22.5" customHeight="1">
      <c r="A57" s="85" t="s">
        <v>76</v>
      </c>
      <c r="B57" s="86"/>
      <c r="C57" s="87"/>
      <c r="D57" s="361" t="s">
        <v>94</v>
      </c>
      <c r="E57" s="361"/>
      <c r="F57" s="361"/>
      <c r="G57" s="361"/>
      <c r="H57" s="361"/>
      <c r="I57" s="88"/>
      <c r="J57" s="361" t="s">
        <v>95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59">
        <f>'6 - Vedlejší rozpočtové n...'!J27</f>
        <v>0</v>
      </c>
      <c r="AH57" s="360"/>
      <c r="AI57" s="360"/>
      <c r="AJ57" s="360"/>
      <c r="AK57" s="360"/>
      <c r="AL57" s="360"/>
      <c r="AM57" s="360"/>
      <c r="AN57" s="359">
        <f t="shared" si="0"/>
        <v>0</v>
      </c>
      <c r="AO57" s="360"/>
      <c r="AP57" s="360"/>
      <c r="AQ57" s="89" t="s">
        <v>79</v>
      </c>
      <c r="AR57" s="86"/>
      <c r="AS57" s="95">
        <v>0</v>
      </c>
      <c r="AT57" s="96">
        <f t="shared" si="1"/>
        <v>0</v>
      </c>
      <c r="AU57" s="97">
        <f>'6 - Vedlejší rozpočtové n...'!P80</f>
        <v>0</v>
      </c>
      <c r="AV57" s="96">
        <f>'6 - Vedlejší rozpočtové n...'!J30</f>
        <v>0</v>
      </c>
      <c r="AW57" s="96">
        <f>'6 - Vedlejší rozpočtové n...'!J31</f>
        <v>0</v>
      </c>
      <c r="AX57" s="96">
        <f>'6 - Vedlejší rozpočtové n...'!J32</f>
        <v>0</v>
      </c>
      <c r="AY57" s="96">
        <f>'6 - Vedlejší rozpočtové n...'!J33</f>
        <v>0</v>
      </c>
      <c r="AZ57" s="96">
        <f>'6 - Vedlejší rozpočtové n...'!F30</f>
        <v>0</v>
      </c>
      <c r="BA57" s="96">
        <f>'6 - Vedlejší rozpočtové n...'!F31</f>
        <v>0</v>
      </c>
      <c r="BB57" s="96">
        <f>'6 - Vedlejší rozpočtové n...'!F32</f>
        <v>0</v>
      </c>
      <c r="BC57" s="96">
        <f>'6 - Vedlejší rozpočtové n...'!F33</f>
        <v>0</v>
      </c>
      <c r="BD57" s="98">
        <f>'6 - Vedlejší rozpočtové n...'!F34</f>
        <v>0</v>
      </c>
      <c r="BT57" s="94" t="s">
        <v>77</v>
      </c>
      <c r="BV57" s="94" t="s">
        <v>74</v>
      </c>
      <c r="BW57" s="94" t="s">
        <v>96</v>
      </c>
      <c r="BX57" s="94" t="s">
        <v>7</v>
      </c>
      <c r="CL57" s="94" t="s">
        <v>5</v>
      </c>
      <c r="CM57" s="94" t="s">
        <v>81</v>
      </c>
    </row>
    <row r="58" spans="2:44" s="1" customFormat="1" ht="30" customHeight="1">
      <c r="B58" s="41"/>
      <c r="AR58" s="4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41"/>
    </row>
  </sheetData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01 - Přístřešek na...'!C2" display="/"/>
    <hyperlink ref="A53" location="'2 - IO 01 Zpevněné plochy'!C2" display="/"/>
    <hyperlink ref="A54" location="'3 - IO 02.1 Kanalizace sp...'!C2" display="/"/>
    <hyperlink ref="A55" location="'4 - IO 03 - Veřejné osvět...'!C2" display="/"/>
    <hyperlink ref="A56" location="'5 - IO 04 - Terénní a sad...'!C2" display="/"/>
    <hyperlink ref="A57" location="'6 - Vedlejší rozpočtové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97</v>
      </c>
      <c r="G1" s="373" t="s">
        <v>98</v>
      </c>
      <c r="H1" s="373"/>
      <c r="I1" s="103"/>
      <c r="J1" s="102" t="s">
        <v>99</v>
      </c>
      <c r="K1" s="101" t="s">
        <v>100</v>
      </c>
      <c r="L1" s="102" t="s">
        <v>101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81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2:11" ht="22.5" customHeight="1">
      <c r="B7" s="28"/>
      <c r="C7" s="29"/>
      <c r="D7" s="29"/>
      <c r="E7" s="366" t="str">
        <f>'Rekapitulace stavby'!K6</f>
        <v>Olomouc - Oprava III. nádvoří Rektorátu UPOL</v>
      </c>
      <c r="F7" s="367"/>
      <c r="G7" s="367"/>
      <c r="H7" s="367"/>
      <c r="I7" s="105"/>
      <c r="J7" s="29"/>
      <c r="K7" s="31"/>
    </row>
    <row r="8" spans="2:11" s="1" customFormat="1" ht="13.5">
      <c r="B8" s="41"/>
      <c r="C8" s="42"/>
      <c r="D8" s="37" t="s">
        <v>103</v>
      </c>
      <c r="E8" s="42"/>
      <c r="F8" s="42"/>
      <c r="G8" s="42"/>
      <c r="H8" s="42"/>
      <c r="I8" s="106"/>
      <c r="J8" s="42"/>
      <c r="K8" s="45"/>
    </row>
    <row r="9" spans="2:11" s="1" customFormat="1" ht="36.95" customHeight="1">
      <c r="B9" s="41"/>
      <c r="C9" s="42"/>
      <c r="D9" s="42"/>
      <c r="E9" s="368" t="s">
        <v>104</v>
      </c>
      <c r="F9" s="369"/>
      <c r="G9" s="369"/>
      <c r="H9" s="369"/>
      <c r="I9" s="10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3. 7. 2017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7" t="s">
        <v>30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7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7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36" t="s">
        <v>5</v>
      </c>
      <c r="F24" s="336"/>
      <c r="G24" s="336"/>
      <c r="H24" s="336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38</v>
      </c>
      <c r="E27" s="42"/>
      <c r="F27" s="42"/>
      <c r="G27" s="42"/>
      <c r="H27" s="42"/>
      <c r="I27" s="106"/>
      <c r="J27" s="116">
        <f>ROUND(J83,2)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7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8">
        <f>ROUND(SUM(BE83:BE181),2)</f>
        <v>0</v>
      </c>
      <c r="G30" s="42"/>
      <c r="H30" s="42"/>
      <c r="I30" s="119">
        <v>0.21</v>
      </c>
      <c r="J30" s="118">
        <f>ROUND(ROUND((SUM(BE83:BE181)),2)*I30,2)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8">
        <f>ROUND(SUM(BF83:BF181),2)</f>
        <v>0</v>
      </c>
      <c r="G31" s="42"/>
      <c r="H31" s="42"/>
      <c r="I31" s="119">
        <v>0.15</v>
      </c>
      <c r="J31" s="118">
        <f>ROUND(ROUND((SUM(BF83:BF181)),2)*I31,2)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18">
        <f>ROUND(SUM(BG83:BG181),2)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18">
        <f>ROUND(SUM(BH83:BH181),2)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18">
        <f>ROUND(SUM(BI83:BI181),2)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48</v>
      </c>
      <c r="E36" s="71"/>
      <c r="F36" s="71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6" t="str">
        <f>E7</f>
        <v>Olomouc - Oprava III. nádvoří Rektorátu UPOL</v>
      </c>
      <c r="F45" s="367"/>
      <c r="G45" s="367"/>
      <c r="H45" s="367"/>
      <c r="I45" s="106"/>
      <c r="J45" s="42"/>
      <c r="K45" s="45"/>
    </row>
    <row r="46" spans="2:11" s="1" customFormat="1" ht="14.45" customHeight="1">
      <c r="B46" s="41"/>
      <c r="C46" s="37" t="s">
        <v>103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8" t="str">
        <f>E9</f>
        <v>1 - SO 01 - Přístřešek na kola</v>
      </c>
      <c r="F47" s="369"/>
      <c r="G47" s="369"/>
      <c r="H47" s="369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Křížkovského č.o.8, č.p. 511</v>
      </c>
      <c r="G49" s="42"/>
      <c r="H49" s="42"/>
      <c r="I49" s="107" t="s">
        <v>25</v>
      </c>
      <c r="J49" s="108" t="str">
        <f>IF(J12="","",J12)</f>
        <v>3. 7. 2017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Univerzita Palackého v Olomouci</v>
      </c>
      <c r="G51" s="42"/>
      <c r="H51" s="42"/>
      <c r="I51" s="107" t="s">
        <v>33</v>
      </c>
      <c r="J51" s="35" t="str">
        <f>E21</f>
        <v>Atelier Polách &amp; Bravenec s.r.o.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11" s="1" customFormat="1" ht="29.25" customHeight="1">
      <c r="B54" s="41"/>
      <c r="C54" s="130" t="s">
        <v>106</v>
      </c>
      <c r="D54" s="120"/>
      <c r="E54" s="120"/>
      <c r="F54" s="120"/>
      <c r="G54" s="120"/>
      <c r="H54" s="120"/>
      <c r="I54" s="131"/>
      <c r="J54" s="132" t="s">
        <v>107</v>
      </c>
      <c r="K54" s="13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108</v>
      </c>
      <c r="D56" s="42"/>
      <c r="E56" s="42"/>
      <c r="F56" s="42"/>
      <c r="G56" s="42"/>
      <c r="H56" s="42"/>
      <c r="I56" s="106"/>
      <c r="J56" s="116">
        <f>J83</f>
        <v>0</v>
      </c>
      <c r="K56" s="45"/>
      <c r="AU56" s="24" t="s">
        <v>109</v>
      </c>
    </row>
    <row r="57" spans="2:11" s="7" customFormat="1" ht="24.95" customHeight="1">
      <c r="B57" s="135"/>
      <c r="C57" s="136"/>
      <c r="D57" s="137" t="s">
        <v>110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11" s="8" customFormat="1" ht="19.9" customHeight="1">
      <c r="B58" s="142"/>
      <c r="C58" s="143"/>
      <c r="D58" s="144" t="s">
        <v>111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11" s="8" customFormat="1" ht="19.9" customHeight="1">
      <c r="B59" s="142"/>
      <c r="C59" s="143"/>
      <c r="D59" s="144" t="s">
        <v>112</v>
      </c>
      <c r="E59" s="145"/>
      <c r="F59" s="145"/>
      <c r="G59" s="145"/>
      <c r="H59" s="145"/>
      <c r="I59" s="146"/>
      <c r="J59" s="147">
        <f>J122</f>
        <v>0</v>
      </c>
      <c r="K59" s="148"/>
    </row>
    <row r="60" spans="2:11" s="8" customFormat="1" ht="19.9" customHeight="1">
      <c r="B60" s="142"/>
      <c r="C60" s="143"/>
      <c r="D60" s="144" t="s">
        <v>113</v>
      </c>
      <c r="E60" s="145"/>
      <c r="F60" s="145"/>
      <c r="G60" s="145"/>
      <c r="H60" s="145"/>
      <c r="I60" s="146"/>
      <c r="J60" s="147">
        <f>J141</f>
        <v>0</v>
      </c>
      <c r="K60" s="148"/>
    </row>
    <row r="61" spans="2:11" s="8" customFormat="1" ht="19.9" customHeight="1">
      <c r="B61" s="142"/>
      <c r="C61" s="143"/>
      <c r="D61" s="144" t="s">
        <v>114</v>
      </c>
      <c r="E61" s="145"/>
      <c r="F61" s="145"/>
      <c r="G61" s="145"/>
      <c r="H61" s="145"/>
      <c r="I61" s="146"/>
      <c r="J61" s="147">
        <f>J149</f>
        <v>0</v>
      </c>
      <c r="K61" s="148"/>
    </row>
    <row r="62" spans="2:11" s="7" customFormat="1" ht="24.95" customHeight="1">
      <c r="B62" s="135"/>
      <c r="C62" s="136"/>
      <c r="D62" s="137" t="s">
        <v>115</v>
      </c>
      <c r="E62" s="138"/>
      <c r="F62" s="138"/>
      <c r="G62" s="138"/>
      <c r="H62" s="138"/>
      <c r="I62" s="139"/>
      <c r="J62" s="140">
        <f>J151</f>
        <v>0</v>
      </c>
      <c r="K62" s="141"/>
    </row>
    <row r="63" spans="2:11" s="8" customFormat="1" ht="19.9" customHeight="1">
      <c r="B63" s="142"/>
      <c r="C63" s="143"/>
      <c r="D63" s="144" t="s">
        <v>116</v>
      </c>
      <c r="E63" s="145"/>
      <c r="F63" s="145"/>
      <c r="G63" s="145"/>
      <c r="H63" s="145"/>
      <c r="I63" s="146"/>
      <c r="J63" s="147">
        <f>J152</f>
        <v>0</v>
      </c>
      <c r="K63" s="148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0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27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28"/>
      <c r="J69" s="60"/>
      <c r="K69" s="60"/>
      <c r="L69" s="41"/>
    </row>
    <row r="70" spans="2:12" s="1" customFormat="1" ht="36.95" customHeight="1">
      <c r="B70" s="41"/>
      <c r="C70" s="61" t="s">
        <v>117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19</v>
      </c>
      <c r="L72" s="41"/>
    </row>
    <row r="73" spans="2:12" s="1" customFormat="1" ht="22.5" customHeight="1">
      <c r="B73" s="41"/>
      <c r="E73" s="370" t="str">
        <f>E7</f>
        <v>Olomouc - Oprava III. nádvoří Rektorátu UPOL</v>
      </c>
      <c r="F73" s="371"/>
      <c r="G73" s="371"/>
      <c r="H73" s="371"/>
      <c r="L73" s="41"/>
    </row>
    <row r="74" spans="2:12" s="1" customFormat="1" ht="14.45" customHeight="1">
      <c r="B74" s="41"/>
      <c r="C74" s="63" t="s">
        <v>103</v>
      </c>
      <c r="L74" s="41"/>
    </row>
    <row r="75" spans="2:12" s="1" customFormat="1" ht="23.25" customHeight="1">
      <c r="B75" s="41"/>
      <c r="E75" s="347" t="str">
        <f>E9</f>
        <v>1 - SO 01 - Přístřešek na kola</v>
      </c>
      <c r="F75" s="372"/>
      <c r="G75" s="372"/>
      <c r="H75" s="372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23</v>
      </c>
      <c r="F77" s="149" t="str">
        <f>F12</f>
        <v>Křížkovského č.o.8, č.p. 511</v>
      </c>
      <c r="I77" s="150" t="s">
        <v>25</v>
      </c>
      <c r="J77" s="67" t="str">
        <f>IF(J12="","",J12)</f>
        <v>3. 7. 2017</v>
      </c>
      <c r="L77" s="41"/>
    </row>
    <row r="78" spans="2:12" s="1" customFormat="1" ht="6.95" customHeight="1">
      <c r="B78" s="41"/>
      <c r="L78" s="41"/>
    </row>
    <row r="79" spans="2:12" s="1" customFormat="1" ht="13.5">
      <c r="B79" s="41"/>
      <c r="C79" s="63" t="s">
        <v>27</v>
      </c>
      <c r="F79" s="149" t="str">
        <f>E15</f>
        <v xml:space="preserve"> Univerzita Palackého v Olomouci</v>
      </c>
      <c r="I79" s="150" t="s">
        <v>33</v>
      </c>
      <c r="J79" s="149" t="str">
        <f>E21</f>
        <v>Atelier Polách &amp; Bravenec s.r.o.</v>
      </c>
      <c r="L79" s="41"/>
    </row>
    <row r="80" spans="2:12" s="1" customFormat="1" ht="14.45" customHeight="1">
      <c r="B80" s="41"/>
      <c r="C80" s="63" t="s">
        <v>31</v>
      </c>
      <c r="F80" s="149" t="str">
        <f>IF(E18="","",E18)</f>
        <v/>
      </c>
      <c r="L80" s="41"/>
    </row>
    <row r="81" spans="2:12" s="1" customFormat="1" ht="10.35" customHeight="1">
      <c r="B81" s="41"/>
      <c r="L81" s="41"/>
    </row>
    <row r="82" spans="2:20" s="9" customFormat="1" ht="29.25" customHeight="1">
      <c r="B82" s="151"/>
      <c r="C82" s="152" t="s">
        <v>118</v>
      </c>
      <c r="D82" s="153" t="s">
        <v>57</v>
      </c>
      <c r="E82" s="153" t="s">
        <v>53</v>
      </c>
      <c r="F82" s="153" t="s">
        <v>119</v>
      </c>
      <c r="G82" s="153" t="s">
        <v>120</v>
      </c>
      <c r="H82" s="153" t="s">
        <v>121</v>
      </c>
      <c r="I82" s="154" t="s">
        <v>122</v>
      </c>
      <c r="J82" s="153" t="s">
        <v>107</v>
      </c>
      <c r="K82" s="155" t="s">
        <v>123</v>
      </c>
      <c r="L82" s="151"/>
      <c r="M82" s="73" t="s">
        <v>124</v>
      </c>
      <c r="N82" s="74" t="s">
        <v>42</v>
      </c>
      <c r="O82" s="74" t="s">
        <v>125</v>
      </c>
      <c r="P82" s="74" t="s">
        <v>126</v>
      </c>
      <c r="Q82" s="74" t="s">
        <v>127</v>
      </c>
      <c r="R82" s="74" t="s">
        <v>128</v>
      </c>
      <c r="S82" s="74" t="s">
        <v>129</v>
      </c>
      <c r="T82" s="75" t="s">
        <v>130</v>
      </c>
    </row>
    <row r="83" spans="2:63" s="1" customFormat="1" ht="29.25" customHeight="1">
      <c r="B83" s="41"/>
      <c r="C83" s="77" t="s">
        <v>108</v>
      </c>
      <c r="J83" s="156">
        <f>BK83</f>
        <v>0</v>
      </c>
      <c r="L83" s="41"/>
      <c r="M83" s="76"/>
      <c r="N83" s="68"/>
      <c r="O83" s="68"/>
      <c r="P83" s="157">
        <f>P84+P151</f>
        <v>0</v>
      </c>
      <c r="Q83" s="68"/>
      <c r="R83" s="157">
        <f>R84+R151</f>
        <v>3.7386128000000003</v>
      </c>
      <c r="S83" s="68"/>
      <c r="T83" s="158">
        <f>T84+T151</f>
        <v>0</v>
      </c>
      <c r="AT83" s="24" t="s">
        <v>71</v>
      </c>
      <c r="AU83" s="24" t="s">
        <v>109</v>
      </c>
      <c r="BK83" s="159">
        <f>BK84+BK151</f>
        <v>0</v>
      </c>
    </row>
    <row r="84" spans="2:63" s="10" customFormat="1" ht="37.35" customHeight="1">
      <c r="B84" s="160"/>
      <c r="D84" s="161" t="s">
        <v>71</v>
      </c>
      <c r="E84" s="162" t="s">
        <v>131</v>
      </c>
      <c r="F84" s="162" t="s">
        <v>132</v>
      </c>
      <c r="I84" s="163"/>
      <c r="J84" s="164">
        <f>BK84</f>
        <v>0</v>
      </c>
      <c r="L84" s="160"/>
      <c r="M84" s="165"/>
      <c r="N84" s="166"/>
      <c r="O84" s="166"/>
      <c r="P84" s="167">
        <f>P85+P122+P141+P149</f>
        <v>0</v>
      </c>
      <c r="Q84" s="166"/>
      <c r="R84" s="167">
        <f>R85+R122+R141+R149</f>
        <v>3.7386128000000003</v>
      </c>
      <c r="S84" s="166"/>
      <c r="T84" s="168">
        <f>T85+T122+T141+T149</f>
        <v>0</v>
      </c>
      <c r="AR84" s="161" t="s">
        <v>77</v>
      </c>
      <c r="AT84" s="169" t="s">
        <v>71</v>
      </c>
      <c r="AU84" s="169" t="s">
        <v>72</v>
      </c>
      <c r="AY84" s="161" t="s">
        <v>133</v>
      </c>
      <c r="BK84" s="170">
        <f>BK85+BK122+BK141+BK149</f>
        <v>0</v>
      </c>
    </row>
    <row r="85" spans="2:63" s="10" customFormat="1" ht="19.9" customHeight="1">
      <c r="B85" s="160"/>
      <c r="D85" s="171" t="s">
        <v>71</v>
      </c>
      <c r="E85" s="172" t="s">
        <v>77</v>
      </c>
      <c r="F85" s="172" t="s">
        <v>134</v>
      </c>
      <c r="I85" s="163"/>
      <c r="J85" s="173">
        <f>BK85</f>
        <v>0</v>
      </c>
      <c r="L85" s="160"/>
      <c r="M85" s="165"/>
      <c r="N85" s="166"/>
      <c r="O85" s="166"/>
      <c r="P85" s="167">
        <f>SUM(P86:P121)</f>
        <v>0</v>
      </c>
      <c r="Q85" s="166"/>
      <c r="R85" s="167">
        <f>SUM(R86:R121)</f>
        <v>0</v>
      </c>
      <c r="S85" s="166"/>
      <c r="T85" s="168">
        <f>SUM(T86:T121)</f>
        <v>0</v>
      </c>
      <c r="AR85" s="161" t="s">
        <v>77</v>
      </c>
      <c r="AT85" s="169" t="s">
        <v>71</v>
      </c>
      <c r="AU85" s="169" t="s">
        <v>77</v>
      </c>
      <c r="AY85" s="161" t="s">
        <v>133</v>
      </c>
      <c r="BK85" s="170">
        <f>SUM(BK86:BK121)</f>
        <v>0</v>
      </c>
    </row>
    <row r="86" spans="2:65" s="1" customFormat="1" ht="22.5" customHeight="1">
      <c r="B86" s="174"/>
      <c r="C86" s="175" t="s">
        <v>77</v>
      </c>
      <c r="D86" s="175" t="s">
        <v>135</v>
      </c>
      <c r="E86" s="176" t="s">
        <v>136</v>
      </c>
      <c r="F86" s="177" t="s">
        <v>137</v>
      </c>
      <c r="G86" s="178" t="s">
        <v>138</v>
      </c>
      <c r="H86" s="179">
        <v>2.58</v>
      </c>
      <c r="I86" s="180"/>
      <c r="J86" s="181">
        <f>ROUND(I86*H86,2)</f>
        <v>0</v>
      </c>
      <c r="K86" s="177" t="s">
        <v>139</v>
      </c>
      <c r="L86" s="41"/>
      <c r="M86" s="182" t="s">
        <v>5</v>
      </c>
      <c r="N86" s="183" t="s">
        <v>43</v>
      </c>
      <c r="O86" s="42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AR86" s="24" t="s">
        <v>88</v>
      </c>
      <c r="AT86" s="24" t="s">
        <v>135</v>
      </c>
      <c r="AU86" s="24" t="s">
        <v>81</v>
      </c>
      <c r="AY86" s="24" t="s">
        <v>133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24" t="s">
        <v>77</v>
      </c>
      <c r="BK86" s="186">
        <f>ROUND(I86*H86,2)</f>
        <v>0</v>
      </c>
      <c r="BL86" s="24" t="s">
        <v>88</v>
      </c>
      <c r="BM86" s="24" t="s">
        <v>140</v>
      </c>
    </row>
    <row r="87" spans="2:51" s="11" customFormat="1" ht="13.5">
      <c r="B87" s="187"/>
      <c r="D87" s="188" t="s">
        <v>141</v>
      </c>
      <c r="E87" s="189" t="s">
        <v>5</v>
      </c>
      <c r="F87" s="190" t="s">
        <v>142</v>
      </c>
      <c r="H87" s="191" t="s">
        <v>5</v>
      </c>
      <c r="I87" s="192"/>
      <c r="L87" s="187"/>
      <c r="M87" s="193"/>
      <c r="N87" s="194"/>
      <c r="O87" s="194"/>
      <c r="P87" s="194"/>
      <c r="Q87" s="194"/>
      <c r="R87" s="194"/>
      <c r="S87" s="194"/>
      <c r="T87" s="195"/>
      <c r="AT87" s="191" t="s">
        <v>141</v>
      </c>
      <c r="AU87" s="191" t="s">
        <v>81</v>
      </c>
      <c r="AV87" s="11" t="s">
        <v>77</v>
      </c>
      <c r="AW87" s="11" t="s">
        <v>36</v>
      </c>
      <c r="AX87" s="11" t="s">
        <v>72</v>
      </c>
      <c r="AY87" s="191" t="s">
        <v>133</v>
      </c>
    </row>
    <row r="88" spans="2:51" s="11" customFormat="1" ht="13.5">
      <c r="B88" s="187"/>
      <c r="D88" s="188" t="s">
        <v>141</v>
      </c>
      <c r="E88" s="189" t="s">
        <v>5</v>
      </c>
      <c r="F88" s="190" t="s">
        <v>143</v>
      </c>
      <c r="H88" s="191" t="s">
        <v>5</v>
      </c>
      <c r="I88" s="192"/>
      <c r="L88" s="187"/>
      <c r="M88" s="193"/>
      <c r="N88" s="194"/>
      <c r="O88" s="194"/>
      <c r="P88" s="194"/>
      <c r="Q88" s="194"/>
      <c r="R88" s="194"/>
      <c r="S88" s="194"/>
      <c r="T88" s="195"/>
      <c r="AT88" s="191" t="s">
        <v>141</v>
      </c>
      <c r="AU88" s="191" t="s">
        <v>81</v>
      </c>
      <c r="AV88" s="11" t="s">
        <v>77</v>
      </c>
      <c r="AW88" s="11" t="s">
        <v>36</v>
      </c>
      <c r="AX88" s="11" t="s">
        <v>72</v>
      </c>
      <c r="AY88" s="191" t="s">
        <v>133</v>
      </c>
    </row>
    <row r="89" spans="2:51" s="12" customFormat="1" ht="13.5">
      <c r="B89" s="196"/>
      <c r="D89" s="188" t="s">
        <v>141</v>
      </c>
      <c r="E89" s="197" t="s">
        <v>5</v>
      </c>
      <c r="F89" s="198" t="s">
        <v>144</v>
      </c>
      <c r="H89" s="199">
        <v>2.58</v>
      </c>
      <c r="I89" s="200"/>
      <c r="L89" s="196"/>
      <c r="M89" s="201"/>
      <c r="N89" s="202"/>
      <c r="O89" s="202"/>
      <c r="P89" s="202"/>
      <c r="Q89" s="202"/>
      <c r="R89" s="202"/>
      <c r="S89" s="202"/>
      <c r="T89" s="203"/>
      <c r="AT89" s="197" t="s">
        <v>141</v>
      </c>
      <c r="AU89" s="197" t="s">
        <v>81</v>
      </c>
      <c r="AV89" s="12" t="s">
        <v>81</v>
      </c>
      <c r="AW89" s="12" t="s">
        <v>36</v>
      </c>
      <c r="AX89" s="12" t="s">
        <v>72</v>
      </c>
      <c r="AY89" s="197" t="s">
        <v>133</v>
      </c>
    </row>
    <row r="90" spans="2:51" s="13" customFormat="1" ht="13.5">
      <c r="B90" s="204"/>
      <c r="D90" s="188" t="s">
        <v>141</v>
      </c>
      <c r="E90" s="205" t="s">
        <v>5</v>
      </c>
      <c r="F90" s="206" t="s">
        <v>145</v>
      </c>
      <c r="H90" s="207">
        <v>2.58</v>
      </c>
      <c r="I90" s="208"/>
      <c r="L90" s="204"/>
      <c r="M90" s="209"/>
      <c r="N90" s="210"/>
      <c r="O90" s="210"/>
      <c r="P90" s="210"/>
      <c r="Q90" s="210"/>
      <c r="R90" s="210"/>
      <c r="S90" s="210"/>
      <c r="T90" s="211"/>
      <c r="AT90" s="205" t="s">
        <v>141</v>
      </c>
      <c r="AU90" s="205" t="s">
        <v>81</v>
      </c>
      <c r="AV90" s="13" t="s">
        <v>85</v>
      </c>
      <c r="AW90" s="13" t="s">
        <v>36</v>
      </c>
      <c r="AX90" s="13" t="s">
        <v>72</v>
      </c>
      <c r="AY90" s="205" t="s">
        <v>133</v>
      </c>
    </row>
    <row r="91" spans="2:51" s="14" customFormat="1" ht="13.5">
      <c r="B91" s="212"/>
      <c r="D91" s="213" t="s">
        <v>141</v>
      </c>
      <c r="E91" s="214" t="s">
        <v>5</v>
      </c>
      <c r="F91" s="215" t="s">
        <v>146</v>
      </c>
      <c r="H91" s="216">
        <v>2.58</v>
      </c>
      <c r="I91" s="217"/>
      <c r="L91" s="212"/>
      <c r="M91" s="218"/>
      <c r="N91" s="219"/>
      <c r="O91" s="219"/>
      <c r="P91" s="219"/>
      <c r="Q91" s="219"/>
      <c r="R91" s="219"/>
      <c r="S91" s="219"/>
      <c r="T91" s="220"/>
      <c r="AT91" s="221" t="s">
        <v>141</v>
      </c>
      <c r="AU91" s="221" t="s">
        <v>81</v>
      </c>
      <c r="AV91" s="14" t="s">
        <v>88</v>
      </c>
      <c r="AW91" s="14" t="s">
        <v>36</v>
      </c>
      <c r="AX91" s="14" t="s">
        <v>77</v>
      </c>
      <c r="AY91" s="221" t="s">
        <v>133</v>
      </c>
    </row>
    <row r="92" spans="2:65" s="1" customFormat="1" ht="22.5" customHeight="1">
      <c r="B92" s="174"/>
      <c r="C92" s="175" t="s">
        <v>81</v>
      </c>
      <c r="D92" s="175" t="s">
        <v>135</v>
      </c>
      <c r="E92" s="176" t="s">
        <v>147</v>
      </c>
      <c r="F92" s="177" t="s">
        <v>148</v>
      </c>
      <c r="G92" s="178" t="s">
        <v>138</v>
      </c>
      <c r="H92" s="179">
        <v>2.58</v>
      </c>
      <c r="I92" s="180"/>
      <c r="J92" s="181">
        <f>ROUND(I92*H92,2)</f>
        <v>0</v>
      </c>
      <c r="K92" s="177" t="s">
        <v>139</v>
      </c>
      <c r="L92" s="41"/>
      <c r="M92" s="182" t="s">
        <v>5</v>
      </c>
      <c r="N92" s="183" t="s">
        <v>43</v>
      </c>
      <c r="O92" s="42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AR92" s="24" t="s">
        <v>88</v>
      </c>
      <c r="AT92" s="24" t="s">
        <v>135</v>
      </c>
      <c r="AU92" s="24" t="s">
        <v>81</v>
      </c>
      <c r="AY92" s="24" t="s">
        <v>133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4" t="s">
        <v>77</v>
      </c>
      <c r="BK92" s="186">
        <f>ROUND(I92*H92,2)</f>
        <v>0</v>
      </c>
      <c r="BL92" s="24" t="s">
        <v>88</v>
      </c>
      <c r="BM92" s="24" t="s">
        <v>149</v>
      </c>
    </row>
    <row r="93" spans="2:51" s="11" customFormat="1" ht="13.5">
      <c r="B93" s="187"/>
      <c r="D93" s="188" t="s">
        <v>141</v>
      </c>
      <c r="E93" s="189" t="s">
        <v>5</v>
      </c>
      <c r="F93" s="190" t="s">
        <v>150</v>
      </c>
      <c r="H93" s="191" t="s">
        <v>5</v>
      </c>
      <c r="I93" s="192"/>
      <c r="L93" s="187"/>
      <c r="M93" s="193"/>
      <c r="N93" s="194"/>
      <c r="O93" s="194"/>
      <c r="P93" s="194"/>
      <c r="Q93" s="194"/>
      <c r="R93" s="194"/>
      <c r="S93" s="194"/>
      <c r="T93" s="195"/>
      <c r="AT93" s="191" t="s">
        <v>141</v>
      </c>
      <c r="AU93" s="191" t="s">
        <v>81</v>
      </c>
      <c r="AV93" s="11" t="s">
        <v>77</v>
      </c>
      <c r="AW93" s="11" t="s">
        <v>36</v>
      </c>
      <c r="AX93" s="11" t="s">
        <v>72</v>
      </c>
      <c r="AY93" s="191" t="s">
        <v>133</v>
      </c>
    </row>
    <row r="94" spans="2:51" s="11" customFormat="1" ht="13.5">
      <c r="B94" s="187"/>
      <c r="D94" s="188" t="s">
        <v>141</v>
      </c>
      <c r="E94" s="189" t="s">
        <v>5</v>
      </c>
      <c r="F94" s="190" t="s">
        <v>143</v>
      </c>
      <c r="H94" s="191" t="s">
        <v>5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91" t="s">
        <v>141</v>
      </c>
      <c r="AU94" s="191" t="s">
        <v>81</v>
      </c>
      <c r="AV94" s="11" t="s">
        <v>77</v>
      </c>
      <c r="AW94" s="11" t="s">
        <v>36</v>
      </c>
      <c r="AX94" s="11" t="s">
        <v>72</v>
      </c>
      <c r="AY94" s="191" t="s">
        <v>133</v>
      </c>
    </row>
    <row r="95" spans="2:51" s="12" customFormat="1" ht="13.5">
      <c r="B95" s="196"/>
      <c r="D95" s="188" t="s">
        <v>141</v>
      </c>
      <c r="E95" s="197" t="s">
        <v>5</v>
      </c>
      <c r="F95" s="198" t="s">
        <v>144</v>
      </c>
      <c r="H95" s="199">
        <v>2.58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141</v>
      </c>
      <c r="AU95" s="197" t="s">
        <v>81</v>
      </c>
      <c r="AV95" s="12" t="s">
        <v>81</v>
      </c>
      <c r="AW95" s="12" t="s">
        <v>36</v>
      </c>
      <c r="AX95" s="12" t="s">
        <v>72</v>
      </c>
      <c r="AY95" s="197" t="s">
        <v>133</v>
      </c>
    </row>
    <row r="96" spans="2:51" s="13" customFormat="1" ht="13.5">
      <c r="B96" s="204"/>
      <c r="D96" s="188" t="s">
        <v>141</v>
      </c>
      <c r="E96" s="205" t="s">
        <v>5</v>
      </c>
      <c r="F96" s="206" t="s">
        <v>145</v>
      </c>
      <c r="H96" s="207">
        <v>2.58</v>
      </c>
      <c r="I96" s="208"/>
      <c r="L96" s="204"/>
      <c r="M96" s="209"/>
      <c r="N96" s="210"/>
      <c r="O96" s="210"/>
      <c r="P96" s="210"/>
      <c r="Q96" s="210"/>
      <c r="R96" s="210"/>
      <c r="S96" s="210"/>
      <c r="T96" s="211"/>
      <c r="AT96" s="205" t="s">
        <v>141</v>
      </c>
      <c r="AU96" s="205" t="s">
        <v>81</v>
      </c>
      <c r="AV96" s="13" t="s">
        <v>85</v>
      </c>
      <c r="AW96" s="13" t="s">
        <v>36</v>
      </c>
      <c r="AX96" s="13" t="s">
        <v>72</v>
      </c>
      <c r="AY96" s="205" t="s">
        <v>133</v>
      </c>
    </row>
    <row r="97" spans="2:51" s="14" customFormat="1" ht="13.5">
      <c r="B97" s="212"/>
      <c r="D97" s="213" t="s">
        <v>141</v>
      </c>
      <c r="E97" s="214" t="s">
        <v>5</v>
      </c>
      <c r="F97" s="215" t="s">
        <v>146</v>
      </c>
      <c r="H97" s="216">
        <v>2.58</v>
      </c>
      <c r="I97" s="217"/>
      <c r="L97" s="212"/>
      <c r="M97" s="218"/>
      <c r="N97" s="219"/>
      <c r="O97" s="219"/>
      <c r="P97" s="219"/>
      <c r="Q97" s="219"/>
      <c r="R97" s="219"/>
      <c r="S97" s="219"/>
      <c r="T97" s="220"/>
      <c r="AT97" s="221" t="s">
        <v>141</v>
      </c>
      <c r="AU97" s="221" t="s">
        <v>81</v>
      </c>
      <c r="AV97" s="14" t="s">
        <v>88</v>
      </c>
      <c r="AW97" s="14" t="s">
        <v>36</v>
      </c>
      <c r="AX97" s="14" t="s">
        <v>77</v>
      </c>
      <c r="AY97" s="221" t="s">
        <v>133</v>
      </c>
    </row>
    <row r="98" spans="2:65" s="1" customFormat="1" ht="31.5" customHeight="1">
      <c r="B98" s="174"/>
      <c r="C98" s="175" t="s">
        <v>85</v>
      </c>
      <c r="D98" s="175" t="s">
        <v>135</v>
      </c>
      <c r="E98" s="176" t="s">
        <v>151</v>
      </c>
      <c r="F98" s="177" t="s">
        <v>152</v>
      </c>
      <c r="G98" s="178" t="s">
        <v>138</v>
      </c>
      <c r="H98" s="179">
        <v>2.58</v>
      </c>
      <c r="I98" s="180"/>
      <c r="J98" s="181">
        <f>ROUND(I98*H98,2)</f>
        <v>0</v>
      </c>
      <c r="K98" s="177" t="s">
        <v>139</v>
      </c>
      <c r="L98" s="41"/>
      <c r="M98" s="182" t="s">
        <v>5</v>
      </c>
      <c r="N98" s="183" t="s">
        <v>43</v>
      </c>
      <c r="O98" s="42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AR98" s="24" t="s">
        <v>88</v>
      </c>
      <c r="AT98" s="24" t="s">
        <v>135</v>
      </c>
      <c r="AU98" s="24" t="s">
        <v>81</v>
      </c>
      <c r="AY98" s="24" t="s">
        <v>133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4" t="s">
        <v>77</v>
      </c>
      <c r="BK98" s="186">
        <f>ROUND(I98*H98,2)</f>
        <v>0</v>
      </c>
      <c r="BL98" s="24" t="s">
        <v>88</v>
      </c>
      <c r="BM98" s="24" t="s">
        <v>153</v>
      </c>
    </row>
    <row r="99" spans="2:51" s="11" customFormat="1" ht="13.5">
      <c r="B99" s="187"/>
      <c r="D99" s="188" t="s">
        <v>141</v>
      </c>
      <c r="E99" s="189" t="s">
        <v>5</v>
      </c>
      <c r="F99" s="190" t="s">
        <v>150</v>
      </c>
      <c r="H99" s="191" t="s">
        <v>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91" t="s">
        <v>141</v>
      </c>
      <c r="AU99" s="191" t="s">
        <v>81</v>
      </c>
      <c r="AV99" s="11" t="s">
        <v>77</v>
      </c>
      <c r="AW99" s="11" t="s">
        <v>36</v>
      </c>
      <c r="AX99" s="11" t="s">
        <v>72</v>
      </c>
      <c r="AY99" s="191" t="s">
        <v>133</v>
      </c>
    </row>
    <row r="100" spans="2:51" s="11" customFormat="1" ht="13.5">
      <c r="B100" s="187"/>
      <c r="D100" s="188" t="s">
        <v>141</v>
      </c>
      <c r="E100" s="189" t="s">
        <v>5</v>
      </c>
      <c r="F100" s="190" t="s">
        <v>143</v>
      </c>
      <c r="H100" s="191" t="s">
        <v>5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91" t="s">
        <v>141</v>
      </c>
      <c r="AU100" s="191" t="s">
        <v>81</v>
      </c>
      <c r="AV100" s="11" t="s">
        <v>77</v>
      </c>
      <c r="AW100" s="11" t="s">
        <v>36</v>
      </c>
      <c r="AX100" s="11" t="s">
        <v>72</v>
      </c>
      <c r="AY100" s="191" t="s">
        <v>133</v>
      </c>
    </row>
    <row r="101" spans="2:51" s="12" customFormat="1" ht="13.5">
      <c r="B101" s="196"/>
      <c r="D101" s="188" t="s">
        <v>141</v>
      </c>
      <c r="E101" s="197" t="s">
        <v>5</v>
      </c>
      <c r="F101" s="198" t="s">
        <v>144</v>
      </c>
      <c r="H101" s="199">
        <v>2.58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141</v>
      </c>
      <c r="AU101" s="197" t="s">
        <v>81</v>
      </c>
      <c r="AV101" s="12" t="s">
        <v>81</v>
      </c>
      <c r="AW101" s="12" t="s">
        <v>36</v>
      </c>
      <c r="AX101" s="12" t="s">
        <v>72</v>
      </c>
      <c r="AY101" s="197" t="s">
        <v>133</v>
      </c>
    </row>
    <row r="102" spans="2:51" s="13" customFormat="1" ht="13.5">
      <c r="B102" s="204"/>
      <c r="D102" s="188" t="s">
        <v>141</v>
      </c>
      <c r="E102" s="205" t="s">
        <v>5</v>
      </c>
      <c r="F102" s="206" t="s">
        <v>145</v>
      </c>
      <c r="H102" s="207">
        <v>2.58</v>
      </c>
      <c r="I102" s="208"/>
      <c r="L102" s="204"/>
      <c r="M102" s="209"/>
      <c r="N102" s="210"/>
      <c r="O102" s="210"/>
      <c r="P102" s="210"/>
      <c r="Q102" s="210"/>
      <c r="R102" s="210"/>
      <c r="S102" s="210"/>
      <c r="T102" s="211"/>
      <c r="AT102" s="205" t="s">
        <v>141</v>
      </c>
      <c r="AU102" s="205" t="s">
        <v>81</v>
      </c>
      <c r="AV102" s="13" t="s">
        <v>85</v>
      </c>
      <c r="AW102" s="13" t="s">
        <v>36</v>
      </c>
      <c r="AX102" s="13" t="s">
        <v>72</v>
      </c>
      <c r="AY102" s="205" t="s">
        <v>133</v>
      </c>
    </row>
    <row r="103" spans="2:51" s="14" customFormat="1" ht="13.5">
      <c r="B103" s="212"/>
      <c r="D103" s="213" t="s">
        <v>141</v>
      </c>
      <c r="E103" s="214" t="s">
        <v>5</v>
      </c>
      <c r="F103" s="215" t="s">
        <v>146</v>
      </c>
      <c r="H103" s="216">
        <v>2.58</v>
      </c>
      <c r="I103" s="217"/>
      <c r="L103" s="212"/>
      <c r="M103" s="218"/>
      <c r="N103" s="219"/>
      <c r="O103" s="219"/>
      <c r="P103" s="219"/>
      <c r="Q103" s="219"/>
      <c r="R103" s="219"/>
      <c r="S103" s="219"/>
      <c r="T103" s="220"/>
      <c r="AT103" s="221" t="s">
        <v>141</v>
      </c>
      <c r="AU103" s="221" t="s">
        <v>81</v>
      </c>
      <c r="AV103" s="14" t="s">
        <v>88</v>
      </c>
      <c r="AW103" s="14" t="s">
        <v>36</v>
      </c>
      <c r="AX103" s="14" t="s">
        <v>77</v>
      </c>
      <c r="AY103" s="221" t="s">
        <v>133</v>
      </c>
    </row>
    <row r="104" spans="2:65" s="1" customFormat="1" ht="22.5" customHeight="1">
      <c r="B104" s="174"/>
      <c r="C104" s="175" t="s">
        <v>88</v>
      </c>
      <c r="D104" s="175" t="s">
        <v>135</v>
      </c>
      <c r="E104" s="176" t="s">
        <v>154</v>
      </c>
      <c r="F104" s="177" t="s">
        <v>155</v>
      </c>
      <c r="G104" s="178" t="s">
        <v>138</v>
      </c>
      <c r="H104" s="179">
        <v>2.58</v>
      </c>
      <c r="I104" s="180"/>
      <c r="J104" s="181">
        <f>ROUND(I104*H104,2)</f>
        <v>0</v>
      </c>
      <c r="K104" s="177" t="s">
        <v>139</v>
      </c>
      <c r="L104" s="41"/>
      <c r="M104" s="182" t="s">
        <v>5</v>
      </c>
      <c r="N104" s="183" t="s">
        <v>43</v>
      </c>
      <c r="O104" s="42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AR104" s="24" t="s">
        <v>88</v>
      </c>
      <c r="AT104" s="24" t="s">
        <v>135</v>
      </c>
      <c r="AU104" s="24" t="s">
        <v>81</v>
      </c>
      <c r="AY104" s="24" t="s">
        <v>133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4" t="s">
        <v>77</v>
      </c>
      <c r="BK104" s="186">
        <f>ROUND(I104*H104,2)</f>
        <v>0</v>
      </c>
      <c r="BL104" s="24" t="s">
        <v>88</v>
      </c>
      <c r="BM104" s="24" t="s">
        <v>156</v>
      </c>
    </row>
    <row r="105" spans="2:51" s="11" customFormat="1" ht="13.5">
      <c r="B105" s="187"/>
      <c r="D105" s="188" t="s">
        <v>141</v>
      </c>
      <c r="E105" s="189" t="s">
        <v>5</v>
      </c>
      <c r="F105" s="190" t="s">
        <v>150</v>
      </c>
      <c r="H105" s="191" t="s">
        <v>5</v>
      </c>
      <c r="I105" s="192"/>
      <c r="L105" s="187"/>
      <c r="M105" s="193"/>
      <c r="N105" s="194"/>
      <c r="O105" s="194"/>
      <c r="P105" s="194"/>
      <c r="Q105" s="194"/>
      <c r="R105" s="194"/>
      <c r="S105" s="194"/>
      <c r="T105" s="195"/>
      <c r="AT105" s="191" t="s">
        <v>141</v>
      </c>
      <c r="AU105" s="191" t="s">
        <v>81</v>
      </c>
      <c r="AV105" s="11" t="s">
        <v>77</v>
      </c>
      <c r="AW105" s="11" t="s">
        <v>36</v>
      </c>
      <c r="AX105" s="11" t="s">
        <v>72</v>
      </c>
      <c r="AY105" s="191" t="s">
        <v>133</v>
      </c>
    </row>
    <row r="106" spans="2:51" s="11" customFormat="1" ht="13.5">
      <c r="B106" s="187"/>
      <c r="D106" s="188" t="s">
        <v>141</v>
      </c>
      <c r="E106" s="189" t="s">
        <v>5</v>
      </c>
      <c r="F106" s="190" t="s">
        <v>143</v>
      </c>
      <c r="H106" s="191" t="s">
        <v>5</v>
      </c>
      <c r="I106" s="192"/>
      <c r="L106" s="187"/>
      <c r="M106" s="193"/>
      <c r="N106" s="194"/>
      <c r="O106" s="194"/>
      <c r="P106" s="194"/>
      <c r="Q106" s="194"/>
      <c r="R106" s="194"/>
      <c r="S106" s="194"/>
      <c r="T106" s="195"/>
      <c r="AT106" s="191" t="s">
        <v>141</v>
      </c>
      <c r="AU106" s="191" t="s">
        <v>81</v>
      </c>
      <c r="AV106" s="11" t="s">
        <v>77</v>
      </c>
      <c r="AW106" s="11" t="s">
        <v>36</v>
      </c>
      <c r="AX106" s="11" t="s">
        <v>72</v>
      </c>
      <c r="AY106" s="191" t="s">
        <v>133</v>
      </c>
    </row>
    <row r="107" spans="2:51" s="12" customFormat="1" ht="13.5">
      <c r="B107" s="196"/>
      <c r="D107" s="188" t="s">
        <v>141</v>
      </c>
      <c r="E107" s="197" t="s">
        <v>5</v>
      </c>
      <c r="F107" s="198" t="s">
        <v>144</v>
      </c>
      <c r="H107" s="199">
        <v>2.58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141</v>
      </c>
      <c r="AU107" s="197" t="s">
        <v>81</v>
      </c>
      <c r="AV107" s="12" t="s">
        <v>81</v>
      </c>
      <c r="AW107" s="12" t="s">
        <v>36</v>
      </c>
      <c r="AX107" s="12" t="s">
        <v>72</v>
      </c>
      <c r="AY107" s="197" t="s">
        <v>133</v>
      </c>
    </row>
    <row r="108" spans="2:51" s="13" customFormat="1" ht="13.5">
      <c r="B108" s="204"/>
      <c r="D108" s="188" t="s">
        <v>141</v>
      </c>
      <c r="E108" s="205" t="s">
        <v>5</v>
      </c>
      <c r="F108" s="206" t="s">
        <v>145</v>
      </c>
      <c r="H108" s="207">
        <v>2.58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141</v>
      </c>
      <c r="AU108" s="205" t="s">
        <v>81</v>
      </c>
      <c r="AV108" s="13" t="s">
        <v>85</v>
      </c>
      <c r="AW108" s="13" t="s">
        <v>36</v>
      </c>
      <c r="AX108" s="13" t="s">
        <v>72</v>
      </c>
      <c r="AY108" s="205" t="s">
        <v>133</v>
      </c>
    </row>
    <row r="109" spans="2:51" s="14" customFormat="1" ht="13.5">
      <c r="B109" s="212"/>
      <c r="D109" s="213" t="s">
        <v>141</v>
      </c>
      <c r="E109" s="214" t="s">
        <v>5</v>
      </c>
      <c r="F109" s="215" t="s">
        <v>146</v>
      </c>
      <c r="H109" s="216">
        <v>2.58</v>
      </c>
      <c r="I109" s="217"/>
      <c r="L109" s="212"/>
      <c r="M109" s="218"/>
      <c r="N109" s="219"/>
      <c r="O109" s="219"/>
      <c r="P109" s="219"/>
      <c r="Q109" s="219"/>
      <c r="R109" s="219"/>
      <c r="S109" s="219"/>
      <c r="T109" s="220"/>
      <c r="AT109" s="221" t="s">
        <v>141</v>
      </c>
      <c r="AU109" s="221" t="s">
        <v>81</v>
      </c>
      <c r="AV109" s="14" t="s">
        <v>88</v>
      </c>
      <c r="AW109" s="14" t="s">
        <v>36</v>
      </c>
      <c r="AX109" s="14" t="s">
        <v>77</v>
      </c>
      <c r="AY109" s="221" t="s">
        <v>133</v>
      </c>
    </row>
    <row r="110" spans="2:65" s="1" customFormat="1" ht="22.5" customHeight="1">
      <c r="B110" s="174"/>
      <c r="C110" s="175" t="s">
        <v>91</v>
      </c>
      <c r="D110" s="175" t="s">
        <v>135</v>
      </c>
      <c r="E110" s="176" t="s">
        <v>157</v>
      </c>
      <c r="F110" s="177" t="s">
        <v>158</v>
      </c>
      <c r="G110" s="178" t="s">
        <v>138</v>
      </c>
      <c r="H110" s="179">
        <v>2.58</v>
      </c>
      <c r="I110" s="180"/>
      <c r="J110" s="181">
        <f>ROUND(I110*H110,2)</f>
        <v>0</v>
      </c>
      <c r="K110" s="177" t="s">
        <v>139</v>
      </c>
      <c r="L110" s="41"/>
      <c r="M110" s="182" t="s">
        <v>5</v>
      </c>
      <c r="N110" s="183" t="s">
        <v>43</v>
      </c>
      <c r="O110" s="42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AR110" s="24" t="s">
        <v>88</v>
      </c>
      <c r="AT110" s="24" t="s">
        <v>135</v>
      </c>
      <c r="AU110" s="24" t="s">
        <v>81</v>
      </c>
      <c r="AY110" s="24" t="s">
        <v>133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4" t="s">
        <v>77</v>
      </c>
      <c r="BK110" s="186">
        <f>ROUND(I110*H110,2)</f>
        <v>0</v>
      </c>
      <c r="BL110" s="24" t="s">
        <v>88</v>
      </c>
      <c r="BM110" s="24" t="s">
        <v>159</v>
      </c>
    </row>
    <row r="111" spans="2:51" s="11" customFormat="1" ht="13.5">
      <c r="B111" s="187"/>
      <c r="D111" s="188" t="s">
        <v>141</v>
      </c>
      <c r="E111" s="189" t="s">
        <v>5</v>
      </c>
      <c r="F111" s="190" t="s">
        <v>160</v>
      </c>
      <c r="H111" s="191" t="s">
        <v>5</v>
      </c>
      <c r="I111" s="192"/>
      <c r="L111" s="187"/>
      <c r="M111" s="193"/>
      <c r="N111" s="194"/>
      <c r="O111" s="194"/>
      <c r="P111" s="194"/>
      <c r="Q111" s="194"/>
      <c r="R111" s="194"/>
      <c r="S111" s="194"/>
      <c r="T111" s="195"/>
      <c r="AT111" s="191" t="s">
        <v>141</v>
      </c>
      <c r="AU111" s="191" t="s">
        <v>81</v>
      </c>
      <c r="AV111" s="11" t="s">
        <v>77</v>
      </c>
      <c r="AW111" s="11" t="s">
        <v>36</v>
      </c>
      <c r="AX111" s="11" t="s">
        <v>72</v>
      </c>
      <c r="AY111" s="191" t="s">
        <v>133</v>
      </c>
    </row>
    <row r="112" spans="2:51" s="11" customFormat="1" ht="13.5">
      <c r="B112" s="187"/>
      <c r="D112" s="188" t="s">
        <v>141</v>
      </c>
      <c r="E112" s="189" t="s">
        <v>5</v>
      </c>
      <c r="F112" s="190" t="s">
        <v>143</v>
      </c>
      <c r="H112" s="191" t="s">
        <v>5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91" t="s">
        <v>141</v>
      </c>
      <c r="AU112" s="191" t="s">
        <v>81</v>
      </c>
      <c r="AV112" s="11" t="s">
        <v>77</v>
      </c>
      <c r="AW112" s="11" t="s">
        <v>36</v>
      </c>
      <c r="AX112" s="11" t="s">
        <v>72</v>
      </c>
      <c r="AY112" s="191" t="s">
        <v>133</v>
      </c>
    </row>
    <row r="113" spans="2:51" s="12" customFormat="1" ht="13.5">
      <c r="B113" s="196"/>
      <c r="D113" s="188" t="s">
        <v>141</v>
      </c>
      <c r="E113" s="197" t="s">
        <v>5</v>
      </c>
      <c r="F113" s="198" t="s">
        <v>144</v>
      </c>
      <c r="H113" s="199">
        <v>2.58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141</v>
      </c>
      <c r="AU113" s="197" t="s">
        <v>81</v>
      </c>
      <c r="AV113" s="12" t="s">
        <v>81</v>
      </c>
      <c r="AW113" s="12" t="s">
        <v>36</v>
      </c>
      <c r="AX113" s="12" t="s">
        <v>72</v>
      </c>
      <c r="AY113" s="197" t="s">
        <v>133</v>
      </c>
    </row>
    <row r="114" spans="2:51" s="13" customFormat="1" ht="13.5">
      <c r="B114" s="204"/>
      <c r="D114" s="188" t="s">
        <v>141</v>
      </c>
      <c r="E114" s="205" t="s">
        <v>5</v>
      </c>
      <c r="F114" s="206" t="s">
        <v>145</v>
      </c>
      <c r="H114" s="207">
        <v>2.58</v>
      </c>
      <c r="I114" s="208"/>
      <c r="L114" s="204"/>
      <c r="M114" s="209"/>
      <c r="N114" s="210"/>
      <c r="O114" s="210"/>
      <c r="P114" s="210"/>
      <c r="Q114" s="210"/>
      <c r="R114" s="210"/>
      <c r="S114" s="210"/>
      <c r="T114" s="211"/>
      <c r="AT114" s="205" t="s">
        <v>141</v>
      </c>
      <c r="AU114" s="205" t="s">
        <v>81</v>
      </c>
      <c r="AV114" s="13" t="s">
        <v>85</v>
      </c>
      <c r="AW114" s="13" t="s">
        <v>36</v>
      </c>
      <c r="AX114" s="13" t="s">
        <v>72</v>
      </c>
      <c r="AY114" s="205" t="s">
        <v>133</v>
      </c>
    </row>
    <row r="115" spans="2:51" s="14" customFormat="1" ht="13.5">
      <c r="B115" s="212"/>
      <c r="D115" s="213" t="s">
        <v>141</v>
      </c>
      <c r="E115" s="214" t="s">
        <v>5</v>
      </c>
      <c r="F115" s="215" t="s">
        <v>146</v>
      </c>
      <c r="H115" s="216">
        <v>2.58</v>
      </c>
      <c r="I115" s="217"/>
      <c r="L115" s="212"/>
      <c r="M115" s="218"/>
      <c r="N115" s="219"/>
      <c r="O115" s="219"/>
      <c r="P115" s="219"/>
      <c r="Q115" s="219"/>
      <c r="R115" s="219"/>
      <c r="S115" s="219"/>
      <c r="T115" s="220"/>
      <c r="AT115" s="221" t="s">
        <v>141</v>
      </c>
      <c r="AU115" s="221" t="s">
        <v>81</v>
      </c>
      <c r="AV115" s="14" t="s">
        <v>88</v>
      </c>
      <c r="AW115" s="14" t="s">
        <v>36</v>
      </c>
      <c r="AX115" s="14" t="s">
        <v>77</v>
      </c>
      <c r="AY115" s="221" t="s">
        <v>133</v>
      </c>
    </row>
    <row r="116" spans="2:65" s="1" customFormat="1" ht="22.5" customHeight="1">
      <c r="B116" s="174"/>
      <c r="C116" s="175" t="s">
        <v>94</v>
      </c>
      <c r="D116" s="175" t="s">
        <v>135</v>
      </c>
      <c r="E116" s="176" t="s">
        <v>161</v>
      </c>
      <c r="F116" s="177" t="s">
        <v>162</v>
      </c>
      <c r="G116" s="178" t="s">
        <v>163</v>
      </c>
      <c r="H116" s="179">
        <v>4.128</v>
      </c>
      <c r="I116" s="180"/>
      <c r="J116" s="181">
        <f>ROUND(I116*H116,2)</f>
        <v>0</v>
      </c>
      <c r="K116" s="177" t="s">
        <v>139</v>
      </c>
      <c r="L116" s="41"/>
      <c r="M116" s="182" t="s">
        <v>5</v>
      </c>
      <c r="N116" s="183" t="s">
        <v>43</v>
      </c>
      <c r="O116" s="42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24" t="s">
        <v>88</v>
      </c>
      <c r="AT116" s="24" t="s">
        <v>135</v>
      </c>
      <c r="AU116" s="24" t="s">
        <v>81</v>
      </c>
      <c r="AY116" s="24" t="s">
        <v>133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4" t="s">
        <v>77</v>
      </c>
      <c r="BK116" s="186">
        <f>ROUND(I116*H116,2)</f>
        <v>0</v>
      </c>
      <c r="BL116" s="24" t="s">
        <v>88</v>
      </c>
      <c r="BM116" s="24" t="s">
        <v>164</v>
      </c>
    </row>
    <row r="117" spans="2:51" s="11" customFormat="1" ht="13.5">
      <c r="B117" s="187"/>
      <c r="D117" s="188" t="s">
        <v>141</v>
      </c>
      <c r="E117" s="189" t="s">
        <v>5</v>
      </c>
      <c r="F117" s="190" t="s">
        <v>165</v>
      </c>
      <c r="H117" s="191" t="s">
        <v>5</v>
      </c>
      <c r="I117" s="192"/>
      <c r="L117" s="187"/>
      <c r="M117" s="193"/>
      <c r="N117" s="194"/>
      <c r="O117" s="194"/>
      <c r="P117" s="194"/>
      <c r="Q117" s="194"/>
      <c r="R117" s="194"/>
      <c r="S117" s="194"/>
      <c r="T117" s="195"/>
      <c r="AT117" s="191" t="s">
        <v>141</v>
      </c>
      <c r="AU117" s="191" t="s">
        <v>81</v>
      </c>
      <c r="AV117" s="11" t="s">
        <v>77</v>
      </c>
      <c r="AW117" s="11" t="s">
        <v>36</v>
      </c>
      <c r="AX117" s="11" t="s">
        <v>72</v>
      </c>
      <c r="AY117" s="191" t="s">
        <v>133</v>
      </c>
    </row>
    <row r="118" spans="2:51" s="11" customFormat="1" ht="13.5">
      <c r="B118" s="187"/>
      <c r="D118" s="188" t="s">
        <v>141</v>
      </c>
      <c r="E118" s="189" t="s">
        <v>5</v>
      </c>
      <c r="F118" s="190" t="s">
        <v>143</v>
      </c>
      <c r="H118" s="191" t="s">
        <v>5</v>
      </c>
      <c r="I118" s="192"/>
      <c r="L118" s="187"/>
      <c r="M118" s="193"/>
      <c r="N118" s="194"/>
      <c r="O118" s="194"/>
      <c r="P118" s="194"/>
      <c r="Q118" s="194"/>
      <c r="R118" s="194"/>
      <c r="S118" s="194"/>
      <c r="T118" s="195"/>
      <c r="AT118" s="191" t="s">
        <v>141</v>
      </c>
      <c r="AU118" s="191" t="s">
        <v>81</v>
      </c>
      <c r="AV118" s="11" t="s">
        <v>77</v>
      </c>
      <c r="AW118" s="11" t="s">
        <v>36</v>
      </c>
      <c r="AX118" s="11" t="s">
        <v>72</v>
      </c>
      <c r="AY118" s="191" t="s">
        <v>133</v>
      </c>
    </row>
    <row r="119" spans="2:51" s="12" customFormat="1" ht="13.5">
      <c r="B119" s="196"/>
      <c r="D119" s="188" t="s">
        <v>141</v>
      </c>
      <c r="E119" s="197" t="s">
        <v>5</v>
      </c>
      <c r="F119" s="198" t="s">
        <v>166</v>
      </c>
      <c r="H119" s="199">
        <v>4.128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141</v>
      </c>
      <c r="AU119" s="197" t="s">
        <v>81</v>
      </c>
      <c r="AV119" s="12" t="s">
        <v>81</v>
      </c>
      <c r="AW119" s="12" t="s">
        <v>36</v>
      </c>
      <c r="AX119" s="12" t="s">
        <v>72</v>
      </c>
      <c r="AY119" s="197" t="s">
        <v>133</v>
      </c>
    </row>
    <row r="120" spans="2:51" s="13" customFormat="1" ht="13.5">
      <c r="B120" s="204"/>
      <c r="D120" s="188" t="s">
        <v>141</v>
      </c>
      <c r="E120" s="205" t="s">
        <v>5</v>
      </c>
      <c r="F120" s="206" t="s">
        <v>145</v>
      </c>
      <c r="H120" s="207">
        <v>4.128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141</v>
      </c>
      <c r="AU120" s="205" t="s">
        <v>81</v>
      </c>
      <c r="AV120" s="13" t="s">
        <v>85</v>
      </c>
      <c r="AW120" s="13" t="s">
        <v>36</v>
      </c>
      <c r="AX120" s="13" t="s">
        <v>72</v>
      </c>
      <c r="AY120" s="205" t="s">
        <v>133</v>
      </c>
    </row>
    <row r="121" spans="2:51" s="14" customFormat="1" ht="13.5">
      <c r="B121" s="212"/>
      <c r="D121" s="188" t="s">
        <v>141</v>
      </c>
      <c r="E121" s="222" t="s">
        <v>5</v>
      </c>
      <c r="F121" s="223" t="s">
        <v>146</v>
      </c>
      <c r="H121" s="224">
        <v>4.128</v>
      </c>
      <c r="I121" s="217"/>
      <c r="L121" s="212"/>
      <c r="M121" s="218"/>
      <c r="N121" s="219"/>
      <c r="O121" s="219"/>
      <c r="P121" s="219"/>
      <c r="Q121" s="219"/>
      <c r="R121" s="219"/>
      <c r="S121" s="219"/>
      <c r="T121" s="220"/>
      <c r="AT121" s="221" t="s">
        <v>141</v>
      </c>
      <c r="AU121" s="221" t="s">
        <v>81</v>
      </c>
      <c r="AV121" s="14" t="s">
        <v>88</v>
      </c>
      <c r="AW121" s="14" t="s">
        <v>36</v>
      </c>
      <c r="AX121" s="14" t="s">
        <v>77</v>
      </c>
      <c r="AY121" s="221" t="s">
        <v>133</v>
      </c>
    </row>
    <row r="122" spans="2:63" s="10" customFormat="1" ht="29.85" customHeight="1">
      <c r="B122" s="160"/>
      <c r="D122" s="171" t="s">
        <v>71</v>
      </c>
      <c r="E122" s="172" t="s">
        <v>81</v>
      </c>
      <c r="F122" s="172" t="s">
        <v>167</v>
      </c>
      <c r="I122" s="163"/>
      <c r="J122" s="173">
        <f>BK122</f>
        <v>0</v>
      </c>
      <c r="L122" s="160"/>
      <c r="M122" s="165"/>
      <c r="N122" s="166"/>
      <c r="O122" s="166"/>
      <c r="P122" s="167">
        <f>SUM(P123:P140)</f>
        <v>0</v>
      </c>
      <c r="Q122" s="166"/>
      <c r="R122" s="167">
        <f>SUM(R123:R140)</f>
        <v>3.7234928000000003</v>
      </c>
      <c r="S122" s="166"/>
      <c r="T122" s="168">
        <f>SUM(T123:T140)</f>
        <v>0</v>
      </c>
      <c r="AR122" s="161" t="s">
        <v>77</v>
      </c>
      <c r="AT122" s="169" t="s">
        <v>71</v>
      </c>
      <c r="AU122" s="169" t="s">
        <v>77</v>
      </c>
      <c r="AY122" s="161" t="s">
        <v>133</v>
      </c>
      <c r="BK122" s="170">
        <f>SUM(BK123:BK140)</f>
        <v>0</v>
      </c>
    </row>
    <row r="123" spans="2:65" s="1" customFormat="1" ht="22.5" customHeight="1">
      <c r="B123" s="174"/>
      <c r="C123" s="175" t="s">
        <v>168</v>
      </c>
      <c r="D123" s="175" t="s">
        <v>135</v>
      </c>
      <c r="E123" s="176" t="s">
        <v>169</v>
      </c>
      <c r="F123" s="177" t="s">
        <v>170</v>
      </c>
      <c r="G123" s="178" t="s">
        <v>138</v>
      </c>
      <c r="H123" s="179">
        <v>0.645</v>
      </c>
      <c r="I123" s="180"/>
      <c r="J123" s="181">
        <f>ROUND(I123*H123,2)</f>
        <v>0</v>
      </c>
      <c r="K123" s="177" t="s">
        <v>139</v>
      </c>
      <c r="L123" s="41"/>
      <c r="M123" s="182" t="s">
        <v>5</v>
      </c>
      <c r="N123" s="183" t="s">
        <v>43</v>
      </c>
      <c r="O123" s="42"/>
      <c r="P123" s="184">
        <f>O123*H123</f>
        <v>0</v>
      </c>
      <c r="Q123" s="184">
        <v>1.98</v>
      </c>
      <c r="R123" s="184">
        <f>Q123*H123</f>
        <v>1.2771000000000001</v>
      </c>
      <c r="S123" s="184">
        <v>0</v>
      </c>
      <c r="T123" s="185">
        <f>S123*H123</f>
        <v>0</v>
      </c>
      <c r="AR123" s="24" t="s">
        <v>88</v>
      </c>
      <c r="AT123" s="24" t="s">
        <v>135</v>
      </c>
      <c r="AU123" s="24" t="s">
        <v>81</v>
      </c>
      <c r="AY123" s="24" t="s">
        <v>133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4" t="s">
        <v>77</v>
      </c>
      <c r="BK123" s="186">
        <f>ROUND(I123*H123,2)</f>
        <v>0</v>
      </c>
      <c r="BL123" s="24" t="s">
        <v>88</v>
      </c>
      <c r="BM123" s="24" t="s">
        <v>171</v>
      </c>
    </row>
    <row r="124" spans="2:51" s="11" customFormat="1" ht="13.5">
      <c r="B124" s="187"/>
      <c r="D124" s="188" t="s">
        <v>141</v>
      </c>
      <c r="E124" s="189" t="s">
        <v>5</v>
      </c>
      <c r="F124" s="190" t="s">
        <v>172</v>
      </c>
      <c r="H124" s="191" t="s">
        <v>5</v>
      </c>
      <c r="I124" s="192"/>
      <c r="L124" s="187"/>
      <c r="M124" s="193"/>
      <c r="N124" s="194"/>
      <c r="O124" s="194"/>
      <c r="P124" s="194"/>
      <c r="Q124" s="194"/>
      <c r="R124" s="194"/>
      <c r="S124" s="194"/>
      <c r="T124" s="195"/>
      <c r="AT124" s="191" t="s">
        <v>141</v>
      </c>
      <c r="AU124" s="191" t="s">
        <v>81</v>
      </c>
      <c r="AV124" s="11" t="s">
        <v>77</v>
      </c>
      <c r="AW124" s="11" t="s">
        <v>36</v>
      </c>
      <c r="AX124" s="11" t="s">
        <v>72</v>
      </c>
      <c r="AY124" s="191" t="s">
        <v>133</v>
      </c>
    </row>
    <row r="125" spans="2:51" s="11" customFormat="1" ht="13.5">
      <c r="B125" s="187"/>
      <c r="D125" s="188" t="s">
        <v>141</v>
      </c>
      <c r="E125" s="189" t="s">
        <v>5</v>
      </c>
      <c r="F125" s="190" t="s">
        <v>143</v>
      </c>
      <c r="H125" s="191" t="s">
        <v>5</v>
      </c>
      <c r="I125" s="192"/>
      <c r="L125" s="187"/>
      <c r="M125" s="193"/>
      <c r="N125" s="194"/>
      <c r="O125" s="194"/>
      <c r="P125" s="194"/>
      <c r="Q125" s="194"/>
      <c r="R125" s="194"/>
      <c r="S125" s="194"/>
      <c r="T125" s="195"/>
      <c r="AT125" s="191" t="s">
        <v>141</v>
      </c>
      <c r="AU125" s="191" t="s">
        <v>81</v>
      </c>
      <c r="AV125" s="11" t="s">
        <v>77</v>
      </c>
      <c r="AW125" s="11" t="s">
        <v>36</v>
      </c>
      <c r="AX125" s="11" t="s">
        <v>72</v>
      </c>
      <c r="AY125" s="191" t="s">
        <v>133</v>
      </c>
    </row>
    <row r="126" spans="2:51" s="12" customFormat="1" ht="13.5">
      <c r="B126" s="196"/>
      <c r="D126" s="188" t="s">
        <v>141</v>
      </c>
      <c r="E126" s="197" t="s">
        <v>5</v>
      </c>
      <c r="F126" s="198" t="s">
        <v>173</v>
      </c>
      <c r="H126" s="199">
        <v>0.645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141</v>
      </c>
      <c r="AU126" s="197" t="s">
        <v>81</v>
      </c>
      <c r="AV126" s="12" t="s">
        <v>81</v>
      </c>
      <c r="AW126" s="12" t="s">
        <v>36</v>
      </c>
      <c r="AX126" s="12" t="s">
        <v>72</v>
      </c>
      <c r="AY126" s="197" t="s">
        <v>133</v>
      </c>
    </row>
    <row r="127" spans="2:51" s="13" customFormat="1" ht="13.5">
      <c r="B127" s="204"/>
      <c r="D127" s="188" t="s">
        <v>141</v>
      </c>
      <c r="E127" s="205" t="s">
        <v>5</v>
      </c>
      <c r="F127" s="206" t="s">
        <v>145</v>
      </c>
      <c r="H127" s="207">
        <v>0.645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141</v>
      </c>
      <c r="AU127" s="205" t="s">
        <v>81</v>
      </c>
      <c r="AV127" s="13" t="s">
        <v>85</v>
      </c>
      <c r="AW127" s="13" t="s">
        <v>36</v>
      </c>
      <c r="AX127" s="13" t="s">
        <v>72</v>
      </c>
      <c r="AY127" s="205" t="s">
        <v>133</v>
      </c>
    </row>
    <row r="128" spans="2:51" s="14" customFormat="1" ht="13.5">
      <c r="B128" s="212"/>
      <c r="D128" s="213" t="s">
        <v>141</v>
      </c>
      <c r="E128" s="214" t="s">
        <v>5</v>
      </c>
      <c r="F128" s="215" t="s">
        <v>146</v>
      </c>
      <c r="H128" s="216">
        <v>0.645</v>
      </c>
      <c r="I128" s="217"/>
      <c r="L128" s="212"/>
      <c r="M128" s="218"/>
      <c r="N128" s="219"/>
      <c r="O128" s="219"/>
      <c r="P128" s="219"/>
      <c r="Q128" s="219"/>
      <c r="R128" s="219"/>
      <c r="S128" s="219"/>
      <c r="T128" s="220"/>
      <c r="AT128" s="221" t="s">
        <v>141</v>
      </c>
      <c r="AU128" s="221" t="s">
        <v>81</v>
      </c>
      <c r="AV128" s="14" t="s">
        <v>88</v>
      </c>
      <c r="AW128" s="14" t="s">
        <v>36</v>
      </c>
      <c r="AX128" s="14" t="s">
        <v>77</v>
      </c>
      <c r="AY128" s="221" t="s">
        <v>133</v>
      </c>
    </row>
    <row r="129" spans="2:65" s="1" customFormat="1" ht="22.5" customHeight="1">
      <c r="B129" s="174"/>
      <c r="C129" s="175" t="s">
        <v>174</v>
      </c>
      <c r="D129" s="175" t="s">
        <v>135</v>
      </c>
      <c r="E129" s="176" t="s">
        <v>175</v>
      </c>
      <c r="F129" s="177" t="s">
        <v>176</v>
      </c>
      <c r="G129" s="178" t="s">
        <v>163</v>
      </c>
      <c r="H129" s="179">
        <v>0.068</v>
      </c>
      <c r="I129" s="180"/>
      <c r="J129" s="181">
        <f>ROUND(I129*H129,2)</f>
        <v>0</v>
      </c>
      <c r="K129" s="177" t="s">
        <v>139</v>
      </c>
      <c r="L129" s="41"/>
      <c r="M129" s="182" t="s">
        <v>5</v>
      </c>
      <c r="N129" s="183" t="s">
        <v>43</v>
      </c>
      <c r="O129" s="42"/>
      <c r="P129" s="184">
        <f>O129*H129</f>
        <v>0</v>
      </c>
      <c r="Q129" s="184">
        <v>1.05306</v>
      </c>
      <c r="R129" s="184">
        <f>Q129*H129</f>
        <v>0.07160808000000002</v>
      </c>
      <c r="S129" s="184">
        <v>0</v>
      </c>
      <c r="T129" s="185">
        <f>S129*H129</f>
        <v>0</v>
      </c>
      <c r="AR129" s="24" t="s">
        <v>88</v>
      </c>
      <c r="AT129" s="24" t="s">
        <v>135</v>
      </c>
      <c r="AU129" s="24" t="s">
        <v>81</v>
      </c>
      <c r="AY129" s="24" t="s">
        <v>133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4" t="s">
        <v>77</v>
      </c>
      <c r="BK129" s="186">
        <f>ROUND(I129*H129,2)</f>
        <v>0</v>
      </c>
      <c r="BL129" s="24" t="s">
        <v>88</v>
      </c>
      <c r="BM129" s="24" t="s">
        <v>177</v>
      </c>
    </row>
    <row r="130" spans="2:51" s="11" customFormat="1" ht="13.5">
      <c r="B130" s="187"/>
      <c r="D130" s="188" t="s">
        <v>141</v>
      </c>
      <c r="E130" s="189" t="s">
        <v>5</v>
      </c>
      <c r="F130" s="190" t="s">
        <v>178</v>
      </c>
      <c r="H130" s="191" t="s">
        <v>5</v>
      </c>
      <c r="I130" s="192"/>
      <c r="L130" s="187"/>
      <c r="M130" s="193"/>
      <c r="N130" s="194"/>
      <c r="O130" s="194"/>
      <c r="P130" s="194"/>
      <c r="Q130" s="194"/>
      <c r="R130" s="194"/>
      <c r="S130" s="194"/>
      <c r="T130" s="195"/>
      <c r="AT130" s="191" t="s">
        <v>141</v>
      </c>
      <c r="AU130" s="191" t="s">
        <v>81</v>
      </c>
      <c r="AV130" s="11" t="s">
        <v>77</v>
      </c>
      <c r="AW130" s="11" t="s">
        <v>36</v>
      </c>
      <c r="AX130" s="11" t="s">
        <v>72</v>
      </c>
      <c r="AY130" s="191" t="s">
        <v>133</v>
      </c>
    </row>
    <row r="131" spans="2:51" s="11" customFormat="1" ht="13.5">
      <c r="B131" s="187"/>
      <c r="D131" s="188" t="s">
        <v>141</v>
      </c>
      <c r="E131" s="189" t="s">
        <v>5</v>
      </c>
      <c r="F131" s="190" t="s">
        <v>143</v>
      </c>
      <c r="H131" s="191" t="s">
        <v>5</v>
      </c>
      <c r="I131" s="192"/>
      <c r="L131" s="187"/>
      <c r="M131" s="193"/>
      <c r="N131" s="194"/>
      <c r="O131" s="194"/>
      <c r="P131" s="194"/>
      <c r="Q131" s="194"/>
      <c r="R131" s="194"/>
      <c r="S131" s="194"/>
      <c r="T131" s="195"/>
      <c r="AT131" s="191" t="s">
        <v>141</v>
      </c>
      <c r="AU131" s="191" t="s">
        <v>81</v>
      </c>
      <c r="AV131" s="11" t="s">
        <v>77</v>
      </c>
      <c r="AW131" s="11" t="s">
        <v>36</v>
      </c>
      <c r="AX131" s="11" t="s">
        <v>72</v>
      </c>
      <c r="AY131" s="191" t="s">
        <v>133</v>
      </c>
    </row>
    <row r="132" spans="2:51" s="12" customFormat="1" ht="13.5">
      <c r="B132" s="196"/>
      <c r="D132" s="188" t="s">
        <v>141</v>
      </c>
      <c r="E132" s="197" t="s">
        <v>5</v>
      </c>
      <c r="F132" s="198" t="s">
        <v>179</v>
      </c>
      <c r="H132" s="199">
        <v>0.068</v>
      </c>
      <c r="I132" s="200"/>
      <c r="L132" s="196"/>
      <c r="M132" s="201"/>
      <c r="N132" s="202"/>
      <c r="O132" s="202"/>
      <c r="P132" s="202"/>
      <c r="Q132" s="202"/>
      <c r="R132" s="202"/>
      <c r="S132" s="202"/>
      <c r="T132" s="203"/>
      <c r="AT132" s="197" t="s">
        <v>141</v>
      </c>
      <c r="AU132" s="197" t="s">
        <v>81</v>
      </c>
      <c r="AV132" s="12" t="s">
        <v>81</v>
      </c>
      <c r="AW132" s="12" t="s">
        <v>36</v>
      </c>
      <c r="AX132" s="12" t="s">
        <v>72</v>
      </c>
      <c r="AY132" s="197" t="s">
        <v>133</v>
      </c>
    </row>
    <row r="133" spans="2:51" s="13" customFormat="1" ht="13.5">
      <c r="B133" s="204"/>
      <c r="D133" s="188" t="s">
        <v>141</v>
      </c>
      <c r="E133" s="205" t="s">
        <v>5</v>
      </c>
      <c r="F133" s="206" t="s">
        <v>145</v>
      </c>
      <c r="H133" s="207">
        <v>0.068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141</v>
      </c>
      <c r="AU133" s="205" t="s">
        <v>81</v>
      </c>
      <c r="AV133" s="13" t="s">
        <v>85</v>
      </c>
      <c r="AW133" s="13" t="s">
        <v>36</v>
      </c>
      <c r="AX133" s="13" t="s">
        <v>72</v>
      </c>
      <c r="AY133" s="205" t="s">
        <v>133</v>
      </c>
    </row>
    <row r="134" spans="2:51" s="14" customFormat="1" ht="13.5">
      <c r="B134" s="212"/>
      <c r="D134" s="213" t="s">
        <v>141</v>
      </c>
      <c r="E134" s="214" t="s">
        <v>5</v>
      </c>
      <c r="F134" s="215" t="s">
        <v>146</v>
      </c>
      <c r="H134" s="216">
        <v>0.068</v>
      </c>
      <c r="I134" s="217"/>
      <c r="L134" s="212"/>
      <c r="M134" s="218"/>
      <c r="N134" s="219"/>
      <c r="O134" s="219"/>
      <c r="P134" s="219"/>
      <c r="Q134" s="219"/>
      <c r="R134" s="219"/>
      <c r="S134" s="219"/>
      <c r="T134" s="220"/>
      <c r="AT134" s="221" t="s">
        <v>141</v>
      </c>
      <c r="AU134" s="221" t="s">
        <v>81</v>
      </c>
      <c r="AV134" s="14" t="s">
        <v>88</v>
      </c>
      <c r="AW134" s="14" t="s">
        <v>36</v>
      </c>
      <c r="AX134" s="14" t="s">
        <v>77</v>
      </c>
      <c r="AY134" s="221" t="s">
        <v>133</v>
      </c>
    </row>
    <row r="135" spans="2:65" s="1" customFormat="1" ht="22.5" customHeight="1">
      <c r="B135" s="174"/>
      <c r="C135" s="175" t="s">
        <v>180</v>
      </c>
      <c r="D135" s="175" t="s">
        <v>135</v>
      </c>
      <c r="E135" s="176" t="s">
        <v>181</v>
      </c>
      <c r="F135" s="177" t="s">
        <v>182</v>
      </c>
      <c r="G135" s="178" t="s">
        <v>138</v>
      </c>
      <c r="H135" s="179">
        <v>0.968</v>
      </c>
      <c r="I135" s="180"/>
      <c r="J135" s="181">
        <f>ROUND(I135*H135,2)</f>
        <v>0</v>
      </c>
      <c r="K135" s="177" t="s">
        <v>139</v>
      </c>
      <c r="L135" s="41"/>
      <c r="M135" s="182" t="s">
        <v>5</v>
      </c>
      <c r="N135" s="183" t="s">
        <v>43</v>
      </c>
      <c r="O135" s="42"/>
      <c r="P135" s="184">
        <f>O135*H135</f>
        <v>0</v>
      </c>
      <c r="Q135" s="184">
        <v>2.45329</v>
      </c>
      <c r="R135" s="184">
        <f>Q135*H135</f>
        <v>2.37478472</v>
      </c>
      <c r="S135" s="184">
        <v>0</v>
      </c>
      <c r="T135" s="185">
        <f>S135*H135</f>
        <v>0</v>
      </c>
      <c r="AR135" s="24" t="s">
        <v>88</v>
      </c>
      <c r="AT135" s="24" t="s">
        <v>135</v>
      </c>
      <c r="AU135" s="24" t="s">
        <v>81</v>
      </c>
      <c r="AY135" s="24" t="s">
        <v>133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4" t="s">
        <v>77</v>
      </c>
      <c r="BK135" s="186">
        <f>ROUND(I135*H135,2)</f>
        <v>0</v>
      </c>
      <c r="BL135" s="24" t="s">
        <v>88</v>
      </c>
      <c r="BM135" s="24" t="s">
        <v>183</v>
      </c>
    </row>
    <row r="136" spans="2:51" s="11" customFormat="1" ht="13.5">
      <c r="B136" s="187"/>
      <c r="D136" s="188" t="s">
        <v>141</v>
      </c>
      <c r="E136" s="189" t="s">
        <v>5</v>
      </c>
      <c r="F136" s="190" t="s">
        <v>184</v>
      </c>
      <c r="H136" s="191" t="s">
        <v>5</v>
      </c>
      <c r="I136" s="192"/>
      <c r="L136" s="187"/>
      <c r="M136" s="193"/>
      <c r="N136" s="194"/>
      <c r="O136" s="194"/>
      <c r="P136" s="194"/>
      <c r="Q136" s="194"/>
      <c r="R136" s="194"/>
      <c r="S136" s="194"/>
      <c r="T136" s="195"/>
      <c r="AT136" s="191" t="s">
        <v>141</v>
      </c>
      <c r="AU136" s="191" t="s">
        <v>81</v>
      </c>
      <c r="AV136" s="11" t="s">
        <v>77</v>
      </c>
      <c r="AW136" s="11" t="s">
        <v>36</v>
      </c>
      <c r="AX136" s="11" t="s">
        <v>72</v>
      </c>
      <c r="AY136" s="191" t="s">
        <v>133</v>
      </c>
    </row>
    <row r="137" spans="2:51" s="11" customFormat="1" ht="13.5">
      <c r="B137" s="187"/>
      <c r="D137" s="188" t="s">
        <v>141</v>
      </c>
      <c r="E137" s="189" t="s">
        <v>5</v>
      </c>
      <c r="F137" s="190" t="s">
        <v>143</v>
      </c>
      <c r="H137" s="191" t="s">
        <v>5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91" t="s">
        <v>141</v>
      </c>
      <c r="AU137" s="191" t="s">
        <v>81</v>
      </c>
      <c r="AV137" s="11" t="s">
        <v>77</v>
      </c>
      <c r="AW137" s="11" t="s">
        <v>36</v>
      </c>
      <c r="AX137" s="11" t="s">
        <v>72</v>
      </c>
      <c r="AY137" s="191" t="s">
        <v>133</v>
      </c>
    </row>
    <row r="138" spans="2:51" s="12" customFormat="1" ht="13.5">
      <c r="B138" s="196"/>
      <c r="D138" s="188" t="s">
        <v>141</v>
      </c>
      <c r="E138" s="197" t="s">
        <v>5</v>
      </c>
      <c r="F138" s="198" t="s">
        <v>185</v>
      </c>
      <c r="H138" s="199">
        <v>0.968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141</v>
      </c>
      <c r="AU138" s="197" t="s">
        <v>81</v>
      </c>
      <c r="AV138" s="12" t="s">
        <v>81</v>
      </c>
      <c r="AW138" s="12" t="s">
        <v>36</v>
      </c>
      <c r="AX138" s="12" t="s">
        <v>72</v>
      </c>
      <c r="AY138" s="197" t="s">
        <v>133</v>
      </c>
    </row>
    <row r="139" spans="2:51" s="13" customFormat="1" ht="13.5">
      <c r="B139" s="204"/>
      <c r="D139" s="188" t="s">
        <v>141</v>
      </c>
      <c r="E139" s="205" t="s">
        <v>5</v>
      </c>
      <c r="F139" s="206" t="s">
        <v>145</v>
      </c>
      <c r="H139" s="207">
        <v>0.968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141</v>
      </c>
      <c r="AU139" s="205" t="s">
        <v>81</v>
      </c>
      <c r="AV139" s="13" t="s">
        <v>85</v>
      </c>
      <c r="AW139" s="13" t="s">
        <v>36</v>
      </c>
      <c r="AX139" s="13" t="s">
        <v>72</v>
      </c>
      <c r="AY139" s="205" t="s">
        <v>133</v>
      </c>
    </row>
    <row r="140" spans="2:51" s="14" customFormat="1" ht="13.5">
      <c r="B140" s="212"/>
      <c r="D140" s="188" t="s">
        <v>141</v>
      </c>
      <c r="E140" s="222" t="s">
        <v>5</v>
      </c>
      <c r="F140" s="223" t="s">
        <v>146</v>
      </c>
      <c r="H140" s="224">
        <v>0.968</v>
      </c>
      <c r="I140" s="217"/>
      <c r="L140" s="212"/>
      <c r="M140" s="218"/>
      <c r="N140" s="219"/>
      <c r="O140" s="219"/>
      <c r="P140" s="219"/>
      <c r="Q140" s="219"/>
      <c r="R140" s="219"/>
      <c r="S140" s="219"/>
      <c r="T140" s="220"/>
      <c r="AT140" s="221" t="s">
        <v>141</v>
      </c>
      <c r="AU140" s="221" t="s">
        <v>81</v>
      </c>
      <c r="AV140" s="14" t="s">
        <v>88</v>
      </c>
      <c r="AW140" s="14" t="s">
        <v>36</v>
      </c>
      <c r="AX140" s="14" t="s">
        <v>77</v>
      </c>
      <c r="AY140" s="221" t="s">
        <v>133</v>
      </c>
    </row>
    <row r="141" spans="2:63" s="10" customFormat="1" ht="29.85" customHeight="1">
      <c r="B141" s="160"/>
      <c r="D141" s="171" t="s">
        <v>71</v>
      </c>
      <c r="E141" s="172" t="s">
        <v>180</v>
      </c>
      <c r="F141" s="172" t="s">
        <v>186</v>
      </c>
      <c r="I141" s="163"/>
      <c r="J141" s="173">
        <f>BK141</f>
        <v>0</v>
      </c>
      <c r="L141" s="160"/>
      <c r="M141" s="165"/>
      <c r="N141" s="166"/>
      <c r="O141" s="166"/>
      <c r="P141" s="167">
        <f>SUM(P142:P148)</f>
        <v>0</v>
      </c>
      <c r="Q141" s="166"/>
      <c r="R141" s="167">
        <f>SUM(R142:R148)</f>
        <v>0.01512</v>
      </c>
      <c r="S141" s="166"/>
      <c r="T141" s="168">
        <f>SUM(T142:T148)</f>
        <v>0</v>
      </c>
      <c r="AR141" s="161" t="s">
        <v>77</v>
      </c>
      <c r="AT141" s="169" t="s">
        <v>71</v>
      </c>
      <c r="AU141" s="169" t="s">
        <v>77</v>
      </c>
      <c r="AY141" s="161" t="s">
        <v>133</v>
      </c>
      <c r="BK141" s="170">
        <f>SUM(BK142:BK148)</f>
        <v>0</v>
      </c>
    </row>
    <row r="142" spans="2:65" s="1" customFormat="1" ht="22.5" customHeight="1">
      <c r="B142" s="174"/>
      <c r="C142" s="175" t="s">
        <v>187</v>
      </c>
      <c r="D142" s="175" t="s">
        <v>135</v>
      </c>
      <c r="E142" s="176" t="s">
        <v>188</v>
      </c>
      <c r="F142" s="177" t="s">
        <v>189</v>
      </c>
      <c r="G142" s="178" t="s">
        <v>190</v>
      </c>
      <c r="H142" s="179">
        <v>56</v>
      </c>
      <c r="I142" s="180"/>
      <c r="J142" s="181">
        <f>ROUND(I142*H142,2)</f>
        <v>0</v>
      </c>
      <c r="K142" s="177" t="s">
        <v>139</v>
      </c>
      <c r="L142" s="41"/>
      <c r="M142" s="182" t="s">
        <v>5</v>
      </c>
      <c r="N142" s="183" t="s">
        <v>43</v>
      </c>
      <c r="O142" s="42"/>
      <c r="P142" s="184">
        <f>O142*H142</f>
        <v>0</v>
      </c>
      <c r="Q142" s="184">
        <v>0.00027</v>
      </c>
      <c r="R142" s="184">
        <f>Q142*H142</f>
        <v>0.01512</v>
      </c>
      <c r="S142" s="184">
        <v>0</v>
      </c>
      <c r="T142" s="185">
        <f>S142*H142</f>
        <v>0</v>
      </c>
      <c r="AR142" s="24" t="s">
        <v>88</v>
      </c>
      <c r="AT142" s="24" t="s">
        <v>135</v>
      </c>
      <c r="AU142" s="24" t="s">
        <v>81</v>
      </c>
      <c r="AY142" s="24" t="s">
        <v>133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4" t="s">
        <v>77</v>
      </c>
      <c r="BK142" s="186">
        <f>ROUND(I142*H142,2)</f>
        <v>0</v>
      </c>
      <c r="BL142" s="24" t="s">
        <v>88</v>
      </c>
      <c r="BM142" s="24" t="s">
        <v>191</v>
      </c>
    </row>
    <row r="143" spans="2:51" s="11" customFormat="1" ht="13.5">
      <c r="B143" s="187"/>
      <c r="D143" s="188" t="s">
        <v>141</v>
      </c>
      <c r="E143" s="189" t="s">
        <v>5</v>
      </c>
      <c r="F143" s="190" t="s">
        <v>192</v>
      </c>
      <c r="H143" s="191" t="s">
        <v>5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91" t="s">
        <v>141</v>
      </c>
      <c r="AU143" s="191" t="s">
        <v>81</v>
      </c>
      <c r="AV143" s="11" t="s">
        <v>77</v>
      </c>
      <c r="AW143" s="11" t="s">
        <v>36</v>
      </c>
      <c r="AX143" s="11" t="s">
        <v>72</v>
      </c>
      <c r="AY143" s="191" t="s">
        <v>133</v>
      </c>
    </row>
    <row r="144" spans="2:51" s="11" customFormat="1" ht="13.5">
      <c r="B144" s="187"/>
      <c r="D144" s="188" t="s">
        <v>141</v>
      </c>
      <c r="E144" s="189" t="s">
        <v>5</v>
      </c>
      <c r="F144" s="190" t="s">
        <v>193</v>
      </c>
      <c r="H144" s="191" t="s">
        <v>5</v>
      </c>
      <c r="I144" s="192"/>
      <c r="L144" s="187"/>
      <c r="M144" s="193"/>
      <c r="N144" s="194"/>
      <c r="O144" s="194"/>
      <c r="P144" s="194"/>
      <c r="Q144" s="194"/>
      <c r="R144" s="194"/>
      <c r="S144" s="194"/>
      <c r="T144" s="195"/>
      <c r="AT144" s="191" t="s">
        <v>141</v>
      </c>
      <c r="AU144" s="191" t="s">
        <v>81</v>
      </c>
      <c r="AV144" s="11" t="s">
        <v>77</v>
      </c>
      <c r="AW144" s="11" t="s">
        <v>36</v>
      </c>
      <c r="AX144" s="11" t="s">
        <v>72</v>
      </c>
      <c r="AY144" s="191" t="s">
        <v>133</v>
      </c>
    </row>
    <row r="145" spans="2:51" s="11" customFormat="1" ht="13.5">
      <c r="B145" s="187"/>
      <c r="D145" s="188" t="s">
        <v>141</v>
      </c>
      <c r="E145" s="189" t="s">
        <v>5</v>
      </c>
      <c r="F145" s="190" t="s">
        <v>194</v>
      </c>
      <c r="H145" s="191" t="s">
        <v>5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91" t="s">
        <v>141</v>
      </c>
      <c r="AU145" s="191" t="s">
        <v>81</v>
      </c>
      <c r="AV145" s="11" t="s">
        <v>77</v>
      </c>
      <c r="AW145" s="11" t="s">
        <v>36</v>
      </c>
      <c r="AX145" s="11" t="s">
        <v>72</v>
      </c>
      <c r="AY145" s="191" t="s">
        <v>133</v>
      </c>
    </row>
    <row r="146" spans="2:51" s="12" customFormat="1" ht="13.5">
      <c r="B146" s="196"/>
      <c r="D146" s="188" t="s">
        <v>141</v>
      </c>
      <c r="E146" s="197" t="s">
        <v>5</v>
      </c>
      <c r="F146" s="198" t="s">
        <v>195</v>
      </c>
      <c r="H146" s="199">
        <v>56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141</v>
      </c>
      <c r="AU146" s="197" t="s">
        <v>81</v>
      </c>
      <c r="AV146" s="12" t="s">
        <v>81</v>
      </c>
      <c r="AW146" s="12" t="s">
        <v>36</v>
      </c>
      <c r="AX146" s="12" t="s">
        <v>72</v>
      </c>
      <c r="AY146" s="197" t="s">
        <v>133</v>
      </c>
    </row>
    <row r="147" spans="2:51" s="13" customFormat="1" ht="13.5">
      <c r="B147" s="204"/>
      <c r="D147" s="188" t="s">
        <v>141</v>
      </c>
      <c r="E147" s="205" t="s">
        <v>5</v>
      </c>
      <c r="F147" s="206" t="s">
        <v>145</v>
      </c>
      <c r="H147" s="207">
        <v>56</v>
      </c>
      <c r="I147" s="208"/>
      <c r="L147" s="204"/>
      <c r="M147" s="209"/>
      <c r="N147" s="210"/>
      <c r="O147" s="210"/>
      <c r="P147" s="210"/>
      <c r="Q147" s="210"/>
      <c r="R147" s="210"/>
      <c r="S147" s="210"/>
      <c r="T147" s="211"/>
      <c r="AT147" s="205" t="s">
        <v>141</v>
      </c>
      <c r="AU147" s="205" t="s">
        <v>81</v>
      </c>
      <c r="AV147" s="13" t="s">
        <v>85</v>
      </c>
      <c r="AW147" s="13" t="s">
        <v>36</v>
      </c>
      <c r="AX147" s="13" t="s">
        <v>72</v>
      </c>
      <c r="AY147" s="205" t="s">
        <v>133</v>
      </c>
    </row>
    <row r="148" spans="2:51" s="14" customFormat="1" ht="13.5">
      <c r="B148" s="212"/>
      <c r="D148" s="188" t="s">
        <v>141</v>
      </c>
      <c r="E148" s="222" t="s">
        <v>5</v>
      </c>
      <c r="F148" s="223" t="s">
        <v>146</v>
      </c>
      <c r="H148" s="224">
        <v>56</v>
      </c>
      <c r="I148" s="217"/>
      <c r="L148" s="212"/>
      <c r="M148" s="218"/>
      <c r="N148" s="219"/>
      <c r="O148" s="219"/>
      <c r="P148" s="219"/>
      <c r="Q148" s="219"/>
      <c r="R148" s="219"/>
      <c r="S148" s="219"/>
      <c r="T148" s="220"/>
      <c r="AT148" s="221" t="s">
        <v>141</v>
      </c>
      <c r="AU148" s="221" t="s">
        <v>81</v>
      </c>
      <c r="AV148" s="14" t="s">
        <v>88</v>
      </c>
      <c r="AW148" s="14" t="s">
        <v>36</v>
      </c>
      <c r="AX148" s="14" t="s">
        <v>77</v>
      </c>
      <c r="AY148" s="221" t="s">
        <v>133</v>
      </c>
    </row>
    <row r="149" spans="2:63" s="10" customFormat="1" ht="29.85" customHeight="1">
      <c r="B149" s="160"/>
      <c r="D149" s="171" t="s">
        <v>71</v>
      </c>
      <c r="E149" s="172" t="s">
        <v>196</v>
      </c>
      <c r="F149" s="172" t="s">
        <v>197</v>
      </c>
      <c r="I149" s="163"/>
      <c r="J149" s="173">
        <f>BK149</f>
        <v>0</v>
      </c>
      <c r="L149" s="160"/>
      <c r="M149" s="165"/>
      <c r="N149" s="166"/>
      <c r="O149" s="166"/>
      <c r="P149" s="167">
        <f>P150</f>
        <v>0</v>
      </c>
      <c r="Q149" s="166"/>
      <c r="R149" s="167">
        <f>R150</f>
        <v>0</v>
      </c>
      <c r="S149" s="166"/>
      <c r="T149" s="168">
        <f>T150</f>
        <v>0</v>
      </c>
      <c r="AR149" s="161" t="s">
        <v>77</v>
      </c>
      <c r="AT149" s="169" t="s">
        <v>71</v>
      </c>
      <c r="AU149" s="169" t="s">
        <v>77</v>
      </c>
      <c r="AY149" s="161" t="s">
        <v>133</v>
      </c>
      <c r="BK149" s="170">
        <f>BK150</f>
        <v>0</v>
      </c>
    </row>
    <row r="150" spans="2:65" s="1" customFormat="1" ht="22.5" customHeight="1">
      <c r="B150" s="174"/>
      <c r="C150" s="175" t="s">
        <v>198</v>
      </c>
      <c r="D150" s="175" t="s">
        <v>135</v>
      </c>
      <c r="E150" s="176" t="s">
        <v>199</v>
      </c>
      <c r="F150" s="177" t="s">
        <v>200</v>
      </c>
      <c r="G150" s="178" t="s">
        <v>163</v>
      </c>
      <c r="H150" s="179">
        <v>3.739</v>
      </c>
      <c r="I150" s="180"/>
      <c r="J150" s="181">
        <f>ROUND(I150*H150,2)</f>
        <v>0</v>
      </c>
      <c r="K150" s="177" t="s">
        <v>139</v>
      </c>
      <c r="L150" s="41"/>
      <c r="M150" s="182" t="s">
        <v>5</v>
      </c>
      <c r="N150" s="183" t="s">
        <v>43</v>
      </c>
      <c r="O150" s="42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AR150" s="24" t="s">
        <v>88</v>
      </c>
      <c r="AT150" s="24" t="s">
        <v>135</v>
      </c>
      <c r="AU150" s="24" t="s">
        <v>81</v>
      </c>
      <c r="AY150" s="24" t="s">
        <v>133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4" t="s">
        <v>77</v>
      </c>
      <c r="BK150" s="186">
        <f>ROUND(I150*H150,2)</f>
        <v>0</v>
      </c>
      <c r="BL150" s="24" t="s">
        <v>88</v>
      </c>
      <c r="BM150" s="24" t="s">
        <v>201</v>
      </c>
    </row>
    <row r="151" spans="2:63" s="10" customFormat="1" ht="37.35" customHeight="1">
      <c r="B151" s="160"/>
      <c r="D151" s="161" t="s">
        <v>71</v>
      </c>
      <c r="E151" s="162" t="s">
        <v>202</v>
      </c>
      <c r="F151" s="162" t="s">
        <v>203</v>
      </c>
      <c r="I151" s="163"/>
      <c r="J151" s="164">
        <f>BK151</f>
        <v>0</v>
      </c>
      <c r="L151" s="160"/>
      <c r="M151" s="165"/>
      <c r="N151" s="166"/>
      <c r="O151" s="166"/>
      <c r="P151" s="167">
        <f>P152</f>
        <v>0</v>
      </c>
      <c r="Q151" s="166"/>
      <c r="R151" s="167">
        <f>R152</f>
        <v>0</v>
      </c>
      <c r="S151" s="166"/>
      <c r="T151" s="168">
        <f>T152</f>
        <v>0</v>
      </c>
      <c r="AR151" s="161" t="s">
        <v>81</v>
      </c>
      <c r="AT151" s="169" t="s">
        <v>71</v>
      </c>
      <c r="AU151" s="169" t="s">
        <v>72</v>
      </c>
      <c r="AY151" s="161" t="s">
        <v>133</v>
      </c>
      <c r="BK151" s="170">
        <f>BK152</f>
        <v>0</v>
      </c>
    </row>
    <row r="152" spans="2:63" s="10" customFormat="1" ht="19.9" customHeight="1">
      <c r="B152" s="160"/>
      <c r="D152" s="171" t="s">
        <v>71</v>
      </c>
      <c r="E152" s="172" t="s">
        <v>204</v>
      </c>
      <c r="F152" s="172" t="s">
        <v>205</v>
      </c>
      <c r="I152" s="163"/>
      <c r="J152" s="173">
        <f>BK152</f>
        <v>0</v>
      </c>
      <c r="L152" s="160"/>
      <c r="M152" s="165"/>
      <c r="N152" s="166"/>
      <c r="O152" s="166"/>
      <c r="P152" s="167">
        <f>SUM(P153:P181)</f>
        <v>0</v>
      </c>
      <c r="Q152" s="166"/>
      <c r="R152" s="167">
        <f>SUM(R153:R181)</f>
        <v>0</v>
      </c>
      <c r="S152" s="166"/>
      <c r="T152" s="168">
        <f>SUM(T153:T181)</f>
        <v>0</v>
      </c>
      <c r="AR152" s="161" t="s">
        <v>81</v>
      </c>
      <c r="AT152" s="169" t="s">
        <v>71</v>
      </c>
      <c r="AU152" s="169" t="s">
        <v>77</v>
      </c>
      <c r="AY152" s="161" t="s">
        <v>133</v>
      </c>
      <c r="BK152" s="170">
        <f>SUM(BK153:BK181)</f>
        <v>0</v>
      </c>
    </row>
    <row r="153" spans="2:65" s="1" customFormat="1" ht="22.5" customHeight="1">
      <c r="B153" s="174"/>
      <c r="C153" s="175" t="s">
        <v>206</v>
      </c>
      <c r="D153" s="175" t="s">
        <v>135</v>
      </c>
      <c r="E153" s="176" t="s">
        <v>207</v>
      </c>
      <c r="F153" s="177" t="s">
        <v>208</v>
      </c>
      <c r="G153" s="178" t="s">
        <v>190</v>
      </c>
      <c r="H153" s="179">
        <v>1</v>
      </c>
      <c r="I153" s="180"/>
      <c r="J153" s="181">
        <f>ROUND(I153*H153,2)</f>
        <v>0</v>
      </c>
      <c r="K153" s="177" t="s">
        <v>5</v>
      </c>
      <c r="L153" s="41"/>
      <c r="M153" s="182" t="s">
        <v>5</v>
      </c>
      <c r="N153" s="183" t="s">
        <v>43</v>
      </c>
      <c r="O153" s="42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AR153" s="24" t="s">
        <v>209</v>
      </c>
      <c r="AT153" s="24" t="s">
        <v>135</v>
      </c>
      <c r="AU153" s="24" t="s">
        <v>81</v>
      </c>
      <c r="AY153" s="24" t="s">
        <v>133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4" t="s">
        <v>77</v>
      </c>
      <c r="BK153" s="186">
        <f>ROUND(I153*H153,2)</f>
        <v>0</v>
      </c>
      <c r="BL153" s="24" t="s">
        <v>209</v>
      </c>
      <c r="BM153" s="24" t="s">
        <v>210</v>
      </c>
    </row>
    <row r="154" spans="2:51" s="11" customFormat="1" ht="13.5">
      <c r="B154" s="187"/>
      <c r="D154" s="188" t="s">
        <v>141</v>
      </c>
      <c r="E154" s="189" t="s">
        <v>5</v>
      </c>
      <c r="F154" s="190" t="s">
        <v>208</v>
      </c>
      <c r="H154" s="191" t="s">
        <v>5</v>
      </c>
      <c r="I154" s="192"/>
      <c r="L154" s="187"/>
      <c r="M154" s="193"/>
      <c r="N154" s="194"/>
      <c r="O154" s="194"/>
      <c r="P154" s="194"/>
      <c r="Q154" s="194"/>
      <c r="R154" s="194"/>
      <c r="S154" s="194"/>
      <c r="T154" s="195"/>
      <c r="AT154" s="191" t="s">
        <v>141</v>
      </c>
      <c r="AU154" s="191" t="s">
        <v>81</v>
      </c>
      <c r="AV154" s="11" t="s">
        <v>77</v>
      </c>
      <c r="AW154" s="11" t="s">
        <v>36</v>
      </c>
      <c r="AX154" s="11" t="s">
        <v>72</v>
      </c>
      <c r="AY154" s="191" t="s">
        <v>133</v>
      </c>
    </row>
    <row r="155" spans="2:51" s="11" customFormat="1" ht="13.5">
      <c r="B155" s="187"/>
      <c r="D155" s="188" t="s">
        <v>141</v>
      </c>
      <c r="E155" s="189" t="s">
        <v>5</v>
      </c>
      <c r="F155" s="190" t="s">
        <v>193</v>
      </c>
      <c r="H155" s="191" t="s">
        <v>5</v>
      </c>
      <c r="I155" s="192"/>
      <c r="L155" s="187"/>
      <c r="M155" s="193"/>
      <c r="N155" s="194"/>
      <c r="O155" s="194"/>
      <c r="P155" s="194"/>
      <c r="Q155" s="194"/>
      <c r="R155" s="194"/>
      <c r="S155" s="194"/>
      <c r="T155" s="195"/>
      <c r="AT155" s="191" t="s">
        <v>141</v>
      </c>
      <c r="AU155" s="191" t="s">
        <v>81</v>
      </c>
      <c r="AV155" s="11" t="s">
        <v>77</v>
      </c>
      <c r="AW155" s="11" t="s">
        <v>36</v>
      </c>
      <c r="AX155" s="11" t="s">
        <v>72</v>
      </c>
      <c r="AY155" s="191" t="s">
        <v>133</v>
      </c>
    </row>
    <row r="156" spans="2:51" s="11" customFormat="1" ht="13.5">
      <c r="B156" s="187"/>
      <c r="D156" s="188" t="s">
        <v>141</v>
      </c>
      <c r="E156" s="189" t="s">
        <v>5</v>
      </c>
      <c r="F156" s="190" t="s">
        <v>194</v>
      </c>
      <c r="H156" s="191" t="s">
        <v>5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91" t="s">
        <v>141</v>
      </c>
      <c r="AU156" s="191" t="s">
        <v>81</v>
      </c>
      <c r="AV156" s="11" t="s">
        <v>77</v>
      </c>
      <c r="AW156" s="11" t="s">
        <v>36</v>
      </c>
      <c r="AX156" s="11" t="s">
        <v>72</v>
      </c>
      <c r="AY156" s="191" t="s">
        <v>133</v>
      </c>
    </row>
    <row r="157" spans="2:51" s="12" customFormat="1" ht="13.5">
      <c r="B157" s="196"/>
      <c r="D157" s="188" t="s">
        <v>141</v>
      </c>
      <c r="E157" s="197" t="s">
        <v>5</v>
      </c>
      <c r="F157" s="198" t="s">
        <v>77</v>
      </c>
      <c r="H157" s="199">
        <v>1</v>
      </c>
      <c r="I157" s="200"/>
      <c r="L157" s="196"/>
      <c r="M157" s="201"/>
      <c r="N157" s="202"/>
      <c r="O157" s="202"/>
      <c r="P157" s="202"/>
      <c r="Q157" s="202"/>
      <c r="R157" s="202"/>
      <c r="S157" s="202"/>
      <c r="T157" s="203"/>
      <c r="AT157" s="197" t="s">
        <v>141</v>
      </c>
      <c r="AU157" s="197" t="s">
        <v>81</v>
      </c>
      <c r="AV157" s="12" t="s">
        <v>81</v>
      </c>
      <c r="AW157" s="12" t="s">
        <v>36</v>
      </c>
      <c r="AX157" s="12" t="s">
        <v>72</v>
      </c>
      <c r="AY157" s="197" t="s">
        <v>133</v>
      </c>
    </row>
    <row r="158" spans="2:51" s="13" customFormat="1" ht="13.5">
      <c r="B158" s="204"/>
      <c r="D158" s="188" t="s">
        <v>141</v>
      </c>
      <c r="E158" s="205" t="s">
        <v>5</v>
      </c>
      <c r="F158" s="206" t="s">
        <v>145</v>
      </c>
      <c r="H158" s="207">
        <v>1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141</v>
      </c>
      <c r="AU158" s="205" t="s">
        <v>81</v>
      </c>
      <c r="AV158" s="13" t="s">
        <v>85</v>
      </c>
      <c r="AW158" s="13" t="s">
        <v>36</v>
      </c>
      <c r="AX158" s="13" t="s">
        <v>72</v>
      </c>
      <c r="AY158" s="205" t="s">
        <v>133</v>
      </c>
    </row>
    <row r="159" spans="2:51" s="14" customFormat="1" ht="13.5">
      <c r="B159" s="212"/>
      <c r="D159" s="213" t="s">
        <v>141</v>
      </c>
      <c r="E159" s="214" t="s">
        <v>5</v>
      </c>
      <c r="F159" s="215" t="s">
        <v>146</v>
      </c>
      <c r="H159" s="216">
        <v>1</v>
      </c>
      <c r="I159" s="217"/>
      <c r="L159" s="212"/>
      <c r="M159" s="218"/>
      <c r="N159" s="219"/>
      <c r="O159" s="219"/>
      <c r="P159" s="219"/>
      <c r="Q159" s="219"/>
      <c r="R159" s="219"/>
      <c r="S159" s="219"/>
      <c r="T159" s="220"/>
      <c r="AT159" s="221" t="s">
        <v>141</v>
      </c>
      <c r="AU159" s="221" t="s">
        <v>81</v>
      </c>
      <c r="AV159" s="14" t="s">
        <v>88</v>
      </c>
      <c r="AW159" s="14" t="s">
        <v>36</v>
      </c>
      <c r="AX159" s="14" t="s">
        <v>77</v>
      </c>
      <c r="AY159" s="221" t="s">
        <v>133</v>
      </c>
    </row>
    <row r="160" spans="2:65" s="1" customFormat="1" ht="31.5" customHeight="1">
      <c r="B160" s="174"/>
      <c r="C160" s="225" t="s">
        <v>211</v>
      </c>
      <c r="D160" s="225" t="s">
        <v>212</v>
      </c>
      <c r="E160" s="226" t="s">
        <v>213</v>
      </c>
      <c r="F160" s="227" t="s">
        <v>214</v>
      </c>
      <c r="G160" s="228" t="s">
        <v>190</v>
      </c>
      <c r="H160" s="229">
        <v>1</v>
      </c>
      <c r="I160" s="230"/>
      <c r="J160" s="231">
        <f>ROUND(I160*H160,2)</f>
        <v>0</v>
      </c>
      <c r="K160" s="227" t="s">
        <v>5</v>
      </c>
      <c r="L160" s="232"/>
      <c r="M160" s="233" t="s">
        <v>5</v>
      </c>
      <c r="N160" s="234" t="s">
        <v>43</v>
      </c>
      <c r="O160" s="42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AR160" s="24" t="s">
        <v>215</v>
      </c>
      <c r="AT160" s="24" t="s">
        <v>212</v>
      </c>
      <c r="AU160" s="24" t="s">
        <v>81</v>
      </c>
      <c r="AY160" s="24" t="s">
        <v>133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4" t="s">
        <v>77</v>
      </c>
      <c r="BK160" s="186">
        <f>ROUND(I160*H160,2)</f>
        <v>0</v>
      </c>
      <c r="BL160" s="24" t="s">
        <v>209</v>
      </c>
      <c r="BM160" s="24" t="s">
        <v>216</v>
      </c>
    </row>
    <row r="161" spans="2:51" s="11" customFormat="1" ht="13.5">
      <c r="B161" s="187"/>
      <c r="D161" s="188" t="s">
        <v>141</v>
      </c>
      <c r="E161" s="189" t="s">
        <v>5</v>
      </c>
      <c r="F161" s="190" t="s">
        <v>194</v>
      </c>
      <c r="H161" s="191" t="s">
        <v>5</v>
      </c>
      <c r="I161" s="192"/>
      <c r="L161" s="187"/>
      <c r="M161" s="193"/>
      <c r="N161" s="194"/>
      <c r="O161" s="194"/>
      <c r="P161" s="194"/>
      <c r="Q161" s="194"/>
      <c r="R161" s="194"/>
      <c r="S161" s="194"/>
      <c r="T161" s="195"/>
      <c r="AT161" s="191" t="s">
        <v>141</v>
      </c>
      <c r="AU161" s="191" t="s">
        <v>81</v>
      </c>
      <c r="AV161" s="11" t="s">
        <v>77</v>
      </c>
      <c r="AW161" s="11" t="s">
        <v>36</v>
      </c>
      <c r="AX161" s="11" t="s">
        <v>72</v>
      </c>
      <c r="AY161" s="191" t="s">
        <v>133</v>
      </c>
    </row>
    <row r="162" spans="2:51" s="12" customFormat="1" ht="13.5">
      <c r="B162" s="196"/>
      <c r="D162" s="188" t="s">
        <v>141</v>
      </c>
      <c r="E162" s="197" t="s">
        <v>5</v>
      </c>
      <c r="F162" s="198" t="s">
        <v>77</v>
      </c>
      <c r="H162" s="199">
        <v>1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141</v>
      </c>
      <c r="AU162" s="197" t="s">
        <v>81</v>
      </c>
      <c r="AV162" s="12" t="s">
        <v>81</v>
      </c>
      <c r="AW162" s="12" t="s">
        <v>36</v>
      </c>
      <c r="AX162" s="12" t="s">
        <v>72</v>
      </c>
      <c r="AY162" s="197" t="s">
        <v>133</v>
      </c>
    </row>
    <row r="163" spans="2:51" s="13" customFormat="1" ht="13.5">
      <c r="B163" s="204"/>
      <c r="D163" s="188" t="s">
        <v>141</v>
      </c>
      <c r="E163" s="205" t="s">
        <v>5</v>
      </c>
      <c r="F163" s="206" t="s">
        <v>145</v>
      </c>
      <c r="H163" s="207">
        <v>1</v>
      </c>
      <c r="I163" s="208"/>
      <c r="L163" s="204"/>
      <c r="M163" s="209"/>
      <c r="N163" s="210"/>
      <c r="O163" s="210"/>
      <c r="P163" s="210"/>
      <c r="Q163" s="210"/>
      <c r="R163" s="210"/>
      <c r="S163" s="210"/>
      <c r="T163" s="211"/>
      <c r="AT163" s="205" t="s">
        <v>141</v>
      </c>
      <c r="AU163" s="205" t="s">
        <v>81</v>
      </c>
      <c r="AV163" s="13" t="s">
        <v>85</v>
      </c>
      <c r="AW163" s="13" t="s">
        <v>36</v>
      </c>
      <c r="AX163" s="13" t="s">
        <v>72</v>
      </c>
      <c r="AY163" s="205" t="s">
        <v>133</v>
      </c>
    </row>
    <row r="164" spans="2:51" s="14" customFormat="1" ht="13.5">
      <c r="B164" s="212"/>
      <c r="D164" s="213" t="s">
        <v>141</v>
      </c>
      <c r="E164" s="214" t="s">
        <v>5</v>
      </c>
      <c r="F164" s="215" t="s">
        <v>146</v>
      </c>
      <c r="H164" s="216">
        <v>1</v>
      </c>
      <c r="I164" s="217"/>
      <c r="L164" s="212"/>
      <c r="M164" s="218"/>
      <c r="N164" s="219"/>
      <c r="O164" s="219"/>
      <c r="P164" s="219"/>
      <c r="Q164" s="219"/>
      <c r="R164" s="219"/>
      <c r="S164" s="219"/>
      <c r="T164" s="220"/>
      <c r="AT164" s="221" t="s">
        <v>141</v>
      </c>
      <c r="AU164" s="221" t="s">
        <v>81</v>
      </c>
      <c r="AV164" s="14" t="s">
        <v>88</v>
      </c>
      <c r="AW164" s="14" t="s">
        <v>36</v>
      </c>
      <c r="AX164" s="14" t="s">
        <v>77</v>
      </c>
      <c r="AY164" s="221" t="s">
        <v>133</v>
      </c>
    </row>
    <row r="165" spans="2:65" s="1" customFormat="1" ht="22.5" customHeight="1">
      <c r="B165" s="174"/>
      <c r="C165" s="175" t="s">
        <v>217</v>
      </c>
      <c r="D165" s="175" t="s">
        <v>135</v>
      </c>
      <c r="E165" s="176" t="s">
        <v>218</v>
      </c>
      <c r="F165" s="177" t="s">
        <v>219</v>
      </c>
      <c r="G165" s="178" t="s">
        <v>190</v>
      </c>
      <c r="H165" s="179">
        <v>5</v>
      </c>
      <c r="I165" s="180"/>
      <c r="J165" s="181">
        <f>ROUND(I165*H165,2)</f>
        <v>0</v>
      </c>
      <c r="K165" s="177" t="s">
        <v>5</v>
      </c>
      <c r="L165" s="41"/>
      <c r="M165" s="182" t="s">
        <v>5</v>
      </c>
      <c r="N165" s="183" t="s">
        <v>43</v>
      </c>
      <c r="O165" s="42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AR165" s="24" t="s">
        <v>209</v>
      </c>
      <c r="AT165" s="24" t="s">
        <v>135</v>
      </c>
      <c r="AU165" s="24" t="s">
        <v>81</v>
      </c>
      <c r="AY165" s="24" t="s">
        <v>133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4" t="s">
        <v>77</v>
      </c>
      <c r="BK165" s="186">
        <f>ROUND(I165*H165,2)</f>
        <v>0</v>
      </c>
      <c r="BL165" s="24" t="s">
        <v>209</v>
      </c>
      <c r="BM165" s="24" t="s">
        <v>220</v>
      </c>
    </row>
    <row r="166" spans="2:51" s="11" customFormat="1" ht="13.5">
      <c r="B166" s="187"/>
      <c r="D166" s="188" t="s">
        <v>141</v>
      </c>
      <c r="E166" s="189" t="s">
        <v>5</v>
      </c>
      <c r="F166" s="190" t="s">
        <v>219</v>
      </c>
      <c r="H166" s="191" t="s">
        <v>5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91" t="s">
        <v>141</v>
      </c>
      <c r="AU166" s="191" t="s">
        <v>81</v>
      </c>
      <c r="AV166" s="11" t="s">
        <v>77</v>
      </c>
      <c r="AW166" s="11" t="s">
        <v>36</v>
      </c>
      <c r="AX166" s="11" t="s">
        <v>72</v>
      </c>
      <c r="AY166" s="191" t="s">
        <v>133</v>
      </c>
    </row>
    <row r="167" spans="2:51" s="11" customFormat="1" ht="13.5">
      <c r="B167" s="187"/>
      <c r="D167" s="188" t="s">
        <v>141</v>
      </c>
      <c r="E167" s="189" t="s">
        <v>5</v>
      </c>
      <c r="F167" s="190" t="s">
        <v>193</v>
      </c>
      <c r="H167" s="191" t="s">
        <v>5</v>
      </c>
      <c r="I167" s="192"/>
      <c r="L167" s="187"/>
      <c r="M167" s="193"/>
      <c r="N167" s="194"/>
      <c r="O167" s="194"/>
      <c r="P167" s="194"/>
      <c r="Q167" s="194"/>
      <c r="R167" s="194"/>
      <c r="S167" s="194"/>
      <c r="T167" s="195"/>
      <c r="AT167" s="191" t="s">
        <v>141</v>
      </c>
      <c r="AU167" s="191" t="s">
        <v>81</v>
      </c>
      <c r="AV167" s="11" t="s">
        <v>77</v>
      </c>
      <c r="AW167" s="11" t="s">
        <v>36</v>
      </c>
      <c r="AX167" s="11" t="s">
        <v>72</v>
      </c>
      <c r="AY167" s="191" t="s">
        <v>133</v>
      </c>
    </row>
    <row r="168" spans="2:51" s="11" customFormat="1" ht="13.5">
      <c r="B168" s="187"/>
      <c r="D168" s="188" t="s">
        <v>141</v>
      </c>
      <c r="E168" s="189" t="s">
        <v>5</v>
      </c>
      <c r="F168" s="190" t="s">
        <v>194</v>
      </c>
      <c r="H168" s="191" t="s">
        <v>5</v>
      </c>
      <c r="I168" s="192"/>
      <c r="L168" s="187"/>
      <c r="M168" s="193"/>
      <c r="N168" s="194"/>
      <c r="O168" s="194"/>
      <c r="P168" s="194"/>
      <c r="Q168" s="194"/>
      <c r="R168" s="194"/>
      <c r="S168" s="194"/>
      <c r="T168" s="195"/>
      <c r="AT168" s="191" t="s">
        <v>141</v>
      </c>
      <c r="AU168" s="191" t="s">
        <v>81</v>
      </c>
      <c r="AV168" s="11" t="s">
        <v>77</v>
      </c>
      <c r="AW168" s="11" t="s">
        <v>36</v>
      </c>
      <c r="AX168" s="11" t="s">
        <v>72</v>
      </c>
      <c r="AY168" s="191" t="s">
        <v>133</v>
      </c>
    </row>
    <row r="169" spans="2:51" s="12" customFormat="1" ht="13.5">
      <c r="B169" s="196"/>
      <c r="D169" s="188" t="s">
        <v>141</v>
      </c>
      <c r="E169" s="197" t="s">
        <v>5</v>
      </c>
      <c r="F169" s="198" t="s">
        <v>91</v>
      </c>
      <c r="H169" s="199">
        <v>5</v>
      </c>
      <c r="I169" s="200"/>
      <c r="L169" s="196"/>
      <c r="M169" s="201"/>
      <c r="N169" s="202"/>
      <c r="O169" s="202"/>
      <c r="P169" s="202"/>
      <c r="Q169" s="202"/>
      <c r="R169" s="202"/>
      <c r="S169" s="202"/>
      <c r="T169" s="203"/>
      <c r="AT169" s="197" t="s">
        <v>141</v>
      </c>
      <c r="AU169" s="197" t="s">
        <v>81</v>
      </c>
      <c r="AV169" s="12" t="s">
        <v>81</v>
      </c>
      <c r="AW169" s="12" t="s">
        <v>36</v>
      </c>
      <c r="AX169" s="12" t="s">
        <v>72</v>
      </c>
      <c r="AY169" s="197" t="s">
        <v>133</v>
      </c>
    </row>
    <row r="170" spans="2:51" s="13" customFormat="1" ht="13.5">
      <c r="B170" s="204"/>
      <c r="D170" s="188" t="s">
        <v>141</v>
      </c>
      <c r="E170" s="205" t="s">
        <v>5</v>
      </c>
      <c r="F170" s="206" t="s">
        <v>145</v>
      </c>
      <c r="H170" s="207">
        <v>5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141</v>
      </c>
      <c r="AU170" s="205" t="s">
        <v>81</v>
      </c>
      <c r="AV170" s="13" t="s">
        <v>85</v>
      </c>
      <c r="AW170" s="13" t="s">
        <v>36</v>
      </c>
      <c r="AX170" s="13" t="s">
        <v>72</v>
      </c>
      <c r="AY170" s="205" t="s">
        <v>133</v>
      </c>
    </row>
    <row r="171" spans="2:51" s="14" customFormat="1" ht="13.5">
      <c r="B171" s="212"/>
      <c r="D171" s="213" t="s">
        <v>141</v>
      </c>
      <c r="E171" s="214" t="s">
        <v>5</v>
      </c>
      <c r="F171" s="215" t="s">
        <v>146</v>
      </c>
      <c r="H171" s="216">
        <v>5</v>
      </c>
      <c r="I171" s="217"/>
      <c r="L171" s="212"/>
      <c r="M171" s="218"/>
      <c r="N171" s="219"/>
      <c r="O171" s="219"/>
      <c r="P171" s="219"/>
      <c r="Q171" s="219"/>
      <c r="R171" s="219"/>
      <c r="S171" s="219"/>
      <c r="T171" s="220"/>
      <c r="AT171" s="221" t="s">
        <v>141</v>
      </c>
      <c r="AU171" s="221" t="s">
        <v>81</v>
      </c>
      <c r="AV171" s="14" t="s">
        <v>88</v>
      </c>
      <c r="AW171" s="14" t="s">
        <v>36</v>
      </c>
      <c r="AX171" s="14" t="s">
        <v>77</v>
      </c>
      <c r="AY171" s="221" t="s">
        <v>133</v>
      </c>
    </row>
    <row r="172" spans="2:65" s="1" customFormat="1" ht="22.5" customHeight="1">
      <c r="B172" s="174"/>
      <c r="C172" s="225" t="s">
        <v>11</v>
      </c>
      <c r="D172" s="225" t="s">
        <v>212</v>
      </c>
      <c r="E172" s="226" t="s">
        <v>221</v>
      </c>
      <c r="F172" s="227" t="s">
        <v>222</v>
      </c>
      <c r="G172" s="228" t="s">
        <v>190</v>
      </c>
      <c r="H172" s="229">
        <v>5</v>
      </c>
      <c r="I172" s="230"/>
      <c r="J172" s="231">
        <f>ROUND(I172*H172,2)</f>
        <v>0</v>
      </c>
      <c r="K172" s="227" t="s">
        <v>5</v>
      </c>
      <c r="L172" s="232"/>
      <c r="M172" s="233" t="s">
        <v>5</v>
      </c>
      <c r="N172" s="234" t="s">
        <v>43</v>
      </c>
      <c r="O172" s="42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AR172" s="24" t="s">
        <v>215</v>
      </c>
      <c r="AT172" s="24" t="s">
        <v>212</v>
      </c>
      <c r="AU172" s="24" t="s">
        <v>81</v>
      </c>
      <c r="AY172" s="24" t="s">
        <v>133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4" t="s">
        <v>77</v>
      </c>
      <c r="BK172" s="186">
        <f>ROUND(I172*H172,2)</f>
        <v>0</v>
      </c>
      <c r="BL172" s="24" t="s">
        <v>209</v>
      </c>
      <c r="BM172" s="24" t="s">
        <v>223</v>
      </c>
    </row>
    <row r="173" spans="2:51" s="11" customFormat="1" ht="13.5">
      <c r="B173" s="187"/>
      <c r="D173" s="188" t="s">
        <v>141</v>
      </c>
      <c r="E173" s="189" t="s">
        <v>5</v>
      </c>
      <c r="F173" s="190" t="s">
        <v>194</v>
      </c>
      <c r="H173" s="191" t="s">
        <v>5</v>
      </c>
      <c r="I173" s="192"/>
      <c r="L173" s="187"/>
      <c r="M173" s="193"/>
      <c r="N173" s="194"/>
      <c r="O173" s="194"/>
      <c r="P173" s="194"/>
      <c r="Q173" s="194"/>
      <c r="R173" s="194"/>
      <c r="S173" s="194"/>
      <c r="T173" s="195"/>
      <c r="AT173" s="191" t="s">
        <v>141</v>
      </c>
      <c r="AU173" s="191" t="s">
        <v>81</v>
      </c>
      <c r="AV173" s="11" t="s">
        <v>77</v>
      </c>
      <c r="AW173" s="11" t="s">
        <v>36</v>
      </c>
      <c r="AX173" s="11" t="s">
        <v>72</v>
      </c>
      <c r="AY173" s="191" t="s">
        <v>133</v>
      </c>
    </row>
    <row r="174" spans="2:51" s="12" customFormat="1" ht="13.5">
      <c r="B174" s="196"/>
      <c r="D174" s="188" t="s">
        <v>141</v>
      </c>
      <c r="E174" s="197" t="s">
        <v>5</v>
      </c>
      <c r="F174" s="198" t="s">
        <v>91</v>
      </c>
      <c r="H174" s="199">
        <v>5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141</v>
      </c>
      <c r="AU174" s="197" t="s">
        <v>81</v>
      </c>
      <c r="AV174" s="12" t="s">
        <v>81</v>
      </c>
      <c r="AW174" s="12" t="s">
        <v>36</v>
      </c>
      <c r="AX174" s="12" t="s">
        <v>72</v>
      </c>
      <c r="AY174" s="197" t="s">
        <v>133</v>
      </c>
    </row>
    <row r="175" spans="2:51" s="13" customFormat="1" ht="13.5">
      <c r="B175" s="204"/>
      <c r="D175" s="188" t="s">
        <v>141</v>
      </c>
      <c r="E175" s="205" t="s">
        <v>5</v>
      </c>
      <c r="F175" s="206" t="s">
        <v>145</v>
      </c>
      <c r="H175" s="207">
        <v>5</v>
      </c>
      <c r="I175" s="208"/>
      <c r="L175" s="204"/>
      <c r="M175" s="209"/>
      <c r="N175" s="210"/>
      <c r="O175" s="210"/>
      <c r="P175" s="210"/>
      <c r="Q175" s="210"/>
      <c r="R175" s="210"/>
      <c r="S175" s="210"/>
      <c r="T175" s="211"/>
      <c r="AT175" s="205" t="s">
        <v>141</v>
      </c>
      <c r="AU175" s="205" t="s">
        <v>81</v>
      </c>
      <c r="AV175" s="13" t="s">
        <v>85</v>
      </c>
      <c r="AW175" s="13" t="s">
        <v>36</v>
      </c>
      <c r="AX175" s="13" t="s">
        <v>72</v>
      </c>
      <c r="AY175" s="205" t="s">
        <v>133</v>
      </c>
    </row>
    <row r="176" spans="2:51" s="14" customFormat="1" ht="13.5">
      <c r="B176" s="212"/>
      <c r="D176" s="213" t="s">
        <v>141</v>
      </c>
      <c r="E176" s="214" t="s">
        <v>5</v>
      </c>
      <c r="F176" s="215" t="s">
        <v>146</v>
      </c>
      <c r="H176" s="216">
        <v>5</v>
      </c>
      <c r="I176" s="217"/>
      <c r="L176" s="212"/>
      <c r="M176" s="218"/>
      <c r="N176" s="219"/>
      <c r="O176" s="219"/>
      <c r="P176" s="219"/>
      <c r="Q176" s="219"/>
      <c r="R176" s="219"/>
      <c r="S176" s="219"/>
      <c r="T176" s="220"/>
      <c r="AT176" s="221" t="s">
        <v>141</v>
      </c>
      <c r="AU176" s="221" t="s">
        <v>81</v>
      </c>
      <c r="AV176" s="14" t="s">
        <v>88</v>
      </c>
      <c r="AW176" s="14" t="s">
        <v>36</v>
      </c>
      <c r="AX176" s="14" t="s">
        <v>77</v>
      </c>
      <c r="AY176" s="221" t="s">
        <v>133</v>
      </c>
    </row>
    <row r="177" spans="2:65" s="1" customFormat="1" ht="22.5" customHeight="1">
      <c r="B177" s="174"/>
      <c r="C177" s="175" t="s">
        <v>209</v>
      </c>
      <c r="D177" s="175" t="s">
        <v>135</v>
      </c>
      <c r="E177" s="176" t="s">
        <v>224</v>
      </c>
      <c r="F177" s="177" t="s">
        <v>225</v>
      </c>
      <c r="G177" s="178" t="s">
        <v>190</v>
      </c>
      <c r="H177" s="179">
        <v>1</v>
      </c>
      <c r="I177" s="180"/>
      <c r="J177" s="181">
        <f>ROUND(I177*H177,2)</f>
        <v>0</v>
      </c>
      <c r="K177" s="177" t="s">
        <v>5</v>
      </c>
      <c r="L177" s="41"/>
      <c r="M177" s="182" t="s">
        <v>5</v>
      </c>
      <c r="N177" s="183" t="s">
        <v>43</v>
      </c>
      <c r="O177" s="42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AR177" s="24" t="s">
        <v>209</v>
      </c>
      <c r="AT177" s="24" t="s">
        <v>135</v>
      </c>
      <c r="AU177" s="24" t="s">
        <v>81</v>
      </c>
      <c r="AY177" s="24" t="s">
        <v>133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4" t="s">
        <v>77</v>
      </c>
      <c r="BK177" s="186">
        <f>ROUND(I177*H177,2)</f>
        <v>0</v>
      </c>
      <c r="BL177" s="24" t="s">
        <v>209</v>
      </c>
      <c r="BM177" s="24" t="s">
        <v>226</v>
      </c>
    </row>
    <row r="178" spans="2:51" s="11" customFormat="1" ht="13.5">
      <c r="B178" s="187"/>
      <c r="D178" s="188" t="s">
        <v>141</v>
      </c>
      <c r="E178" s="189" t="s">
        <v>5</v>
      </c>
      <c r="F178" s="190" t="s">
        <v>227</v>
      </c>
      <c r="H178" s="191" t="s">
        <v>5</v>
      </c>
      <c r="I178" s="192"/>
      <c r="L178" s="187"/>
      <c r="M178" s="193"/>
      <c r="N178" s="194"/>
      <c r="O178" s="194"/>
      <c r="P178" s="194"/>
      <c r="Q178" s="194"/>
      <c r="R178" s="194"/>
      <c r="S178" s="194"/>
      <c r="T178" s="195"/>
      <c r="AT178" s="191" t="s">
        <v>141</v>
      </c>
      <c r="AU178" s="191" t="s">
        <v>81</v>
      </c>
      <c r="AV178" s="11" t="s">
        <v>77</v>
      </c>
      <c r="AW178" s="11" t="s">
        <v>36</v>
      </c>
      <c r="AX178" s="11" t="s">
        <v>72</v>
      </c>
      <c r="AY178" s="191" t="s">
        <v>133</v>
      </c>
    </row>
    <row r="179" spans="2:51" s="12" customFormat="1" ht="13.5">
      <c r="B179" s="196"/>
      <c r="D179" s="188" t="s">
        <v>141</v>
      </c>
      <c r="E179" s="197" t="s">
        <v>5</v>
      </c>
      <c r="F179" s="198" t="s">
        <v>77</v>
      </c>
      <c r="H179" s="199">
        <v>1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141</v>
      </c>
      <c r="AU179" s="197" t="s">
        <v>81</v>
      </c>
      <c r="AV179" s="12" t="s">
        <v>81</v>
      </c>
      <c r="AW179" s="12" t="s">
        <v>36</v>
      </c>
      <c r="AX179" s="12" t="s">
        <v>72</v>
      </c>
      <c r="AY179" s="197" t="s">
        <v>133</v>
      </c>
    </row>
    <row r="180" spans="2:51" s="13" customFormat="1" ht="13.5">
      <c r="B180" s="204"/>
      <c r="D180" s="188" t="s">
        <v>141</v>
      </c>
      <c r="E180" s="205" t="s">
        <v>5</v>
      </c>
      <c r="F180" s="206" t="s">
        <v>145</v>
      </c>
      <c r="H180" s="207">
        <v>1</v>
      </c>
      <c r="I180" s="208"/>
      <c r="L180" s="204"/>
      <c r="M180" s="209"/>
      <c r="N180" s="210"/>
      <c r="O180" s="210"/>
      <c r="P180" s="210"/>
      <c r="Q180" s="210"/>
      <c r="R180" s="210"/>
      <c r="S180" s="210"/>
      <c r="T180" s="211"/>
      <c r="AT180" s="205" t="s">
        <v>141</v>
      </c>
      <c r="AU180" s="205" t="s">
        <v>81</v>
      </c>
      <c r="AV180" s="13" t="s">
        <v>85</v>
      </c>
      <c r="AW180" s="13" t="s">
        <v>36</v>
      </c>
      <c r="AX180" s="13" t="s">
        <v>72</v>
      </c>
      <c r="AY180" s="205" t="s">
        <v>133</v>
      </c>
    </row>
    <row r="181" spans="2:51" s="14" customFormat="1" ht="13.5">
      <c r="B181" s="212"/>
      <c r="D181" s="188" t="s">
        <v>141</v>
      </c>
      <c r="E181" s="222" t="s">
        <v>5</v>
      </c>
      <c r="F181" s="223" t="s">
        <v>146</v>
      </c>
      <c r="H181" s="224">
        <v>1</v>
      </c>
      <c r="I181" s="217"/>
      <c r="L181" s="212"/>
      <c r="M181" s="235"/>
      <c r="N181" s="236"/>
      <c r="O181" s="236"/>
      <c r="P181" s="236"/>
      <c r="Q181" s="236"/>
      <c r="R181" s="236"/>
      <c r="S181" s="236"/>
      <c r="T181" s="237"/>
      <c r="AT181" s="221" t="s">
        <v>141</v>
      </c>
      <c r="AU181" s="221" t="s">
        <v>81</v>
      </c>
      <c r="AV181" s="14" t="s">
        <v>88</v>
      </c>
      <c r="AW181" s="14" t="s">
        <v>36</v>
      </c>
      <c r="AX181" s="14" t="s">
        <v>77</v>
      </c>
      <c r="AY181" s="221" t="s">
        <v>133</v>
      </c>
    </row>
    <row r="182" spans="2:12" s="1" customFormat="1" ht="6.95" customHeight="1">
      <c r="B182" s="56"/>
      <c r="C182" s="57"/>
      <c r="D182" s="57"/>
      <c r="E182" s="57"/>
      <c r="F182" s="57"/>
      <c r="G182" s="57"/>
      <c r="H182" s="57"/>
      <c r="I182" s="127"/>
      <c r="J182" s="57"/>
      <c r="K182" s="57"/>
      <c r="L182" s="41"/>
    </row>
  </sheetData>
  <autoFilter ref="C82:K18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97</v>
      </c>
      <c r="G1" s="373" t="s">
        <v>98</v>
      </c>
      <c r="H1" s="373"/>
      <c r="I1" s="103"/>
      <c r="J1" s="102" t="s">
        <v>99</v>
      </c>
      <c r="K1" s="101" t="s">
        <v>100</v>
      </c>
      <c r="L1" s="102" t="s">
        <v>101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81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2:11" ht="22.5" customHeight="1">
      <c r="B7" s="28"/>
      <c r="C7" s="29"/>
      <c r="D7" s="29"/>
      <c r="E7" s="366" t="str">
        <f>'Rekapitulace stavby'!K6</f>
        <v>Olomouc - Oprava III. nádvoří Rektorátu UPOL</v>
      </c>
      <c r="F7" s="367"/>
      <c r="G7" s="367"/>
      <c r="H7" s="367"/>
      <c r="I7" s="105"/>
      <c r="J7" s="29"/>
      <c r="K7" s="31"/>
    </row>
    <row r="8" spans="2:11" s="1" customFormat="1" ht="13.5">
      <c r="B8" s="41"/>
      <c r="C8" s="42"/>
      <c r="D8" s="37" t="s">
        <v>103</v>
      </c>
      <c r="E8" s="42"/>
      <c r="F8" s="42"/>
      <c r="G8" s="42"/>
      <c r="H8" s="42"/>
      <c r="I8" s="106"/>
      <c r="J8" s="42"/>
      <c r="K8" s="45"/>
    </row>
    <row r="9" spans="2:11" s="1" customFormat="1" ht="36.95" customHeight="1">
      <c r="B9" s="41"/>
      <c r="C9" s="42"/>
      <c r="D9" s="42"/>
      <c r="E9" s="368" t="s">
        <v>228</v>
      </c>
      <c r="F9" s="369"/>
      <c r="G9" s="369"/>
      <c r="H9" s="369"/>
      <c r="I9" s="10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84</v>
      </c>
      <c r="G11" s="42"/>
      <c r="H11" s="42"/>
      <c r="I11" s="107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3. 7. 2017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7" t="s">
        <v>30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7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7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36" t="s">
        <v>5</v>
      </c>
      <c r="F24" s="336"/>
      <c r="G24" s="336"/>
      <c r="H24" s="336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38</v>
      </c>
      <c r="E27" s="42"/>
      <c r="F27" s="42"/>
      <c r="G27" s="42"/>
      <c r="H27" s="42"/>
      <c r="I27" s="106"/>
      <c r="J27" s="116">
        <f>ROUND(J87,2)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7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8">
        <f>ROUND(SUM(BE87:BE403),2)</f>
        <v>0</v>
      </c>
      <c r="G30" s="42"/>
      <c r="H30" s="42"/>
      <c r="I30" s="119">
        <v>0.21</v>
      </c>
      <c r="J30" s="118">
        <f>ROUND(ROUND((SUM(BE87:BE403)),2)*I30,2)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8">
        <f>ROUND(SUM(BF87:BF403),2)</f>
        <v>0</v>
      </c>
      <c r="G31" s="42"/>
      <c r="H31" s="42"/>
      <c r="I31" s="119">
        <v>0.15</v>
      </c>
      <c r="J31" s="118">
        <f>ROUND(ROUND((SUM(BF87:BF403)),2)*I31,2)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18">
        <f>ROUND(SUM(BG87:BG403),2)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18">
        <f>ROUND(SUM(BH87:BH403),2)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18">
        <f>ROUND(SUM(BI87:BI403),2)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48</v>
      </c>
      <c r="E36" s="71"/>
      <c r="F36" s="71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6" t="str">
        <f>E7</f>
        <v>Olomouc - Oprava III. nádvoří Rektorátu UPOL</v>
      </c>
      <c r="F45" s="367"/>
      <c r="G45" s="367"/>
      <c r="H45" s="367"/>
      <c r="I45" s="106"/>
      <c r="J45" s="42"/>
      <c r="K45" s="45"/>
    </row>
    <row r="46" spans="2:11" s="1" customFormat="1" ht="14.45" customHeight="1">
      <c r="B46" s="41"/>
      <c r="C46" s="37" t="s">
        <v>103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8" t="str">
        <f>E9</f>
        <v>2 - IO 01 Zpevněné plochy</v>
      </c>
      <c r="F47" s="369"/>
      <c r="G47" s="369"/>
      <c r="H47" s="369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Křížkovského č.o.8, č.p. 511</v>
      </c>
      <c r="G49" s="42"/>
      <c r="H49" s="42"/>
      <c r="I49" s="107" t="s">
        <v>25</v>
      </c>
      <c r="J49" s="108" t="str">
        <f>IF(J12="","",J12)</f>
        <v>3. 7. 2017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Univerzita Palackého v Olomouci</v>
      </c>
      <c r="G51" s="42"/>
      <c r="H51" s="42"/>
      <c r="I51" s="107" t="s">
        <v>33</v>
      </c>
      <c r="J51" s="35" t="str">
        <f>E21</f>
        <v>Atelier Polách &amp; Bravenec s.r.o.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11" s="1" customFormat="1" ht="29.25" customHeight="1">
      <c r="B54" s="41"/>
      <c r="C54" s="130" t="s">
        <v>106</v>
      </c>
      <c r="D54" s="120"/>
      <c r="E54" s="120"/>
      <c r="F54" s="120"/>
      <c r="G54" s="120"/>
      <c r="H54" s="120"/>
      <c r="I54" s="131"/>
      <c r="J54" s="132" t="s">
        <v>107</v>
      </c>
      <c r="K54" s="13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108</v>
      </c>
      <c r="D56" s="42"/>
      <c r="E56" s="42"/>
      <c r="F56" s="42"/>
      <c r="G56" s="42"/>
      <c r="H56" s="42"/>
      <c r="I56" s="106"/>
      <c r="J56" s="116">
        <f>J87</f>
        <v>0</v>
      </c>
      <c r="K56" s="45"/>
      <c r="AU56" s="24" t="s">
        <v>109</v>
      </c>
    </row>
    <row r="57" spans="2:11" s="7" customFormat="1" ht="24.95" customHeight="1">
      <c r="B57" s="135"/>
      <c r="C57" s="136"/>
      <c r="D57" s="137" t="s">
        <v>110</v>
      </c>
      <c r="E57" s="138"/>
      <c r="F57" s="138"/>
      <c r="G57" s="138"/>
      <c r="H57" s="138"/>
      <c r="I57" s="139"/>
      <c r="J57" s="140">
        <f>J88</f>
        <v>0</v>
      </c>
      <c r="K57" s="141"/>
    </row>
    <row r="58" spans="2:11" s="8" customFormat="1" ht="19.9" customHeight="1">
      <c r="B58" s="142"/>
      <c r="C58" s="143"/>
      <c r="D58" s="144" t="s">
        <v>111</v>
      </c>
      <c r="E58" s="145"/>
      <c r="F58" s="145"/>
      <c r="G58" s="145"/>
      <c r="H58" s="145"/>
      <c r="I58" s="146"/>
      <c r="J58" s="147">
        <f>J89</f>
        <v>0</v>
      </c>
      <c r="K58" s="148"/>
    </row>
    <row r="59" spans="2:11" s="8" customFormat="1" ht="19.9" customHeight="1">
      <c r="B59" s="142"/>
      <c r="C59" s="143"/>
      <c r="D59" s="144" t="s">
        <v>112</v>
      </c>
      <c r="E59" s="145"/>
      <c r="F59" s="145"/>
      <c r="G59" s="145"/>
      <c r="H59" s="145"/>
      <c r="I59" s="146"/>
      <c r="J59" s="147">
        <f>J177</f>
        <v>0</v>
      </c>
      <c r="K59" s="148"/>
    </row>
    <row r="60" spans="2:11" s="8" customFormat="1" ht="19.9" customHeight="1">
      <c r="B60" s="142"/>
      <c r="C60" s="143"/>
      <c r="D60" s="144" t="s">
        <v>229</v>
      </c>
      <c r="E60" s="145"/>
      <c r="F60" s="145"/>
      <c r="G60" s="145"/>
      <c r="H60" s="145"/>
      <c r="I60" s="146"/>
      <c r="J60" s="147">
        <f>J199</f>
        <v>0</v>
      </c>
      <c r="K60" s="148"/>
    </row>
    <row r="61" spans="2:11" s="8" customFormat="1" ht="19.9" customHeight="1">
      <c r="B61" s="142"/>
      <c r="C61" s="143"/>
      <c r="D61" s="144" t="s">
        <v>230</v>
      </c>
      <c r="E61" s="145"/>
      <c r="F61" s="145"/>
      <c r="G61" s="145"/>
      <c r="H61" s="145"/>
      <c r="I61" s="146"/>
      <c r="J61" s="147">
        <f>J208</f>
        <v>0</v>
      </c>
      <c r="K61" s="148"/>
    </row>
    <row r="62" spans="2:11" s="8" customFormat="1" ht="19.9" customHeight="1">
      <c r="B62" s="142"/>
      <c r="C62" s="143"/>
      <c r="D62" s="144" t="s">
        <v>231</v>
      </c>
      <c r="E62" s="145"/>
      <c r="F62" s="145"/>
      <c r="G62" s="145"/>
      <c r="H62" s="145"/>
      <c r="I62" s="146"/>
      <c r="J62" s="147">
        <f>J280</f>
        <v>0</v>
      </c>
      <c r="K62" s="148"/>
    </row>
    <row r="63" spans="2:11" s="8" customFormat="1" ht="19.9" customHeight="1">
      <c r="B63" s="142"/>
      <c r="C63" s="143"/>
      <c r="D63" s="144" t="s">
        <v>113</v>
      </c>
      <c r="E63" s="145"/>
      <c r="F63" s="145"/>
      <c r="G63" s="145"/>
      <c r="H63" s="145"/>
      <c r="I63" s="146"/>
      <c r="J63" s="147">
        <f>J306</f>
        <v>0</v>
      </c>
      <c r="K63" s="148"/>
    </row>
    <row r="64" spans="2:11" s="8" customFormat="1" ht="19.9" customHeight="1">
      <c r="B64" s="142"/>
      <c r="C64" s="143"/>
      <c r="D64" s="144" t="s">
        <v>232</v>
      </c>
      <c r="E64" s="145"/>
      <c r="F64" s="145"/>
      <c r="G64" s="145"/>
      <c r="H64" s="145"/>
      <c r="I64" s="146"/>
      <c r="J64" s="147">
        <f>J368</f>
        <v>0</v>
      </c>
      <c r="K64" s="148"/>
    </row>
    <row r="65" spans="2:11" s="8" customFormat="1" ht="19.9" customHeight="1">
      <c r="B65" s="142"/>
      <c r="C65" s="143"/>
      <c r="D65" s="144" t="s">
        <v>114</v>
      </c>
      <c r="E65" s="145"/>
      <c r="F65" s="145"/>
      <c r="G65" s="145"/>
      <c r="H65" s="145"/>
      <c r="I65" s="146"/>
      <c r="J65" s="147">
        <f>J391</f>
        <v>0</v>
      </c>
      <c r="K65" s="148"/>
    </row>
    <row r="66" spans="2:11" s="7" customFormat="1" ht="24.95" customHeight="1">
      <c r="B66" s="135"/>
      <c r="C66" s="136"/>
      <c r="D66" s="137" t="s">
        <v>115</v>
      </c>
      <c r="E66" s="138"/>
      <c r="F66" s="138"/>
      <c r="G66" s="138"/>
      <c r="H66" s="138"/>
      <c r="I66" s="139"/>
      <c r="J66" s="140">
        <f>J393</f>
        <v>0</v>
      </c>
      <c r="K66" s="141"/>
    </row>
    <row r="67" spans="2:11" s="8" customFormat="1" ht="19.9" customHeight="1">
      <c r="B67" s="142"/>
      <c r="C67" s="143"/>
      <c r="D67" s="144" t="s">
        <v>233</v>
      </c>
      <c r="E67" s="145"/>
      <c r="F67" s="145"/>
      <c r="G67" s="145"/>
      <c r="H67" s="145"/>
      <c r="I67" s="146"/>
      <c r="J67" s="147">
        <f>J394</f>
        <v>0</v>
      </c>
      <c r="K67" s="148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06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27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28"/>
      <c r="J73" s="60"/>
      <c r="K73" s="60"/>
      <c r="L73" s="41"/>
    </row>
    <row r="74" spans="2:12" s="1" customFormat="1" ht="36.95" customHeight="1">
      <c r="B74" s="41"/>
      <c r="C74" s="61" t="s">
        <v>117</v>
      </c>
      <c r="L74" s="41"/>
    </row>
    <row r="75" spans="2:12" s="1" customFormat="1" ht="6.95" customHeight="1">
      <c r="B75" s="41"/>
      <c r="L75" s="41"/>
    </row>
    <row r="76" spans="2:12" s="1" customFormat="1" ht="14.45" customHeight="1">
      <c r="B76" s="41"/>
      <c r="C76" s="63" t="s">
        <v>19</v>
      </c>
      <c r="L76" s="41"/>
    </row>
    <row r="77" spans="2:12" s="1" customFormat="1" ht="22.5" customHeight="1">
      <c r="B77" s="41"/>
      <c r="E77" s="370" t="str">
        <f>E7</f>
        <v>Olomouc - Oprava III. nádvoří Rektorátu UPOL</v>
      </c>
      <c r="F77" s="371"/>
      <c r="G77" s="371"/>
      <c r="H77" s="371"/>
      <c r="L77" s="41"/>
    </row>
    <row r="78" spans="2:12" s="1" customFormat="1" ht="14.45" customHeight="1">
      <c r="B78" s="41"/>
      <c r="C78" s="63" t="s">
        <v>103</v>
      </c>
      <c r="L78" s="41"/>
    </row>
    <row r="79" spans="2:12" s="1" customFormat="1" ht="23.25" customHeight="1">
      <c r="B79" s="41"/>
      <c r="E79" s="347" t="str">
        <f>E9</f>
        <v>2 - IO 01 Zpevněné plochy</v>
      </c>
      <c r="F79" s="372"/>
      <c r="G79" s="372"/>
      <c r="H79" s="372"/>
      <c r="L79" s="41"/>
    </row>
    <row r="80" spans="2:12" s="1" customFormat="1" ht="6.95" customHeight="1">
      <c r="B80" s="41"/>
      <c r="L80" s="41"/>
    </row>
    <row r="81" spans="2:12" s="1" customFormat="1" ht="18" customHeight="1">
      <c r="B81" s="41"/>
      <c r="C81" s="63" t="s">
        <v>23</v>
      </c>
      <c r="F81" s="149" t="str">
        <f>F12</f>
        <v>Křížkovského č.o.8, č.p. 511</v>
      </c>
      <c r="I81" s="150" t="s">
        <v>25</v>
      </c>
      <c r="J81" s="67" t="str">
        <f>IF(J12="","",J12)</f>
        <v>3. 7. 2017</v>
      </c>
      <c r="L81" s="41"/>
    </row>
    <row r="82" spans="2:12" s="1" customFormat="1" ht="6.95" customHeight="1">
      <c r="B82" s="41"/>
      <c r="L82" s="41"/>
    </row>
    <row r="83" spans="2:12" s="1" customFormat="1" ht="13.5">
      <c r="B83" s="41"/>
      <c r="C83" s="63" t="s">
        <v>27</v>
      </c>
      <c r="F83" s="149" t="str">
        <f>E15</f>
        <v xml:space="preserve"> Univerzita Palackého v Olomouci</v>
      </c>
      <c r="I83" s="150" t="s">
        <v>33</v>
      </c>
      <c r="J83" s="149" t="str">
        <f>E21</f>
        <v>Atelier Polách &amp; Bravenec s.r.o.</v>
      </c>
      <c r="L83" s="41"/>
    </row>
    <row r="84" spans="2:12" s="1" customFormat="1" ht="14.45" customHeight="1">
      <c r="B84" s="41"/>
      <c r="C84" s="63" t="s">
        <v>31</v>
      </c>
      <c r="F84" s="149" t="str">
        <f>IF(E18="","",E18)</f>
        <v/>
      </c>
      <c r="L84" s="41"/>
    </row>
    <row r="85" spans="2:12" s="1" customFormat="1" ht="10.35" customHeight="1">
      <c r="B85" s="41"/>
      <c r="L85" s="41"/>
    </row>
    <row r="86" spans="2:20" s="9" customFormat="1" ht="29.25" customHeight="1">
      <c r="B86" s="151"/>
      <c r="C86" s="152" t="s">
        <v>118</v>
      </c>
      <c r="D86" s="153" t="s">
        <v>57</v>
      </c>
      <c r="E86" s="153" t="s">
        <v>53</v>
      </c>
      <c r="F86" s="153" t="s">
        <v>119</v>
      </c>
      <c r="G86" s="153" t="s">
        <v>120</v>
      </c>
      <c r="H86" s="153" t="s">
        <v>121</v>
      </c>
      <c r="I86" s="154" t="s">
        <v>122</v>
      </c>
      <c r="J86" s="153" t="s">
        <v>107</v>
      </c>
      <c r="K86" s="155" t="s">
        <v>123</v>
      </c>
      <c r="L86" s="151"/>
      <c r="M86" s="73" t="s">
        <v>124</v>
      </c>
      <c r="N86" s="74" t="s">
        <v>42</v>
      </c>
      <c r="O86" s="74" t="s">
        <v>125</v>
      </c>
      <c r="P86" s="74" t="s">
        <v>126</v>
      </c>
      <c r="Q86" s="74" t="s">
        <v>127</v>
      </c>
      <c r="R86" s="74" t="s">
        <v>128</v>
      </c>
      <c r="S86" s="74" t="s">
        <v>129</v>
      </c>
      <c r="T86" s="75" t="s">
        <v>130</v>
      </c>
    </row>
    <row r="87" spans="2:63" s="1" customFormat="1" ht="29.25" customHeight="1">
      <c r="B87" s="41"/>
      <c r="C87" s="77" t="s">
        <v>108</v>
      </c>
      <c r="J87" s="156">
        <f>BK87</f>
        <v>0</v>
      </c>
      <c r="L87" s="41"/>
      <c r="M87" s="76"/>
      <c r="N87" s="68"/>
      <c r="O87" s="68"/>
      <c r="P87" s="157">
        <f>P88+P393</f>
        <v>0</v>
      </c>
      <c r="Q87" s="68"/>
      <c r="R87" s="157">
        <f>R88+R393</f>
        <v>807.7210620766105</v>
      </c>
      <c r="S87" s="68"/>
      <c r="T87" s="158">
        <f>T88+T393</f>
        <v>291.41245</v>
      </c>
      <c r="AT87" s="24" t="s">
        <v>71</v>
      </c>
      <c r="AU87" s="24" t="s">
        <v>109</v>
      </c>
      <c r="BK87" s="159">
        <f>BK88+BK393</f>
        <v>0</v>
      </c>
    </row>
    <row r="88" spans="2:63" s="10" customFormat="1" ht="37.35" customHeight="1">
      <c r="B88" s="160"/>
      <c r="D88" s="161" t="s">
        <v>71</v>
      </c>
      <c r="E88" s="162" t="s">
        <v>131</v>
      </c>
      <c r="F88" s="162" t="s">
        <v>132</v>
      </c>
      <c r="I88" s="163"/>
      <c r="J88" s="164">
        <f>BK88</f>
        <v>0</v>
      </c>
      <c r="L88" s="160"/>
      <c r="M88" s="165"/>
      <c r="N88" s="166"/>
      <c r="O88" s="166"/>
      <c r="P88" s="167">
        <f>P89+P177+P199+P208+P280+P306+P368+P391</f>
        <v>0</v>
      </c>
      <c r="Q88" s="166"/>
      <c r="R88" s="167">
        <f>R89+R177+R199+R208+R280+R306+R368+R391</f>
        <v>807.5880891356104</v>
      </c>
      <c r="S88" s="166"/>
      <c r="T88" s="168">
        <f>T89+T177+T199+T208+T280+T306+T368+T391</f>
        <v>291.41245</v>
      </c>
      <c r="AR88" s="161" t="s">
        <v>77</v>
      </c>
      <c r="AT88" s="169" t="s">
        <v>71</v>
      </c>
      <c r="AU88" s="169" t="s">
        <v>72</v>
      </c>
      <c r="AY88" s="161" t="s">
        <v>133</v>
      </c>
      <c r="BK88" s="170">
        <f>BK89+BK177+BK199+BK208+BK280+BK306+BK368+BK391</f>
        <v>0</v>
      </c>
    </row>
    <row r="89" spans="2:63" s="10" customFormat="1" ht="19.9" customHeight="1">
      <c r="B89" s="160"/>
      <c r="D89" s="171" t="s">
        <v>71</v>
      </c>
      <c r="E89" s="172" t="s">
        <v>77</v>
      </c>
      <c r="F89" s="172" t="s">
        <v>134</v>
      </c>
      <c r="I89" s="163"/>
      <c r="J89" s="173">
        <f>BK89</f>
        <v>0</v>
      </c>
      <c r="L89" s="160"/>
      <c r="M89" s="165"/>
      <c r="N89" s="166"/>
      <c r="O89" s="166"/>
      <c r="P89" s="167">
        <f>SUM(P90:P176)</f>
        <v>0</v>
      </c>
      <c r="Q89" s="166"/>
      <c r="R89" s="167">
        <f>SUM(R90:R176)</f>
        <v>5.6067904</v>
      </c>
      <c r="S89" s="166"/>
      <c r="T89" s="168">
        <f>SUM(T90:T176)</f>
        <v>271.31485</v>
      </c>
      <c r="AR89" s="161" t="s">
        <v>77</v>
      </c>
      <c r="AT89" s="169" t="s">
        <v>71</v>
      </c>
      <c r="AU89" s="169" t="s">
        <v>77</v>
      </c>
      <c r="AY89" s="161" t="s">
        <v>133</v>
      </c>
      <c r="BK89" s="170">
        <f>SUM(BK90:BK176)</f>
        <v>0</v>
      </c>
    </row>
    <row r="90" spans="2:65" s="1" customFormat="1" ht="22.5" customHeight="1">
      <c r="B90" s="174"/>
      <c r="C90" s="175" t="s">
        <v>77</v>
      </c>
      <c r="D90" s="175" t="s">
        <v>135</v>
      </c>
      <c r="E90" s="176" t="s">
        <v>234</v>
      </c>
      <c r="F90" s="177" t="s">
        <v>235</v>
      </c>
      <c r="G90" s="178" t="s">
        <v>236</v>
      </c>
      <c r="H90" s="179">
        <v>74.11</v>
      </c>
      <c r="I90" s="180"/>
      <c r="J90" s="181">
        <f>ROUND(I90*H90,2)</f>
        <v>0</v>
      </c>
      <c r="K90" s="177" t="s">
        <v>139</v>
      </c>
      <c r="L90" s="41"/>
      <c r="M90" s="182" t="s">
        <v>5</v>
      </c>
      <c r="N90" s="183" t="s">
        <v>43</v>
      </c>
      <c r="O90" s="42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AR90" s="24" t="s">
        <v>88</v>
      </c>
      <c r="AT90" s="24" t="s">
        <v>135</v>
      </c>
      <c r="AU90" s="24" t="s">
        <v>81</v>
      </c>
      <c r="AY90" s="24" t="s">
        <v>133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4" t="s">
        <v>77</v>
      </c>
      <c r="BK90" s="186">
        <f>ROUND(I90*H90,2)</f>
        <v>0</v>
      </c>
      <c r="BL90" s="24" t="s">
        <v>88</v>
      </c>
      <c r="BM90" s="24" t="s">
        <v>237</v>
      </c>
    </row>
    <row r="91" spans="2:51" s="11" customFormat="1" ht="13.5">
      <c r="B91" s="187"/>
      <c r="D91" s="188" t="s">
        <v>141</v>
      </c>
      <c r="E91" s="189" t="s">
        <v>5</v>
      </c>
      <c r="F91" s="190" t="s">
        <v>238</v>
      </c>
      <c r="H91" s="191" t="s">
        <v>5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91" t="s">
        <v>141</v>
      </c>
      <c r="AU91" s="191" t="s">
        <v>81</v>
      </c>
      <c r="AV91" s="11" t="s">
        <v>77</v>
      </c>
      <c r="AW91" s="11" t="s">
        <v>36</v>
      </c>
      <c r="AX91" s="11" t="s">
        <v>72</v>
      </c>
      <c r="AY91" s="191" t="s">
        <v>133</v>
      </c>
    </row>
    <row r="92" spans="2:51" s="11" customFormat="1" ht="13.5">
      <c r="B92" s="187"/>
      <c r="D92" s="188" t="s">
        <v>141</v>
      </c>
      <c r="E92" s="189" t="s">
        <v>5</v>
      </c>
      <c r="F92" s="190" t="s">
        <v>239</v>
      </c>
      <c r="H92" s="191" t="s">
        <v>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91" t="s">
        <v>141</v>
      </c>
      <c r="AU92" s="191" t="s">
        <v>81</v>
      </c>
      <c r="AV92" s="11" t="s">
        <v>77</v>
      </c>
      <c r="AW92" s="11" t="s">
        <v>36</v>
      </c>
      <c r="AX92" s="11" t="s">
        <v>72</v>
      </c>
      <c r="AY92" s="191" t="s">
        <v>133</v>
      </c>
    </row>
    <row r="93" spans="2:51" s="12" customFormat="1" ht="13.5">
      <c r="B93" s="196"/>
      <c r="D93" s="213" t="s">
        <v>141</v>
      </c>
      <c r="E93" s="238" t="s">
        <v>5</v>
      </c>
      <c r="F93" s="239" t="s">
        <v>240</v>
      </c>
      <c r="H93" s="240">
        <v>74.11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141</v>
      </c>
      <c r="AU93" s="197" t="s">
        <v>81</v>
      </c>
      <c r="AV93" s="12" t="s">
        <v>81</v>
      </c>
      <c r="AW93" s="12" t="s">
        <v>36</v>
      </c>
      <c r="AX93" s="12" t="s">
        <v>77</v>
      </c>
      <c r="AY93" s="197" t="s">
        <v>133</v>
      </c>
    </row>
    <row r="94" spans="2:65" s="1" customFormat="1" ht="22.5" customHeight="1">
      <c r="B94" s="174"/>
      <c r="C94" s="175" t="s">
        <v>81</v>
      </c>
      <c r="D94" s="175" t="s">
        <v>135</v>
      </c>
      <c r="E94" s="176" t="s">
        <v>241</v>
      </c>
      <c r="F94" s="177" t="s">
        <v>242</v>
      </c>
      <c r="G94" s="178" t="s">
        <v>190</v>
      </c>
      <c r="H94" s="179">
        <v>5</v>
      </c>
      <c r="I94" s="180"/>
      <c r="J94" s="181">
        <f>ROUND(I94*H94,2)</f>
        <v>0</v>
      </c>
      <c r="K94" s="177" t="s">
        <v>139</v>
      </c>
      <c r="L94" s="41"/>
      <c r="M94" s="182" t="s">
        <v>5</v>
      </c>
      <c r="N94" s="183" t="s">
        <v>43</v>
      </c>
      <c r="O94" s="42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AR94" s="24" t="s">
        <v>88</v>
      </c>
      <c r="AT94" s="24" t="s">
        <v>135</v>
      </c>
      <c r="AU94" s="24" t="s">
        <v>81</v>
      </c>
      <c r="AY94" s="24" t="s">
        <v>133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4" t="s">
        <v>77</v>
      </c>
      <c r="BK94" s="186">
        <f>ROUND(I94*H94,2)</f>
        <v>0</v>
      </c>
      <c r="BL94" s="24" t="s">
        <v>88</v>
      </c>
      <c r="BM94" s="24" t="s">
        <v>243</v>
      </c>
    </row>
    <row r="95" spans="2:51" s="11" customFormat="1" ht="13.5">
      <c r="B95" s="187"/>
      <c r="D95" s="188" t="s">
        <v>141</v>
      </c>
      <c r="E95" s="189" t="s">
        <v>5</v>
      </c>
      <c r="F95" s="190" t="s">
        <v>238</v>
      </c>
      <c r="H95" s="191" t="s">
        <v>5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91" t="s">
        <v>141</v>
      </c>
      <c r="AU95" s="191" t="s">
        <v>81</v>
      </c>
      <c r="AV95" s="11" t="s">
        <v>77</v>
      </c>
      <c r="AW95" s="11" t="s">
        <v>36</v>
      </c>
      <c r="AX95" s="11" t="s">
        <v>72</v>
      </c>
      <c r="AY95" s="191" t="s">
        <v>133</v>
      </c>
    </row>
    <row r="96" spans="2:51" s="11" customFormat="1" ht="13.5">
      <c r="B96" s="187"/>
      <c r="D96" s="188" t="s">
        <v>141</v>
      </c>
      <c r="E96" s="189" t="s">
        <v>5</v>
      </c>
      <c r="F96" s="190" t="s">
        <v>244</v>
      </c>
      <c r="H96" s="191" t="s">
        <v>5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91" t="s">
        <v>141</v>
      </c>
      <c r="AU96" s="191" t="s">
        <v>81</v>
      </c>
      <c r="AV96" s="11" t="s">
        <v>77</v>
      </c>
      <c r="AW96" s="11" t="s">
        <v>36</v>
      </c>
      <c r="AX96" s="11" t="s">
        <v>72</v>
      </c>
      <c r="AY96" s="191" t="s">
        <v>133</v>
      </c>
    </row>
    <row r="97" spans="2:51" s="12" customFormat="1" ht="13.5">
      <c r="B97" s="196"/>
      <c r="D97" s="213" t="s">
        <v>141</v>
      </c>
      <c r="E97" s="238" t="s">
        <v>5</v>
      </c>
      <c r="F97" s="239" t="s">
        <v>245</v>
      </c>
      <c r="H97" s="240">
        <v>5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197" t="s">
        <v>141</v>
      </c>
      <c r="AU97" s="197" t="s">
        <v>81</v>
      </c>
      <c r="AV97" s="12" t="s">
        <v>81</v>
      </c>
      <c r="AW97" s="12" t="s">
        <v>36</v>
      </c>
      <c r="AX97" s="12" t="s">
        <v>77</v>
      </c>
      <c r="AY97" s="197" t="s">
        <v>133</v>
      </c>
    </row>
    <row r="98" spans="2:65" s="1" customFormat="1" ht="31.5" customHeight="1">
      <c r="B98" s="174"/>
      <c r="C98" s="175" t="s">
        <v>85</v>
      </c>
      <c r="D98" s="175" t="s">
        <v>135</v>
      </c>
      <c r="E98" s="176" t="s">
        <v>246</v>
      </c>
      <c r="F98" s="177" t="s">
        <v>247</v>
      </c>
      <c r="G98" s="178" t="s">
        <v>190</v>
      </c>
      <c r="H98" s="179">
        <v>5</v>
      </c>
      <c r="I98" s="180"/>
      <c r="J98" s="181">
        <f>ROUND(I98*H98,2)</f>
        <v>0</v>
      </c>
      <c r="K98" s="177" t="s">
        <v>139</v>
      </c>
      <c r="L98" s="41"/>
      <c r="M98" s="182" t="s">
        <v>5</v>
      </c>
      <c r="N98" s="183" t="s">
        <v>43</v>
      </c>
      <c r="O98" s="42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AR98" s="24" t="s">
        <v>88</v>
      </c>
      <c r="AT98" s="24" t="s">
        <v>135</v>
      </c>
      <c r="AU98" s="24" t="s">
        <v>81</v>
      </c>
      <c r="AY98" s="24" t="s">
        <v>133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4" t="s">
        <v>77</v>
      </c>
      <c r="BK98" s="186">
        <f>ROUND(I98*H98,2)</f>
        <v>0</v>
      </c>
      <c r="BL98" s="24" t="s">
        <v>88</v>
      </c>
      <c r="BM98" s="24" t="s">
        <v>248</v>
      </c>
    </row>
    <row r="99" spans="2:51" s="11" customFormat="1" ht="13.5">
      <c r="B99" s="187"/>
      <c r="D99" s="188" t="s">
        <v>141</v>
      </c>
      <c r="E99" s="189" t="s">
        <v>5</v>
      </c>
      <c r="F99" s="190" t="s">
        <v>238</v>
      </c>
      <c r="H99" s="191" t="s">
        <v>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91" t="s">
        <v>141</v>
      </c>
      <c r="AU99" s="191" t="s">
        <v>81</v>
      </c>
      <c r="AV99" s="11" t="s">
        <v>77</v>
      </c>
      <c r="AW99" s="11" t="s">
        <v>36</v>
      </c>
      <c r="AX99" s="11" t="s">
        <v>72</v>
      </c>
      <c r="AY99" s="191" t="s">
        <v>133</v>
      </c>
    </row>
    <row r="100" spans="2:51" s="11" customFormat="1" ht="13.5">
      <c r="B100" s="187"/>
      <c r="D100" s="188" t="s">
        <v>141</v>
      </c>
      <c r="E100" s="189" t="s">
        <v>5</v>
      </c>
      <c r="F100" s="190" t="s">
        <v>249</v>
      </c>
      <c r="H100" s="191" t="s">
        <v>5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91" t="s">
        <v>141</v>
      </c>
      <c r="AU100" s="191" t="s">
        <v>81</v>
      </c>
      <c r="AV100" s="11" t="s">
        <v>77</v>
      </c>
      <c r="AW100" s="11" t="s">
        <v>36</v>
      </c>
      <c r="AX100" s="11" t="s">
        <v>72</v>
      </c>
      <c r="AY100" s="191" t="s">
        <v>133</v>
      </c>
    </row>
    <row r="101" spans="2:51" s="12" customFormat="1" ht="13.5">
      <c r="B101" s="196"/>
      <c r="D101" s="213" t="s">
        <v>141</v>
      </c>
      <c r="E101" s="238" t="s">
        <v>5</v>
      </c>
      <c r="F101" s="239" t="s">
        <v>245</v>
      </c>
      <c r="H101" s="240">
        <v>5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141</v>
      </c>
      <c r="AU101" s="197" t="s">
        <v>81</v>
      </c>
      <c r="AV101" s="12" t="s">
        <v>81</v>
      </c>
      <c r="AW101" s="12" t="s">
        <v>36</v>
      </c>
      <c r="AX101" s="12" t="s">
        <v>77</v>
      </c>
      <c r="AY101" s="197" t="s">
        <v>133</v>
      </c>
    </row>
    <row r="102" spans="2:65" s="1" customFormat="1" ht="22.5" customHeight="1">
      <c r="B102" s="174"/>
      <c r="C102" s="175" t="s">
        <v>88</v>
      </c>
      <c r="D102" s="175" t="s">
        <v>135</v>
      </c>
      <c r="E102" s="176" t="s">
        <v>250</v>
      </c>
      <c r="F102" s="177" t="s">
        <v>251</v>
      </c>
      <c r="G102" s="178" t="s">
        <v>236</v>
      </c>
      <c r="H102" s="179">
        <v>66.99</v>
      </c>
      <c r="I102" s="180"/>
      <c r="J102" s="181">
        <f>ROUND(I102*H102,2)</f>
        <v>0</v>
      </c>
      <c r="K102" s="177" t="s">
        <v>139</v>
      </c>
      <c r="L102" s="41"/>
      <c r="M102" s="182" t="s">
        <v>5</v>
      </c>
      <c r="N102" s="183" t="s">
        <v>43</v>
      </c>
      <c r="O102" s="42"/>
      <c r="P102" s="184">
        <f>O102*H102</f>
        <v>0</v>
      </c>
      <c r="Q102" s="184">
        <v>0</v>
      </c>
      <c r="R102" s="184">
        <f>Q102*H102</f>
        <v>0</v>
      </c>
      <c r="S102" s="184">
        <v>0.255</v>
      </c>
      <c r="T102" s="185">
        <f>S102*H102</f>
        <v>17.082449999999998</v>
      </c>
      <c r="AR102" s="24" t="s">
        <v>88</v>
      </c>
      <c r="AT102" s="24" t="s">
        <v>135</v>
      </c>
      <c r="AU102" s="24" t="s">
        <v>81</v>
      </c>
      <c r="AY102" s="24" t="s">
        <v>133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4" t="s">
        <v>77</v>
      </c>
      <c r="BK102" s="186">
        <f>ROUND(I102*H102,2)</f>
        <v>0</v>
      </c>
      <c r="BL102" s="24" t="s">
        <v>88</v>
      </c>
      <c r="BM102" s="24" t="s">
        <v>252</v>
      </c>
    </row>
    <row r="103" spans="2:51" s="11" customFormat="1" ht="13.5">
      <c r="B103" s="187"/>
      <c r="D103" s="188" t="s">
        <v>141</v>
      </c>
      <c r="E103" s="189" t="s">
        <v>5</v>
      </c>
      <c r="F103" s="190" t="s">
        <v>238</v>
      </c>
      <c r="H103" s="191" t="s">
        <v>5</v>
      </c>
      <c r="I103" s="192"/>
      <c r="L103" s="187"/>
      <c r="M103" s="193"/>
      <c r="N103" s="194"/>
      <c r="O103" s="194"/>
      <c r="P103" s="194"/>
      <c r="Q103" s="194"/>
      <c r="R103" s="194"/>
      <c r="S103" s="194"/>
      <c r="T103" s="195"/>
      <c r="AT103" s="191" t="s">
        <v>141</v>
      </c>
      <c r="AU103" s="191" t="s">
        <v>81</v>
      </c>
      <c r="AV103" s="11" t="s">
        <v>77</v>
      </c>
      <c r="AW103" s="11" t="s">
        <v>36</v>
      </c>
      <c r="AX103" s="11" t="s">
        <v>72</v>
      </c>
      <c r="AY103" s="191" t="s">
        <v>133</v>
      </c>
    </row>
    <row r="104" spans="2:51" s="11" customFormat="1" ht="13.5">
      <c r="B104" s="187"/>
      <c r="D104" s="188" t="s">
        <v>141</v>
      </c>
      <c r="E104" s="189" t="s">
        <v>5</v>
      </c>
      <c r="F104" s="190" t="s">
        <v>253</v>
      </c>
      <c r="H104" s="191" t="s">
        <v>5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91" t="s">
        <v>141</v>
      </c>
      <c r="AU104" s="191" t="s">
        <v>81</v>
      </c>
      <c r="AV104" s="11" t="s">
        <v>77</v>
      </c>
      <c r="AW104" s="11" t="s">
        <v>36</v>
      </c>
      <c r="AX104" s="11" t="s">
        <v>72</v>
      </c>
      <c r="AY104" s="191" t="s">
        <v>133</v>
      </c>
    </row>
    <row r="105" spans="2:51" s="12" customFormat="1" ht="13.5">
      <c r="B105" s="196"/>
      <c r="D105" s="188" t="s">
        <v>141</v>
      </c>
      <c r="E105" s="197" t="s">
        <v>5</v>
      </c>
      <c r="F105" s="198" t="s">
        <v>254</v>
      </c>
      <c r="H105" s="199">
        <v>46.78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141</v>
      </c>
      <c r="AU105" s="197" t="s">
        <v>81</v>
      </c>
      <c r="AV105" s="12" t="s">
        <v>81</v>
      </c>
      <c r="AW105" s="12" t="s">
        <v>36</v>
      </c>
      <c r="AX105" s="12" t="s">
        <v>72</v>
      </c>
      <c r="AY105" s="197" t="s">
        <v>133</v>
      </c>
    </row>
    <row r="106" spans="2:51" s="11" customFormat="1" ht="13.5">
      <c r="B106" s="187"/>
      <c r="D106" s="188" t="s">
        <v>141</v>
      </c>
      <c r="E106" s="189" t="s">
        <v>5</v>
      </c>
      <c r="F106" s="190" t="s">
        <v>255</v>
      </c>
      <c r="H106" s="191" t="s">
        <v>5</v>
      </c>
      <c r="I106" s="192"/>
      <c r="L106" s="187"/>
      <c r="M106" s="193"/>
      <c r="N106" s="194"/>
      <c r="O106" s="194"/>
      <c r="P106" s="194"/>
      <c r="Q106" s="194"/>
      <c r="R106" s="194"/>
      <c r="S106" s="194"/>
      <c r="T106" s="195"/>
      <c r="AT106" s="191" t="s">
        <v>141</v>
      </c>
      <c r="AU106" s="191" t="s">
        <v>81</v>
      </c>
      <c r="AV106" s="11" t="s">
        <v>77</v>
      </c>
      <c r="AW106" s="11" t="s">
        <v>36</v>
      </c>
      <c r="AX106" s="11" t="s">
        <v>72</v>
      </c>
      <c r="AY106" s="191" t="s">
        <v>133</v>
      </c>
    </row>
    <row r="107" spans="2:51" s="12" customFormat="1" ht="13.5">
      <c r="B107" s="196"/>
      <c r="D107" s="188" t="s">
        <v>141</v>
      </c>
      <c r="E107" s="197" t="s">
        <v>5</v>
      </c>
      <c r="F107" s="198" t="s">
        <v>256</v>
      </c>
      <c r="H107" s="199">
        <v>20.21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141</v>
      </c>
      <c r="AU107" s="197" t="s">
        <v>81</v>
      </c>
      <c r="AV107" s="12" t="s">
        <v>81</v>
      </c>
      <c r="AW107" s="12" t="s">
        <v>36</v>
      </c>
      <c r="AX107" s="12" t="s">
        <v>72</v>
      </c>
      <c r="AY107" s="197" t="s">
        <v>133</v>
      </c>
    </row>
    <row r="108" spans="2:51" s="14" customFormat="1" ht="13.5">
      <c r="B108" s="212"/>
      <c r="D108" s="213" t="s">
        <v>141</v>
      </c>
      <c r="E108" s="214" t="s">
        <v>5</v>
      </c>
      <c r="F108" s="215" t="s">
        <v>146</v>
      </c>
      <c r="H108" s="216">
        <v>66.99</v>
      </c>
      <c r="I108" s="217"/>
      <c r="L108" s="212"/>
      <c r="M108" s="218"/>
      <c r="N108" s="219"/>
      <c r="O108" s="219"/>
      <c r="P108" s="219"/>
      <c r="Q108" s="219"/>
      <c r="R108" s="219"/>
      <c r="S108" s="219"/>
      <c r="T108" s="220"/>
      <c r="AT108" s="221" t="s">
        <v>141</v>
      </c>
      <c r="AU108" s="221" t="s">
        <v>81</v>
      </c>
      <c r="AV108" s="14" t="s">
        <v>88</v>
      </c>
      <c r="AW108" s="14" t="s">
        <v>36</v>
      </c>
      <c r="AX108" s="14" t="s">
        <v>77</v>
      </c>
      <c r="AY108" s="221" t="s">
        <v>133</v>
      </c>
    </row>
    <row r="109" spans="2:65" s="1" customFormat="1" ht="22.5" customHeight="1">
      <c r="B109" s="174"/>
      <c r="C109" s="175" t="s">
        <v>91</v>
      </c>
      <c r="D109" s="175" t="s">
        <v>135</v>
      </c>
      <c r="E109" s="176" t="s">
        <v>257</v>
      </c>
      <c r="F109" s="177" t="s">
        <v>258</v>
      </c>
      <c r="G109" s="178" t="s">
        <v>236</v>
      </c>
      <c r="H109" s="179">
        <v>28.44</v>
      </c>
      <c r="I109" s="180"/>
      <c r="J109" s="181">
        <f>ROUND(I109*H109,2)</f>
        <v>0</v>
      </c>
      <c r="K109" s="177" t="s">
        <v>139</v>
      </c>
      <c r="L109" s="41"/>
      <c r="M109" s="182" t="s">
        <v>5</v>
      </c>
      <c r="N109" s="183" t="s">
        <v>43</v>
      </c>
      <c r="O109" s="42"/>
      <c r="P109" s="184">
        <f>O109*H109</f>
        <v>0</v>
      </c>
      <c r="Q109" s="184">
        <v>0</v>
      </c>
      <c r="R109" s="184">
        <f>Q109*H109</f>
        <v>0</v>
      </c>
      <c r="S109" s="184">
        <v>0.32</v>
      </c>
      <c r="T109" s="185">
        <f>S109*H109</f>
        <v>9.100800000000001</v>
      </c>
      <c r="AR109" s="24" t="s">
        <v>88</v>
      </c>
      <c r="AT109" s="24" t="s">
        <v>135</v>
      </c>
      <c r="AU109" s="24" t="s">
        <v>81</v>
      </c>
      <c r="AY109" s="24" t="s">
        <v>133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4" t="s">
        <v>77</v>
      </c>
      <c r="BK109" s="186">
        <f>ROUND(I109*H109,2)</f>
        <v>0</v>
      </c>
      <c r="BL109" s="24" t="s">
        <v>88</v>
      </c>
      <c r="BM109" s="24" t="s">
        <v>259</v>
      </c>
    </row>
    <row r="110" spans="2:51" s="11" customFormat="1" ht="13.5">
      <c r="B110" s="187"/>
      <c r="D110" s="188" t="s">
        <v>141</v>
      </c>
      <c r="E110" s="189" t="s">
        <v>5</v>
      </c>
      <c r="F110" s="190" t="s">
        <v>260</v>
      </c>
      <c r="H110" s="191" t="s">
        <v>5</v>
      </c>
      <c r="I110" s="192"/>
      <c r="L110" s="187"/>
      <c r="M110" s="193"/>
      <c r="N110" s="194"/>
      <c r="O110" s="194"/>
      <c r="P110" s="194"/>
      <c r="Q110" s="194"/>
      <c r="R110" s="194"/>
      <c r="S110" s="194"/>
      <c r="T110" s="195"/>
      <c r="AT110" s="191" t="s">
        <v>141</v>
      </c>
      <c r="AU110" s="191" t="s">
        <v>81</v>
      </c>
      <c r="AV110" s="11" t="s">
        <v>77</v>
      </c>
      <c r="AW110" s="11" t="s">
        <v>36</v>
      </c>
      <c r="AX110" s="11" t="s">
        <v>72</v>
      </c>
      <c r="AY110" s="191" t="s">
        <v>133</v>
      </c>
    </row>
    <row r="111" spans="2:51" s="11" customFormat="1" ht="27">
      <c r="B111" s="187"/>
      <c r="D111" s="188" t="s">
        <v>141</v>
      </c>
      <c r="E111" s="189" t="s">
        <v>5</v>
      </c>
      <c r="F111" s="190" t="s">
        <v>261</v>
      </c>
      <c r="H111" s="191" t="s">
        <v>5</v>
      </c>
      <c r="I111" s="192"/>
      <c r="L111" s="187"/>
      <c r="M111" s="193"/>
      <c r="N111" s="194"/>
      <c r="O111" s="194"/>
      <c r="P111" s="194"/>
      <c r="Q111" s="194"/>
      <c r="R111" s="194"/>
      <c r="S111" s="194"/>
      <c r="T111" s="195"/>
      <c r="AT111" s="191" t="s">
        <v>141</v>
      </c>
      <c r="AU111" s="191" t="s">
        <v>81</v>
      </c>
      <c r="AV111" s="11" t="s">
        <v>77</v>
      </c>
      <c r="AW111" s="11" t="s">
        <v>36</v>
      </c>
      <c r="AX111" s="11" t="s">
        <v>72</v>
      </c>
      <c r="AY111" s="191" t="s">
        <v>133</v>
      </c>
    </row>
    <row r="112" spans="2:51" s="12" customFormat="1" ht="13.5">
      <c r="B112" s="196"/>
      <c r="D112" s="213" t="s">
        <v>141</v>
      </c>
      <c r="E112" s="238" t="s">
        <v>5</v>
      </c>
      <c r="F112" s="239" t="s">
        <v>262</v>
      </c>
      <c r="H112" s="240">
        <v>28.44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141</v>
      </c>
      <c r="AU112" s="197" t="s">
        <v>81</v>
      </c>
      <c r="AV112" s="12" t="s">
        <v>81</v>
      </c>
      <c r="AW112" s="12" t="s">
        <v>36</v>
      </c>
      <c r="AX112" s="12" t="s">
        <v>77</v>
      </c>
      <c r="AY112" s="197" t="s">
        <v>133</v>
      </c>
    </row>
    <row r="113" spans="2:65" s="1" customFormat="1" ht="31.5" customHeight="1">
      <c r="B113" s="174"/>
      <c r="C113" s="175" t="s">
        <v>94</v>
      </c>
      <c r="D113" s="175" t="s">
        <v>135</v>
      </c>
      <c r="E113" s="176" t="s">
        <v>263</v>
      </c>
      <c r="F113" s="177" t="s">
        <v>264</v>
      </c>
      <c r="G113" s="178" t="s">
        <v>236</v>
      </c>
      <c r="H113" s="179">
        <v>259.43</v>
      </c>
      <c r="I113" s="180"/>
      <c r="J113" s="181">
        <f>ROUND(I113*H113,2)</f>
        <v>0</v>
      </c>
      <c r="K113" s="177" t="s">
        <v>139</v>
      </c>
      <c r="L113" s="41"/>
      <c r="M113" s="182" t="s">
        <v>5</v>
      </c>
      <c r="N113" s="183" t="s">
        <v>43</v>
      </c>
      <c r="O113" s="42"/>
      <c r="P113" s="184">
        <f>O113*H113</f>
        <v>0</v>
      </c>
      <c r="Q113" s="184">
        <v>0</v>
      </c>
      <c r="R113" s="184">
        <f>Q113*H113</f>
        <v>0</v>
      </c>
      <c r="S113" s="184">
        <v>0.425</v>
      </c>
      <c r="T113" s="185">
        <f>S113*H113</f>
        <v>110.25775</v>
      </c>
      <c r="AR113" s="24" t="s">
        <v>88</v>
      </c>
      <c r="AT113" s="24" t="s">
        <v>135</v>
      </c>
      <c r="AU113" s="24" t="s">
        <v>81</v>
      </c>
      <c r="AY113" s="24" t="s">
        <v>133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4" t="s">
        <v>77</v>
      </c>
      <c r="BK113" s="186">
        <f>ROUND(I113*H113,2)</f>
        <v>0</v>
      </c>
      <c r="BL113" s="24" t="s">
        <v>88</v>
      </c>
      <c r="BM113" s="24" t="s">
        <v>265</v>
      </c>
    </row>
    <row r="114" spans="2:51" s="11" customFormat="1" ht="13.5">
      <c r="B114" s="187"/>
      <c r="D114" s="188" t="s">
        <v>141</v>
      </c>
      <c r="E114" s="189" t="s">
        <v>5</v>
      </c>
      <c r="F114" s="190" t="s">
        <v>238</v>
      </c>
      <c r="H114" s="191" t="s">
        <v>5</v>
      </c>
      <c r="I114" s="192"/>
      <c r="L114" s="187"/>
      <c r="M114" s="193"/>
      <c r="N114" s="194"/>
      <c r="O114" s="194"/>
      <c r="P114" s="194"/>
      <c r="Q114" s="194"/>
      <c r="R114" s="194"/>
      <c r="S114" s="194"/>
      <c r="T114" s="195"/>
      <c r="AT114" s="191" t="s">
        <v>141</v>
      </c>
      <c r="AU114" s="191" t="s">
        <v>81</v>
      </c>
      <c r="AV114" s="11" t="s">
        <v>77</v>
      </c>
      <c r="AW114" s="11" t="s">
        <v>36</v>
      </c>
      <c r="AX114" s="11" t="s">
        <v>72</v>
      </c>
      <c r="AY114" s="191" t="s">
        <v>133</v>
      </c>
    </row>
    <row r="115" spans="2:51" s="11" customFormat="1" ht="13.5">
      <c r="B115" s="187"/>
      <c r="D115" s="188" t="s">
        <v>141</v>
      </c>
      <c r="E115" s="189" t="s">
        <v>5</v>
      </c>
      <c r="F115" s="190" t="s">
        <v>266</v>
      </c>
      <c r="H115" s="191" t="s">
        <v>5</v>
      </c>
      <c r="I115" s="192"/>
      <c r="L115" s="187"/>
      <c r="M115" s="193"/>
      <c r="N115" s="194"/>
      <c r="O115" s="194"/>
      <c r="P115" s="194"/>
      <c r="Q115" s="194"/>
      <c r="R115" s="194"/>
      <c r="S115" s="194"/>
      <c r="T115" s="195"/>
      <c r="AT115" s="191" t="s">
        <v>141</v>
      </c>
      <c r="AU115" s="191" t="s">
        <v>81</v>
      </c>
      <c r="AV115" s="11" t="s">
        <v>77</v>
      </c>
      <c r="AW115" s="11" t="s">
        <v>36</v>
      </c>
      <c r="AX115" s="11" t="s">
        <v>72</v>
      </c>
      <c r="AY115" s="191" t="s">
        <v>133</v>
      </c>
    </row>
    <row r="116" spans="2:51" s="12" customFormat="1" ht="13.5">
      <c r="B116" s="196"/>
      <c r="D116" s="213" t="s">
        <v>141</v>
      </c>
      <c r="E116" s="238" t="s">
        <v>5</v>
      </c>
      <c r="F116" s="239" t="s">
        <v>267</v>
      </c>
      <c r="H116" s="240">
        <v>259.43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141</v>
      </c>
      <c r="AU116" s="197" t="s">
        <v>81</v>
      </c>
      <c r="AV116" s="12" t="s">
        <v>81</v>
      </c>
      <c r="AW116" s="12" t="s">
        <v>36</v>
      </c>
      <c r="AX116" s="12" t="s">
        <v>77</v>
      </c>
      <c r="AY116" s="197" t="s">
        <v>133</v>
      </c>
    </row>
    <row r="117" spans="2:65" s="1" customFormat="1" ht="22.5" customHeight="1">
      <c r="B117" s="174"/>
      <c r="C117" s="175" t="s">
        <v>168</v>
      </c>
      <c r="D117" s="175" t="s">
        <v>135</v>
      </c>
      <c r="E117" s="176" t="s">
        <v>268</v>
      </c>
      <c r="F117" s="177" t="s">
        <v>269</v>
      </c>
      <c r="G117" s="178" t="s">
        <v>236</v>
      </c>
      <c r="H117" s="179">
        <v>64.91</v>
      </c>
      <c r="I117" s="180"/>
      <c r="J117" s="181">
        <f>ROUND(I117*H117,2)</f>
        <v>0</v>
      </c>
      <c r="K117" s="177" t="s">
        <v>139</v>
      </c>
      <c r="L117" s="41"/>
      <c r="M117" s="182" t="s">
        <v>5</v>
      </c>
      <c r="N117" s="183" t="s">
        <v>43</v>
      </c>
      <c r="O117" s="42"/>
      <c r="P117" s="184">
        <f>O117*H117</f>
        <v>0</v>
      </c>
      <c r="Q117" s="184">
        <v>0</v>
      </c>
      <c r="R117" s="184">
        <f>Q117*H117</f>
        <v>0</v>
      </c>
      <c r="S117" s="184">
        <v>0.625</v>
      </c>
      <c r="T117" s="185">
        <f>S117*H117</f>
        <v>40.568749999999994</v>
      </c>
      <c r="AR117" s="24" t="s">
        <v>88</v>
      </c>
      <c r="AT117" s="24" t="s">
        <v>135</v>
      </c>
      <c r="AU117" s="24" t="s">
        <v>81</v>
      </c>
      <c r="AY117" s="24" t="s">
        <v>133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4" t="s">
        <v>77</v>
      </c>
      <c r="BK117" s="186">
        <f>ROUND(I117*H117,2)</f>
        <v>0</v>
      </c>
      <c r="BL117" s="24" t="s">
        <v>88</v>
      </c>
      <c r="BM117" s="24" t="s">
        <v>270</v>
      </c>
    </row>
    <row r="118" spans="2:51" s="11" customFormat="1" ht="13.5">
      <c r="B118" s="187"/>
      <c r="D118" s="188" t="s">
        <v>141</v>
      </c>
      <c r="E118" s="189" t="s">
        <v>5</v>
      </c>
      <c r="F118" s="190" t="s">
        <v>238</v>
      </c>
      <c r="H118" s="191" t="s">
        <v>5</v>
      </c>
      <c r="I118" s="192"/>
      <c r="L118" s="187"/>
      <c r="M118" s="193"/>
      <c r="N118" s="194"/>
      <c r="O118" s="194"/>
      <c r="P118" s="194"/>
      <c r="Q118" s="194"/>
      <c r="R118" s="194"/>
      <c r="S118" s="194"/>
      <c r="T118" s="195"/>
      <c r="AT118" s="191" t="s">
        <v>141</v>
      </c>
      <c r="AU118" s="191" t="s">
        <v>81</v>
      </c>
      <c r="AV118" s="11" t="s">
        <v>77</v>
      </c>
      <c r="AW118" s="11" t="s">
        <v>36</v>
      </c>
      <c r="AX118" s="11" t="s">
        <v>72</v>
      </c>
      <c r="AY118" s="191" t="s">
        <v>133</v>
      </c>
    </row>
    <row r="119" spans="2:51" s="11" customFormat="1" ht="13.5">
      <c r="B119" s="187"/>
      <c r="D119" s="188" t="s">
        <v>141</v>
      </c>
      <c r="E119" s="189" t="s">
        <v>5</v>
      </c>
      <c r="F119" s="190" t="s">
        <v>271</v>
      </c>
      <c r="H119" s="191" t="s">
        <v>5</v>
      </c>
      <c r="I119" s="192"/>
      <c r="L119" s="187"/>
      <c r="M119" s="193"/>
      <c r="N119" s="194"/>
      <c r="O119" s="194"/>
      <c r="P119" s="194"/>
      <c r="Q119" s="194"/>
      <c r="R119" s="194"/>
      <c r="S119" s="194"/>
      <c r="T119" s="195"/>
      <c r="AT119" s="191" t="s">
        <v>141</v>
      </c>
      <c r="AU119" s="191" t="s">
        <v>81</v>
      </c>
      <c r="AV119" s="11" t="s">
        <v>77</v>
      </c>
      <c r="AW119" s="11" t="s">
        <v>36</v>
      </c>
      <c r="AX119" s="11" t="s">
        <v>72</v>
      </c>
      <c r="AY119" s="191" t="s">
        <v>133</v>
      </c>
    </row>
    <row r="120" spans="2:51" s="12" customFormat="1" ht="13.5">
      <c r="B120" s="196"/>
      <c r="D120" s="213" t="s">
        <v>141</v>
      </c>
      <c r="E120" s="238" t="s">
        <v>5</v>
      </c>
      <c r="F120" s="239" t="s">
        <v>272</v>
      </c>
      <c r="H120" s="240">
        <v>64.91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141</v>
      </c>
      <c r="AU120" s="197" t="s">
        <v>81</v>
      </c>
      <c r="AV120" s="12" t="s">
        <v>81</v>
      </c>
      <c r="AW120" s="12" t="s">
        <v>36</v>
      </c>
      <c r="AX120" s="12" t="s">
        <v>77</v>
      </c>
      <c r="AY120" s="197" t="s">
        <v>133</v>
      </c>
    </row>
    <row r="121" spans="2:65" s="1" customFormat="1" ht="22.5" customHeight="1">
      <c r="B121" s="174"/>
      <c r="C121" s="175" t="s">
        <v>174</v>
      </c>
      <c r="D121" s="175" t="s">
        <v>135</v>
      </c>
      <c r="E121" s="176" t="s">
        <v>273</v>
      </c>
      <c r="F121" s="177" t="s">
        <v>274</v>
      </c>
      <c r="G121" s="178" t="s">
        <v>236</v>
      </c>
      <c r="H121" s="179">
        <v>325.19</v>
      </c>
      <c r="I121" s="180"/>
      <c r="J121" s="181">
        <f>ROUND(I121*H121,2)</f>
        <v>0</v>
      </c>
      <c r="K121" s="177" t="s">
        <v>139</v>
      </c>
      <c r="L121" s="41"/>
      <c r="M121" s="182" t="s">
        <v>5</v>
      </c>
      <c r="N121" s="183" t="s">
        <v>43</v>
      </c>
      <c r="O121" s="42"/>
      <c r="P121" s="184">
        <f>O121*H121</f>
        <v>0</v>
      </c>
      <c r="Q121" s="184">
        <v>0</v>
      </c>
      <c r="R121" s="184">
        <f>Q121*H121</f>
        <v>0</v>
      </c>
      <c r="S121" s="184">
        <v>0.29</v>
      </c>
      <c r="T121" s="185">
        <f>S121*H121</f>
        <v>94.3051</v>
      </c>
      <c r="AR121" s="24" t="s">
        <v>88</v>
      </c>
      <c r="AT121" s="24" t="s">
        <v>135</v>
      </c>
      <c r="AU121" s="24" t="s">
        <v>81</v>
      </c>
      <c r="AY121" s="24" t="s">
        <v>133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4" t="s">
        <v>77</v>
      </c>
      <c r="BK121" s="186">
        <f>ROUND(I121*H121,2)</f>
        <v>0</v>
      </c>
      <c r="BL121" s="24" t="s">
        <v>88</v>
      </c>
      <c r="BM121" s="24" t="s">
        <v>275</v>
      </c>
    </row>
    <row r="122" spans="2:51" s="11" customFormat="1" ht="13.5">
      <c r="B122" s="187"/>
      <c r="D122" s="188" t="s">
        <v>141</v>
      </c>
      <c r="E122" s="189" t="s">
        <v>5</v>
      </c>
      <c r="F122" s="190" t="s">
        <v>238</v>
      </c>
      <c r="H122" s="191" t="s">
        <v>5</v>
      </c>
      <c r="I122" s="192"/>
      <c r="L122" s="187"/>
      <c r="M122" s="193"/>
      <c r="N122" s="194"/>
      <c r="O122" s="194"/>
      <c r="P122" s="194"/>
      <c r="Q122" s="194"/>
      <c r="R122" s="194"/>
      <c r="S122" s="194"/>
      <c r="T122" s="195"/>
      <c r="AT122" s="191" t="s">
        <v>141</v>
      </c>
      <c r="AU122" s="191" t="s">
        <v>81</v>
      </c>
      <c r="AV122" s="11" t="s">
        <v>77</v>
      </c>
      <c r="AW122" s="11" t="s">
        <v>36</v>
      </c>
      <c r="AX122" s="11" t="s">
        <v>72</v>
      </c>
      <c r="AY122" s="191" t="s">
        <v>133</v>
      </c>
    </row>
    <row r="123" spans="2:51" s="11" customFormat="1" ht="13.5">
      <c r="B123" s="187"/>
      <c r="D123" s="188" t="s">
        <v>141</v>
      </c>
      <c r="E123" s="189" t="s">
        <v>5</v>
      </c>
      <c r="F123" s="190" t="s">
        <v>276</v>
      </c>
      <c r="H123" s="191" t="s">
        <v>5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91" t="s">
        <v>141</v>
      </c>
      <c r="AU123" s="191" t="s">
        <v>81</v>
      </c>
      <c r="AV123" s="11" t="s">
        <v>77</v>
      </c>
      <c r="AW123" s="11" t="s">
        <v>36</v>
      </c>
      <c r="AX123" s="11" t="s">
        <v>72</v>
      </c>
      <c r="AY123" s="191" t="s">
        <v>133</v>
      </c>
    </row>
    <row r="124" spans="2:51" s="12" customFormat="1" ht="13.5">
      <c r="B124" s="196"/>
      <c r="D124" s="213" t="s">
        <v>141</v>
      </c>
      <c r="E124" s="238" t="s">
        <v>5</v>
      </c>
      <c r="F124" s="239" t="s">
        <v>277</v>
      </c>
      <c r="H124" s="240">
        <v>325.19</v>
      </c>
      <c r="I124" s="200"/>
      <c r="L124" s="196"/>
      <c r="M124" s="201"/>
      <c r="N124" s="202"/>
      <c r="O124" s="202"/>
      <c r="P124" s="202"/>
      <c r="Q124" s="202"/>
      <c r="R124" s="202"/>
      <c r="S124" s="202"/>
      <c r="T124" s="203"/>
      <c r="AT124" s="197" t="s">
        <v>141</v>
      </c>
      <c r="AU124" s="197" t="s">
        <v>81</v>
      </c>
      <c r="AV124" s="12" t="s">
        <v>81</v>
      </c>
      <c r="AW124" s="12" t="s">
        <v>36</v>
      </c>
      <c r="AX124" s="12" t="s">
        <v>77</v>
      </c>
      <c r="AY124" s="197" t="s">
        <v>133</v>
      </c>
    </row>
    <row r="125" spans="2:65" s="1" customFormat="1" ht="22.5" customHeight="1">
      <c r="B125" s="174"/>
      <c r="C125" s="175" t="s">
        <v>180</v>
      </c>
      <c r="D125" s="175" t="s">
        <v>135</v>
      </c>
      <c r="E125" s="176" t="s">
        <v>278</v>
      </c>
      <c r="F125" s="177" t="s">
        <v>279</v>
      </c>
      <c r="G125" s="178" t="s">
        <v>138</v>
      </c>
      <c r="H125" s="179">
        <v>569.105</v>
      </c>
      <c r="I125" s="180"/>
      <c r="J125" s="181">
        <f>ROUND(I125*H125,2)</f>
        <v>0</v>
      </c>
      <c r="K125" s="177" t="s">
        <v>139</v>
      </c>
      <c r="L125" s="41"/>
      <c r="M125" s="182" t="s">
        <v>5</v>
      </c>
      <c r="N125" s="183" t="s">
        <v>43</v>
      </c>
      <c r="O125" s="42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AR125" s="24" t="s">
        <v>88</v>
      </c>
      <c r="AT125" s="24" t="s">
        <v>135</v>
      </c>
      <c r="AU125" s="24" t="s">
        <v>81</v>
      </c>
      <c r="AY125" s="24" t="s">
        <v>133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4" t="s">
        <v>77</v>
      </c>
      <c r="BK125" s="186">
        <f>ROUND(I125*H125,2)</f>
        <v>0</v>
      </c>
      <c r="BL125" s="24" t="s">
        <v>88</v>
      </c>
      <c r="BM125" s="24" t="s">
        <v>280</v>
      </c>
    </row>
    <row r="126" spans="2:51" s="11" customFormat="1" ht="13.5">
      <c r="B126" s="187"/>
      <c r="D126" s="188" t="s">
        <v>141</v>
      </c>
      <c r="E126" s="189" t="s">
        <v>5</v>
      </c>
      <c r="F126" s="190" t="s">
        <v>281</v>
      </c>
      <c r="H126" s="191" t="s">
        <v>5</v>
      </c>
      <c r="I126" s="192"/>
      <c r="L126" s="187"/>
      <c r="M126" s="193"/>
      <c r="N126" s="194"/>
      <c r="O126" s="194"/>
      <c r="P126" s="194"/>
      <c r="Q126" s="194"/>
      <c r="R126" s="194"/>
      <c r="S126" s="194"/>
      <c r="T126" s="195"/>
      <c r="AT126" s="191" t="s">
        <v>141</v>
      </c>
      <c r="AU126" s="191" t="s">
        <v>81</v>
      </c>
      <c r="AV126" s="11" t="s">
        <v>77</v>
      </c>
      <c r="AW126" s="11" t="s">
        <v>36</v>
      </c>
      <c r="AX126" s="11" t="s">
        <v>72</v>
      </c>
      <c r="AY126" s="191" t="s">
        <v>133</v>
      </c>
    </row>
    <row r="127" spans="2:51" s="11" customFormat="1" ht="13.5">
      <c r="B127" s="187"/>
      <c r="D127" s="188" t="s">
        <v>141</v>
      </c>
      <c r="E127" s="189" t="s">
        <v>5</v>
      </c>
      <c r="F127" s="190" t="s">
        <v>282</v>
      </c>
      <c r="H127" s="191" t="s">
        <v>5</v>
      </c>
      <c r="I127" s="192"/>
      <c r="L127" s="187"/>
      <c r="M127" s="193"/>
      <c r="N127" s="194"/>
      <c r="O127" s="194"/>
      <c r="P127" s="194"/>
      <c r="Q127" s="194"/>
      <c r="R127" s="194"/>
      <c r="S127" s="194"/>
      <c r="T127" s="195"/>
      <c r="AT127" s="191" t="s">
        <v>141</v>
      </c>
      <c r="AU127" s="191" t="s">
        <v>81</v>
      </c>
      <c r="AV127" s="11" t="s">
        <v>77</v>
      </c>
      <c r="AW127" s="11" t="s">
        <v>36</v>
      </c>
      <c r="AX127" s="11" t="s">
        <v>72</v>
      </c>
      <c r="AY127" s="191" t="s">
        <v>133</v>
      </c>
    </row>
    <row r="128" spans="2:51" s="12" customFormat="1" ht="13.5">
      <c r="B128" s="196"/>
      <c r="D128" s="188" t="s">
        <v>141</v>
      </c>
      <c r="E128" s="197" t="s">
        <v>5</v>
      </c>
      <c r="F128" s="198" t="s">
        <v>283</v>
      </c>
      <c r="H128" s="199">
        <v>325.763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141</v>
      </c>
      <c r="AU128" s="197" t="s">
        <v>81</v>
      </c>
      <c r="AV128" s="12" t="s">
        <v>81</v>
      </c>
      <c r="AW128" s="12" t="s">
        <v>36</v>
      </c>
      <c r="AX128" s="12" t="s">
        <v>72</v>
      </c>
      <c r="AY128" s="197" t="s">
        <v>133</v>
      </c>
    </row>
    <row r="129" spans="2:51" s="11" customFormat="1" ht="13.5">
      <c r="B129" s="187"/>
      <c r="D129" s="188" t="s">
        <v>141</v>
      </c>
      <c r="E129" s="189" t="s">
        <v>5</v>
      </c>
      <c r="F129" s="190" t="s">
        <v>284</v>
      </c>
      <c r="H129" s="191" t="s">
        <v>5</v>
      </c>
      <c r="I129" s="192"/>
      <c r="L129" s="187"/>
      <c r="M129" s="193"/>
      <c r="N129" s="194"/>
      <c r="O129" s="194"/>
      <c r="P129" s="194"/>
      <c r="Q129" s="194"/>
      <c r="R129" s="194"/>
      <c r="S129" s="194"/>
      <c r="T129" s="195"/>
      <c r="AT129" s="191" t="s">
        <v>141</v>
      </c>
      <c r="AU129" s="191" t="s">
        <v>81</v>
      </c>
      <c r="AV129" s="11" t="s">
        <v>77</v>
      </c>
      <c r="AW129" s="11" t="s">
        <v>36</v>
      </c>
      <c r="AX129" s="11" t="s">
        <v>72</v>
      </c>
      <c r="AY129" s="191" t="s">
        <v>133</v>
      </c>
    </row>
    <row r="130" spans="2:51" s="12" customFormat="1" ht="13.5">
      <c r="B130" s="196"/>
      <c r="D130" s="188" t="s">
        <v>141</v>
      </c>
      <c r="E130" s="197" t="s">
        <v>5</v>
      </c>
      <c r="F130" s="198" t="s">
        <v>285</v>
      </c>
      <c r="H130" s="199">
        <v>43.754</v>
      </c>
      <c r="I130" s="200"/>
      <c r="L130" s="196"/>
      <c r="M130" s="201"/>
      <c r="N130" s="202"/>
      <c r="O130" s="202"/>
      <c r="P130" s="202"/>
      <c r="Q130" s="202"/>
      <c r="R130" s="202"/>
      <c r="S130" s="202"/>
      <c r="T130" s="203"/>
      <c r="AT130" s="197" t="s">
        <v>141</v>
      </c>
      <c r="AU130" s="197" t="s">
        <v>81</v>
      </c>
      <c r="AV130" s="12" t="s">
        <v>81</v>
      </c>
      <c r="AW130" s="12" t="s">
        <v>36</v>
      </c>
      <c r="AX130" s="12" t="s">
        <v>72</v>
      </c>
      <c r="AY130" s="197" t="s">
        <v>133</v>
      </c>
    </row>
    <row r="131" spans="2:51" s="11" customFormat="1" ht="13.5">
      <c r="B131" s="187"/>
      <c r="D131" s="188" t="s">
        <v>141</v>
      </c>
      <c r="E131" s="189" t="s">
        <v>5</v>
      </c>
      <c r="F131" s="190" t="s">
        <v>286</v>
      </c>
      <c r="H131" s="191" t="s">
        <v>5</v>
      </c>
      <c r="I131" s="192"/>
      <c r="L131" s="187"/>
      <c r="M131" s="193"/>
      <c r="N131" s="194"/>
      <c r="O131" s="194"/>
      <c r="P131" s="194"/>
      <c r="Q131" s="194"/>
      <c r="R131" s="194"/>
      <c r="S131" s="194"/>
      <c r="T131" s="195"/>
      <c r="AT131" s="191" t="s">
        <v>141</v>
      </c>
      <c r="AU131" s="191" t="s">
        <v>81</v>
      </c>
      <c r="AV131" s="11" t="s">
        <v>77</v>
      </c>
      <c r="AW131" s="11" t="s">
        <v>36</v>
      </c>
      <c r="AX131" s="11" t="s">
        <v>72</v>
      </c>
      <c r="AY131" s="191" t="s">
        <v>133</v>
      </c>
    </row>
    <row r="132" spans="2:51" s="12" customFormat="1" ht="13.5">
      <c r="B132" s="196"/>
      <c r="D132" s="188" t="s">
        <v>141</v>
      </c>
      <c r="E132" s="197" t="s">
        <v>5</v>
      </c>
      <c r="F132" s="198" t="s">
        <v>287</v>
      </c>
      <c r="H132" s="199">
        <v>169.668</v>
      </c>
      <c r="I132" s="200"/>
      <c r="L132" s="196"/>
      <c r="M132" s="201"/>
      <c r="N132" s="202"/>
      <c r="O132" s="202"/>
      <c r="P132" s="202"/>
      <c r="Q132" s="202"/>
      <c r="R132" s="202"/>
      <c r="S132" s="202"/>
      <c r="T132" s="203"/>
      <c r="AT132" s="197" t="s">
        <v>141</v>
      </c>
      <c r="AU132" s="197" t="s">
        <v>81</v>
      </c>
      <c r="AV132" s="12" t="s">
        <v>81</v>
      </c>
      <c r="AW132" s="12" t="s">
        <v>36</v>
      </c>
      <c r="AX132" s="12" t="s">
        <v>72</v>
      </c>
      <c r="AY132" s="197" t="s">
        <v>133</v>
      </c>
    </row>
    <row r="133" spans="2:51" s="11" customFormat="1" ht="13.5">
      <c r="B133" s="187"/>
      <c r="D133" s="188" t="s">
        <v>141</v>
      </c>
      <c r="E133" s="189" t="s">
        <v>5</v>
      </c>
      <c r="F133" s="190" t="s">
        <v>288</v>
      </c>
      <c r="H133" s="191" t="s">
        <v>5</v>
      </c>
      <c r="I133" s="192"/>
      <c r="L133" s="187"/>
      <c r="M133" s="193"/>
      <c r="N133" s="194"/>
      <c r="O133" s="194"/>
      <c r="P133" s="194"/>
      <c r="Q133" s="194"/>
      <c r="R133" s="194"/>
      <c r="S133" s="194"/>
      <c r="T133" s="195"/>
      <c r="AT133" s="191" t="s">
        <v>141</v>
      </c>
      <c r="AU133" s="191" t="s">
        <v>81</v>
      </c>
      <c r="AV133" s="11" t="s">
        <v>77</v>
      </c>
      <c r="AW133" s="11" t="s">
        <v>36</v>
      </c>
      <c r="AX133" s="11" t="s">
        <v>72</v>
      </c>
      <c r="AY133" s="191" t="s">
        <v>133</v>
      </c>
    </row>
    <row r="134" spans="2:51" s="12" customFormat="1" ht="13.5">
      <c r="B134" s="196"/>
      <c r="D134" s="188" t="s">
        <v>141</v>
      </c>
      <c r="E134" s="197" t="s">
        <v>5</v>
      </c>
      <c r="F134" s="198" t="s">
        <v>289</v>
      </c>
      <c r="H134" s="199">
        <v>29.92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141</v>
      </c>
      <c r="AU134" s="197" t="s">
        <v>81</v>
      </c>
      <c r="AV134" s="12" t="s">
        <v>81</v>
      </c>
      <c r="AW134" s="12" t="s">
        <v>36</v>
      </c>
      <c r="AX134" s="12" t="s">
        <v>72</v>
      </c>
      <c r="AY134" s="197" t="s">
        <v>133</v>
      </c>
    </row>
    <row r="135" spans="2:51" s="14" customFormat="1" ht="13.5">
      <c r="B135" s="212"/>
      <c r="D135" s="213" t="s">
        <v>141</v>
      </c>
      <c r="E135" s="214" t="s">
        <v>5</v>
      </c>
      <c r="F135" s="215" t="s">
        <v>146</v>
      </c>
      <c r="H135" s="216">
        <v>569.105</v>
      </c>
      <c r="I135" s="217"/>
      <c r="L135" s="212"/>
      <c r="M135" s="218"/>
      <c r="N135" s="219"/>
      <c r="O135" s="219"/>
      <c r="P135" s="219"/>
      <c r="Q135" s="219"/>
      <c r="R135" s="219"/>
      <c r="S135" s="219"/>
      <c r="T135" s="220"/>
      <c r="AT135" s="221" t="s">
        <v>141</v>
      </c>
      <c r="AU135" s="221" t="s">
        <v>81</v>
      </c>
      <c r="AV135" s="14" t="s">
        <v>88</v>
      </c>
      <c r="AW135" s="14" t="s">
        <v>36</v>
      </c>
      <c r="AX135" s="14" t="s">
        <v>77</v>
      </c>
      <c r="AY135" s="221" t="s">
        <v>133</v>
      </c>
    </row>
    <row r="136" spans="2:65" s="1" customFormat="1" ht="22.5" customHeight="1">
      <c r="B136" s="174"/>
      <c r="C136" s="175" t="s">
        <v>187</v>
      </c>
      <c r="D136" s="175" t="s">
        <v>135</v>
      </c>
      <c r="E136" s="176" t="s">
        <v>290</v>
      </c>
      <c r="F136" s="177" t="s">
        <v>291</v>
      </c>
      <c r="G136" s="178" t="s">
        <v>138</v>
      </c>
      <c r="H136" s="179">
        <v>12.311</v>
      </c>
      <c r="I136" s="180"/>
      <c r="J136" s="181">
        <f>ROUND(I136*H136,2)</f>
        <v>0</v>
      </c>
      <c r="K136" s="177" t="s">
        <v>139</v>
      </c>
      <c r="L136" s="41"/>
      <c r="M136" s="182" t="s">
        <v>5</v>
      </c>
      <c r="N136" s="183" t="s">
        <v>43</v>
      </c>
      <c r="O136" s="42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AR136" s="24" t="s">
        <v>88</v>
      </c>
      <c r="AT136" s="24" t="s">
        <v>135</v>
      </c>
      <c r="AU136" s="24" t="s">
        <v>81</v>
      </c>
      <c r="AY136" s="24" t="s">
        <v>133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4" t="s">
        <v>77</v>
      </c>
      <c r="BK136" s="186">
        <f>ROUND(I136*H136,2)</f>
        <v>0</v>
      </c>
      <c r="BL136" s="24" t="s">
        <v>88</v>
      </c>
      <c r="BM136" s="24" t="s">
        <v>292</v>
      </c>
    </row>
    <row r="137" spans="2:51" s="11" customFormat="1" ht="13.5">
      <c r="B137" s="187"/>
      <c r="D137" s="188" t="s">
        <v>141</v>
      </c>
      <c r="E137" s="189" t="s">
        <v>5</v>
      </c>
      <c r="F137" s="190" t="s">
        <v>281</v>
      </c>
      <c r="H137" s="191" t="s">
        <v>5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91" t="s">
        <v>141</v>
      </c>
      <c r="AU137" s="191" t="s">
        <v>81</v>
      </c>
      <c r="AV137" s="11" t="s">
        <v>77</v>
      </c>
      <c r="AW137" s="11" t="s">
        <v>36</v>
      </c>
      <c r="AX137" s="11" t="s">
        <v>72</v>
      </c>
      <c r="AY137" s="191" t="s">
        <v>133</v>
      </c>
    </row>
    <row r="138" spans="2:51" s="11" customFormat="1" ht="13.5">
      <c r="B138" s="187"/>
      <c r="D138" s="188" t="s">
        <v>141</v>
      </c>
      <c r="E138" s="189" t="s">
        <v>5</v>
      </c>
      <c r="F138" s="190" t="s">
        <v>293</v>
      </c>
      <c r="H138" s="191" t="s">
        <v>5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91" t="s">
        <v>141</v>
      </c>
      <c r="AU138" s="191" t="s">
        <v>81</v>
      </c>
      <c r="AV138" s="11" t="s">
        <v>77</v>
      </c>
      <c r="AW138" s="11" t="s">
        <v>36</v>
      </c>
      <c r="AX138" s="11" t="s">
        <v>72</v>
      </c>
      <c r="AY138" s="191" t="s">
        <v>133</v>
      </c>
    </row>
    <row r="139" spans="2:51" s="12" customFormat="1" ht="13.5">
      <c r="B139" s="196"/>
      <c r="D139" s="213" t="s">
        <v>141</v>
      </c>
      <c r="E139" s="238" t="s">
        <v>5</v>
      </c>
      <c r="F139" s="239" t="s">
        <v>294</v>
      </c>
      <c r="H139" s="240">
        <v>12.311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141</v>
      </c>
      <c r="AU139" s="197" t="s">
        <v>81</v>
      </c>
      <c r="AV139" s="12" t="s">
        <v>81</v>
      </c>
      <c r="AW139" s="12" t="s">
        <v>36</v>
      </c>
      <c r="AX139" s="12" t="s">
        <v>77</v>
      </c>
      <c r="AY139" s="197" t="s">
        <v>133</v>
      </c>
    </row>
    <row r="140" spans="2:65" s="1" customFormat="1" ht="22.5" customHeight="1">
      <c r="B140" s="174"/>
      <c r="C140" s="175" t="s">
        <v>198</v>
      </c>
      <c r="D140" s="175" t="s">
        <v>135</v>
      </c>
      <c r="E140" s="176" t="s">
        <v>295</v>
      </c>
      <c r="F140" s="177" t="s">
        <v>296</v>
      </c>
      <c r="G140" s="178" t="s">
        <v>138</v>
      </c>
      <c r="H140" s="179">
        <v>3.682</v>
      </c>
      <c r="I140" s="180"/>
      <c r="J140" s="181">
        <f>ROUND(I140*H140,2)</f>
        <v>0</v>
      </c>
      <c r="K140" s="177" t="s">
        <v>139</v>
      </c>
      <c r="L140" s="41"/>
      <c r="M140" s="182" t="s">
        <v>5</v>
      </c>
      <c r="N140" s="183" t="s">
        <v>43</v>
      </c>
      <c r="O140" s="42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AR140" s="24" t="s">
        <v>88</v>
      </c>
      <c r="AT140" s="24" t="s">
        <v>135</v>
      </c>
      <c r="AU140" s="24" t="s">
        <v>81</v>
      </c>
      <c r="AY140" s="24" t="s">
        <v>133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4" t="s">
        <v>77</v>
      </c>
      <c r="BK140" s="186">
        <f>ROUND(I140*H140,2)</f>
        <v>0</v>
      </c>
      <c r="BL140" s="24" t="s">
        <v>88</v>
      </c>
      <c r="BM140" s="24" t="s">
        <v>297</v>
      </c>
    </row>
    <row r="141" spans="2:51" s="11" customFormat="1" ht="13.5">
      <c r="B141" s="187"/>
      <c r="D141" s="188" t="s">
        <v>141</v>
      </c>
      <c r="E141" s="189" t="s">
        <v>5</v>
      </c>
      <c r="F141" s="190" t="s">
        <v>298</v>
      </c>
      <c r="H141" s="191" t="s">
        <v>5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91" t="s">
        <v>141</v>
      </c>
      <c r="AU141" s="191" t="s">
        <v>81</v>
      </c>
      <c r="AV141" s="11" t="s">
        <v>77</v>
      </c>
      <c r="AW141" s="11" t="s">
        <v>36</v>
      </c>
      <c r="AX141" s="11" t="s">
        <v>72</v>
      </c>
      <c r="AY141" s="191" t="s">
        <v>133</v>
      </c>
    </row>
    <row r="142" spans="2:51" s="11" customFormat="1" ht="13.5">
      <c r="B142" s="187"/>
      <c r="D142" s="188" t="s">
        <v>141</v>
      </c>
      <c r="E142" s="189" t="s">
        <v>5</v>
      </c>
      <c r="F142" s="190" t="s">
        <v>299</v>
      </c>
      <c r="H142" s="191" t="s">
        <v>5</v>
      </c>
      <c r="I142" s="192"/>
      <c r="L142" s="187"/>
      <c r="M142" s="193"/>
      <c r="N142" s="194"/>
      <c r="O142" s="194"/>
      <c r="P142" s="194"/>
      <c r="Q142" s="194"/>
      <c r="R142" s="194"/>
      <c r="S142" s="194"/>
      <c r="T142" s="195"/>
      <c r="AT142" s="191" t="s">
        <v>141</v>
      </c>
      <c r="AU142" s="191" t="s">
        <v>81</v>
      </c>
      <c r="AV142" s="11" t="s">
        <v>77</v>
      </c>
      <c r="AW142" s="11" t="s">
        <v>36</v>
      </c>
      <c r="AX142" s="11" t="s">
        <v>72</v>
      </c>
      <c r="AY142" s="191" t="s">
        <v>133</v>
      </c>
    </row>
    <row r="143" spans="2:51" s="12" customFormat="1" ht="13.5">
      <c r="B143" s="196"/>
      <c r="D143" s="213" t="s">
        <v>141</v>
      </c>
      <c r="E143" s="238" t="s">
        <v>5</v>
      </c>
      <c r="F143" s="239" t="s">
        <v>300</v>
      </c>
      <c r="H143" s="240">
        <v>3.682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141</v>
      </c>
      <c r="AU143" s="197" t="s">
        <v>81</v>
      </c>
      <c r="AV143" s="12" t="s">
        <v>81</v>
      </c>
      <c r="AW143" s="12" t="s">
        <v>36</v>
      </c>
      <c r="AX143" s="12" t="s">
        <v>77</v>
      </c>
      <c r="AY143" s="197" t="s">
        <v>133</v>
      </c>
    </row>
    <row r="144" spans="2:65" s="1" customFormat="1" ht="22.5" customHeight="1">
      <c r="B144" s="174"/>
      <c r="C144" s="175" t="s">
        <v>206</v>
      </c>
      <c r="D144" s="175" t="s">
        <v>135</v>
      </c>
      <c r="E144" s="176" t="s">
        <v>301</v>
      </c>
      <c r="F144" s="177" t="s">
        <v>302</v>
      </c>
      <c r="G144" s="178" t="s">
        <v>190</v>
      </c>
      <c r="H144" s="179">
        <v>5</v>
      </c>
      <c r="I144" s="180"/>
      <c r="J144" s="181">
        <f>ROUND(I144*H144,2)</f>
        <v>0</v>
      </c>
      <c r="K144" s="177" t="s">
        <v>139</v>
      </c>
      <c r="L144" s="41"/>
      <c r="M144" s="182" t="s">
        <v>5</v>
      </c>
      <c r="N144" s="183" t="s">
        <v>43</v>
      </c>
      <c r="O144" s="42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AR144" s="24" t="s">
        <v>88</v>
      </c>
      <c r="AT144" s="24" t="s">
        <v>135</v>
      </c>
      <c r="AU144" s="24" t="s">
        <v>81</v>
      </c>
      <c r="AY144" s="24" t="s">
        <v>133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4" t="s">
        <v>77</v>
      </c>
      <c r="BK144" s="186">
        <f>ROUND(I144*H144,2)</f>
        <v>0</v>
      </c>
      <c r="BL144" s="24" t="s">
        <v>88</v>
      </c>
      <c r="BM144" s="24" t="s">
        <v>303</v>
      </c>
    </row>
    <row r="145" spans="2:51" s="12" customFormat="1" ht="13.5">
      <c r="B145" s="196"/>
      <c r="D145" s="213" t="s">
        <v>141</v>
      </c>
      <c r="E145" s="238" t="s">
        <v>5</v>
      </c>
      <c r="F145" s="239" t="s">
        <v>304</v>
      </c>
      <c r="H145" s="240">
        <v>5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141</v>
      </c>
      <c r="AU145" s="197" t="s">
        <v>81</v>
      </c>
      <c r="AV145" s="12" t="s">
        <v>81</v>
      </c>
      <c r="AW145" s="12" t="s">
        <v>36</v>
      </c>
      <c r="AX145" s="12" t="s">
        <v>77</v>
      </c>
      <c r="AY145" s="197" t="s">
        <v>133</v>
      </c>
    </row>
    <row r="146" spans="2:65" s="1" customFormat="1" ht="22.5" customHeight="1">
      <c r="B146" s="174"/>
      <c r="C146" s="175" t="s">
        <v>211</v>
      </c>
      <c r="D146" s="175" t="s">
        <v>135</v>
      </c>
      <c r="E146" s="176" t="s">
        <v>147</v>
      </c>
      <c r="F146" s="177" t="s">
        <v>148</v>
      </c>
      <c r="G146" s="178" t="s">
        <v>138</v>
      </c>
      <c r="H146" s="179">
        <v>596.215</v>
      </c>
      <c r="I146" s="180"/>
      <c r="J146" s="181">
        <f>ROUND(I146*H146,2)</f>
        <v>0</v>
      </c>
      <c r="K146" s="177" t="s">
        <v>139</v>
      </c>
      <c r="L146" s="41"/>
      <c r="M146" s="182" t="s">
        <v>5</v>
      </c>
      <c r="N146" s="183" t="s">
        <v>43</v>
      </c>
      <c r="O146" s="42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AR146" s="24" t="s">
        <v>88</v>
      </c>
      <c r="AT146" s="24" t="s">
        <v>135</v>
      </c>
      <c r="AU146" s="24" t="s">
        <v>81</v>
      </c>
      <c r="AY146" s="24" t="s">
        <v>133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4" t="s">
        <v>77</v>
      </c>
      <c r="BK146" s="186">
        <f>ROUND(I146*H146,2)</f>
        <v>0</v>
      </c>
      <c r="BL146" s="24" t="s">
        <v>88</v>
      </c>
      <c r="BM146" s="24" t="s">
        <v>305</v>
      </c>
    </row>
    <row r="147" spans="2:51" s="12" customFormat="1" ht="13.5">
      <c r="B147" s="196"/>
      <c r="D147" s="188" t="s">
        <v>141</v>
      </c>
      <c r="E147" s="197" t="s">
        <v>5</v>
      </c>
      <c r="F147" s="198" t="s">
        <v>306</v>
      </c>
      <c r="H147" s="199">
        <v>11.117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141</v>
      </c>
      <c r="AU147" s="197" t="s">
        <v>81</v>
      </c>
      <c r="AV147" s="12" t="s">
        <v>81</v>
      </c>
      <c r="AW147" s="12" t="s">
        <v>36</v>
      </c>
      <c r="AX147" s="12" t="s">
        <v>72</v>
      </c>
      <c r="AY147" s="197" t="s">
        <v>133</v>
      </c>
    </row>
    <row r="148" spans="2:51" s="12" customFormat="1" ht="13.5">
      <c r="B148" s="196"/>
      <c r="D148" s="188" t="s">
        <v>141</v>
      </c>
      <c r="E148" s="197" t="s">
        <v>5</v>
      </c>
      <c r="F148" s="198" t="s">
        <v>307</v>
      </c>
      <c r="H148" s="199">
        <v>569.105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141</v>
      </c>
      <c r="AU148" s="197" t="s">
        <v>81</v>
      </c>
      <c r="AV148" s="12" t="s">
        <v>81</v>
      </c>
      <c r="AW148" s="12" t="s">
        <v>36</v>
      </c>
      <c r="AX148" s="12" t="s">
        <v>72</v>
      </c>
      <c r="AY148" s="197" t="s">
        <v>133</v>
      </c>
    </row>
    <row r="149" spans="2:51" s="12" customFormat="1" ht="13.5">
      <c r="B149" s="196"/>
      <c r="D149" s="188" t="s">
        <v>141</v>
      </c>
      <c r="E149" s="197" t="s">
        <v>5</v>
      </c>
      <c r="F149" s="198" t="s">
        <v>308</v>
      </c>
      <c r="H149" s="199">
        <v>12.311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141</v>
      </c>
      <c r="AU149" s="197" t="s">
        <v>81</v>
      </c>
      <c r="AV149" s="12" t="s">
        <v>81</v>
      </c>
      <c r="AW149" s="12" t="s">
        <v>36</v>
      </c>
      <c r="AX149" s="12" t="s">
        <v>72</v>
      </c>
      <c r="AY149" s="197" t="s">
        <v>133</v>
      </c>
    </row>
    <row r="150" spans="2:51" s="12" customFormat="1" ht="13.5">
      <c r="B150" s="196"/>
      <c r="D150" s="188" t="s">
        <v>141</v>
      </c>
      <c r="E150" s="197" t="s">
        <v>5</v>
      </c>
      <c r="F150" s="198" t="s">
        <v>309</v>
      </c>
      <c r="H150" s="199">
        <v>3.682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141</v>
      </c>
      <c r="AU150" s="197" t="s">
        <v>81</v>
      </c>
      <c r="AV150" s="12" t="s">
        <v>81</v>
      </c>
      <c r="AW150" s="12" t="s">
        <v>36</v>
      </c>
      <c r="AX150" s="12" t="s">
        <v>72</v>
      </c>
      <c r="AY150" s="197" t="s">
        <v>133</v>
      </c>
    </row>
    <row r="151" spans="2:51" s="14" customFormat="1" ht="13.5">
      <c r="B151" s="212"/>
      <c r="D151" s="213" t="s">
        <v>141</v>
      </c>
      <c r="E151" s="214" t="s">
        <v>5</v>
      </c>
      <c r="F151" s="215" t="s">
        <v>146</v>
      </c>
      <c r="H151" s="216">
        <v>596.215</v>
      </c>
      <c r="I151" s="217"/>
      <c r="L151" s="212"/>
      <c r="M151" s="218"/>
      <c r="N151" s="219"/>
      <c r="O151" s="219"/>
      <c r="P151" s="219"/>
      <c r="Q151" s="219"/>
      <c r="R151" s="219"/>
      <c r="S151" s="219"/>
      <c r="T151" s="220"/>
      <c r="AT151" s="221" t="s">
        <v>141</v>
      </c>
      <c r="AU151" s="221" t="s">
        <v>81</v>
      </c>
      <c r="AV151" s="14" t="s">
        <v>88</v>
      </c>
      <c r="AW151" s="14" t="s">
        <v>36</v>
      </c>
      <c r="AX151" s="14" t="s">
        <v>77</v>
      </c>
      <c r="AY151" s="221" t="s">
        <v>133</v>
      </c>
    </row>
    <row r="152" spans="2:65" s="1" customFormat="1" ht="31.5" customHeight="1">
      <c r="B152" s="174"/>
      <c r="C152" s="175" t="s">
        <v>217</v>
      </c>
      <c r="D152" s="175" t="s">
        <v>135</v>
      </c>
      <c r="E152" s="176" t="s">
        <v>151</v>
      </c>
      <c r="F152" s="177" t="s">
        <v>152</v>
      </c>
      <c r="G152" s="178" t="s">
        <v>138</v>
      </c>
      <c r="H152" s="179">
        <v>2981.075</v>
      </c>
      <c r="I152" s="180"/>
      <c r="J152" s="181">
        <f>ROUND(I152*H152,2)</f>
        <v>0</v>
      </c>
      <c r="K152" s="177" t="s">
        <v>139</v>
      </c>
      <c r="L152" s="41"/>
      <c r="M152" s="182" t="s">
        <v>5</v>
      </c>
      <c r="N152" s="183" t="s">
        <v>43</v>
      </c>
      <c r="O152" s="42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AR152" s="24" t="s">
        <v>88</v>
      </c>
      <c r="AT152" s="24" t="s">
        <v>135</v>
      </c>
      <c r="AU152" s="24" t="s">
        <v>81</v>
      </c>
      <c r="AY152" s="24" t="s">
        <v>133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4" t="s">
        <v>77</v>
      </c>
      <c r="BK152" s="186">
        <f>ROUND(I152*H152,2)</f>
        <v>0</v>
      </c>
      <c r="BL152" s="24" t="s">
        <v>88</v>
      </c>
      <c r="BM152" s="24" t="s">
        <v>310</v>
      </c>
    </row>
    <row r="153" spans="2:51" s="11" customFormat="1" ht="13.5">
      <c r="B153" s="187"/>
      <c r="D153" s="188" t="s">
        <v>141</v>
      </c>
      <c r="E153" s="189" t="s">
        <v>5</v>
      </c>
      <c r="F153" s="190" t="s">
        <v>311</v>
      </c>
      <c r="H153" s="191" t="s">
        <v>5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91" t="s">
        <v>141</v>
      </c>
      <c r="AU153" s="191" t="s">
        <v>81</v>
      </c>
      <c r="AV153" s="11" t="s">
        <v>77</v>
      </c>
      <c r="AW153" s="11" t="s">
        <v>36</v>
      </c>
      <c r="AX153" s="11" t="s">
        <v>72</v>
      </c>
      <c r="AY153" s="191" t="s">
        <v>133</v>
      </c>
    </row>
    <row r="154" spans="2:51" s="12" customFormat="1" ht="13.5">
      <c r="B154" s="196"/>
      <c r="D154" s="213" t="s">
        <v>141</v>
      </c>
      <c r="E154" s="238" t="s">
        <v>5</v>
      </c>
      <c r="F154" s="239" t="s">
        <v>312</v>
      </c>
      <c r="H154" s="240">
        <v>2981.075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141</v>
      </c>
      <c r="AU154" s="197" t="s">
        <v>81</v>
      </c>
      <c r="AV154" s="12" t="s">
        <v>81</v>
      </c>
      <c r="AW154" s="12" t="s">
        <v>36</v>
      </c>
      <c r="AX154" s="12" t="s">
        <v>77</v>
      </c>
      <c r="AY154" s="197" t="s">
        <v>133</v>
      </c>
    </row>
    <row r="155" spans="2:65" s="1" customFormat="1" ht="22.5" customHeight="1">
      <c r="B155" s="174"/>
      <c r="C155" s="175" t="s">
        <v>11</v>
      </c>
      <c r="D155" s="175" t="s">
        <v>135</v>
      </c>
      <c r="E155" s="176" t="s">
        <v>161</v>
      </c>
      <c r="F155" s="177" t="s">
        <v>162</v>
      </c>
      <c r="G155" s="178" t="s">
        <v>163</v>
      </c>
      <c r="H155" s="179">
        <v>1132.809</v>
      </c>
      <c r="I155" s="180"/>
      <c r="J155" s="181">
        <f>ROUND(I155*H155,2)</f>
        <v>0</v>
      </c>
      <c r="K155" s="177" t="s">
        <v>139</v>
      </c>
      <c r="L155" s="41"/>
      <c r="M155" s="182" t="s">
        <v>5</v>
      </c>
      <c r="N155" s="183" t="s">
        <v>43</v>
      </c>
      <c r="O155" s="42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AR155" s="24" t="s">
        <v>88</v>
      </c>
      <c r="AT155" s="24" t="s">
        <v>135</v>
      </c>
      <c r="AU155" s="24" t="s">
        <v>81</v>
      </c>
      <c r="AY155" s="24" t="s">
        <v>133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4" t="s">
        <v>77</v>
      </c>
      <c r="BK155" s="186">
        <f>ROUND(I155*H155,2)</f>
        <v>0</v>
      </c>
      <c r="BL155" s="24" t="s">
        <v>88</v>
      </c>
      <c r="BM155" s="24" t="s">
        <v>313</v>
      </c>
    </row>
    <row r="156" spans="2:51" s="12" customFormat="1" ht="13.5">
      <c r="B156" s="196"/>
      <c r="D156" s="213" t="s">
        <v>141</v>
      </c>
      <c r="E156" s="238" t="s">
        <v>5</v>
      </c>
      <c r="F156" s="239" t="s">
        <v>314</v>
      </c>
      <c r="H156" s="240">
        <v>1132.809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141</v>
      </c>
      <c r="AU156" s="197" t="s">
        <v>81</v>
      </c>
      <c r="AV156" s="12" t="s">
        <v>81</v>
      </c>
      <c r="AW156" s="12" t="s">
        <v>36</v>
      </c>
      <c r="AX156" s="12" t="s">
        <v>77</v>
      </c>
      <c r="AY156" s="197" t="s">
        <v>133</v>
      </c>
    </row>
    <row r="157" spans="2:65" s="1" customFormat="1" ht="31.5" customHeight="1">
      <c r="B157" s="174"/>
      <c r="C157" s="175" t="s">
        <v>209</v>
      </c>
      <c r="D157" s="175" t="s">
        <v>135</v>
      </c>
      <c r="E157" s="176" t="s">
        <v>315</v>
      </c>
      <c r="F157" s="177" t="s">
        <v>316</v>
      </c>
      <c r="G157" s="178" t="s">
        <v>138</v>
      </c>
      <c r="H157" s="179">
        <v>2.734</v>
      </c>
      <c r="I157" s="180"/>
      <c r="J157" s="181">
        <f>ROUND(I157*H157,2)</f>
        <v>0</v>
      </c>
      <c r="K157" s="177" t="s">
        <v>139</v>
      </c>
      <c r="L157" s="41"/>
      <c r="M157" s="182" t="s">
        <v>5</v>
      </c>
      <c r="N157" s="183" t="s">
        <v>43</v>
      </c>
      <c r="O157" s="42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AR157" s="24" t="s">
        <v>88</v>
      </c>
      <c r="AT157" s="24" t="s">
        <v>135</v>
      </c>
      <c r="AU157" s="24" t="s">
        <v>81</v>
      </c>
      <c r="AY157" s="24" t="s">
        <v>133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4" t="s">
        <v>77</v>
      </c>
      <c r="BK157" s="186">
        <f>ROUND(I157*H157,2)</f>
        <v>0</v>
      </c>
      <c r="BL157" s="24" t="s">
        <v>88</v>
      </c>
      <c r="BM157" s="24" t="s">
        <v>317</v>
      </c>
    </row>
    <row r="158" spans="2:51" s="11" customFormat="1" ht="13.5">
      <c r="B158" s="187"/>
      <c r="D158" s="188" t="s">
        <v>141</v>
      </c>
      <c r="E158" s="189" t="s">
        <v>5</v>
      </c>
      <c r="F158" s="190" t="s">
        <v>298</v>
      </c>
      <c r="H158" s="191" t="s">
        <v>5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91" t="s">
        <v>141</v>
      </c>
      <c r="AU158" s="191" t="s">
        <v>81</v>
      </c>
      <c r="AV158" s="11" t="s">
        <v>77</v>
      </c>
      <c r="AW158" s="11" t="s">
        <v>36</v>
      </c>
      <c r="AX158" s="11" t="s">
        <v>72</v>
      </c>
      <c r="AY158" s="191" t="s">
        <v>133</v>
      </c>
    </row>
    <row r="159" spans="2:51" s="11" customFormat="1" ht="13.5">
      <c r="B159" s="187"/>
      <c r="D159" s="188" t="s">
        <v>141</v>
      </c>
      <c r="E159" s="189" t="s">
        <v>5</v>
      </c>
      <c r="F159" s="190" t="s">
        <v>318</v>
      </c>
      <c r="H159" s="191" t="s">
        <v>5</v>
      </c>
      <c r="I159" s="192"/>
      <c r="L159" s="187"/>
      <c r="M159" s="193"/>
      <c r="N159" s="194"/>
      <c r="O159" s="194"/>
      <c r="P159" s="194"/>
      <c r="Q159" s="194"/>
      <c r="R159" s="194"/>
      <c r="S159" s="194"/>
      <c r="T159" s="195"/>
      <c r="AT159" s="191" t="s">
        <v>141</v>
      </c>
      <c r="AU159" s="191" t="s">
        <v>81</v>
      </c>
      <c r="AV159" s="11" t="s">
        <v>77</v>
      </c>
      <c r="AW159" s="11" t="s">
        <v>36</v>
      </c>
      <c r="AX159" s="11" t="s">
        <v>72</v>
      </c>
      <c r="AY159" s="191" t="s">
        <v>133</v>
      </c>
    </row>
    <row r="160" spans="2:51" s="12" customFormat="1" ht="13.5">
      <c r="B160" s="196"/>
      <c r="D160" s="213" t="s">
        <v>141</v>
      </c>
      <c r="E160" s="238" t="s">
        <v>5</v>
      </c>
      <c r="F160" s="239" t="s">
        <v>319</v>
      </c>
      <c r="H160" s="240">
        <v>2.734</v>
      </c>
      <c r="I160" s="200"/>
      <c r="L160" s="196"/>
      <c r="M160" s="201"/>
      <c r="N160" s="202"/>
      <c r="O160" s="202"/>
      <c r="P160" s="202"/>
      <c r="Q160" s="202"/>
      <c r="R160" s="202"/>
      <c r="S160" s="202"/>
      <c r="T160" s="203"/>
      <c r="AT160" s="197" t="s">
        <v>141</v>
      </c>
      <c r="AU160" s="197" t="s">
        <v>81</v>
      </c>
      <c r="AV160" s="12" t="s">
        <v>81</v>
      </c>
      <c r="AW160" s="12" t="s">
        <v>36</v>
      </c>
      <c r="AX160" s="12" t="s">
        <v>77</v>
      </c>
      <c r="AY160" s="197" t="s">
        <v>133</v>
      </c>
    </row>
    <row r="161" spans="2:65" s="1" customFormat="1" ht="22.5" customHeight="1">
      <c r="B161" s="174"/>
      <c r="C161" s="225" t="s">
        <v>320</v>
      </c>
      <c r="D161" s="225" t="s">
        <v>212</v>
      </c>
      <c r="E161" s="226" t="s">
        <v>321</v>
      </c>
      <c r="F161" s="227" t="s">
        <v>322</v>
      </c>
      <c r="G161" s="228" t="s">
        <v>163</v>
      </c>
      <c r="H161" s="229">
        <v>5.605</v>
      </c>
      <c r="I161" s="230"/>
      <c r="J161" s="231">
        <f>ROUND(I161*H161,2)</f>
        <v>0</v>
      </c>
      <c r="K161" s="227" t="s">
        <v>5</v>
      </c>
      <c r="L161" s="232"/>
      <c r="M161" s="233" t="s">
        <v>5</v>
      </c>
      <c r="N161" s="234" t="s">
        <v>43</v>
      </c>
      <c r="O161" s="42"/>
      <c r="P161" s="184">
        <f>O161*H161</f>
        <v>0</v>
      </c>
      <c r="Q161" s="184">
        <v>1</v>
      </c>
      <c r="R161" s="184">
        <f>Q161*H161</f>
        <v>5.605</v>
      </c>
      <c r="S161" s="184">
        <v>0</v>
      </c>
      <c r="T161" s="185">
        <f>S161*H161</f>
        <v>0</v>
      </c>
      <c r="AR161" s="24" t="s">
        <v>174</v>
      </c>
      <c r="AT161" s="24" t="s">
        <v>212</v>
      </c>
      <c r="AU161" s="24" t="s">
        <v>81</v>
      </c>
      <c r="AY161" s="24" t="s">
        <v>133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4" t="s">
        <v>77</v>
      </c>
      <c r="BK161" s="186">
        <f>ROUND(I161*H161,2)</f>
        <v>0</v>
      </c>
      <c r="BL161" s="24" t="s">
        <v>88</v>
      </c>
      <c r="BM161" s="24" t="s">
        <v>323</v>
      </c>
    </row>
    <row r="162" spans="2:51" s="12" customFormat="1" ht="13.5">
      <c r="B162" s="196"/>
      <c r="D162" s="213" t="s">
        <v>141</v>
      </c>
      <c r="E162" s="238" t="s">
        <v>5</v>
      </c>
      <c r="F162" s="239" t="s">
        <v>324</v>
      </c>
      <c r="H162" s="240">
        <v>5.605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141</v>
      </c>
      <c r="AU162" s="197" t="s">
        <v>81</v>
      </c>
      <c r="AV162" s="12" t="s">
        <v>81</v>
      </c>
      <c r="AW162" s="12" t="s">
        <v>36</v>
      </c>
      <c r="AX162" s="12" t="s">
        <v>77</v>
      </c>
      <c r="AY162" s="197" t="s">
        <v>133</v>
      </c>
    </row>
    <row r="163" spans="2:65" s="1" customFormat="1" ht="22.5" customHeight="1">
      <c r="B163" s="174"/>
      <c r="C163" s="175" t="s">
        <v>325</v>
      </c>
      <c r="D163" s="175" t="s">
        <v>135</v>
      </c>
      <c r="E163" s="176" t="s">
        <v>326</v>
      </c>
      <c r="F163" s="177" t="s">
        <v>327</v>
      </c>
      <c r="G163" s="178" t="s">
        <v>236</v>
      </c>
      <c r="H163" s="179">
        <v>1475.6</v>
      </c>
      <c r="I163" s="180"/>
      <c r="J163" s="181">
        <f>ROUND(I163*H163,2)</f>
        <v>0</v>
      </c>
      <c r="K163" s="177" t="s">
        <v>139</v>
      </c>
      <c r="L163" s="41"/>
      <c r="M163" s="182" t="s">
        <v>5</v>
      </c>
      <c r="N163" s="183" t="s">
        <v>43</v>
      </c>
      <c r="O163" s="42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AR163" s="24" t="s">
        <v>88</v>
      </c>
      <c r="AT163" s="24" t="s">
        <v>135</v>
      </c>
      <c r="AU163" s="24" t="s">
        <v>81</v>
      </c>
      <c r="AY163" s="24" t="s">
        <v>133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4" t="s">
        <v>77</v>
      </c>
      <c r="BK163" s="186">
        <f>ROUND(I163*H163,2)</f>
        <v>0</v>
      </c>
      <c r="BL163" s="24" t="s">
        <v>88</v>
      </c>
      <c r="BM163" s="24" t="s">
        <v>328</v>
      </c>
    </row>
    <row r="164" spans="2:51" s="11" customFormat="1" ht="13.5">
      <c r="B164" s="187"/>
      <c r="D164" s="188" t="s">
        <v>141</v>
      </c>
      <c r="E164" s="189" t="s">
        <v>5</v>
      </c>
      <c r="F164" s="190" t="s">
        <v>281</v>
      </c>
      <c r="H164" s="191" t="s">
        <v>5</v>
      </c>
      <c r="I164" s="192"/>
      <c r="L164" s="187"/>
      <c r="M164" s="193"/>
      <c r="N164" s="194"/>
      <c r="O164" s="194"/>
      <c r="P164" s="194"/>
      <c r="Q164" s="194"/>
      <c r="R164" s="194"/>
      <c r="S164" s="194"/>
      <c r="T164" s="195"/>
      <c r="AT164" s="191" t="s">
        <v>141</v>
      </c>
      <c r="AU164" s="191" t="s">
        <v>81</v>
      </c>
      <c r="AV164" s="11" t="s">
        <v>77</v>
      </c>
      <c r="AW164" s="11" t="s">
        <v>36</v>
      </c>
      <c r="AX164" s="11" t="s">
        <v>72</v>
      </c>
      <c r="AY164" s="191" t="s">
        <v>133</v>
      </c>
    </row>
    <row r="165" spans="2:51" s="11" customFormat="1" ht="13.5">
      <c r="B165" s="187"/>
      <c r="D165" s="188" t="s">
        <v>141</v>
      </c>
      <c r="E165" s="189" t="s">
        <v>5</v>
      </c>
      <c r="F165" s="190" t="s">
        <v>329</v>
      </c>
      <c r="H165" s="191" t="s">
        <v>5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91" t="s">
        <v>141</v>
      </c>
      <c r="AU165" s="191" t="s">
        <v>81</v>
      </c>
      <c r="AV165" s="11" t="s">
        <v>77</v>
      </c>
      <c r="AW165" s="11" t="s">
        <v>36</v>
      </c>
      <c r="AX165" s="11" t="s">
        <v>72</v>
      </c>
      <c r="AY165" s="191" t="s">
        <v>133</v>
      </c>
    </row>
    <row r="166" spans="2:51" s="12" customFormat="1" ht="13.5">
      <c r="B166" s="196"/>
      <c r="D166" s="188" t="s">
        <v>141</v>
      </c>
      <c r="E166" s="197" t="s">
        <v>5</v>
      </c>
      <c r="F166" s="198" t="s">
        <v>330</v>
      </c>
      <c r="H166" s="199">
        <v>796.927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141</v>
      </c>
      <c r="AU166" s="197" t="s">
        <v>81</v>
      </c>
      <c r="AV166" s="12" t="s">
        <v>81</v>
      </c>
      <c r="AW166" s="12" t="s">
        <v>36</v>
      </c>
      <c r="AX166" s="12" t="s">
        <v>72</v>
      </c>
      <c r="AY166" s="197" t="s">
        <v>133</v>
      </c>
    </row>
    <row r="167" spans="2:51" s="11" customFormat="1" ht="13.5">
      <c r="B167" s="187"/>
      <c r="D167" s="188" t="s">
        <v>141</v>
      </c>
      <c r="E167" s="189" t="s">
        <v>5</v>
      </c>
      <c r="F167" s="190" t="s">
        <v>331</v>
      </c>
      <c r="H167" s="191" t="s">
        <v>5</v>
      </c>
      <c r="I167" s="192"/>
      <c r="L167" s="187"/>
      <c r="M167" s="193"/>
      <c r="N167" s="194"/>
      <c r="O167" s="194"/>
      <c r="P167" s="194"/>
      <c r="Q167" s="194"/>
      <c r="R167" s="194"/>
      <c r="S167" s="194"/>
      <c r="T167" s="195"/>
      <c r="AT167" s="191" t="s">
        <v>141</v>
      </c>
      <c r="AU167" s="191" t="s">
        <v>81</v>
      </c>
      <c r="AV167" s="11" t="s">
        <v>77</v>
      </c>
      <c r="AW167" s="11" t="s">
        <v>36</v>
      </c>
      <c r="AX167" s="11" t="s">
        <v>72</v>
      </c>
      <c r="AY167" s="191" t="s">
        <v>133</v>
      </c>
    </row>
    <row r="168" spans="2:51" s="12" customFormat="1" ht="13.5">
      <c r="B168" s="196"/>
      <c r="D168" s="188" t="s">
        <v>141</v>
      </c>
      <c r="E168" s="197" t="s">
        <v>5</v>
      </c>
      <c r="F168" s="198" t="s">
        <v>332</v>
      </c>
      <c r="H168" s="199">
        <v>678.673</v>
      </c>
      <c r="I168" s="200"/>
      <c r="L168" s="196"/>
      <c r="M168" s="201"/>
      <c r="N168" s="202"/>
      <c r="O168" s="202"/>
      <c r="P168" s="202"/>
      <c r="Q168" s="202"/>
      <c r="R168" s="202"/>
      <c r="S168" s="202"/>
      <c r="T168" s="203"/>
      <c r="AT168" s="197" t="s">
        <v>141</v>
      </c>
      <c r="AU168" s="197" t="s">
        <v>81</v>
      </c>
      <c r="AV168" s="12" t="s">
        <v>81</v>
      </c>
      <c r="AW168" s="12" t="s">
        <v>36</v>
      </c>
      <c r="AX168" s="12" t="s">
        <v>72</v>
      </c>
      <c r="AY168" s="197" t="s">
        <v>133</v>
      </c>
    </row>
    <row r="169" spans="2:51" s="14" customFormat="1" ht="13.5">
      <c r="B169" s="212"/>
      <c r="D169" s="213" t="s">
        <v>141</v>
      </c>
      <c r="E169" s="214" t="s">
        <v>5</v>
      </c>
      <c r="F169" s="215" t="s">
        <v>146</v>
      </c>
      <c r="H169" s="216">
        <v>1475.6</v>
      </c>
      <c r="I169" s="217"/>
      <c r="L169" s="212"/>
      <c r="M169" s="218"/>
      <c r="N169" s="219"/>
      <c r="O169" s="219"/>
      <c r="P169" s="219"/>
      <c r="Q169" s="219"/>
      <c r="R169" s="219"/>
      <c r="S169" s="219"/>
      <c r="T169" s="220"/>
      <c r="AT169" s="221" t="s">
        <v>141</v>
      </c>
      <c r="AU169" s="221" t="s">
        <v>81</v>
      </c>
      <c r="AV169" s="14" t="s">
        <v>88</v>
      </c>
      <c r="AW169" s="14" t="s">
        <v>36</v>
      </c>
      <c r="AX169" s="14" t="s">
        <v>77</v>
      </c>
      <c r="AY169" s="221" t="s">
        <v>133</v>
      </c>
    </row>
    <row r="170" spans="2:65" s="1" customFormat="1" ht="22.5" customHeight="1">
      <c r="B170" s="174"/>
      <c r="C170" s="175" t="s">
        <v>333</v>
      </c>
      <c r="D170" s="175" t="s">
        <v>135</v>
      </c>
      <c r="E170" s="176" t="s">
        <v>334</v>
      </c>
      <c r="F170" s="177" t="s">
        <v>335</v>
      </c>
      <c r="G170" s="178" t="s">
        <v>236</v>
      </c>
      <c r="H170" s="179">
        <v>8.952</v>
      </c>
      <c r="I170" s="180"/>
      <c r="J170" s="181">
        <f>ROUND(I170*H170,2)</f>
        <v>0</v>
      </c>
      <c r="K170" s="177" t="s">
        <v>139</v>
      </c>
      <c r="L170" s="41"/>
      <c r="M170" s="182" t="s">
        <v>5</v>
      </c>
      <c r="N170" s="183" t="s">
        <v>43</v>
      </c>
      <c r="O170" s="42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AR170" s="24" t="s">
        <v>88</v>
      </c>
      <c r="AT170" s="24" t="s">
        <v>135</v>
      </c>
      <c r="AU170" s="24" t="s">
        <v>81</v>
      </c>
      <c r="AY170" s="24" t="s">
        <v>133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4" t="s">
        <v>77</v>
      </c>
      <c r="BK170" s="186">
        <f>ROUND(I170*H170,2)</f>
        <v>0</v>
      </c>
      <c r="BL170" s="24" t="s">
        <v>88</v>
      </c>
      <c r="BM170" s="24" t="s">
        <v>336</v>
      </c>
    </row>
    <row r="171" spans="2:51" s="11" customFormat="1" ht="13.5">
      <c r="B171" s="187"/>
      <c r="D171" s="188" t="s">
        <v>141</v>
      </c>
      <c r="E171" s="189" t="s">
        <v>5</v>
      </c>
      <c r="F171" s="190" t="s">
        <v>337</v>
      </c>
      <c r="H171" s="191" t="s">
        <v>5</v>
      </c>
      <c r="I171" s="192"/>
      <c r="L171" s="187"/>
      <c r="M171" s="193"/>
      <c r="N171" s="194"/>
      <c r="O171" s="194"/>
      <c r="P171" s="194"/>
      <c r="Q171" s="194"/>
      <c r="R171" s="194"/>
      <c r="S171" s="194"/>
      <c r="T171" s="195"/>
      <c r="AT171" s="191" t="s">
        <v>141</v>
      </c>
      <c r="AU171" s="191" t="s">
        <v>81</v>
      </c>
      <c r="AV171" s="11" t="s">
        <v>77</v>
      </c>
      <c r="AW171" s="11" t="s">
        <v>36</v>
      </c>
      <c r="AX171" s="11" t="s">
        <v>72</v>
      </c>
      <c r="AY171" s="191" t="s">
        <v>133</v>
      </c>
    </row>
    <row r="172" spans="2:51" s="11" customFormat="1" ht="13.5">
      <c r="B172" s="187"/>
      <c r="D172" s="188" t="s">
        <v>141</v>
      </c>
      <c r="E172" s="189" t="s">
        <v>5</v>
      </c>
      <c r="F172" s="190" t="s">
        <v>338</v>
      </c>
      <c r="H172" s="191" t="s">
        <v>5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91" t="s">
        <v>141</v>
      </c>
      <c r="AU172" s="191" t="s">
        <v>81</v>
      </c>
      <c r="AV172" s="11" t="s">
        <v>77</v>
      </c>
      <c r="AW172" s="11" t="s">
        <v>36</v>
      </c>
      <c r="AX172" s="11" t="s">
        <v>72</v>
      </c>
      <c r="AY172" s="191" t="s">
        <v>133</v>
      </c>
    </row>
    <row r="173" spans="2:51" s="11" customFormat="1" ht="13.5">
      <c r="B173" s="187"/>
      <c r="D173" s="188" t="s">
        <v>141</v>
      </c>
      <c r="E173" s="189" t="s">
        <v>5</v>
      </c>
      <c r="F173" s="190" t="s">
        <v>339</v>
      </c>
      <c r="H173" s="191" t="s">
        <v>5</v>
      </c>
      <c r="I173" s="192"/>
      <c r="L173" s="187"/>
      <c r="M173" s="193"/>
      <c r="N173" s="194"/>
      <c r="O173" s="194"/>
      <c r="P173" s="194"/>
      <c r="Q173" s="194"/>
      <c r="R173" s="194"/>
      <c r="S173" s="194"/>
      <c r="T173" s="195"/>
      <c r="AT173" s="191" t="s">
        <v>141</v>
      </c>
      <c r="AU173" s="191" t="s">
        <v>81</v>
      </c>
      <c r="AV173" s="11" t="s">
        <v>77</v>
      </c>
      <c r="AW173" s="11" t="s">
        <v>36</v>
      </c>
      <c r="AX173" s="11" t="s">
        <v>72</v>
      </c>
      <c r="AY173" s="191" t="s">
        <v>133</v>
      </c>
    </row>
    <row r="174" spans="2:51" s="12" customFormat="1" ht="13.5">
      <c r="B174" s="196"/>
      <c r="D174" s="213" t="s">
        <v>141</v>
      </c>
      <c r="E174" s="238" t="s">
        <v>5</v>
      </c>
      <c r="F174" s="239" t="s">
        <v>340</v>
      </c>
      <c r="H174" s="240">
        <v>8.952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141</v>
      </c>
      <c r="AU174" s="197" t="s">
        <v>81</v>
      </c>
      <c r="AV174" s="12" t="s">
        <v>81</v>
      </c>
      <c r="AW174" s="12" t="s">
        <v>36</v>
      </c>
      <c r="AX174" s="12" t="s">
        <v>77</v>
      </c>
      <c r="AY174" s="197" t="s">
        <v>133</v>
      </c>
    </row>
    <row r="175" spans="2:65" s="1" customFormat="1" ht="22.5" customHeight="1">
      <c r="B175" s="174"/>
      <c r="C175" s="225" t="s">
        <v>341</v>
      </c>
      <c r="D175" s="225" t="s">
        <v>212</v>
      </c>
      <c r="E175" s="226" t="s">
        <v>342</v>
      </c>
      <c r="F175" s="227" t="s">
        <v>343</v>
      </c>
      <c r="G175" s="228" t="s">
        <v>236</v>
      </c>
      <c r="H175" s="229">
        <v>8.952</v>
      </c>
      <c r="I175" s="230"/>
      <c r="J175" s="231">
        <f>ROUND(I175*H175,2)</f>
        <v>0</v>
      </c>
      <c r="K175" s="227" t="s">
        <v>5</v>
      </c>
      <c r="L175" s="232"/>
      <c r="M175" s="233" t="s">
        <v>5</v>
      </c>
      <c r="N175" s="234" t="s">
        <v>43</v>
      </c>
      <c r="O175" s="42"/>
      <c r="P175" s="184">
        <f>O175*H175</f>
        <v>0</v>
      </c>
      <c r="Q175" s="184">
        <v>0.0002</v>
      </c>
      <c r="R175" s="184">
        <f>Q175*H175</f>
        <v>0.0017904000000000002</v>
      </c>
      <c r="S175" s="184">
        <v>0</v>
      </c>
      <c r="T175" s="185">
        <f>S175*H175</f>
        <v>0</v>
      </c>
      <c r="AR175" s="24" t="s">
        <v>174</v>
      </c>
      <c r="AT175" s="24" t="s">
        <v>212</v>
      </c>
      <c r="AU175" s="24" t="s">
        <v>81</v>
      </c>
      <c r="AY175" s="24" t="s">
        <v>133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4" t="s">
        <v>77</v>
      </c>
      <c r="BK175" s="186">
        <f>ROUND(I175*H175,2)</f>
        <v>0</v>
      </c>
      <c r="BL175" s="24" t="s">
        <v>88</v>
      </c>
      <c r="BM175" s="24" t="s">
        <v>344</v>
      </c>
    </row>
    <row r="176" spans="2:51" s="12" customFormat="1" ht="13.5">
      <c r="B176" s="196"/>
      <c r="D176" s="188" t="s">
        <v>141</v>
      </c>
      <c r="E176" s="197" t="s">
        <v>5</v>
      </c>
      <c r="F176" s="198" t="s">
        <v>345</v>
      </c>
      <c r="H176" s="199">
        <v>8.952</v>
      </c>
      <c r="I176" s="200"/>
      <c r="L176" s="196"/>
      <c r="M176" s="201"/>
      <c r="N176" s="202"/>
      <c r="O176" s="202"/>
      <c r="P176" s="202"/>
      <c r="Q176" s="202"/>
      <c r="R176" s="202"/>
      <c r="S176" s="202"/>
      <c r="T176" s="203"/>
      <c r="AT176" s="197" t="s">
        <v>141</v>
      </c>
      <c r="AU176" s="197" t="s">
        <v>81</v>
      </c>
      <c r="AV176" s="12" t="s">
        <v>81</v>
      </c>
      <c r="AW176" s="12" t="s">
        <v>36</v>
      </c>
      <c r="AX176" s="12" t="s">
        <v>77</v>
      </c>
      <c r="AY176" s="197" t="s">
        <v>133</v>
      </c>
    </row>
    <row r="177" spans="2:63" s="10" customFormat="1" ht="29.85" customHeight="1">
      <c r="B177" s="160"/>
      <c r="D177" s="171" t="s">
        <v>71</v>
      </c>
      <c r="E177" s="172" t="s">
        <v>81</v>
      </c>
      <c r="F177" s="172" t="s">
        <v>167</v>
      </c>
      <c r="I177" s="163"/>
      <c r="J177" s="173">
        <f>BK177</f>
        <v>0</v>
      </c>
      <c r="L177" s="160"/>
      <c r="M177" s="165"/>
      <c r="N177" s="166"/>
      <c r="O177" s="166"/>
      <c r="P177" s="167">
        <f>SUM(P178:P198)</f>
        <v>0</v>
      </c>
      <c r="Q177" s="166"/>
      <c r="R177" s="167">
        <f>SUM(R178:R198)</f>
        <v>62.1578543427</v>
      </c>
      <c r="S177" s="166"/>
      <c r="T177" s="168">
        <f>SUM(T178:T198)</f>
        <v>0</v>
      </c>
      <c r="AR177" s="161" t="s">
        <v>77</v>
      </c>
      <c r="AT177" s="169" t="s">
        <v>71</v>
      </c>
      <c r="AU177" s="169" t="s">
        <v>77</v>
      </c>
      <c r="AY177" s="161" t="s">
        <v>133</v>
      </c>
      <c r="BK177" s="170">
        <f>SUM(BK178:BK198)</f>
        <v>0</v>
      </c>
    </row>
    <row r="178" spans="2:65" s="1" customFormat="1" ht="31.5" customHeight="1">
      <c r="B178" s="174"/>
      <c r="C178" s="175" t="s">
        <v>10</v>
      </c>
      <c r="D178" s="175" t="s">
        <v>135</v>
      </c>
      <c r="E178" s="176" t="s">
        <v>346</v>
      </c>
      <c r="F178" s="177" t="s">
        <v>347</v>
      </c>
      <c r="G178" s="178" t="s">
        <v>138</v>
      </c>
      <c r="H178" s="179">
        <v>21.741</v>
      </c>
      <c r="I178" s="180"/>
      <c r="J178" s="181">
        <f>ROUND(I178*H178,2)</f>
        <v>0</v>
      </c>
      <c r="K178" s="177" t="s">
        <v>139</v>
      </c>
      <c r="L178" s="41"/>
      <c r="M178" s="182" t="s">
        <v>5</v>
      </c>
      <c r="N178" s="183" t="s">
        <v>43</v>
      </c>
      <c r="O178" s="42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AR178" s="24" t="s">
        <v>88</v>
      </c>
      <c r="AT178" s="24" t="s">
        <v>135</v>
      </c>
      <c r="AU178" s="24" t="s">
        <v>81</v>
      </c>
      <c r="AY178" s="24" t="s">
        <v>133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4" t="s">
        <v>77</v>
      </c>
      <c r="BK178" s="186">
        <f>ROUND(I178*H178,2)</f>
        <v>0</v>
      </c>
      <c r="BL178" s="24" t="s">
        <v>88</v>
      </c>
      <c r="BM178" s="24" t="s">
        <v>348</v>
      </c>
    </row>
    <row r="179" spans="2:51" s="11" customFormat="1" ht="13.5">
      <c r="B179" s="187"/>
      <c r="D179" s="188" t="s">
        <v>141</v>
      </c>
      <c r="E179" s="189" t="s">
        <v>5</v>
      </c>
      <c r="F179" s="190" t="s">
        <v>349</v>
      </c>
      <c r="H179" s="191" t="s">
        <v>5</v>
      </c>
      <c r="I179" s="192"/>
      <c r="L179" s="187"/>
      <c r="M179" s="193"/>
      <c r="N179" s="194"/>
      <c r="O179" s="194"/>
      <c r="P179" s="194"/>
      <c r="Q179" s="194"/>
      <c r="R179" s="194"/>
      <c r="S179" s="194"/>
      <c r="T179" s="195"/>
      <c r="AT179" s="191" t="s">
        <v>141</v>
      </c>
      <c r="AU179" s="191" t="s">
        <v>81</v>
      </c>
      <c r="AV179" s="11" t="s">
        <v>77</v>
      </c>
      <c r="AW179" s="11" t="s">
        <v>36</v>
      </c>
      <c r="AX179" s="11" t="s">
        <v>72</v>
      </c>
      <c r="AY179" s="191" t="s">
        <v>133</v>
      </c>
    </row>
    <row r="180" spans="2:51" s="11" customFormat="1" ht="13.5">
      <c r="B180" s="187"/>
      <c r="D180" s="188" t="s">
        <v>141</v>
      </c>
      <c r="E180" s="189" t="s">
        <v>5</v>
      </c>
      <c r="F180" s="190" t="s">
        <v>350</v>
      </c>
      <c r="H180" s="191" t="s">
        <v>5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91" t="s">
        <v>141</v>
      </c>
      <c r="AU180" s="191" t="s">
        <v>81</v>
      </c>
      <c r="AV180" s="11" t="s">
        <v>77</v>
      </c>
      <c r="AW180" s="11" t="s">
        <v>36</v>
      </c>
      <c r="AX180" s="11" t="s">
        <v>72</v>
      </c>
      <c r="AY180" s="191" t="s">
        <v>133</v>
      </c>
    </row>
    <row r="181" spans="2:51" s="12" customFormat="1" ht="13.5">
      <c r="B181" s="196"/>
      <c r="D181" s="188" t="s">
        <v>141</v>
      </c>
      <c r="E181" s="197" t="s">
        <v>5</v>
      </c>
      <c r="F181" s="198" t="s">
        <v>294</v>
      </c>
      <c r="H181" s="199">
        <v>12.311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141</v>
      </c>
      <c r="AU181" s="197" t="s">
        <v>81</v>
      </c>
      <c r="AV181" s="12" t="s">
        <v>81</v>
      </c>
      <c r="AW181" s="12" t="s">
        <v>36</v>
      </c>
      <c r="AX181" s="12" t="s">
        <v>72</v>
      </c>
      <c r="AY181" s="197" t="s">
        <v>133</v>
      </c>
    </row>
    <row r="182" spans="2:51" s="11" customFormat="1" ht="13.5">
      <c r="B182" s="187"/>
      <c r="D182" s="188" t="s">
        <v>141</v>
      </c>
      <c r="E182" s="189" t="s">
        <v>5</v>
      </c>
      <c r="F182" s="190" t="s">
        <v>351</v>
      </c>
      <c r="H182" s="191" t="s">
        <v>5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91" t="s">
        <v>141</v>
      </c>
      <c r="AU182" s="191" t="s">
        <v>81</v>
      </c>
      <c r="AV182" s="11" t="s">
        <v>77</v>
      </c>
      <c r="AW182" s="11" t="s">
        <v>36</v>
      </c>
      <c r="AX182" s="11" t="s">
        <v>72</v>
      </c>
      <c r="AY182" s="191" t="s">
        <v>133</v>
      </c>
    </row>
    <row r="183" spans="2:51" s="11" customFormat="1" ht="13.5">
      <c r="B183" s="187"/>
      <c r="D183" s="188" t="s">
        <v>141</v>
      </c>
      <c r="E183" s="189" t="s">
        <v>5</v>
      </c>
      <c r="F183" s="190" t="s">
        <v>352</v>
      </c>
      <c r="H183" s="191" t="s">
        <v>5</v>
      </c>
      <c r="I183" s="192"/>
      <c r="L183" s="187"/>
      <c r="M183" s="193"/>
      <c r="N183" s="194"/>
      <c r="O183" s="194"/>
      <c r="P183" s="194"/>
      <c r="Q183" s="194"/>
      <c r="R183" s="194"/>
      <c r="S183" s="194"/>
      <c r="T183" s="195"/>
      <c r="AT183" s="191" t="s">
        <v>141</v>
      </c>
      <c r="AU183" s="191" t="s">
        <v>81</v>
      </c>
      <c r="AV183" s="11" t="s">
        <v>77</v>
      </c>
      <c r="AW183" s="11" t="s">
        <v>36</v>
      </c>
      <c r="AX183" s="11" t="s">
        <v>72</v>
      </c>
      <c r="AY183" s="191" t="s">
        <v>133</v>
      </c>
    </row>
    <row r="184" spans="2:51" s="11" customFormat="1" ht="13.5">
      <c r="B184" s="187"/>
      <c r="D184" s="188" t="s">
        <v>141</v>
      </c>
      <c r="E184" s="189" t="s">
        <v>5</v>
      </c>
      <c r="F184" s="190" t="s">
        <v>353</v>
      </c>
      <c r="H184" s="191" t="s">
        <v>5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91" t="s">
        <v>141</v>
      </c>
      <c r="AU184" s="191" t="s">
        <v>81</v>
      </c>
      <c r="AV184" s="11" t="s">
        <v>77</v>
      </c>
      <c r="AW184" s="11" t="s">
        <v>36</v>
      </c>
      <c r="AX184" s="11" t="s">
        <v>72</v>
      </c>
      <c r="AY184" s="191" t="s">
        <v>133</v>
      </c>
    </row>
    <row r="185" spans="2:51" s="12" customFormat="1" ht="13.5">
      <c r="B185" s="196"/>
      <c r="D185" s="188" t="s">
        <v>141</v>
      </c>
      <c r="E185" s="197" t="s">
        <v>5</v>
      </c>
      <c r="F185" s="198" t="s">
        <v>354</v>
      </c>
      <c r="H185" s="199">
        <v>9.43</v>
      </c>
      <c r="I185" s="200"/>
      <c r="L185" s="196"/>
      <c r="M185" s="201"/>
      <c r="N185" s="202"/>
      <c r="O185" s="202"/>
      <c r="P185" s="202"/>
      <c r="Q185" s="202"/>
      <c r="R185" s="202"/>
      <c r="S185" s="202"/>
      <c r="T185" s="203"/>
      <c r="AT185" s="197" t="s">
        <v>141</v>
      </c>
      <c r="AU185" s="197" t="s">
        <v>81</v>
      </c>
      <c r="AV185" s="12" t="s">
        <v>81</v>
      </c>
      <c r="AW185" s="12" t="s">
        <v>36</v>
      </c>
      <c r="AX185" s="12" t="s">
        <v>72</v>
      </c>
      <c r="AY185" s="197" t="s">
        <v>133</v>
      </c>
    </row>
    <row r="186" spans="2:51" s="14" customFormat="1" ht="13.5">
      <c r="B186" s="212"/>
      <c r="D186" s="213" t="s">
        <v>141</v>
      </c>
      <c r="E186" s="214" t="s">
        <v>5</v>
      </c>
      <c r="F186" s="215" t="s">
        <v>146</v>
      </c>
      <c r="H186" s="216">
        <v>21.741</v>
      </c>
      <c r="I186" s="217"/>
      <c r="L186" s="212"/>
      <c r="M186" s="218"/>
      <c r="N186" s="219"/>
      <c r="O186" s="219"/>
      <c r="P186" s="219"/>
      <c r="Q186" s="219"/>
      <c r="R186" s="219"/>
      <c r="S186" s="219"/>
      <c r="T186" s="220"/>
      <c r="AT186" s="221" t="s">
        <v>141</v>
      </c>
      <c r="AU186" s="221" t="s">
        <v>81</v>
      </c>
      <c r="AV186" s="14" t="s">
        <v>88</v>
      </c>
      <c r="AW186" s="14" t="s">
        <v>36</v>
      </c>
      <c r="AX186" s="14" t="s">
        <v>77</v>
      </c>
      <c r="AY186" s="221" t="s">
        <v>133</v>
      </c>
    </row>
    <row r="187" spans="2:65" s="1" customFormat="1" ht="22.5" customHeight="1">
      <c r="B187" s="174"/>
      <c r="C187" s="175" t="s">
        <v>355</v>
      </c>
      <c r="D187" s="175" t="s">
        <v>135</v>
      </c>
      <c r="E187" s="176" t="s">
        <v>356</v>
      </c>
      <c r="F187" s="177" t="s">
        <v>357</v>
      </c>
      <c r="G187" s="178" t="s">
        <v>358</v>
      </c>
      <c r="H187" s="179">
        <v>42.75</v>
      </c>
      <c r="I187" s="180"/>
      <c r="J187" s="181">
        <f>ROUND(I187*H187,2)</f>
        <v>0</v>
      </c>
      <c r="K187" s="177" t="s">
        <v>139</v>
      </c>
      <c r="L187" s="41"/>
      <c r="M187" s="182" t="s">
        <v>5</v>
      </c>
      <c r="N187" s="183" t="s">
        <v>43</v>
      </c>
      <c r="O187" s="42"/>
      <c r="P187" s="184">
        <f>O187*H187</f>
        <v>0</v>
      </c>
      <c r="Q187" s="184">
        <v>0.0007344</v>
      </c>
      <c r="R187" s="184">
        <f>Q187*H187</f>
        <v>0.031395599999999996</v>
      </c>
      <c r="S187" s="184">
        <v>0</v>
      </c>
      <c r="T187" s="185">
        <f>S187*H187</f>
        <v>0</v>
      </c>
      <c r="AR187" s="24" t="s">
        <v>88</v>
      </c>
      <c r="AT187" s="24" t="s">
        <v>135</v>
      </c>
      <c r="AU187" s="24" t="s">
        <v>81</v>
      </c>
      <c r="AY187" s="24" t="s">
        <v>133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24" t="s">
        <v>77</v>
      </c>
      <c r="BK187" s="186">
        <f>ROUND(I187*H187,2)</f>
        <v>0</v>
      </c>
      <c r="BL187" s="24" t="s">
        <v>88</v>
      </c>
      <c r="BM187" s="24" t="s">
        <v>359</v>
      </c>
    </row>
    <row r="188" spans="2:51" s="11" customFormat="1" ht="13.5">
      <c r="B188" s="187"/>
      <c r="D188" s="188" t="s">
        <v>141</v>
      </c>
      <c r="E188" s="189" t="s">
        <v>5</v>
      </c>
      <c r="F188" s="190" t="s">
        <v>260</v>
      </c>
      <c r="H188" s="191" t="s">
        <v>5</v>
      </c>
      <c r="I188" s="192"/>
      <c r="L188" s="187"/>
      <c r="M188" s="193"/>
      <c r="N188" s="194"/>
      <c r="O188" s="194"/>
      <c r="P188" s="194"/>
      <c r="Q188" s="194"/>
      <c r="R188" s="194"/>
      <c r="S188" s="194"/>
      <c r="T188" s="195"/>
      <c r="AT188" s="191" t="s">
        <v>141</v>
      </c>
      <c r="AU188" s="191" t="s">
        <v>81</v>
      </c>
      <c r="AV188" s="11" t="s">
        <v>77</v>
      </c>
      <c r="AW188" s="11" t="s">
        <v>36</v>
      </c>
      <c r="AX188" s="11" t="s">
        <v>72</v>
      </c>
      <c r="AY188" s="191" t="s">
        <v>133</v>
      </c>
    </row>
    <row r="189" spans="2:51" s="11" customFormat="1" ht="13.5">
      <c r="B189" s="187"/>
      <c r="D189" s="188" t="s">
        <v>141</v>
      </c>
      <c r="E189" s="189" t="s">
        <v>5</v>
      </c>
      <c r="F189" s="190" t="s">
        <v>360</v>
      </c>
      <c r="H189" s="191" t="s">
        <v>5</v>
      </c>
      <c r="I189" s="192"/>
      <c r="L189" s="187"/>
      <c r="M189" s="193"/>
      <c r="N189" s="194"/>
      <c r="O189" s="194"/>
      <c r="P189" s="194"/>
      <c r="Q189" s="194"/>
      <c r="R189" s="194"/>
      <c r="S189" s="194"/>
      <c r="T189" s="195"/>
      <c r="AT189" s="191" t="s">
        <v>141</v>
      </c>
      <c r="AU189" s="191" t="s">
        <v>81</v>
      </c>
      <c r="AV189" s="11" t="s">
        <v>77</v>
      </c>
      <c r="AW189" s="11" t="s">
        <v>36</v>
      </c>
      <c r="AX189" s="11" t="s">
        <v>72</v>
      </c>
      <c r="AY189" s="191" t="s">
        <v>133</v>
      </c>
    </row>
    <row r="190" spans="2:51" s="12" customFormat="1" ht="13.5">
      <c r="B190" s="196"/>
      <c r="D190" s="213" t="s">
        <v>141</v>
      </c>
      <c r="E190" s="238" t="s">
        <v>5</v>
      </c>
      <c r="F190" s="239" t="s">
        <v>361</v>
      </c>
      <c r="H190" s="240">
        <v>42.75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141</v>
      </c>
      <c r="AU190" s="197" t="s">
        <v>81</v>
      </c>
      <c r="AV190" s="12" t="s">
        <v>81</v>
      </c>
      <c r="AW190" s="12" t="s">
        <v>36</v>
      </c>
      <c r="AX190" s="12" t="s">
        <v>77</v>
      </c>
      <c r="AY190" s="197" t="s">
        <v>133</v>
      </c>
    </row>
    <row r="191" spans="2:65" s="1" customFormat="1" ht="22.5" customHeight="1">
      <c r="B191" s="174"/>
      <c r="C191" s="175" t="s">
        <v>362</v>
      </c>
      <c r="D191" s="175" t="s">
        <v>135</v>
      </c>
      <c r="E191" s="176" t="s">
        <v>363</v>
      </c>
      <c r="F191" s="177" t="s">
        <v>364</v>
      </c>
      <c r="G191" s="178" t="s">
        <v>138</v>
      </c>
      <c r="H191" s="179">
        <v>1.925</v>
      </c>
      <c r="I191" s="180"/>
      <c r="J191" s="181">
        <f>ROUND(I191*H191,2)</f>
        <v>0</v>
      </c>
      <c r="K191" s="177" t="s">
        <v>139</v>
      </c>
      <c r="L191" s="41"/>
      <c r="M191" s="182" t="s">
        <v>5</v>
      </c>
      <c r="N191" s="183" t="s">
        <v>43</v>
      </c>
      <c r="O191" s="42"/>
      <c r="P191" s="184">
        <f>O191*H191</f>
        <v>0</v>
      </c>
      <c r="Q191" s="184">
        <v>2.256342204</v>
      </c>
      <c r="R191" s="184">
        <f>Q191*H191</f>
        <v>4.3434587427</v>
      </c>
      <c r="S191" s="184">
        <v>0</v>
      </c>
      <c r="T191" s="185">
        <f>S191*H191</f>
        <v>0</v>
      </c>
      <c r="AR191" s="24" t="s">
        <v>88</v>
      </c>
      <c r="AT191" s="24" t="s">
        <v>135</v>
      </c>
      <c r="AU191" s="24" t="s">
        <v>81</v>
      </c>
      <c r="AY191" s="24" t="s">
        <v>133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4" t="s">
        <v>77</v>
      </c>
      <c r="BK191" s="186">
        <f>ROUND(I191*H191,2)</f>
        <v>0</v>
      </c>
      <c r="BL191" s="24" t="s">
        <v>88</v>
      </c>
      <c r="BM191" s="24" t="s">
        <v>365</v>
      </c>
    </row>
    <row r="192" spans="2:51" s="11" customFormat="1" ht="13.5">
      <c r="B192" s="187"/>
      <c r="D192" s="188" t="s">
        <v>141</v>
      </c>
      <c r="E192" s="189" t="s">
        <v>5</v>
      </c>
      <c r="F192" s="190" t="s">
        <v>337</v>
      </c>
      <c r="H192" s="191" t="s">
        <v>5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91" t="s">
        <v>141</v>
      </c>
      <c r="AU192" s="191" t="s">
        <v>81</v>
      </c>
      <c r="AV192" s="11" t="s">
        <v>77</v>
      </c>
      <c r="AW192" s="11" t="s">
        <v>36</v>
      </c>
      <c r="AX192" s="11" t="s">
        <v>72</v>
      </c>
      <c r="AY192" s="191" t="s">
        <v>133</v>
      </c>
    </row>
    <row r="193" spans="2:51" s="11" customFormat="1" ht="13.5">
      <c r="B193" s="187"/>
      <c r="D193" s="188" t="s">
        <v>141</v>
      </c>
      <c r="E193" s="189" t="s">
        <v>5</v>
      </c>
      <c r="F193" s="190" t="s">
        <v>366</v>
      </c>
      <c r="H193" s="191" t="s">
        <v>5</v>
      </c>
      <c r="I193" s="192"/>
      <c r="L193" s="187"/>
      <c r="M193" s="193"/>
      <c r="N193" s="194"/>
      <c r="O193" s="194"/>
      <c r="P193" s="194"/>
      <c r="Q193" s="194"/>
      <c r="R193" s="194"/>
      <c r="S193" s="194"/>
      <c r="T193" s="195"/>
      <c r="AT193" s="191" t="s">
        <v>141</v>
      </c>
      <c r="AU193" s="191" t="s">
        <v>81</v>
      </c>
      <c r="AV193" s="11" t="s">
        <v>77</v>
      </c>
      <c r="AW193" s="11" t="s">
        <v>36</v>
      </c>
      <c r="AX193" s="11" t="s">
        <v>72</v>
      </c>
      <c r="AY193" s="191" t="s">
        <v>133</v>
      </c>
    </row>
    <row r="194" spans="2:51" s="12" customFormat="1" ht="13.5">
      <c r="B194" s="196"/>
      <c r="D194" s="213" t="s">
        <v>141</v>
      </c>
      <c r="E194" s="238" t="s">
        <v>5</v>
      </c>
      <c r="F194" s="239" t="s">
        <v>367</v>
      </c>
      <c r="H194" s="240">
        <v>1.925</v>
      </c>
      <c r="I194" s="200"/>
      <c r="L194" s="196"/>
      <c r="M194" s="201"/>
      <c r="N194" s="202"/>
      <c r="O194" s="202"/>
      <c r="P194" s="202"/>
      <c r="Q194" s="202"/>
      <c r="R194" s="202"/>
      <c r="S194" s="202"/>
      <c r="T194" s="203"/>
      <c r="AT194" s="197" t="s">
        <v>141</v>
      </c>
      <c r="AU194" s="197" t="s">
        <v>81</v>
      </c>
      <c r="AV194" s="12" t="s">
        <v>81</v>
      </c>
      <c r="AW194" s="12" t="s">
        <v>36</v>
      </c>
      <c r="AX194" s="12" t="s">
        <v>77</v>
      </c>
      <c r="AY194" s="197" t="s">
        <v>133</v>
      </c>
    </row>
    <row r="195" spans="2:65" s="1" customFormat="1" ht="22.5" customHeight="1">
      <c r="B195" s="174"/>
      <c r="C195" s="175" t="s">
        <v>368</v>
      </c>
      <c r="D195" s="175" t="s">
        <v>135</v>
      </c>
      <c r="E195" s="176" t="s">
        <v>369</v>
      </c>
      <c r="F195" s="177" t="s">
        <v>370</v>
      </c>
      <c r="G195" s="178" t="s">
        <v>138</v>
      </c>
      <c r="H195" s="179">
        <v>29.92</v>
      </c>
      <c r="I195" s="180"/>
      <c r="J195" s="181">
        <f>ROUND(I195*H195,2)</f>
        <v>0</v>
      </c>
      <c r="K195" s="177" t="s">
        <v>139</v>
      </c>
      <c r="L195" s="41"/>
      <c r="M195" s="182" t="s">
        <v>5</v>
      </c>
      <c r="N195" s="183" t="s">
        <v>43</v>
      </c>
      <c r="O195" s="42"/>
      <c r="P195" s="184">
        <f>O195*H195</f>
        <v>0</v>
      </c>
      <c r="Q195" s="184">
        <v>1.93125</v>
      </c>
      <c r="R195" s="184">
        <f>Q195*H195</f>
        <v>57.783</v>
      </c>
      <c r="S195" s="184">
        <v>0</v>
      </c>
      <c r="T195" s="185">
        <f>S195*H195</f>
        <v>0</v>
      </c>
      <c r="AR195" s="24" t="s">
        <v>88</v>
      </c>
      <c r="AT195" s="24" t="s">
        <v>135</v>
      </c>
      <c r="AU195" s="24" t="s">
        <v>81</v>
      </c>
      <c r="AY195" s="24" t="s">
        <v>133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24" t="s">
        <v>77</v>
      </c>
      <c r="BK195" s="186">
        <f>ROUND(I195*H195,2)</f>
        <v>0</v>
      </c>
      <c r="BL195" s="24" t="s">
        <v>88</v>
      </c>
      <c r="BM195" s="24" t="s">
        <v>371</v>
      </c>
    </row>
    <row r="196" spans="2:51" s="11" customFormat="1" ht="13.5">
      <c r="B196" s="187"/>
      <c r="D196" s="188" t="s">
        <v>141</v>
      </c>
      <c r="E196" s="189" t="s">
        <v>5</v>
      </c>
      <c r="F196" s="190" t="s">
        <v>372</v>
      </c>
      <c r="H196" s="191" t="s">
        <v>5</v>
      </c>
      <c r="I196" s="192"/>
      <c r="L196" s="187"/>
      <c r="M196" s="193"/>
      <c r="N196" s="194"/>
      <c r="O196" s="194"/>
      <c r="P196" s="194"/>
      <c r="Q196" s="194"/>
      <c r="R196" s="194"/>
      <c r="S196" s="194"/>
      <c r="T196" s="195"/>
      <c r="AT196" s="191" t="s">
        <v>141</v>
      </c>
      <c r="AU196" s="191" t="s">
        <v>81</v>
      </c>
      <c r="AV196" s="11" t="s">
        <v>77</v>
      </c>
      <c r="AW196" s="11" t="s">
        <v>36</v>
      </c>
      <c r="AX196" s="11" t="s">
        <v>72</v>
      </c>
      <c r="AY196" s="191" t="s">
        <v>133</v>
      </c>
    </row>
    <row r="197" spans="2:51" s="11" customFormat="1" ht="13.5">
      <c r="B197" s="187"/>
      <c r="D197" s="188" t="s">
        <v>141</v>
      </c>
      <c r="E197" s="189" t="s">
        <v>5</v>
      </c>
      <c r="F197" s="190" t="s">
        <v>373</v>
      </c>
      <c r="H197" s="191" t="s">
        <v>5</v>
      </c>
      <c r="I197" s="192"/>
      <c r="L197" s="187"/>
      <c r="M197" s="193"/>
      <c r="N197" s="194"/>
      <c r="O197" s="194"/>
      <c r="P197" s="194"/>
      <c r="Q197" s="194"/>
      <c r="R197" s="194"/>
      <c r="S197" s="194"/>
      <c r="T197" s="195"/>
      <c r="AT197" s="191" t="s">
        <v>141</v>
      </c>
      <c r="AU197" s="191" t="s">
        <v>81</v>
      </c>
      <c r="AV197" s="11" t="s">
        <v>77</v>
      </c>
      <c r="AW197" s="11" t="s">
        <v>36</v>
      </c>
      <c r="AX197" s="11" t="s">
        <v>72</v>
      </c>
      <c r="AY197" s="191" t="s">
        <v>133</v>
      </c>
    </row>
    <row r="198" spans="2:51" s="12" customFormat="1" ht="13.5">
      <c r="B198" s="196"/>
      <c r="D198" s="188" t="s">
        <v>141</v>
      </c>
      <c r="E198" s="197" t="s">
        <v>5</v>
      </c>
      <c r="F198" s="198" t="s">
        <v>289</v>
      </c>
      <c r="H198" s="199">
        <v>29.92</v>
      </c>
      <c r="I198" s="200"/>
      <c r="L198" s="196"/>
      <c r="M198" s="201"/>
      <c r="N198" s="202"/>
      <c r="O198" s="202"/>
      <c r="P198" s="202"/>
      <c r="Q198" s="202"/>
      <c r="R198" s="202"/>
      <c r="S198" s="202"/>
      <c r="T198" s="203"/>
      <c r="AT198" s="197" t="s">
        <v>141</v>
      </c>
      <c r="AU198" s="197" t="s">
        <v>81</v>
      </c>
      <c r="AV198" s="12" t="s">
        <v>81</v>
      </c>
      <c r="AW198" s="12" t="s">
        <v>36</v>
      </c>
      <c r="AX198" s="12" t="s">
        <v>77</v>
      </c>
      <c r="AY198" s="197" t="s">
        <v>133</v>
      </c>
    </row>
    <row r="199" spans="2:63" s="10" customFormat="1" ht="29.85" customHeight="1">
      <c r="B199" s="160"/>
      <c r="D199" s="171" t="s">
        <v>71</v>
      </c>
      <c r="E199" s="172" t="s">
        <v>88</v>
      </c>
      <c r="F199" s="172" t="s">
        <v>374</v>
      </c>
      <c r="I199" s="163"/>
      <c r="J199" s="173">
        <f>BK199</f>
        <v>0</v>
      </c>
      <c r="L199" s="160"/>
      <c r="M199" s="165"/>
      <c r="N199" s="166"/>
      <c r="O199" s="166"/>
      <c r="P199" s="167">
        <f>SUM(P200:P207)</f>
        <v>0</v>
      </c>
      <c r="Q199" s="166"/>
      <c r="R199" s="167">
        <f>SUM(R200:R207)</f>
        <v>0</v>
      </c>
      <c r="S199" s="166"/>
      <c r="T199" s="168">
        <f>SUM(T200:T207)</f>
        <v>0</v>
      </c>
      <c r="AR199" s="161" t="s">
        <v>77</v>
      </c>
      <c r="AT199" s="169" t="s">
        <v>71</v>
      </c>
      <c r="AU199" s="169" t="s">
        <v>77</v>
      </c>
      <c r="AY199" s="161" t="s">
        <v>133</v>
      </c>
      <c r="BK199" s="170">
        <f>SUM(BK200:BK207)</f>
        <v>0</v>
      </c>
    </row>
    <row r="200" spans="2:65" s="1" customFormat="1" ht="22.5" customHeight="1">
      <c r="B200" s="174"/>
      <c r="C200" s="175" t="s">
        <v>375</v>
      </c>
      <c r="D200" s="175" t="s">
        <v>135</v>
      </c>
      <c r="E200" s="176" t="s">
        <v>376</v>
      </c>
      <c r="F200" s="177" t="s">
        <v>377</v>
      </c>
      <c r="G200" s="178" t="s">
        <v>138</v>
      </c>
      <c r="H200" s="179">
        <v>0.121</v>
      </c>
      <c r="I200" s="180"/>
      <c r="J200" s="181">
        <f>ROUND(I200*H200,2)</f>
        <v>0</v>
      </c>
      <c r="K200" s="177" t="s">
        <v>139</v>
      </c>
      <c r="L200" s="41"/>
      <c r="M200" s="182" t="s">
        <v>5</v>
      </c>
      <c r="N200" s="183" t="s">
        <v>43</v>
      </c>
      <c r="O200" s="42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AR200" s="24" t="s">
        <v>88</v>
      </c>
      <c r="AT200" s="24" t="s">
        <v>135</v>
      </c>
      <c r="AU200" s="24" t="s">
        <v>81</v>
      </c>
      <c r="AY200" s="24" t="s">
        <v>133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4" t="s">
        <v>77</v>
      </c>
      <c r="BK200" s="186">
        <f>ROUND(I200*H200,2)</f>
        <v>0</v>
      </c>
      <c r="BL200" s="24" t="s">
        <v>88</v>
      </c>
      <c r="BM200" s="24" t="s">
        <v>378</v>
      </c>
    </row>
    <row r="201" spans="2:51" s="11" customFormat="1" ht="13.5">
      <c r="B201" s="187"/>
      <c r="D201" s="188" t="s">
        <v>141</v>
      </c>
      <c r="E201" s="189" t="s">
        <v>5</v>
      </c>
      <c r="F201" s="190" t="s">
        <v>298</v>
      </c>
      <c r="H201" s="191" t="s">
        <v>5</v>
      </c>
      <c r="I201" s="192"/>
      <c r="L201" s="187"/>
      <c r="M201" s="193"/>
      <c r="N201" s="194"/>
      <c r="O201" s="194"/>
      <c r="P201" s="194"/>
      <c r="Q201" s="194"/>
      <c r="R201" s="194"/>
      <c r="S201" s="194"/>
      <c r="T201" s="195"/>
      <c r="AT201" s="191" t="s">
        <v>141</v>
      </c>
      <c r="AU201" s="191" t="s">
        <v>81</v>
      </c>
      <c r="AV201" s="11" t="s">
        <v>77</v>
      </c>
      <c r="AW201" s="11" t="s">
        <v>36</v>
      </c>
      <c r="AX201" s="11" t="s">
        <v>72</v>
      </c>
      <c r="AY201" s="191" t="s">
        <v>133</v>
      </c>
    </row>
    <row r="202" spans="2:51" s="11" customFormat="1" ht="13.5">
      <c r="B202" s="187"/>
      <c r="D202" s="188" t="s">
        <v>141</v>
      </c>
      <c r="E202" s="189" t="s">
        <v>5</v>
      </c>
      <c r="F202" s="190" t="s">
        <v>379</v>
      </c>
      <c r="H202" s="191" t="s">
        <v>5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91" t="s">
        <v>141</v>
      </c>
      <c r="AU202" s="191" t="s">
        <v>81</v>
      </c>
      <c r="AV202" s="11" t="s">
        <v>77</v>
      </c>
      <c r="AW202" s="11" t="s">
        <v>36</v>
      </c>
      <c r="AX202" s="11" t="s">
        <v>72</v>
      </c>
      <c r="AY202" s="191" t="s">
        <v>133</v>
      </c>
    </row>
    <row r="203" spans="2:51" s="12" customFormat="1" ht="13.5">
      <c r="B203" s="196"/>
      <c r="D203" s="213" t="s">
        <v>141</v>
      </c>
      <c r="E203" s="238" t="s">
        <v>5</v>
      </c>
      <c r="F203" s="239" t="s">
        <v>380</v>
      </c>
      <c r="H203" s="240">
        <v>0.121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141</v>
      </c>
      <c r="AU203" s="197" t="s">
        <v>81</v>
      </c>
      <c r="AV203" s="12" t="s">
        <v>81</v>
      </c>
      <c r="AW203" s="12" t="s">
        <v>36</v>
      </c>
      <c r="AX203" s="12" t="s">
        <v>77</v>
      </c>
      <c r="AY203" s="197" t="s">
        <v>133</v>
      </c>
    </row>
    <row r="204" spans="2:65" s="1" customFormat="1" ht="22.5" customHeight="1">
      <c r="B204" s="174"/>
      <c r="C204" s="175" t="s">
        <v>381</v>
      </c>
      <c r="D204" s="175" t="s">
        <v>135</v>
      </c>
      <c r="E204" s="176" t="s">
        <v>382</v>
      </c>
      <c r="F204" s="177" t="s">
        <v>383</v>
      </c>
      <c r="G204" s="178" t="s">
        <v>138</v>
      </c>
      <c r="H204" s="179">
        <v>2.155</v>
      </c>
      <c r="I204" s="180"/>
      <c r="J204" s="181">
        <f>ROUND(I204*H204,2)</f>
        <v>0</v>
      </c>
      <c r="K204" s="177" t="s">
        <v>139</v>
      </c>
      <c r="L204" s="41"/>
      <c r="M204" s="182" t="s">
        <v>5</v>
      </c>
      <c r="N204" s="183" t="s">
        <v>43</v>
      </c>
      <c r="O204" s="42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AR204" s="24" t="s">
        <v>88</v>
      </c>
      <c r="AT204" s="24" t="s">
        <v>135</v>
      </c>
      <c r="AU204" s="24" t="s">
        <v>81</v>
      </c>
      <c r="AY204" s="24" t="s">
        <v>133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24" t="s">
        <v>77</v>
      </c>
      <c r="BK204" s="186">
        <f>ROUND(I204*H204,2)</f>
        <v>0</v>
      </c>
      <c r="BL204" s="24" t="s">
        <v>88</v>
      </c>
      <c r="BM204" s="24" t="s">
        <v>384</v>
      </c>
    </row>
    <row r="205" spans="2:51" s="11" customFormat="1" ht="13.5">
      <c r="B205" s="187"/>
      <c r="D205" s="188" t="s">
        <v>141</v>
      </c>
      <c r="E205" s="189" t="s">
        <v>5</v>
      </c>
      <c r="F205" s="190" t="s">
        <v>385</v>
      </c>
      <c r="H205" s="191" t="s">
        <v>5</v>
      </c>
      <c r="I205" s="192"/>
      <c r="L205" s="187"/>
      <c r="M205" s="193"/>
      <c r="N205" s="194"/>
      <c r="O205" s="194"/>
      <c r="P205" s="194"/>
      <c r="Q205" s="194"/>
      <c r="R205" s="194"/>
      <c r="S205" s="194"/>
      <c r="T205" s="195"/>
      <c r="AT205" s="191" t="s">
        <v>141</v>
      </c>
      <c r="AU205" s="191" t="s">
        <v>81</v>
      </c>
      <c r="AV205" s="11" t="s">
        <v>77</v>
      </c>
      <c r="AW205" s="11" t="s">
        <v>36</v>
      </c>
      <c r="AX205" s="11" t="s">
        <v>72</v>
      </c>
      <c r="AY205" s="191" t="s">
        <v>133</v>
      </c>
    </row>
    <row r="206" spans="2:51" s="11" customFormat="1" ht="13.5">
      <c r="B206" s="187"/>
      <c r="D206" s="188" t="s">
        <v>141</v>
      </c>
      <c r="E206" s="189" t="s">
        <v>5</v>
      </c>
      <c r="F206" s="190" t="s">
        <v>386</v>
      </c>
      <c r="H206" s="191" t="s">
        <v>5</v>
      </c>
      <c r="I206" s="192"/>
      <c r="L206" s="187"/>
      <c r="M206" s="193"/>
      <c r="N206" s="194"/>
      <c r="O206" s="194"/>
      <c r="P206" s="194"/>
      <c r="Q206" s="194"/>
      <c r="R206" s="194"/>
      <c r="S206" s="194"/>
      <c r="T206" s="195"/>
      <c r="AT206" s="191" t="s">
        <v>141</v>
      </c>
      <c r="AU206" s="191" t="s">
        <v>81</v>
      </c>
      <c r="AV206" s="11" t="s">
        <v>77</v>
      </c>
      <c r="AW206" s="11" t="s">
        <v>36</v>
      </c>
      <c r="AX206" s="11" t="s">
        <v>72</v>
      </c>
      <c r="AY206" s="191" t="s">
        <v>133</v>
      </c>
    </row>
    <row r="207" spans="2:51" s="12" customFormat="1" ht="13.5">
      <c r="B207" s="196"/>
      <c r="D207" s="188" t="s">
        <v>141</v>
      </c>
      <c r="E207" s="197" t="s">
        <v>5</v>
      </c>
      <c r="F207" s="198" t="s">
        <v>387</v>
      </c>
      <c r="H207" s="199">
        <v>2.155</v>
      </c>
      <c r="I207" s="200"/>
      <c r="L207" s="196"/>
      <c r="M207" s="201"/>
      <c r="N207" s="202"/>
      <c r="O207" s="202"/>
      <c r="P207" s="202"/>
      <c r="Q207" s="202"/>
      <c r="R207" s="202"/>
      <c r="S207" s="202"/>
      <c r="T207" s="203"/>
      <c r="AT207" s="197" t="s">
        <v>141</v>
      </c>
      <c r="AU207" s="197" t="s">
        <v>81</v>
      </c>
      <c r="AV207" s="12" t="s">
        <v>81</v>
      </c>
      <c r="AW207" s="12" t="s">
        <v>36</v>
      </c>
      <c r="AX207" s="12" t="s">
        <v>77</v>
      </c>
      <c r="AY207" s="197" t="s">
        <v>133</v>
      </c>
    </row>
    <row r="208" spans="2:63" s="10" customFormat="1" ht="29.85" customHeight="1">
      <c r="B208" s="160"/>
      <c r="D208" s="171" t="s">
        <v>71</v>
      </c>
      <c r="E208" s="172" t="s">
        <v>91</v>
      </c>
      <c r="F208" s="172" t="s">
        <v>388</v>
      </c>
      <c r="I208" s="163"/>
      <c r="J208" s="173">
        <f>BK208</f>
        <v>0</v>
      </c>
      <c r="L208" s="160"/>
      <c r="M208" s="165"/>
      <c r="N208" s="166"/>
      <c r="O208" s="166"/>
      <c r="P208" s="167">
        <f>SUM(P209:P279)</f>
        <v>0</v>
      </c>
      <c r="Q208" s="166"/>
      <c r="R208" s="167">
        <f>SUM(R209:R279)</f>
        <v>684.716217875</v>
      </c>
      <c r="S208" s="166"/>
      <c r="T208" s="168">
        <f>SUM(T209:T279)</f>
        <v>0</v>
      </c>
      <c r="AR208" s="161" t="s">
        <v>77</v>
      </c>
      <c r="AT208" s="169" t="s">
        <v>71</v>
      </c>
      <c r="AU208" s="169" t="s">
        <v>77</v>
      </c>
      <c r="AY208" s="161" t="s">
        <v>133</v>
      </c>
      <c r="BK208" s="170">
        <f>SUM(BK209:BK279)</f>
        <v>0</v>
      </c>
    </row>
    <row r="209" spans="2:65" s="1" customFormat="1" ht="22.5" customHeight="1">
      <c r="B209" s="174"/>
      <c r="C209" s="175" t="s">
        <v>389</v>
      </c>
      <c r="D209" s="175" t="s">
        <v>135</v>
      </c>
      <c r="E209" s="176" t="s">
        <v>390</v>
      </c>
      <c r="F209" s="177" t="s">
        <v>391</v>
      </c>
      <c r="G209" s="178" t="s">
        <v>236</v>
      </c>
      <c r="H209" s="179">
        <v>678.673</v>
      </c>
      <c r="I209" s="180"/>
      <c r="J209" s="181">
        <f>ROUND(I209*H209,2)</f>
        <v>0</v>
      </c>
      <c r="K209" s="177" t="s">
        <v>139</v>
      </c>
      <c r="L209" s="41"/>
      <c r="M209" s="182" t="s">
        <v>5</v>
      </c>
      <c r="N209" s="183" t="s">
        <v>43</v>
      </c>
      <c r="O209" s="42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AR209" s="24" t="s">
        <v>88</v>
      </c>
      <c r="AT209" s="24" t="s">
        <v>135</v>
      </c>
      <c r="AU209" s="24" t="s">
        <v>81</v>
      </c>
      <c r="AY209" s="24" t="s">
        <v>133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24" t="s">
        <v>77</v>
      </c>
      <c r="BK209" s="186">
        <f>ROUND(I209*H209,2)</f>
        <v>0</v>
      </c>
      <c r="BL209" s="24" t="s">
        <v>88</v>
      </c>
      <c r="BM209" s="24" t="s">
        <v>392</v>
      </c>
    </row>
    <row r="210" spans="2:51" s="11" customFormat="1" ht="13.5">
      <c r="B210" s="187"/>
      <c r="D210" s="188" t="s">
        <v>141</v>
      </c>
      <c r="E210" s="189" t="s">
        <v>5</v>
      </c>
      <c r="F210" s="190" t="s">
        <v>281</v>
      </c>
      <c r="H210" s="191" t="s">
        <v>5</v>
      </c>
      <c r="I210" s="192"/>
      <c r="L210" s="187"/>
      <c r="M210" s="193"/>
      <c r="N210" s="194"/>
      <c r="O210" s="194"/>
      <c r="P210" s="194"/>
      <c r="Q210" s="194"/>
      <c r="R210" s="194"/>
      <c r="S210" s="194"/>
      <c r="T210" s="195"/>
      <c r="AT210" s="191" t="s">
        <v>141</v>
      </c>
      <c r="AU210" s="191" t="s">
        <v>81</v>
      </c>
      <c r="AV210" s="11" t="s">
        <v>77</v>
      </c>
      <c r="AW210" s="11" t="s">
        <v>36</v>
      </c>
      <c r="AX210" s="11" t="s">
        <v>72</v>
      </c>
      <c r="AY210" s="191" t="s">
        <v>133</v>
      </c>
    </row>
    <row r="211" spans="2:51" s="11" customFormat="1" ht="13.5">
      <c r="B211" s="187"/>
      <c r="D211" s="188" t="s">
        <v>141</v>
      </c>
      <c r="E211" s="189" t="s">
        <v>5</v>
      </c>
      <c r="F211" s="190" t="s">
        <v>393</v>
      </c>
      <c r="H211" s="191" t="s">
        <v>5</v>
      </c>
      <c r="I211" s="192"/>
      <c r="L211" s="187"/>
      <c r="M211" s="193"/>
      <c r="N211" s="194"/>
      <c r="O211" s="194"/>
      <c r="P211" s="194"/>
      <c r="Q211" s="194"/>
      <c r="R211" s="194"/>
      <c r="S211" s="194"/>
      <c r="T211" s="195"/>
      <c r="AT211" s="191" t="s">
        <v>141</v>
      </c>
      <c r="AU211" s="191" t="s">
        <v>81</v>
      </c>
      <c r="AV211" s="11" t="s">
        <v>77</v>
      </c>
      <c r="AW211" s="11" t="s">
        <v>36</v>
      </c>
      <c r="AX211" s="11" t="s">
        <v>72</v>
      </c>
      <c r="AY211" s="191" t="s">
        <v>133</v>
      </c>
    </row>
    <row r="212" spans="2:51" s="12" customFormat="1" ht="13.5">
      <c r="B212" s="196"/>
      <c r="D212" s="213" t="s">
        <v>141</v>
      </c>
      <c r="E212" s="238" t="s">
        <v>5</v>
      </c>
      <c r="F212" s="239" t="s">
        <v>394</v>
      </c>
      <c r="H212" s="240">
        <v>678.673</v>
      </c>
      <c r="I212" s="200"/>
      <c r="L212" s="196"/>
      <c r="M212" s="201"/>
      <c r="N212" s="202"/>
      <c r="O212" s="202"/>
      <c r="P212" s="202"/>
      <c r="Q212" s="202"/>
      <c r="R212" s="202"/>
      <c r="S212" s="202"/>
      <c r="T212" s="203"/>
      <c r="AT212" s="197" t="s">
        <v>141</v>
      </c>
      <c r="AU212" s="197" t="s">
        <v>81</v>
      </c>
      <c r="AV212" s="12" t="s">
        <v>81</v>
      </c>
      <c r="AW212" s="12" t="s">
        <v>36</v>
      </c>
      <c r="AX212" s="12" t="s">
        <v>77</v>
      </c>
      <c r="AY212" s="197" t="s">
        <v>133</v>
      </c>
    </row>
    <row r="213" spans="2:65" s="1" customFormat="1" ht="22.5" customHeight="1">
      <c r="B213" s="174"/>
      <c r="C213" s="225" t="s">
        <v>395</v>
      </c>
      <c r="D213" s="225" t="s">
        <v>212</v>
      </c>
      <c r="E213" s="226" t="s">
        <v>396</v>
      </c>
      <c r="F213" s="227" t="s">
        <v>397</v>
      </c>
      <c r="G213" s="228" t="s">
        <v>163</v>
      </c>
      <c r="H213" s="229">
        <v>347.82</v>
      </c>
      <c r="I213" s="230"/>
      <c r="J213" s="231">
        <f>ROUND(I213*H213,2)</f>
        <v>0</v>
      </c>
      <c r="K213" s="227" t="s">
        <v>5</v>
      </c>
      <c r="L213" s="232"/>
      <c r="M213" s="233" t="s">
        <v>5</v>
      </c>
      <c r="N213" s="234" t="s">
        <v>43</v>
      </c>
      <c r="O213" s="42"/>
      <c r="P213" s="184">
        <f>O213*H213</f>
        <v>0</v>
      </c>
      <c r="Q213" s="184">
        <v>1</v>
      </c>
      <c r="R213" s="184">
        <f>Q213*H213</f>
        <v>347.82</v>
      </c>
      <c r="S213" s="184">
        <v>0</v>
      </c>
      <c r="T213" s="185">
        <f>S213*H213</f>
        <v>0</v>
      </c>
      <c r="AR213" s="24" t="s">
        <v>174</v>
      </c>
      <c r="AT213" s="24" t="s">
        <v>212</v>
      </c>
      <c r="AU213" s="24" t="s">
        <v>81</v>
      </c>
      <c r="AY213" s="24" t="s">
        <v>133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24" t="s">
        <v>77</v>
      </c>
      <c r="BK213" s="186">
        <f>ROUND(I213*H213,2)</f>
        <v>0</v>
      </c>
      <c r="BL213" s="24" t="s">
        <v>88</v>
      </c>
      <c r="BM213" s="24" t="s">
        <v>398</v>
      </c>
    </row>
    <row r="214" spans="2:51" s="12" customFormat="1" ht="13.5">
      <c r="B214" s="196"/>
      <c r="D214" s="213" t="s">
        <v>141</v>
      </c>
      <c r="E214" s="238" t="s">
        <v>5</v>
      </c>
      <c r="F214" s="239" t="s">
        <v>399</v>
      </c>
      <c r="H214" s="240">
        <v>347.82</v>
      </c>
      <c r="I214" s="200"/>
      <c r="L214" s="196"/>
      <c r="M214" s="201"/>
      <c r="N214" s="202"/>
      <c r="O214" s="202"/>
      <c r="P214" s="202"/>
      <c r="Q214" s="202"/>
      <c r="R214" s="202"/>
      <c r="S214" s="202"/>
      <c r="T214" s="203"/>
      <c r="AT214" s="197" t="s">
        <v>141</v>
      </c>
      <c r="AU214" s="197" t="s">
        <v>81</v>
      </c>
      <c r="AV214" s="12" t="s">
        <v>81</v>
      </c>
      <c r="AW214" s="12" t="s">
        <v>36</v>
      </c>
      <c r="AX214" s="12" t="s">
        <v>77</v>
      </c>
      <c r="AY214" s="197" t="s">
        <v>133</v>
      </c>
    </row>
    <row r="215" spans="2:65" s="1" customFormat="1" ht="22.5" customHeight="1">
      <c r="B215" s="174"/>
      <c r="C215" s="175" t="s">
        <v>400</v>
      </c>
      <c r="D215" s="175" t="s">
        <v>135</v>
      </c>
      <c r="E215" s="176" t="s">
        <v>401</v>
      </c>
      <c r="F215" s="177" t="s">
        <v>402</v>
      </c>
      <c r="G215" s="178" t="s">
        <v>236</v>
      </c>
      <c r="H215" s="179">
        <v>662.12</v>
      </c>
      <c r="I215" s="180"/>
      <c r="J215" s="181">
        <f>ROUND(I215*H215,2)</f>
        <v>0</v>
      </c>
      <c r="K215" s="177" t="s">
        <v>139</v>
      </c>
      <c r="L215" s="41"/>
      <c r="M215" s="182" t="s">
        <v>5</v>
      </c>
      <c r="N215" s="183" t="s">
        <v>43</v>
      </c>
      <c r="O215" s="42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AR215" s="24" t="s">
        <v>88</v>
      </c>
      <c r="AT215" s="24" t="s">
        <v>135</v>
      </c>
      <c r="AU215" s="24" t="s">
        <v>81</v>
      </c>
      <c r="AY215" s="24" t="s">
        <v>133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24" t="s">
        <v>77</v>
      </c>
      <c r="BK215" s="186">
        <f>ROUND(I215*H215,2)</f>
        <v>0</v>
      </c>
      <c r="BL215" s="24" t="s">
        <v>88</v>
      </c>
      <c r="BM215" s="24" t="s">
        <v>403</v>
      </c>
    </row>
    <row r="216" spans="2:51" s="11" customFormat="1" ht="13.5">
      <c r="B216" s="187"/>
      <c r="D216" s="188" t="s">
        <v>141</v>
      </c>
      <c r="E216" s="189" t="s">
        <v>5</v>
      </c>
      <c r="F216" s="190" t="s">
        <v>260</v>
      </c>
      <c r="H216" s="191" t="s">
        <v>5</v>
      </c>
      <c r="I216" s="192"/>
      <c r="L216" s="187"/>
      <c r="M216" s="193"/>
      <c r="N216" s="194"/>
      <c r="O216" s="194"/>
      <c r="P216" s="194"/>
      <c r="Q216" s="194"/>
      <c r="R216" s="194"/>
      <c r="S216" s="194"/>
      <c r="T216" s="195"/>
      <c r="AT216" s="191" t="s">
        <v>141</v>
      </c>
      <c r="AU216" s="191" t="s">
        <v>81</v>
      </c>
      <c r="AV216" s="11" t="s">
        <v>77</v>
      </c>
      <c r="AW216" s="11" t="s">
        <v>36</v>
      </c>
      <c r="AX216" s="11" t="s">
        <v>72</v>
      </c>
      <c r="AY216" s="191" t="s">
        <v>133</v>
      </c>
    </row>
    <row r="217" spans="2:51" s="11" customFormat="1" ht="13.5">
      <c r="B217" s="187"/>
      <c r="D217" s="188" t="s">
        <v>141</v>
      </c>
      <c r="E217" s="189" t="s">
        <v>5</v>
      </c>
      <c r="F217" s="190" t="s">
        <v>404</v>
      </c>
      <c r="H217" s="191" t="s">
        <v>5</v>
      </c>
      <c r="I217" s="192"/>
      <c r="L217" s="187"/>
      <c r="M217" s="193"/>
      <c r="N217" s="194"/>
      <c r="O217" s="194"/>
      <c r="P217" s="194"/>
      <c r="Q217" s="194"/>
      <c r="R217" s="194"/>
      <c r="S217" s="194"/>
      <c r="T217" s="195"/>
      <c r="AT217" s="191" t="s">
        <v>141</v>
      </c>
      <c r="AU217" s="191" t="s">
        <v>81</v>
      </c>
      <c r="AV217" s="11" t="s">
        <v>77</v>
      </c>
      <c r="AW217" s="11" t="s">
        <v>36</v>
      </c>
      <c r="AX217" s="11" t="s">
        <v>72</v>
      </c>
      <c r="AY217" s="191" t="s">
        <v>133</v>
      </c>
    </row>
    <row r="218" spans="2:51" s="11" customFormat="1" ht="27">
      <c r="B218" s="187"/>
      <c r="D218" s="188" t="s">
        <v>141</v>
      </c>
      <c r="E218" s="189" t="s">
        <v>5</v>
      </c>
      <c r="F218" s="190" t="s">
        <v>405</v>
      </c>
      <c r="H218" s="191" t="s">
        <v>5</v>
      </c>
      <c r="I218" s="192"/>
      <c r="L218" s="187"/>
      <c r="M218" s="193"/>
      <c r="N218" s="194"/>
      <c r="O218" s="194"/>
      <c r="P218" s="194"/>
      <c r="Q218" s="194"/>
      <c r="R218" s="194"/>
      <c r="S218" s="194"/>
      <c r="T218" s="195"/>
      <c r="AT218" s="191" t="s">
        <v>141</v>
      </c>
      <c r="AU218" s="191" t="s">
        <v>81</v>
      </c>
      <c r="AV218" s="11" t="s">
        <v>77</v>
      </c>
      <c r="AW218" s="11" t="s">
        <v>36</v>
      </c>
      <c r="AX218" s="11" t="s">
        <v>72</v>
      </c>
      <c r="AY218" s="191" t="s">
        <v>133</v>
      </c>
    </row>
    <row r="219" spans="2:51" s="12" customFormat="1" ht="13.5">
      <c r="B219" s="196"/>
      <c r="D219" s="188" t="s">
        <v>141</v>
      </c>
      <c r="E219" s="197" t="s">
        <v>5</v>
      </c>
      <c r="F219" s="198" t="s">
        <v>406</v>
      </c>
      <c r="H219" s="199">
        <v>253.66</v>
      </c>
      <c r="I219" s="200"/>
      <c r="L219" s="196"/>
      <c r="M219" s="201"/>
      <c r="N219" s="202"/>
      <c r="O219" s="202"/>
      <c r="P219" s="202"/>
      <c r="Q219" s="202"/>
      <c r="R219" s="202"/>
      <c r="S219" s="202"/>
      <c r="T219" s="203"/>
      <c r="AT219" s="197" t="s">
        <v>141</v>
      </c>
      <c r="AU219" s="197" t="s">
        <v>81</v>
      </c>
      <c r="AV219" s="12" t="s">
        <v>81</v>
      </c>
      <c r="AW219" s="12" t="s">
        <v>36</v>
      </c>
      <c r="AX219" s="12" t="s">
        <v>72</v>
      </c>
      <c r="AY219" s="197" t="s">
        <v>133</v>
      </c>
    </row>
    <row r="220" spans="2:51" s="11" customFormat="1" ht="27">
      <c r="B220" s="187"/>
      <c r="D220" s="188" t="s">
        <v>141</v>
      </c>
      <c r="E220" s="189" t="s">
        <v>5</v>
      </c>
      <c r="F220" s="190" t="s">
        <v>407</v>
      </c>
      <c r="H220" s="191" t="s">
        <v>5</v>
      </c>
      <c r="I220" s="192"/>
      <c r="L220" s="187"/>
      <c r="M220" s="193"/>
      <c r="N220" s="194"/>
      <c r="O220" s="194"/>
      <c r="P220" s="194"/>
      <c r="Q220" s="194"/>
      <c r="R220" s="194"/>
      <c r="S220" s="194"/>
      <c r="T220" s="195"/>
      <c r="AT220" s="191" t="s">
        <v>141</v>
      </c>
      <c r="AU220" s="191" t="s">
        <v>81</v>
      </c>
      <c r="AV220" s="11" t="s">
        <v>77</v>
      </c>
      <c r="AW220" s="11" t="s">
        <v>36</v>
      </c>
      <c r="AX220" s="11" t="s">
        <v>72</v>
      </c>
      <c r="AY220" s="191" t="s">
        <v>133</v>
      </c>
    </row>
    <row r="221" spans="2:51" s="12" customFormat="1" ht="13.5">
      <c r="B221" s="196"/>
      <c r="D221" s="188" t="s">
        <v>141</v>
      </c>
      <c r="E221" s="197" t="s">
        <v>5</v>
      </c>
      <c r="F221" s="198" t="s">
        <v>408</v>
      </c>
      <c r="H221" s="199">
        <v>295.37</v>
      </c>
      <c r="I221" s="200"/>
      <c r="L221" s="196"/>
      <c r="M221" s="201"/>
      <c r="N221" s="202"/>
      <c r="O221" s="202"/>
      <c r="P221" s="202"/>
      <c r="Q221" s="202"/>
      <c r="R221" s="202"/>
      <c r="S221" s="202"/>
      <c r="T221" s="203"/>
      <c r="AT221" s="197" t="s">
        <v>141</v>
      </c>
      <c r="AU221" s="197" t="s">
        <v>81</v>
      </c>
      <c r="AV221" s="12" t="s">
        <v>81</v>
      </c>
      <c r="AW221" s="12" t="s">
        <v>36</v>
      </c>
      <c r="AX221" s="12" t="s">
        <v>72</v>
      </c>
      <c r="AY221" s="197" t="s">
        <v>133</v>
      </c>
    </row>
    <row r="222" spans="2:51" s="11" customFormat="1" ht="27">
      <c r="B222" s="187"/>
      <c r="D222" s="188" t="s">
        <v>141</v>
      </c>
      <c r="E222" s="189" t="s">
        <v>5</v>
      </c>
      <c r="F222" s="190" t="s">
        <v>409</v>
      </c>
      <c r="H222" s="191" t="s">
        <v>5</v>
      </c>
      <c r="I222" s="192"/>
      <c r="L222" s="187"/>
      <c r="M222" s="193"/>
      <c r="N222" s="194"/>
      <c r="O222" s="194"/>
      <c r="P222" s="194"/>
      <c r="Q222" s="194"/>
      <c r="R222" s="194"/>
      <c r="S222" s="194"/>
      <c r="T222" s="195"/>
      <c r="AT222" s="191" t="s">
        <v>141</v>
      </c>
      <c r="AU222" s="191" t="s">
        <v>81</v>
      </c>
      <c r="AV222" s="11" t="s">
        <v>77</v>
      </c>
      <c r="AW222" s="11" t="s">
        <v>36</v>
      </c>
      <c r="AX222" s="11" t="s">
        <v>72</v>
      </c>
      <c r="AY222" s="191" t="s">
        <v>133</v>
      </c>
    </row>
    <row r="223" spans="2:51" s="12" customFormat="1" ht="13.5">
      <c r="B223" s="196"/>
      <c r="D223" s="188" t="s">
        <v>141</v>
      </c>
      <c r="E223" s="197" t="s">
        <v>5</v>
      </c>
      <c r="F223" s="198" t="s">
        <v>410</v>
      </c>
      <c r="H223" s="199">
        <v>113.09</v>
      </c>
      <c r="I223" s="200"/>
      <c r="L223" s="196"/>
      <c r="M223" s="201"/>
      <c r="N223" s="202"/>
      <c r="O223" s="202"/>
      <c r="P223" s="202"/>
      <c r="Q223" s="202"/>
      <c r="R223" s="202"/>
      <c r="S223" s="202"/>
      <c r="T223" s="203"/>
      <c r="AT223" s="197" t="s">
        <v>141</v>
      </c>
      <c r="AU223" s="197" t="s">
        <v>81</v>
      </c>
      <c r="AV223" s="12" t="s">
        <v>81</v>
      </c>
      <c r="AW223" s="12" t="s">
        <v>36</v>
      </c>
      <c r="AX223" s="12" t="s">
        <v>72</v>
      </c>
      <c r="AY223" s="197" t="s">
        <v>133</v>
      </c>
    </row>
    <row r="224" spans="2:51" s="14" customFormat="1" ht="13.5">
      <c r="B224" s="212"/>
      <c r="D224" s="213" t="s">
        <v>141</v>
      </c>
      <c r="E224" s="214" t="s">
        <v>5</v>
      </c>
      <c r="F224" s="215" t="s">
        <v>146</v>
      </c>
      <c r="H224" s="216">
        <v>662.12</v>
      </c>
      <c r="I224" s="217"/>
      <c r="L224" s="212"/>
      <c r="M224" s="218"/>
      <c r="N224" s="219"/>
      <c r="O224" s="219"/>
      <c r="P224" s="219"/>
      <c r="Q224" s="219"/>
      <c r="R224" s="219"/>
      <c r="S224" s="219"/>
      <c r="T224" s="220"/>
      <c r="AT224" s="221" t="s">
        <v>141</v>
      </c>
      <c r="AU224" s="221" t="s">
        <v>81</v>
      </c>
      <c r="AV224" s="14" t="s">
        <v>88</v>
      </c>
      <c r="AW224" s="14" t="s">
        <v>36</v>
      </c>
      <c r="AX224" s="14" t="s">
        <v>77</v>
      </c>
      <c r="AY224" s="221" t="s">
        <v>133</v>
      </c>
    </row>
    <row r="225" spans="2:65" s="1" customFormat="1" ht="22.5" customHeight="1">
      <c r="B225" s="174"/>
      <c r="C225" s="175" t="s">
        <v>411</v>
      </c>
      <c r="D225" s="175" t="s">
        <v>135</v>
      </c>
      <c r="E225" s="176" t="s">
        <v>412</v>
      </c>
      <c r="F225" s="177" t="s">
        <v>413</v>
      </c>
      <c r="G225" s="178" t="s">
        <v>236</v>
      </c>
      <c r="H225" s="179">
        <v>662.12</v>
      </c>
      <c r="I225" s="180"/>
      <c r="J225" s="181">
        <f>ROUND(I225*H225,2)</f>
        <v>0</v>
      </c>
      <c r="K225" s="177" t="s">
        <v>139</v>
      </c>
      <c r="L225" s="41"/>
      <c r="M225" s="182" t="s">
        <v>5</v>
      </c>
      <c r="N225" s="183" t="s">
        <v>43</v>
      </c>
      <c r="O225" s="42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AR225" s="24" t="s">
        <v>88</v>
      </c>
      <c r="AT225" s="24" t="s">
        <v>135</v>
      </c>
      <c r="AU225" s="24" t="s">
        <v>81</v>
      </c>
      <c r="AY225" s="24" t="s">
        <v>133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24" t="s">
        <v>77</v>
      </c>
      <c r="BK225" s="186">
        <f>ROUND(I225*H225,2)</f>
        <v>0</v>
      </c>
      <c r="BL225" s="24" t="s">
        <v>88</v>
      </c>
      <c r="BM225" s="24" t="s">
        <v>414</v>
      </c>
    </row>
    <row r="226" spans="2:51" s="11" customFormat="1" ht="13.5">
      <c r="B226" s="187"/>
      <c r="D226" s="188" t="s">
        <v>141</v>
      </c>
      <c r="E226" s="189" t="s">
        <v>5</v>
      </c>
      <c r="F226" s="190" t="s">
        <v>260</v>
      </c>
      <c r="H226" s="191" t="s">
        <v>5</v>
      </c>
      <c r="I226" s="192"/>
      <c r="L226" s="187"/>
      <c r="M226" s="193"/>
      <c r="N226" s="194"/>
      <c r="O226" s="194"/>
      <c r="P226" s="194"/>
      <c r="Q226" s="194"/>
      <c r="R226" s="194"/>
      <c r="S226" s="194"/>
      <c r="T226" s="195"/>
      <c r="AT226" s="191" t="s">
        <v>141</v>
      </c>
      <c r="AU226" s="191" t="s">
        <v>81</v>
      </c>
      <c r="AV226" s="11" t="s">
        <v>77</v>
      </c>
      <c r="AW226" s="11" t="s">
        <v>36</v>
      </c>
      <c r="AX226" s="11" t="s">
        <v>72</v>
      </c>
      <c r="AY226" s="191" t="s">
        <v>133</v>
      </c>
    </row>
    <row r="227" spans="2:51" s="11" customFormat="1" ht="13.5">
      <c r="B227" s="187"/>
      <c r="D227" s="188" t="s">
        <v>141</v>
      </c>
      <c r="E227" s="189" t="s">
        <v>5</v>
      </c>
      <c r="F227" s="190" t="s">
        <v>415</v>
      </c>
      <c r="H227" s="191" t="s">
        <v>5</v>
      </c>
      <c r="I227" s="192"/>
      <c r="L227" s="187"/>
      <c r="M227" s="193"/>
      <c r="N227" s="194"/>
      <c r="O227" s="194"/>
      <c r="P227" s="194"/>
      <c r="Q227" s="194"/>
      <c r="R227" s="194"/>
      <c r="S227" s="194"/>
      <c r="T227" s="195"/>
      <c r="AT227" s="191" t="s">
        <v>141</v>
      </c>
      <c r="AU227" s="191" t="s">
        <v>81</v>
      </c>
      <c r="AV227" s="11" t="s">
        <v>77</v>
      </c>
      <c r="AW227" s="11" t="s">
        <v>36</v>
      </c>
      <c r="AX227" s="11" t="s">
        <v>72</v>
      </c>
      <c r="AY227" s="191" t="s">
        <v>133</v>
      </c>
    </row>
    <row r="228" spans="2:51" s="11" customFormat="1" ht="27">
      <c r="B228" s="187"/>
      <c r="D228" s="188" t="s">
        <v>141</v>
      </c>
      <c r="E228" s="189" t="s">
        <v>5</v>
      </c>
      <c r="F228" s="190" t="s">
        <v>405</v>
      </c>
      <c r="H228" s="191" t="s">
        <v>5</v>
      </c>
      <c r="I228" s="192"/>
      <c r="L228" s="187"/>
      <c r="M228" s="193"/>
      <c r="N228" s="194"/>
      <c r="O228" s="194"/>
      <c r="P228" s="194"/>
      <c r="Q228" s="194"/>
      <c r="R228" s="194"/>
      <c r="S228" s="194"/>
      <c r="T228" s="195"/>
      <c r="AT228" s="191" t="s">
        <v>141</v>
      </c>
      <c r="AU228" s="191" t="s">
        <v>81</v>
      </c>
      <c r="AV228" s="11" t="s">
        <v>77</v>
      </c>
      <c r="AW228" s="11" t="s">
        <v>36</v>
      </c>
      <c r="AX228" s="11" t="s">
        <v>72</v>
      </c>
      <c r="AY228" s="191" t="s">
        <v>133</v>
      </c>
    </row>
    <row r="229" spans="2:51" s="12" customFormat="1" ht="13.5">
      <c r="B229" s="196"/>
      <c r="D229" s="188" t="s">
        <v>141</v>
      </c>
      <c r="E229" s="197" t="s">
        <v>5</v>
      </c>
      <c r="F229" s="198" t="s">
        <v>406</v>
      </c>
      <c r="H229" s="199">
        <v>253.66</v>
      </c>
      <c r="I229" s="200"/>
      <c r="L229" s="196"/>
      <c r="M229" s="201"/>
      <c r="N229" s="202"/>
      <c r="O229" s="202"/>
      <c r="P229" s="202"/>
      <c r="Q229" s="202"/>
      <c r="R229" s="202"/>
      <c r="S229" s="202"/>
      <c r="T229" s="203"/>
      <c r="AT229" s="197" t="s">
        <v>141</v>
      </c>
      <c r="AU229" s="197" t="s">
        <v>81</v>
      </c>
      <c r="AV229" s="12" t="s">
        <v>81</v>
      </c>
      <c r="AW229" s="12" t="s">
        <v>36</v>
      </c>
      <c r="AX229" s="12" t="s">
        <v>72</v>
      </c>
      <c r="AY229" s="197" t="s">
        <v>133</v>
      </c>
    </row>
    <row r="230" spans="2:51" s="11" customFormat="1" ht="27">
      <c r="B230" s="187"/>
      <c r="D230" s="188" t="s">
        <v>141</v>
      </c>
      <c r="E230" s="189" t="s">
        <v>5</v>
      </c>
      <c r="F230" s="190" t="s">
        <v>407</v>
      </c>
      <c r="H230" s="191" t="s">
        <v>5</v>
      </c>
      <c r="I230" s="192"/>
      <c r="L230" s="187"/>
      <c r="M230" s="193"/>
      <c r="N230" s="194"/>
      <c r="O230" s="194"/>
      <c r="P230" s="194"/>
      <c r="Q230" s="194"/>
      <c r="R230" s="194"/>
      <c r="S230" s="194"/>
      <c r="T230" s="195"/>
      <c r="AT230" s="191" t="s">
        <v>141</v>
      </c>
      <c r="AU230" s="191" t="s">
        <v>81</v>
      </c>
      <c r="AV230" s="11" t="s">
        <v>77</v>
      </c>
      <c r="AW230" s="11" t="s">
        <v>36</v>
      </c>
      <c r="AX230" s="11" t="s">
        <v>72</v>
      </c>
      <c r="AY230" s="191" t="s">
        <v>133</v>
      </c>
    </row>
    <row r="231" spans="2:51" s="12" customFormat="1" ht="13.5">
      <c r="B231" s="196"/>
      <c r="D231" s="188" t="s">
        <v>141</v>
      </c>
      <c r="E231" s="197" t="s">
        <v>5</v>
      </c>
      <c r="F231" s="198" t="s">
        <v>408</v>
      </c>
      <c r="H231" s="199">
        <v>295.37</v>
      </c>
      <c r="I231" s="200"/>
      <c r="L231" s="196"/>
      <c r="M231" s="201"/>
      <c r="N231" s="202"/>
      <c r="O231" s="202"/>
      <c r="P231" s="202"/>
      <c r="Q231" s="202"/>
      <c r="R231" s="202"/>
      <c r="S231" s="202"/>
      <c r="T231" s="203"/>
      <c r="AT231" s="197" t="s">
        <v>141</v>
      </c>
      <c r="AU231" s="197" t="s">
        <v>81</v>
      </c>
      <c r="AV231" s="12" t="s">
        <v>81</v>
      </c>
      <c r="AW231" s="12" t="s">
        <v>36</v>
      </c>
      <c r="AX231" s="12" t="s">
        <v>72</v>
      </c>
      <c r="AY231" s="197" t="s">
        <v>133</v>
      </c>
    </row>
    <row r="232" spans="2:51" s="11" customFormat="1" ht="27">
      <c r="B232" s="187"/>
      <c r="D232" s="188" t="s">
        <v>141</v>
      </c>
      <c r="E232" s="189" t="s">
        <v>5</v>
      </c>
      <c r="F232" s="190" t="s">
        <v>409</v>
      </c>
      <c r="H232" s="191" t="s">
        <v>5</v>
      </c>
      <c r="I232" s="192"/>
      <c r="L232" s="187"/>
      <c r="M232" s="193"/>
      <c r="N232" s="194"/>
      <c r="O232" s="194"/>
      <c r="P232" s="194"/>
      <c r="Q232" s="194"/>
      <c r="R232" s="194"/>
      <c r="S232" s="194"/>
      <c r="T232" s="195"/>
      <c r="AT232" s="191" t="s">
        <v>141</v>
      </c>
      <c r="AU232" s="191" t="s">
        <v>81</v>
      </c>
      <c r="AV232" s="11" t="s">
        <v>77</v>
      </c>
      <c r="AW232" s="11" t="s">
        <v>36</v>
      </c>
      <c r="AX232" s="11" t="s">
        <v>72</v>
      </c>
      <c r="AY232" s="191" t="s">
        <v>133</v>
      </c>
    </row>
    <row r="233" spans="2:51" s="12" customFormat="1" ht="13.5">
      <c r="B233" s="196"/>
      <c r="D233" s="188" t="s">
        <v>141</v>
      </c>
      <c r="E233" s="197" t="s">
        <v>5</v>
      </c>
      <c r="F233" s="198" t="s">
        <v>410</v>
      </c>
      <c r="H233" s="199">
        <v>113.09</v>
      </c>
      <c r="I233" s="200"/>
      <c r="L233" s="196"/>
      <c r="M233" s="201"/>
      <c r="N233" s="202"/>
      <c r="O233" s="202"/>
      <c r="P233" s="202"/>
      <c r="Q233" s="202"/>
      <c r="R233" s="202"/>
      <c r="S233" s="202"/>
      <c r="T233" s="203"/>
      <c r="AT233" s="197" t="s">
        <v>141</v>
      </c>
      <c r="AU233" s="197" t="s">
        <v>81</v>
      </c>
      <c r="AV233" s="12" t="s">
        <v>81</v>
      </c>
      <c r="AW233" s="12" t="s">
        <v>36</v>
      </c>
      <c r="AX233" s="12" t="s">
        <v>72</v>
      </c>
      <c r="AY233" s="197" t="s">
        <v>133</v>
      </c>
    </row>
    <row r="234" spans="2:51" s="14" customFormat="1" ht="13.5">
      <c r="B234" s="212"/>
      <c r="D234" s="213" t="s">
        <v>141</v>
      </c>
      <c r="E234" s="214" t="s">
        <v>5</v>
      </c>
      <c r="F234" s="215" t="s">
        <v>146</v>
      </c>
      <c r="H234" s="216">
        <v>662.12</v>
      </c>
      <c r="I234" s="217"/>
      <c r="L234" s="212"/>
      <c r="M234" s="218"/>
      <c r="N234" s="219"/>
      <c r="O234" s="219"/>
      <c r="P234" s="219"/>
      <c r="Q234" s="219"/>
      <c r="R234" s="219"/>
      <c r="S234" s="219"/>
      <c r="T234" s="220"/>
      <c r="AT234" s="221" t="s">
        <v>141</v>
      </c>
      <c r="AU234" s="221" t="s">
        <v>81</v>
      </c>
      <c r="AV234" s="14" t="s">
        <v>88</v>
      </c>
      <c r="AW234" s="14" t="s">
        <v>36</v>
      </c>
      <c r="AX234" s="14" t="s">
        <v>77</v>
      </c>
      <c r="AY234" s="221" t="s">
        <v>133</v>
      </c>
    </row>
    <row r="235" spans="2:65" s="1" customFormat="1" ht="22.5" customHeight="1">
      <c r="B235" s="174"/>
      <c r="C235" s="175" t="s">
        <v>416</v>
      </c>
      <c r="D235" s="175" t="s">
        <v>135</v>
      </c>
      <c r="E235" s="176" t="s">
        <v>417</v>
      </c>
      <c r="F235" s="177" t="s">
        <v>418</v>
      </c>
      <c r="G235" s="178" t="s">
        <v>236</v>
      </c>
      <c r="H235" s="179">
        <v>9.87</v>
      </c>
      <c r="I235" s="180"/>
      <c r="J235" s="181">
        <f>ROUND(I235*H235,2)</f>
        <v>0</v>
      </c>
      <c r="K235" s="177" t="s">
        <v>139</v>
      </c>
      <c r="L235" s="41"/>
      <c r="M235" s="182" t="s">
        <v>5</v>
      </c>
      <c r="N235" s="183" t="s">
        <v>43</v>
      </c>
      <c r="O235" s="42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AR235" s="24" t="s">
        <v>88</v>
      </c>
      <c r="AT235" s="24" t="s">
        <v>135</v>
      </c>
      <c r="AU235" s="24" t="s">
        <v>81</v>
      </c>
      <c r="AY235" s="24" t="s">
        <v>133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24" t="s">
        <v>77</v>
      </c>
      <c r="BK235" s="186">
        <f>ROUND(I235*H235,2)</f>
        <v>0</v>
      </c>
      <c r="BL235" s="24" t="s">
        <v>88</v>
      </c>
      <c r="BM235" s="24" t="s">
        <v>419</v>
      </c>
    </row>
    <row r="236" spans="2:51" s="11" customFormat="1" ht="13.5">
      <c r="B236" s="187"/>
      <c r="D236" s="188" t="s">
        <v>141</v>
      </c>
      <c r="E236" s="189" t="s">
        <v>5</v>
      </c>
      <c r="F236" s="190" t="s">
        <v>281</v>
      </c>
      <c r="H236" s="191" t="s">
        <v>5</v>
      </c>
      <c r="I236" s="192"/>
      <c r="L236" s="187"/>
      <c r="M236" s="193"/>
      <c r="N236" s="194"/>
      <c r="O236" s="194"/>
      <c r="P236" s="194"/>
      <c r="Q236" s="194"/>
      <c r="R236" s="194"/>
      <c r="S236" s="194"/>
      <c r="T236" s="195"/>
      <c r="AT236" s="191" t="s">
        <v>141</v>
      </c>
      <c r="AU236" s="191" t="s">
        <v>81</v>
      </c>
      <c r="AV236" s="11" t="s">
        <v>77</v>
      </c>
      <c r="AW236" s="11" t="s">
        <v>36</v>
      </c>
      <c r="AX236" s="11" t="s">
        <v>72</v>
      </c>
      <c r="AY236" s="191" t="s">
        <v>133</v>
      </c>
    </row>
    <row r="237" spans="2:51" s="11" customFormat="1" ht="13.5">
      <c r="B237" s="187"/>
      <c r="D237" s="188" t="s">
        <v>141</v>
      </c>
      <c r="E237" s="189" t="s">
        <v>5</v>
      </c>
      <c r="F237" s="190" t="s">
        <v>420</v>
      </c>
      <c r="H237" s="191" t="s">
        <v>5</v>
      </c>
      <c r="I237" s="192"/>
      <c r="L237" s="187"/>
      <c r="M237" s="193"/>
      <c r="N237" s="194"/>
      <c r="O237" s="194"/>
      <c r="P237" s="194"/>
      <c r="Q237" s="194"/>
      <c r="R237" s="194"/>
      <c r="S237" s="194"/>
      <c r="T237" s="195"/>
      <c r="AT237" s="191" t="s">
        <v>141</v>
      </c>
      <c r="AU237" s="191" t="s">
        <v>81</v>
      </c>
      <c r="AV237" s="11" t="s">
        <v>77</v>
      </c>
      <c r="AW237" s="11" t="s">
        <v>36</v>
      </c>
      <c r="AX237" s="11" t="s">
        <v>72</v>
      </c>
      <c r="AY237" s="191" t="s">
        <v>133</v>
      </c>
    </row>
    <row r="238" spans="2:51" s="12" customFormat="1" ht="13.5">
      <c r="B238" s="196"/>
      <c r="D238" s="213" t="s">
        <v>141</v>
      </c>
      <c r="E238" s="238" t="s">
        <v>5</v>
      </c>
      <c r="F238" s="239" t="s">
        <v>421</v>
      </c>
      <c r="H238" s="240">
        <v>9.87</v>
      </c>
      <c r="I238" s="200"/>
      <c r="L238" s="196"/>
      <c r="M238" s="201"/>
      <c r="N238" s="202"/>
      <c r="O238" s="202"/>
      <c r="P238" s="202"/>
      <c r="Q238" s="202"/>
      <c r="R238" s="202"/>
      <c r="S238" s="202"/>
      <c r="T238" s="203"/>
      <c r="AT238" s="197" t="s">
        <v>141</v>
      </c>
      <c r="AU238" s="197" t="s">
        <v>81</v>
      </c>
      <c r="AV238" s="12" t="s">
        <v>81</v>
      </c>
      <c r="AW238" s="12" t="s">
        <v>36</v>
      </c>
      <c r="AX238" s="12" t="s">
        <v>77</v>
      </c>
      <c r="AY238" s="197" t="s">
        <v>133</v>
      </c>
    </row>
    <row r="239" spans="2:65" s="1" customFormat="1" ht="22.5" customHeight="1">
      <c r="B239" s="174"/>
      <c r="C239" s="175" t="s">
        <v>215</v>
      </c>
      <c r="D239" s="175" t="s">
        <v>135</v>
      </c>
      <c r="E239" s="176" t="s">
        <v>422</v>
      </c>
      <c r="F239" s="177" t="s">
        <v>423</v>
      </c>
      <c r="G239" s="178" t="s">
        <v>236</v>
      </c>
      <c r="H239" s="179">
        <v>115.37</v>
      </c>
      <c r="I239" s="180"/>
      <c r="J239" s="181">
        <f>ROUND(I239*H239,2)</f>
        <v>0</v>
      </c>
      <c r="K239" s="177" t="s">
        <v>139</v>
      </c>
      <c r="L239" s="41"/>
      <c r="M239" s="182" t="s">
        <v>5</v>
      </c>
      <c r="N239" s="183" t="s">
        <v>43</v>
      </c>
      <c r="O239" s="42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AR239" s="24" t="s">
        <v>88</v>
      </c>
      <c r="AT239" s="24" t="s">
        <v>135</v>
      </c>
      <c r="AU239" s="24" t="s">
        <v>81</v>
      </c>
      <c r="AY239" s="24" t="s">
        <v>133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24" t="s">
        <v>77</v>
      </c>
      <c r="BK239" s="186">
        <f>ROUND(I239*H239,2)</f>
        <v>0</v>
      </c>
      <c r="BL239" s="24" t="s">
        <v>88</v>
      </c>
      <c r="BM239" s="24" t="s">
        <v>424</v>
      </c>
    </row>
    <row r="240" spans="2:51" s="11" customFormat="1" ht="13.5">
      <c r="B240" s="187"/>
      <c r="D240" s="188" t="s">
        <v>141</v>
      </c>
      <c r="E240" s="189" t="s">
        <v>5</v>
      </c>
      <c r="F240" s="190" t="s">
        <v>260</v>
      </c>
      <c r="H240" s="191" t="s">
        <v>5</v>
      </c>
      <c r="I240" s="192"/>
      <c r="L240" s="187"/>
      <c r="M240" s="193"/>
      <c r="N240" s="194"/>
      <c r="O240" s="194"/>
      <c r="P240" s="194"/>
      <c r="Q240" s="194"/>
      <c r="R240" s="194"/>
      <c r="S240" s="194"/>
      <c r="T240" s="195"/>
      <c r="AT240" s="191" t="s">
        <v>141</v>
      </c>
      <c r="AU240" s="191" t="s">
        <v>81</v>
      </c>
      <c r="AV240" s="11" t="s">
        <v>77</v>
      </c>
      <c r="AW240" s="11" t="s">
        <v>36</v>
      </c>
      <c r="AX240" s="11" t="s">
        <v>72</v>
      </c>
      <c r="AY240" s="191" t="s">
        <v>133</v>
      </c>
    </row>
    <row r="241" spans="2:51" s="11" customFormat="1" ht="13.5">
      <c r="B241" s="187"/>
      <c r="D241" s="188" t="s">
        <v>141</v>
      </c>
      <c r="E241" s="189" t="s">
        <v>5</v>
      </c>
      <c r="F241" s="190" t="s">
        <v>415</v>
      </c>
      <c r="H241" s="191" t="s">
        <v>5</v>
      </c>
      <c r="I241" s="192"/>
      <c r="L241" s="187"/>
      <c r="M241" s="193"/>
      <c r="N241" s="194"/>
      <c r="O241" s="194"/>
      <c r="P241" s="194"/>
      <c r="Q241" s="194"/>
      <c r="R241" s="194"/>
      <c r="S241" s="194"/>
      <c r="T241" s="195"/>
      <c r="AT241" s="191" t="s">
        <v>141</v>
      </c>
      <c r="AU241" s="191" t="s">
        <v>81</v>
      </c>
      <c r="AV241" s="11" t="s">
        <v>77</v>
      </c>
      <c r="AW241" s="11" t="s">
        <v>36</v>
      </c>
      <c r="AX241" s="11" t="s">
        <v>72</v>
      </c>
      <c r="AY241" s="191" t="s">
        <v>133</v>
      </c>
    </row>
    <row r="242" spans="2:51" s="11" customFormat="1" ht="27">
      <c r="B242" s="187"/>
      <c r="D242" s="188" t="s">
        <v>141</v>
      </c>
      <c r="E242" s="189" t="s">
        <v>5</v>
      </c>
      <c r="F242" s="190" t="s">
        <v>425</v>
      </c>
      <c r="H242" s="191" t="s">
        <v>5</v>
      </c>
      <c r="I242" s="192"/>
      <c r="L242" s="187"/>
      <c r="M242" s="193"/>
      <c r="N242" s="194"/>
      <c r="O242" s="194"/>
      <c r="P242" s="194"/>
      <c r="Q242" s="194"/>
      <c r="R242" s="194"/>
      <c r="S242" s="194"/>
      <c r="T242" s="195"/>
      <c r="AT242" s="191" t="s">
        <v>141</v>
      </c>
      <c r="AU242" s="191" t="s">
        <v>81</v>
      </c>
      <c r="AV242" s="11" t="s">
        <v>77</v>
      </c>
      <c r="AW242" s="11" t="s">
        <v>36</v>
      </c>
      <c r="AX242" s="11" t="s">
        <v>72</v>
      </c>
      <c r="AY242" s="191" t="s">
        <v>133</v>
      </c>
    </row>
    <row r="243" spans="2:51" s="12" customFormat="1" ht="13.5">
      <c r="B243" s="196"/>
      <c r="D243" s="213" t="s">
        <v>141</v>
      </c>
      <c r="E243" s="238" t="s">
        <v>5</v>
      </c>
      <c r="F243" s="239" t="s">
        <v>426</v>
      </c>
      <c r="H243" s="240">
        <v>115.37</v>
      </c>
      <c r="I243" s="200"/>
      <c r="L243" s="196"/>
      <c r="M243" s="201"/>
      <c r="N243" s="202"/>
      <c r="O243" s="202"/>
      <c r="P243" s="202"/>
      <c r="Q243" s="202"/>
      <c r="R243" s="202"/>
      <c r="S243" s="202"/>
      <c r="T243" s="203"/>
      <c r="AT243" s="197" t="s">
        <v>141</v>
      </c>
      <c r="AU243" s="197" t="s">
        <v>81</v>
      </c>
      <c r="AV243" s="12" t="s">
        <v>81</v>
      </c>
      <c r="AW243" s="12" t="s">
        <v>36</v>
      </c>
      <c r="AX243" s="12" t="s">
        <v>77</v>
      </c>
      <c r="AY243" s="197" t="s">
        <v>133</v>
      </c>
    </row>
    <row r="244" spans="2:65" s="1" customFormat="1" ht="31.5" customHeight="1">
      <c r="B244" s="174"/>
      <c r="C244" s="175" t="s">
        <v>427</v>
      </c>
      <c r="D244" s="175" t="s">
        <v>135</v>
      </c>
      <c r="E244" s="176" t="s">
        <v>428</v>
      </c>
      <c r="F244" s="177" t="s">
        <v>429</v>
      </c>
      <c r="G244" s="178" t="s">
        <v>236</v>
      </c>
      <c r="H244" s="179">
        <v>28.44</v>
      </c>
      <c r="I244" s="180"/>
      <c r="J244" s="181">
        <f>ROUND(I244*H244,2)</f>
        <v>0</v>
      </c>
      <c r="K244" s="177" t="s">
        <v>139</v>
      </c>
      <c r="L244" s="41"/>
      <c r="M244" s="182" t="s">
        <v>5</v>
      </c>
      <c r="N244" s="183" t="s">
        <v>43</v>
      </c>
      <c r="O244" s="42"/>
      <c r="P244" s="184">
        <f>O244*H244</f>
        <v>0</v>
      </c>
      <c r="Q244" s="184">
        <v>0.09848</v>
      </c>
      <c r="R244" s="184">
        <f>Q244*H244</f>
        <v>2.8007712000000002</v>
      </c>
      <c r="S244" s="184">
        <v>0</v>
      </c>
      <c r="T244" s="185">
        <f>S244*H244</f>
        <v>0</v>
      </c>
      <c r="AR244" s="24" t="s">
        <v>88</v>
      </c>
      <c r="AT244" s="24" t="s">
        <v>135</v>
      </c>
      <c r="AU244" s="24" t="s">
        <v>81</v>
      </c>
      <c r="AY244" s="24" t="s">
        <v>133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24" t="s">
        <v>77</v>
      </c>
      <c r="BK244" s="186">
        <f>ROUND(I244*H244,2)</f>
        <v>0</v>
      </c>
      <c r="BL244" s="24" t="s">
        <v>88</v>
      </c>
      <c r="BM244" s="24" t="s">
        <v>430</v>
      </c>
    </row>
    <row r="245" spans="2:51" s="11" customFormat="1" ht="13.5">
      <c r="B245" s="187"/>
      <c r="D245" s="188" t="s">
        <v>141</v>
      </c>
      <c r="E245" s="189" t="s">
        <v>5</v>
      </c>
      <c r="F245" s="190" t="s">
        <v>337</v>
      </c>
      <c r="H245" s="191" t="s">
        <v>5</v>
      </c>
      <c r="I245" s="192"/>
      <c r="L245" s="187"/>
      <c r="M245" s="193"/>
      <c r="N245" s="194"/>
      <c r="O245" s="194"/>
      <c r="P245" s="194"/>
      <c r="Q245" s="194"/>
      <c r="R245" s="194"/>
      <c r="S245" s="194"/>
      <c r="T245" s="195"/>
      <c r="AT245" s="191" t="s">
        <v>141</v>
      </c>
      <c r="AU245" s="191" t="s">
        <v>81</v>
      </c>
      <c r="AV245" s="11" t="s">
        <v>77</v>
      </c>
      <c r="AW245" s="11" t="s">
        <v>36</v>
      </c>
      <c r="AX245" s="11" t="s">
        <v>72</v>
      </c>
      <c r="AY245" s="191" t="s">
        <v>133</v>
      </c>
    </row>
    <row r="246" spans="2:51" s="11" customFormat="1" ht="13.5">
      <c r="B246" s="187"/>
      <c r="D246" s="188" t="s">
        <v>141</v>
      </c>
      <c r="E246" s="189" t="s">
        <v>5</v>
      </c>
      <c r="F246" s="190" t="s">
        <v>431</v>
      </c>
      <c r="H246" s="191" t="s">
        <v>5</v>
      </c>
      <c r="I246" s="192"/>
      <c r="L246" s="187"/>
      <c r="M246" s="193"/>
      <c r="N246" s="194"/>
      <c r="O246" s="194"/>
      <c r="P246" s="194"/>
      <c r="Q246" s="194"/>
      <c r="R246" s="194"/>
      <c r="S246" s="194"/>
      <c r="T246" s="195"/>
      <c r="AT246" s="191" t="s">
        <v>141</v>
      </c>
      <c r="AU246" s="191" t="s">
        <v>81</v>
      </c>
      <c r="AV246" s="11" t="s">
        <v>77</v>
      </c>
      <c r="AW246" s="11" t="s">
        <v>36</v>
      </c>
      <c r="AX246" s="11" t="s">
        <v>72</v>
      </c>
      <c r="AY246" s="191" t="s">
        <v>133</v>
      </c>
    </row>
    <row r="247" spans="2:51" s="12" customFormat="1" ht="13.5">
      <c r="B247" s="196"/>
      <c r="D247" s="213" t="s">
        <v>141</v>
      </c>
      <c r="E247" s="238" t="s">
        <v>5</v>
      </c>
      <c r="F247" s="239" t="s">
        <v>262</v>
      </c>
      <c r="H247" s="240">
        <v>28.44</v>
      </c>
      <c r="I247" s="200"/>
      <c r="L247" s="196"/>
      <c r="M247" s="201"/>
      <c r="N247" s="202"/>
      <c r="O247" s="202"/>
      <c r="P247" s="202"/>
      <c r="Q247" s="202"/>
      <c r="R247" s="202"/>
      <c r="S247" s="202"/>
      <c r="T247" s="203"/>
      <c r="AT247" s="197" t="s">
        <v>141</v>
      </c>
      <c r="AU247" s="197" t="s">
        <v>81</v>
      </c>
      <c r="AV247" s="12" t="s">
        <v>81</v>
      </c>
      <c r="AW247" s="12" t="s">
        <v>36</v>
      </c>
      <c r="AX247" s="12" t="s">
        <v>77</v>
      </c>
      <c r="AY247" s="197" t="s">
        <v>133</v>
      </c>
    </row>
    <row r="248" spans="2:65" s="1" customFormat="1" ht="22.5" customHeight="1">
      <c r="B248" s="174"/>
      <c r="C248" s="175" t="s">
        <v>432</v>
      </c>
      <c r="D248" s="175" t="s">
        <v>135</v>
      </c>
      <c r="E248" s="176" t="s">
        <v>433</v>
      </c>
      <c r="F248" s="177" t="s">
        <v>434</v>
      </c>
      <c r="G248" s="178" t="s">
        <v>236</v>
      </c>
      <c r="H248" s="179">
        <v>8.12</v>
      </c>
      <c r="I248" s="180"/>
      <c r="J248" s="181">
        <f>ROUND(I248*H248,2)</f>
        <v>0</v>
      </c>
      <c r="K248" s="177" t="s">
        <v>139</v>
      </c>
      <c r="L248" s="41"/>
      <c r="M248" s="182" t="s">
        <v>5</v>
      </c>
      <c r="N248" s="183" t="s">
        <v>43</v>
      </c>
      <c r="O248" s="42"/>
      <c r="P248" s="184">
        <f>O248*H248</f>
        <v>0</v>
      </c>
      <c r="Q248" s="184">
        <v>0.408</v>
      </c>
      <c r="R248" s="184">
        <f>Q248*H248</f>
        <v>3.3129599999999995</v>
      </c>
      <c r="S248" s="184">
        <v>0</v>
      </c>
      <c r="T248" s="185">
        <f>S248*H248</f>
        <v>0</v>
      </c>
      <c r="AR248" s="24" t="s">
        <v>88</v>
      </c>
      <c r="AT248" s="24" t="s">
        <v>135</v>
      </c>
      <c r="AU248" s="24" t="s">
        <v>81</v>
      </c>
      <c r="AY248" s="24" t="s">
        <v>133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24" t="s">
        <v>77</v>
      </c>
      <c r="BK248" s="186">
        <f>ROUND(I248*H248,2)</f>
        <v>0</v>
      </c>
      <c r="BL248" s="24" t="s">
        <v>88</v>
      </c>
      <c r="BM248" s="24" t="s">
        <v>435</v>
      </c>
    </row>
    <row r="249" spans="2:51" s="11" customFormat="1" ht="13.5">
      <c r="B249" s="187"/>
      <c r="D249" s="188" t="s">
        <v>141</v>
      </c>
      <c r="E249" s="189" t="s">
        <v>5</v>
      </c>
      <c r="F249" s="190" t="s">
        <v>337</v>
      </c>
      <c r="H249" s="191" t="s">
        <v>5</v>
      </c>
      <c r="I249" s="192"/>
      <c r="L249" s="187"/>
      <c r="M249" s="193"/>
      <c r="N249" s="194"/>
      <c r="O249" s="194"/>
      <c r="P249" s="194"/>
      <c r="Q249" s="194"/>
      <c r="R249" s="194"/>
      <c r="S249" s="194"/>
      <c r="T249" s="195"/>
      <c r="AT249" s="191" t="s">
        <v>141</v>
      </c>
      <c r="AU249" s="191" t="s">
        <v>81</v>
      </c>
      <c r="AV249" s="11" t="s">
        <v>77</v>
      </c>
      <c r="AW249" s="11" t="s">
        <v>36</v>
      </c>
      <c r="AX249" s="11" t="s">
        <v>72</v>
      </c>
      <c r="AY249" s="191" t="s">
        <v>133</v>
      </c>
    </row>
    <row r="250" spans="2:51" s="11" customFormat="1" ht="13.5">
      <c r="B250" s="187"/>
      <c r="D250" s="188" t="s">
        <v>141</v>
      </c>
      <c r="E250" s="189" t="s">
        <v>5</v>
      </c>
      <c r="F250" s="190" t="s">
        <v>436</v>
      </c>
      <c r="H250" s="191" t="s">
        <v>5</v>
      </c>
      <c r="I250" s="192"/>
      <c r="L250" s="187"/>
      <c r="M250" s="193"/>
      <c r="N250" s="194"/>
      <c r="O250" s="194"/>
      <c r="P250" s="194"/>
      <c r="Q250" s="194"/>
      <c r="R250" s="194"/>
      <c r="S250" s="194"/>
      <c r="T250" s="195"/>
      <c r="AT250" s="191" t="s">
        <v>141</v>
      </c>
      <c r="AU250" s="191" t="s">
        <v>81</v>
      </c>
      <c r="AV250" s="11" t="s">
        <v>77</v>
      </c>
      <c r="AW250" s="11" t="s">
        <v>36</v>
      </c>
      <c r="AX250" s="11" t="s">
        <v>72</v>
      </c>
      <c r="AY250" s="191" t="s">
        <v>133</v>
      </c>
    </row>
    <row r="251" spans="2:51" s="12" customFormat="1" ht="13.5">
      <c r="B251" s="196"/>
      <c r="D251" s="213" t="s">
        <v>141</v>
      </c>
      <c r="E251" s="238" t="s">
        <v>5</v>
      </c>
      <c r="F251" s="239" t="s">
        <v>437</v>
      </c>
      <c r="H251" s="240">
        <v>8.12</v>
      </c>
      <c r="I251" s="200"/>
      <c r="L251" s="196"/>
      <c r="M251" s="201"/>
      <c r="N251" s="202"/>
      <c r="O251" s="202"/>
      <c r="P251" s="202"/>
      <c r="Q251" s="202"/>
      <c r="R251" s="202"/>
      <c r="S251" s="202"/>
      <c r="T251" s="203"/>
      <c r="AT251" s="197" t="s">
        <v>141</v>
      </c>
      <c r="AU251" s="197" t="s">
        <v>81</v>
      </c>
      <c r="AV251" s="12" t="s">
        <v>81</v>
      </c>
      <c r="AW251" s="12" t="s">
        <v>36</v>
      </c>
      <c r="AX251" s="12" t="s">
        <v>77</v>
      </c>
      <c r="AY251" s="197" t="s">
        <v>133</v>
      </c>
    </row>
    <row r="252" spans="2:65" s="1" customFormat="1" ht="22.5" customHeight="1">
      <c r="B252" s="174"/>
      <c r="C252" s="175" t="s">
        <v>438</v>
      </c>
      <c r="D252" s="175" t="s">
        <v>135</v>
      </c>
      <c r="E252" s="176" t="s">
        <v>439</v>
      </c>
      <c r="F252" s="177" t="s">
        <v>440</v>
      </c>
      <c r="G252" s="178" t="s">
        <v>236</v>
      </c>
      <c r="H252" s="179">
        <v>690.52</v>
      </c>
      <c r="I252" s="180"/>
      <c r="J252" s="181">
        <f>ROUND(I252*H252,2)</f>
        <v>0</v>
      </c>
      <c r="K252" s="177" t="s">
        <v>139</v>
      </c>
      <c r="L252" s="41"/>
      <c r="M252" s="182" t="s">
        <v>5</v>
      </c>
      <c r="N252" s="183" t="s">
        <v>43</v>
      </c>
      <c r="O252" s="42"/>
      <c r="P252" s="184">
        <f>O252*H252</f>
        <v>0</v>
      </c>
      <c r="Q252" s="184">
        <v>0.1837</v>
      </c>
      <c r="R252" s="184">
        <f>Q252*H252</f>
        <v>126.848524</v>
      </c>
      <c r="S252" s="184">
        <v>0</v>
      </c>
      <c r="T252" s="185">
        <f>S252*H252</f>
        <v>0</v>
      </c>
      <c r="AR252" s="24" t="s">
        <v>88</v>
      </c>
      <c r="AT252" s="24" t="s">
        <v>135</v>
      </c>
      <c r="AU252" s="24" t="s">
        <v>81</v>
      </c>
      <c r="AY252" s="24" t="s">
        <v>133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24" t="s">
        <v>77</v>
      </c>
      <c r="BK252" s="186">
        <f>ROUND(I252*H252,2)</f>
        <v>0</v>
      </c>
      <c r="BL252" s="24" t="s">
        <v>88</v>
      </c>
      <c r="BM252" s="24" t="s">
        <v>441</v>
      </c>
    </row>
    <row r="253" spans="2:51" s="11" customFormat="1" ht="13.5">
      <c r="B253" s="187"/>
      <c r="D253" s="188" t="s">
        <v>141</v>
      </c>
      <c r="E253" s="189" t="s">
        <v>5</v>
      </c>
      <c r="F253" s="190" t="s">
        <v>260</v>
      </c>
      <c r="H253" s="191" t="s">
        <v>5</v>
      </c>
      <c r="I253" s="192"/>
      <c r="L253" s="187"/>
      <c r="M253" s="193"/>
      <c r="N253" s="194"/>
      <c r="O253" s="194"/>
      <c r="P253" s="194"/>
      <c r="Q253" s="194"/>
      <c r="R253" s="194"/>
      <c r="S253" s="194"/>
      <c r="T253" s="195"/>
      <c r="AT253" s="191" t="s">
        <v>141</v>
      </c>
      <c r="AU253" s="191" t="s">
        <v>81</v>
      </c>
      <c r="AV253" s="11" t="s">
        <v>77</v>
      </c>
      <c r="AW253" s="11" t="s">
        <v>36</v>
      </c>
      <c r="AX253" s="11" t="s">
        <v>72</v>
      </c>
      <c r="AY253" s="191" t="s">
        <v>133</v>
      </c>
    </row>
    <row r="254" spans="2:51" s="11" customFormat="1" ht="13.5">
      <c r="B254" s="187"/>
      <c r="D254" s="188" t="s">
        <v>141</v>
      </c>
      <c r="E254" s="189" t="s">
        <v>5</v>
      </c>
      <c r="F254" s="190" t="s">
        <v>442</v>
      </c>
      <c r="H254" s="191" t="s">
        <v>5</v>
      </c>
      <c r="I254" s="192"/>
      <c r="L254" s="187"/>
      <c r="M254" s="193"/>
      <c r="N254" s="194"/>
      <c r="O254" s="194"/>
      <c r="P254" s="194"/>
      <c r="Q254" s="194"/>
      <c r="R254" s="194"/>
      <c r="S254" s="194"/>
      <c r="T254" s="195"/>
      <c r="AT254" s="191" t="s">
        <v>141</v>
      </c>
      <c r="AU254" s="191" t="s">
        <v>81</v>
      </c>
      <c r="AV254" s="11" t="s">
        <v>77</v>
      </c>
      <c r="AW254" s="11" t="s">
        <v>36</v>
      </c>
      <c r="AX254" s="11" t="s">
        <v>72</v>
      </c>
      <c r="AY254" s="191" t="s">
        <v>133</v>
      </c>
    </row>
    <row r="255" spans="2:51" s="11" customFormat="1" ht="13.5">
      <c r="B255" s="187"/>
      <c r="D255" s="188" t="s">
        <v>141</v>
      </c>
      <c r="E255" s="189" t="s">
        <v>5</v>
      </c>
      <c r="F255" s="190" t="s">
        <v>443</v>
      </c>
      <c r="H255" s="191" t="s">
        <v>5</v>
      </c>
      <c r="I255" s="192"/>
      <c r="L255" s="187"/>
      <c r="M255" s="193"/>
      <c r="N255" s="194"/>
      <c r="O255" s="194"/>
      <c r="P255" s="194"/>
      <c r="Q255" s="194"/>
      <c r="R255" s="194"/>
      <c r="S255" s="194"/>
      <c r="T255" s="195"/>
      <c r="AT255" s="191" t="s">
        <v>141</v>
      </c>
      <c r="AU255" s="191" t="s">
        <v>81</v>
      </c>
      <c r="AV255" s="11" t="s">
        <v>77</v>
      </c>
      <c r="AW255" s="11" t="s">
        <v>36</v>
      </c>
      <c r="AX255" s="11" t="s">
        <v>72</v>
      </c>
      <c r="AY255" s="191" t="s">
        <v>133</v>
      </c>
    </row>
    <row r="256" spans="2:51" s="11" customFormat="1" ht="13.5">
      <c r="B256" s="187"/>
      <c r="D256" s="188" t="s">
        <v>141</v>
      </c>
      <c r="E256" s="189" t="s">
        <v>5</v>
      </c>
      <c r="F256" s="190" t="s">
        <v>444</v>
      </c>
      <c r="H256" s="191" t="s">
        <v>5</v>
      </c>
      <c r="I256" s="192"/>
      <c r="L256" s="187"/>
      <c r="M256" s="193"/>
      <c r="N256" s="194"/>
      <c r="O256" s="194"/>
      <c r="P256" s="194"/>
      <c r="Q256" s="194"/>
      <c r="R256" s="194"/>
      <c r="S256" s="194"/>
      <c r="T256" s="195"/>
      <c r="AT256" s="191" t="s">
        <v>141</v>
      </c>
      <c r="AU256" s="191" t="s">
        <v>81</v>
      </c>
      <c r="AV256" s="11" t="s">
        <v>77</v>
      </c>
      <c r="AW256" s="11" t="s">
        <v>36</v>
      </c>
      <c r="AX256" s="11" t="s">
        <v>72</v>
      </c>
      <c r="AY256" s="191" t="s">
        <v>133</v>
      </c>
    </row>
    <row r="257" spans="2:51" s="11" customFormat="1" ht="27">
      <c r="B257" s="187"/>
      <c r="D257" s="188" t="s">
        <v>141</v>
      </c>
      <c r="E257" s="189" t="s">
        <v>5</v>
      </c>
      <c r="F257" s="190" t="s">
        <v>405</v>
      </c>
      <c r="H257" s="191" t="s">
        <v>5</v>
      </c>
      <c r="I257" s="192"/>
      <c r="L257" s="187"/>
      <c r="M257" s="193"/>
      <c r="N257" s="194"/>
      <c r="O257" s="194"/>
      <c r="P257" s="194"/>
      <c r="Q257" s="194"/>
      <c r="R257" s="194"/>
      <c r="S257" s="194"/>
      <c r="T257" s="195"/>
      <c r="AT257" s="191" t="s">
        <v>141</v>
      </c>
      <c r="AU257" s="191" t="s">
        <v>81</v>
      </c>
      <c r="AV257" s="11" t="s">
        <v>77</v>
      </c>
      <c r="AW257" s="11" t="s">
        <v>36</v>
      </c>
      <c r="AX257" s="11" t="s">
        <v>72</v>
      </c>
      <c r="AY257" s="191" t="s">
        <v>133</v>
      </c>
    </row>
    <row r="258" spans="2:51" s="12" customFormat="1" ht="13.5">
      <c r="B258" s="196"/>
      <c r="D258" s="188" t="s">
        <v>141</v>
      </c>
      <c r="E258" s="197" t="s">
        <v>5</v>
      </c>
      <c r="F258" s="198" t="s">
        <v>406</v>
      </c>
      <c r="H258" s="199">
        <v>253.66</v>
      </c>
      <c r="I258" s="200"/>
      <c r="L258" s="196"/>
      <c r="M258" s="201"/>
      <c r="N258" s="202"/>
      <c r="O258" s="202"/>
      <c r="P258" s="202"/>
      <c r="Q258" s="202"/>
      <c r="R258" s="202"/>
      <c r="S258" s="202"/>
      <c r="T258" s="203"/>
      <c r="AT258" s="197" t="s">
        <v>141</v>
      </c>
      <c r="AU258" s="197" t="s">
        <v>81</v>
      </c>
      <c r="AV258" s="12" t="s">
        <v>81</v>
      </c>
      <c r="AW258" s="12" t="s">
        <v>36</v>
      </c>
      <c r="AX258" s="12" t="s">
        <v>72</v>
      </c>
      <c r="AY258" s="197" t="s">
        <v>133</v>
      </c>
    </row>
    <row r="259" spans="2:51" s="11" customFormat="1" ht="27">
      <c r="B259" s="187"/>
      <c r="D259" s="188" t="s">
        <v>141</v>
      </c>
      <c r="E259" s="189" t="s">
        <v>5</v>
      </c>
      <c r="F259" s="190" t="s">
        <v>407</v>
      </c>
      <c r="H259" s="191" t="s">
        <v>5</v>
      </c>
      <c r="I259" s="192"/>
      <c r="L259" s="187"/>
      <c r="M259" s="193"/>
      <c r="N259" s="194"/>
      <c r="O259" s="194"/>
      <c r="P259" s="194"/>
      <c r="Q259" s="194"/>
      <c r="R259" s="194"/>
      <c r="S259" s="194"/>
      <c r="T259" s="195"/>
      <c r="AT259" s="191" t="s">
        <v>141</v>
      </c>
      <c r="AU259" s="191" t="s">
        <v>81</v>
      </c>
      <c r="AV259" s="11" t="s">
        <v>77</v>
      </c>
      <c r="AW259" s="11" t="s">
        <v>36</v>
      </c>
      <c r="AX259" s="11" t="s">
        <v>72</v>
      </c>
      <c r="AY259" s="191" t="s">
        <v>133</v>
      </c>
    </row>
    <row r="260" spans="2:51" s="12" customFormat="1" ht="13.5">
      <c r="B260" s="196"/>
      <c r="D260" s="188" t="s">
        <v>141</v>
      </c>
      <c r="E260" s="197" t="s">
        <v>5</v>
      </c>
      <c r="F260" s="198" t="s">
        <v>408</v>
      </c>
      <c r="H260" s="199">
        <v>295.37</v>
      </c>
      <c r="I260" s="200"/>
      <c r="L260" s="196"/>
      <c r="M260" s="201"/>
      <c r="N260" s="202"/>
      <c r="O260" s="202"/>
      <c r="P260" s="202"/>
      <c r="Q260" s="202"/>
      <c r="R260" s="202"/>
      <c r="S260" s="202"/>
      <c r="T260" s="203"/>
      <c r="AT260" s="197" t="s">
        <v>141</v>
      </c>
      <c r="AU260" s="197" t="s">
        <v>81</v>
      </c>
      <c r="AV260" s="12" t="s">
        <v>81</v>
      </c>
      <c r="AW260" s="12" t="s">
        <v>36</v>
      </c>
      <c r="AX260" s="12" t="s">
        <v>72</v>
      </c>
      <c r="AY260" s="197" t="s">
        <v>133</v>
      </c>
    </row>
    <row r="261" spans="2:51" s="11" customFormat="1" ht="27">
      <c r="B261" s="187"/>
      <c r="D261" s="188" t="s">
        <v>141</v>
      </c>
      <c r="E261" s="189" t="s">
        <v>5</v>
      </c>
      <c r="F261" s="190" t="s">
        <v>409</v>
      </c>
      <c r="H261" s="191" t="s">
        <v>5</v>
      </c>
      <c r="I261" s="192"/>
      <c r="L261" s="187"/>
      <c r="M261" s="193"/>
      <c r="N261" s="194"/>
      <c r="O261" s="194"/>
      <c r="P261" s="194"/>
      <c r="Q261" s="194"/>
      <c r="R261" s="194"/>
      <c r="S261" s="194"/>
      <c r="T261" s="195"/>
      <c r="AT261" s="191" t="s">
        <v>141</v>
      </c>
      <c r="AU261" s="191" t="s">
        <v>81</v>
      </c>
      <c r="AV261" s="11" t="s">
        <v>77</v>
      </c>
      <c r="AW261" s="11" t="s">
        <v>36</v>
      </c>
      <c r="AX261" s="11" t="s">
        <v>72</v>
      </c>
      <c r="AY261" s="191" t="s">
        <v>133</v>
      </c>
    </row>
    <row r="262" spans="2:51" s="12" customFormat="1" ht="13.5">
      <c r="B262" s="196"/>
      <c r="D262" s="188" t="s">
        <v>141</v>
      </c>
      <c r="E262" s="197" t="s">
        <v>5</v>
      </c>
      <c r="F262" s="198" t="s">
        <v>410</v>
      </c>
      <c r="H262" s="199">
        <v>113.09</v>
      </c>
      <c r="I262" s="200"/>
      <c r="L262" s="196"/>
      <c r="M262" s="201"/>
      <c r="N262" s="202"/>
      <c r="O262" s="202"/>
      <c r="P262" s="202"/>
      <c r="Q262" s="202"/>
      <c r="R262" s="202"/>
      <c r="S262" s="202"/>
      <c r="T262" s="203"/>
      <c r="AT262" s="197" t="s">
        <v>141</v>
      </c>
      <c r="AU262" s="197" t="s">
        <v>81</v>
      </c>
      <c r="AV262" s="12" t="s">
        <v>81</v>
      </c>
      <c r="AW262" s="12" t="s">
        <v>36</v>
      </c>
      <c r="AX262" s="12" t="s">
        <v>72</v>
      </c>
      <c r="AY262" s="197" t="s">
        <v>133</v>
      </c>
    </row>
    <row r="263" spans="2:51" s="13" customFormat="1" ht="13.5">
      <c r="B263" s="204"/>
      <c r="D263" s="188" t="s">
        <v>141</v>
      </c>
      <c r="E263" s="205" t="s">
        <v>5</v>
      </c>
      <c r="F263" s="206" t="s">
        <v>145</v>
      </c>
      <c r="H263" s="207">
        <v>662.12</v>
      </c>
      <c r="I263" s="208"/>
      <c r="L263" s="204"/>
      <c r="M263" s="209"/>
      <c r="N263" s="210"/>
      <c r="O263" s="210"/>
      <c r="P263" s="210"/>
      <c r="Q263" s="210"/>
      <c r="R263" s="210"/>
      <c r="S263" s="210"/>
      <c r="T263" s="211"/>
      <c r="AT263" s="205" t="s">
        <v>141</v>
      </c>
      <c r="AU263" s="205" t="s">
        <v>81</v>
      </c>
      <c r="AV263" s="13" t="s">
        <v>85</v>
      </c>
      <c r="AW263" s="13" t="s">
        <v>36</v>
      </c>
      <c r="AX263" s="13" t="s">
        <v>72</v>
      </c>
      <c r="AY263" s="205" t="s">
        <v>133</v>
      </c>
    </row>
    <row r="264" spans="2:51" s="11" customFormat="1" ht="27">
      <c r="B264" s="187"/>
      <c r="D264" s="188" t="s">
        <v>141</v>
      </c>
      <c r="E264" s="189" t="s">
        <v>5</v>
      </c>
      <c r="F264" s="190" t="s">
        <v>261</v>
      </c>
      <c r="H264" s="191" t="s">
        <v>5</v>
      </c>
      <c r="I264" s="192"/>
      <c r="L264" s="187"/>
      <c r="M264" s="193"/>
      <c r="N264" s="194"/>
      <c r="O264" s="194"/>
      <c r="P264" s="194"/>
      <c r="Q264" s="194"/>
      <c r="R264" s="194"/>
      <c r="S264" s="194"/>
      <c r="T264" s="195"/>
      <c r="AT264" s="191" t="s">
        <v>141</v>
      </c>
      <c r="AU264" s="191" t="s">
        <v>81</v>
      </c>
      <c r="AV264" s="11" t="s">
        <v>77</v>
      </c>
      <c r="AW264" s="11" t="s">
        <v>36</v>
      </c>
      <c r="AX264" s="11" t="s">
        <v>72</v>
      </c>
      <c r="AY264" s="191" t="s">
        <v>133</v>
      </c>
    </row>
    <row r="265" spans="2:51" s="12" customFormat="1" ht="13.5">
      <c r="B265" s="196"/>
      <c r="D265" s="188" t="s">
        <v>141</v>
      </c>
      <c r="E265" s="197" t="s">
        <v>5</v>
      </c>
      <c r="F265" s="198" t="s">
        <v>445</v>
      </c>
      <c r="H265" s="199">
        <v>28.4</v>
      </c>
      <c r="I265" s="200"/>
      <c r="L265" s="196"/>
      <c r="M265" s="201"/>
      <c r="N265" s="202"/>
      <c r="O265" s="202"/>
      <c r="P265" s="202"/>
      <c r="Q265" s="202"/>
      <c r="R265" s="202"/>
      <c r="S265" s="202"/>
      <c r="T265" s="203"/>
      <c r="AT265" s="197" t="s">
        <v>141</v>
      </c>
      <c r="AU265" s="197" t="s">
        <v>81</v>
      </c>
      <c r="AV265" s="12" t="s">
        <v>81</v>
      </c>
      <c r="AW265" s="12" t="s">
        <v>36</v>
      </c>
      <c r="AX265" s="12" t="s">
        <v>72</v>
      </c>
      <c r="AY265" s="197" t="s">
        <v>133</v>
      </c>
    </row>
    <row r="266" spans="2:51" s="14" customFormat="1" ht="13.5">
      <c r="B266" s="212"/>
      <c r="D266" s="213" t="s">
        <v>141</v>
      </c>
      <c r="E266" s="214" t="s">
        <v>5</v>
      </c>
      <c r="F266" s="215" t="s">
        <v>146</v>
      </c>
      <c r="H266" s="216">
        <v>690.52</v>
      </c>
      <c r="I266" s="217"/>
      <c r="L266" s="212"/>
      <c r="M266" s="218"/>
      <c r="N266" s="219"/>
      <c r="O266" s="219"/>
      <c r="P266" s="219"/>
      <c r="Q266" s="219"/>
      <c r="R266" s="219"/>
      <c r="S266" s="219"/>
      <c r="T266" s="220"/>
      <c r="AT266" s="221" t="s">
        <v>141</v>
      </c>
      <c r="AU266" s="221" t="s">
        <v>81</v>
      </c>
      <c r="AV266" s="14" t="s">
        <v>88</v>
      </c>
      <c r="AW266" s="14" t="s">
        <v>36</v>
      </c>
      <c r="AX266" s="14" t="s">
        <v>77</v>
      </c>
      <c r="AY266" s="221" t="s">
        <v>133</v>
      </c>
    </row>
    <row r="267" spans="2:65" s="1" customFormat="1" ht="22.5" customHeight="1">
      <c r="B267" s="174"/>
      <c r="C267" s="225" t="s">
        <v>446</v>
      </c>
      <c r="D267" s="225" t="s">
        <v>212</v>
      </c>
      <c r="E267" s="226" t="s">
        <v>447</v>
      </c>
      <c r="F267" s="227" t="s">
        <v>448</v>
      </c>
      <c r="G267" s="228" t="s">
        <v>163</v>
      </c>
      <c r="H267" s="229">
        <v>167.185</v>
      </c>
      <c r="I267" s="230"/>
      <c r="J267" s="231">
        <f>ROUND(I267*H267,2)</f>
        <v>0</v>
      </c>
      <c r="K267" s="227" t="s">
        <v>5</v>
      </c>
      <c r="L267" s="232"/>
      <c r="M267" s="233" t="s">
        <v>5</v>
      </c>
      <c r="N267" s="234" t="s">
        <v>43</v>
      </c>
      <c r="O267" s="42"/>
      <c r="P267" s="184">
        <f>O267*H267</f>
        <v>0</v>
      </c>
      <c r="Q267" s="184">
        <v>1</v>
      </c>
      <c r="R267" s="184">
        <f>Q267*H267</f>
        <v>167.185</v>
      </c>
      <c r="S267" s="184">
        <v>0</v>
      </c>
      <c r="T267" s="185">
        <f>S267*H267</f>
        <v>0</v>
      </c>
      <c r="AR267" s="24" t="s">
        <v>174</v>
      </c>
      <c r="AT267" s="24" t="s">
        <v>212</v>
      </c>
      <c r="AU267" s="24" t="s">
        <v>81</v>
      </c>
      <c r="AY267" s="24" t="s">
        <v>133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24" t="s">
        <v>77</v>
      </c>
      <c r="BK267" s="186">
        <f>ROUND(I267*H267,2)</f>
        <v>0</v>
      </c>
      <c r="BL267" s="24" t="s">
        <v>88</v>
      </c>
      <c r="BM267" s="24" t="s">
        <v>449</v>
      </c>
    </row>
    <row r="268" spans="2:51" s="11" customFormat="1" ht="13.5">
      <c r="B268" s="187"/>
      <c r="D268" s="188" t="s">
        <v>141</v>
      </c>
      <c r="E268" s="189" t="s">
        <v>5</v>
      </c>
      <c r="F268" s="190" t="s">
        <v>450</v>
      </c>
      <c r="H268" s="191" t="s">
        <v>5</v>
      </c>
      <c r="I268" s="192"/>
      <c r="L268" s="187"/>
      <c r="M268" s="193"/>
      <c r="N268" s="194"/>
      <c r="O268" s="194"/>
      <c r="P268" s="194"/>
      <c r="Q268" s="194"/>
      <c r="R268" s="194"/>
      <c r="S268" s="194"/>
      <c r="T268" s="195"/>
      <c r="AT268" s="191" t="s">
        <v>141</v>
      </c>
      <c r="AU268" s="191" t="s">
        <v>81</v>
      </c>
      <c r="AV268" s="11" t="s">
        <v>77</v>
      </c>
      <c r="AW268" s="11" t="s">
        <v>36</v>
      </c>
      <c r="AX268" s="11" t="s">
        <v>72</v>
      </c>
      <c r="AY268" s="191" t="s">
        <v>133</v>
      </c>
    </row>
    <row r="269" spans="2:51" s="12" customFormat="1" ht="13.5">
      <c r="B269" s="196"/>
      <c r="D269" s="213" t="s">
        <v>141</v>
      </c>
      <c r="E269" s="238" t="s">
        <v>5</v>
      </c>
      <c r="F269" s="239" t="s">
        <v>451</v>
      </c>
      <c r="H269" s="240">
        <v>167.185</v>
      </c>
      <c r="I269" s="200"/>
      <c r="L269" s="196"/>
      <c r="M269" s="201"/>
      <c r="N269" s="202"/>
      <c r="O269" s="202"/>
      <c r="P269" s="202"/>
      <c r="Q269" s="202"/>
      <c r="R269" s="202"/>
      <c r="S269" s="202"/>
      <c r="T269" s="203"/>
      <c r="AT269" s="197" t="s">
        <v>141</v>
      </c>
      <c r="AU269" s="197" t="s">
        <v>81</v>
      </c>
      <c r="AV269" s="12" t="s">
        <v>81</v>
      </c>
      <c r="AW269" s="12" t="s">
        <v>36</v>
      </c>
      <c r="AX269" s="12" t="s">
        <v>77</v>
      </c>
      <c r="AY269" s="197" t="s">
        <v>133</v>
      </c>
    </row>
    <row r="270" spans="2:65" s="1" customFormat="1" ht="22.5" customHeight="1">
      <c r="B270" s="174"/>
      <c r="C270" s="175" t="s">
        <v>452</v>
      </c>
      <c r="D270" s="175" t="s">
        <v>135</v>
      </c>
      <c r="E270" s="176" t="s">
        <v>453</v>
      </c>
      <c r="F270" s="177" t="s">
        <v>454</v>
      </c>
      <c r="G270" s="178" t="s">
        <v>236</v>
      </c>
      <c r="H270" s="179">
        <v>115.37</v>
      </c>
      <c r="I270" s="180"/>
      <c r="J270" s="181">
        <f>ROUND(I270*H270,2)</f>
        <v>0</v>
      </c>
      <c r="K270" s="177" t="s">
        <v>139</v>
      </c>
      <c r="L270" s="41"/>
      <c r="M270" s="182" t="s">
        <v>5</v>
      </c>
      <c r="N270" s="183" t="s">
        <v>43</v>
      </c>
      <c r="O270" s="42"/>
      <c r="P270" s="184">
        <f>O270*H270</f>
        <v>0</v>
      </c>
      <c r="Q270" s="184">
        <v>0.1670275</v>
      </c>
      <c r="R270" s="184">
        <f>Q270*H270</f>
        <v>19.269962675</v>
      </c>
      <c r="S270" s="184">
        <v>0</v>
      </c>
      <c r="T270" s="185">
        <f>S270*H270</f>
        <v>0</v>
      </c>
      <c r="AR270" s="24" t="s">
        <v>88</v>
      </c>
      <c r="AT270" s="24" t="s">
        <v>135</v>
      </c>
      <c r="AU270" s="24" t="s">
        <v>81</v>
      </c>
      <c r="AY270" s="24" t="s">
        <v>133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24" t="s">
        <v>77</v>
      </c>
      <c r="BK270" s="186">
        <f>ROUND(I270*H270,2)</f>
        <v>0</v>
      </c>
      <c r="BL270" s="24" t="s">
        <v>88</v>
      </c>
      <c r="BM270" s="24" t="s">
        <v>455</v>
      </c>
    </row>
    <row r="271" spans="2:51" s="11" customFormat="1" ht="13.5">
      <c r="B271" s="187"/>
      <c r="D271" s="188" t="s">
        <v>141</v>
      </c>
      <c r="E271" s="189" t="s">
        <v>5</v>
      </c>
      <c r="F271" s="190" t="s">
        <v>260</v>
      </c>
      <c r="H271" s="191" t="s">
        <v>5</v>
      </c>
      <c r="I271" s="192"/>
      <c r="L271" s="187"/>
      <c r="M271" s="193"/>
      <c r="N271" s="194"/>
      <c r="O271" s="194"/>
      <c r="P271" s="194"/>
      <c r="Q271" s="194"/>
      <c r="R271" s="194"/>
      <c r="S271" s="194"/>
      <c r="T271" s="195"/>
      <c r="AT271" s="191" t="s">
        <v>141</v>
      </c>
      <c r="AU271" s="191" t="s">
        <v>81</v>
      </c>
      <c r="AV271" s="11" t="s">
        <v>77</v>
      </c>
      <c r="AW271" s="11" t="s">
        <v>36</v>
      </c>
      <c r="AX271" s="11" t="s">
        <v>72</v>
      </c>
      <c r="AY271" s="191" t="s">
        <v>133</v>
      </c>
    </row>
    <row r="272" spans="2:51" s="11" customFormat="1" ht="13.5">
      <c r="B272" s="187"/>
      <c r="D272" s="188" t="s">
        <v>141</v>
      </c>
      <c r="E272" s="189" t="s">
        <v>5</v>
      </c>
      <c r="F272" s="190" t="s">
        <v>456</v>
      </c>
      <c r="H272" s="191" t="s">
        <v>5</v>
      </c>
      <c r="I272" s="192"/>
      <c r="L272" s="187"/>
      <c r="M272" s="193"/>
      <c r="N272" s="194"/>
      <c r="O272" s="194"/>
      <c r="P272" s="194"/>
      <c r="Q272" s="194"/>
      <c r="R272" s="194"/>
      <c r="S272" s="194"/>
      <c r="T272" s="195"/>
      <c r="AT272" s="191" t="s">
        <v>141</v>
      </c>
      <c r="AU272" s="191" t="s">
        <v>81</v>
      </c>
      <c r="AV272" s="11" t="s">
        <v>77</v>
      </c>
      <c r="AW272" s="11" t="s">
        <v>36</v>
      </c>
      <c r="AX272" s="11" t="s">
        <v>72</v>
      </c>
      <c r="AY272" s="191" t="s">
        <v>133</v>
      </c>
    </row>
    <row r="273" spans="2:51" s="11" customFormat="1" ht="13.5">
      <c r="B273" s="187"/>
      <c r="D273" s="188" t="s">
        <v>141</v>
      </c>
      <c r="E273" s="189" t="s">
        <v>5</v>
      </c>
      <c r="F273" s="190" t="s">
        <v>443</v>
      </c>
      <c r="H273" s="191" t="s">
        <v>5</v>
      </c>
      <c r="I273" s="192"/>
      <c r="L273" s="187"/>
      <c r="M273" s="193"/>
      <c r="N273" s="194"/>
      <c r="O273" s="194"/>
      <c r="P273" s="194"/>
      <c r="Q273" s="194"/>
      <c r="R273" s="194"/>
      <c r="S273" s="194"/>
      <c r="T273" s="195"/>
      <c r="AT273" s="191" t="s">
        <v>141</v>
      </c>
      <c r="AU273" s="191" t="s">
        <v>81</v>
      </c>
      <c r="AV273" s="11" t="s">
        <v>77</v>
      </c>
      <c r="AW273" s="11" t="s">
        <v>36</v>
      </c>
      <c r="AX273" s="11" t="s">
        <v>72</v>
      </c>
      <c r="AY273" s="191" t="s">
        <v>133</v>
      </c>
    </row>
    <row r="274" spans="2:51" s="11" customFormat="1" ht="13.5">
      <c r="B274" s="187"/>
      <c r="D274" s="188" t="s">
        <v>141</v>
      </c>
      <c r="E274" s="189" t="s">
        <v>5</v>
      </c>
      <c r="F274" s="190" t="s">
        <v>457</v>
      </c>
      <c r="H274" s="191" t="s">
        <v>5</v>
      </c>
      <c r="I274" s="192"/>
      <c r="L274" s="187"/>
      <c r="M274" s="193"/>
      <c r="N274" s="194"/>
      <c r="O274" s="194"/>
      <c r="P274" s="194"/>
      <c r="Q274" s="194"/>
      <c r="R274" s="194"/>
      <c r="S274" s="194"/>
      <c r="T274" s="195"/>
      <c r="AT274" s="191" t="s">
        <v>141</v>
      </c>
      <c r="AU274" s="191" t="s">
        <v>81</v>
      </c>
      <c r="AV274" s="11" t="s">
        <v>77</v>
      </c>
      <c r="AW274" s="11" t="s">
        <v>36</v>
      </c>
      <c r="AX274" s="11" t="s">
        <v>72</v>
      </c>
      <c r="AY274" s="191" t="s">
        <v>133</v>
      </c>
    </row>
    <row r="275" spans="2:51" s="11" customFormat="1" ht="27">
      <c r="B275" s="187"/>
      <c r="D275" s="188" t="s">
        <v>141</v>
      </c>
      <c r="E275" s="189" t="s">
        <v>5</v>
      </c>
      <c r="F275" s="190" t="s">
        <v>425</v>
      </c>
      <c r="H275" s="191" t="s">
        <v>5</v>
      </c>
      <c r="I275" s="192"/>
      <c r="L275" s="187"/>
      <c r="M275" s="193"/>
      <c r="N275" s="194"/>
      <c r="O275" s="194"/>
      <c r="P275" s="194"/>
      <c r="Q275" s="194"/>
      <c r="R275" s="194"/>
      <c r="S275" s="194"/>
      <c r="T275" s="195"/>
      <c r="AT275" s="191" t="s">
        <v>141</v>
      </c>
      <c r="AU275" s="191" t="s">
        <v>81</v>
      </c>
      <c r="AV275" s="11" t="s">
        <v>77</v>
      </c>
      <c r="AW275" s="11" t="s">
        <v>36</v>
      </c>
      <c r="AX275" s="11" t="s">
        <v>72</v>
      </c>
      <c r="AY275" s="191" t="s">
        <v>133</v>
      </c>
    </row>
    <row r="276" spans="2:51" s="12" customFormat="1" ht="13.5">
      <c r="B276" s="196"/>
      <c r="D276" s="213" t="s">
        <v>141</v>
      </c>
      <c r="E276" s="238" t="s">
        <v>5</v>
      </c>
      <c r="F276" s="239" t="s">
        <v>426</v>
      </c>
      <c r="H276" s="240">
        <v>115.37</v>
      </c>
      <c r="I276" s="200"/>
      <c r="L276" s="196"/>
      <c r="M276" s="201"/>
      <c r="N276" s="202"/>
      <c r="O276" s="202"/>
      <c r="P276" s="202"/>
      <c r="Q276" s="202"/>
      <c r="R276" s="202"/>
      <c r="S276" s="202"/>
      <c r="T276" s="203"/>
      <c r="AT276" s="197" t="s">
        <v>141</v>
      </c>
      <c r="AU276" s="197" t="s">
        <v>81</v>
      </c>
      <c r="AV276" s="12" t="s">
        <v>81</v>
      </c>
      <c r="AW276" s="12" t="s">
        <v>36</v>
      </c>
      <c r="AX276" s="12" t="s">
        <v>77</v>
      </c>
      <c r="AY276" s="197" t="s">
        <v>133</v>
      </c>
    </row>
    <row r="277" spans="2:65" s="1" customFormat="1" ht="22.5" customHeight="1">
      <c r="B277" s="174"/>
      <c r="C277" s="225" t="s">
        <v>458</v>
      </c>
      <c r="D277" s="225" t="s">
        <v>212</v>
      </c>
      <c r="E277" s="226" t="s">
        <v>459</v>
      </c>
      <c r="F277" s="227" t="s">
        <v>460</v>
      </c>
      <c r="G277" s="228" t="s">
        <v>163</v>
      </c>
      <c r="H277" s="229">
        <v>17.479</v>
      </c>
      <c r="I277" s="230"/>
      <c r="J277" s="231">
        <f>ROUND(I277*H277,2)</f>
        <v>0</v>
      </c>
      <c r="K277" s="227" t="s">
        <v>5</v>
      </c>
      <c r="L277" s="232"/>
      <c r="M277" s="233" t="s">
        <v>5</v>
      </c>
      <c r="N277" s="234" t="s">
        <v>43</v>
      </c>
      <c r="O277" s="42"/>
      <c r="P277" s="184">
        <f>O277*H277</f>
        <v>0</v>
      </c>
      <c r="Q277" s="184">
        <v>1</v>
      </c>
      <c r="R277" s="184">
        <f>Q277*H277</f>
        <v>17.479</v>
      </c>
      <c r="S277" s="184">
        <v>0</v>
      </c>
      <c r="T277" s="185">
        <f>S277*H277</f>
        <v>0</v>
      </c>
      <c r="AR277" s="24" t="s">
        <v>174</v>
      </c>
      <c r="AT277" s="24" t="s">
        <v>212</v>
      </c>
      <c r="AU277" s="24" t="s">
        <v>81</v>
      </c>
      <c r="AY277" s="24" t="s">
        <v>133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24" t="s">
        <v>77</v>
      </c>
      <c r="BK277" s="186">
        <f>ROUND(I277*H277,2)</f>
        <v>0</v>
      </c>
      <c r="BL277" s="24" t="s">
        <v>88</v>
      </c>
      <c r="BM277" s="24" t="s">
        <v>461</v>
      </c>
    </row>
    <row r="278" spans="2:51" s="11" customFormat="1" ht="13.5">
      <c r="B278" s="187"/>
      <c r="D278" s="188" t="s">
        <v>141</v>
      </c>
      <c r="E278" s="189" t="s">
        <v>5</v>
      </c>
      <c r="F278" s="190" t="s">
        <v>462</v>
      </c>
      <c r="H278" s="191" t="s">
        <v>5</v>
      </c>
      <c r="I278" s="192"/>
      <c r="L278" s="187"/>
      <c r="M278" s="193"/>
      <c r="N278" s="194"/>
      <c r="O278" s="194"/>
      <c r="P278" s="194"/>
      <c r="Q278" s="194"/>
      <c r="R278" s="194"/>
      <c r="S278" s="194"/>
      <c r="T278" s="195"/>
      <c r="AT278" s="191" t="s">
        <v>141</v>
      </c>
      <c r="AU278" s="191" t="s">
        <v>81</v>
      </c>
      <c r="AV278" s="11" t="s">
        <v>77</v>
      </c>
      <c r="AW278" s="11" t="s">
        <v>36</v>
      </c>
      <c r="AX278" s="11" t="s">
        <v>72</v>
      </c>
      <c r="AY278" s="191" t="s">
        <v>133</v>
      </c>
    </row>
    <row r="279" spans="2:51" s="12" customFormat="1" ht="13.5">
      <c r="B279" s="196"/>
      <c r="D279" s="188" t="s">
        <v>141</v>
      </c>
      <c r="E279" s="197" t="s">
        <v>5</v>
      </c>
      <c r="F279" s="198" t="s">
        <v>463</v>
      </c>
      <c r="H279" s="199">
        <v>17.479</v>
      </c>
      <c r="I279" s="200"/>
      <c r="L279" s="196"/>
      <c r="M279" s="201"/>
      <c r="N279" s="202"/>
      <c r="O279" s="202"/>
      <c r="P279" s="202"/>
      <c r="Q279" s="202"/>
      <c r="R279" s="202"/>
      <c r="S279" s="202"/>
      <c r="T279" s="203"/>
      <c r="AT279" s="197" t="s">
        <v>141</v>
      </c>
      <c r="AU279" s="197" t="s">
        <v>81</v>
      </c>
      <c r="AV279" s="12" t="s">
        <v>81</v>
      </c>
      <c r="AW279" s="12" t="s">
        <v>36</v>
      </c>
      <c r="AX279" s="12" t="s">
        <v>77</v>
      </c>
      <c r="AY279" s="197" t="s">
        <v>133</v>
      </c>
    </row>
    <row r="280" spans="2:63" s="10" customFormat="1" ht="29.85" customHeight="1">
      <c r="B280" s="160"/>
      <c r="D280" s="171" t="s">
        <v>71</v>
      </c>
      <c r="E280" s="172" t="s">
        <v>174</v>
      </c>
      <c r="F280" s="172" t="s">
        <v>464</v>
      </c>
      <c r="I280" s="163"/>
      <c r="J280" s="173">
        <f>BK280</f>
        <v>0</v>
      </c>
      <c r="L280" s="160"/>
      <c r="M280" s="165"/>
      <c r="N280" s="166"/>
      <c r="O280" s="166"/>
      <c r="P280" s="167">
        <f>SUM(P281:P305)</f>
        <v>0</v>
      </c>
      <c r="Q280" s="166"/>
      <c r="R280" s="167">
        <f>SUM(R281:R305)</f>
        <v>0.3663603214104</v>
      </c>
      <c r="S280" s="166"/>
      <c r="T280" s="168">
        <f>SUM(T281:T305)</f>
        <v>0</v>
      </c>
      <c r="AR280" s="161" t="s">
        <v>77</v>
      </c>
      <c r="AT280" s="169" t="s">
        <v>71</v>
      </c>
      <c r="AU280" s="169" t="s">
        <v>77</v>
      </c>
      <c r="AY280" s="161" t="s">
        <v>133</v>
      </c>
      <c r="BK280" s="170">
        <f>SUM(BK281:BK305)</f>
        <v>0</v>
      </c>
    </row>
    <row r="281" spans="2:65" s="1" customFormat="1" ht="22.5" customHeight="1">
      <c r="B281" s="174"/>
      <c r="C281" s="175" t="s">
        <v>465</v>
      </c>
      <c r="D281" s="175" t="s">
        <v>135</v>
      </c>
      <c r="E281" s="176" t="s">
        <v>466</v>
      </c>
      <c r="F281" s="177" t="s">
        <v>467</v>
      </c>
      <c r="G281" s="178" t="s">
        <v>190</v>
      </c>
      <c r="H281" s="179">
        <v>1</v>
      </c>
      <c r="I281" s="180"/>
      <c r="J281" s="181">
        <f>ROUND(I281*H281,2)</f>
        <v>0</v>
      </c>
      <c r="K281" s="177" t="s">
        <v>139</v>
      </c>
      <c r="L281" s="41"/>
      <c r="M281" s="182" t="s">
        <v>5</v>
      </c>
      <c r="N281" s="183" t="s">
        <v>43</v>
      </c>
      <c r="O281" s="42"/>
      <c r="P281" s="184">
        <f>O281*H281</f>
        <v>0</v>
      </c>
      <c r="Q281" s="184">
        <v>3.75E-06</v>
      </c>
      <c r="R281" s="184">
        <f>Q281*H281</f>
        <v>3.75E-06</v>
      </c>
      <c r="S281" s="184">
        <v>0</v>
      </c>
      <c r="T281" s="185">
        <f>S281*H281</f>
        <v>0</v>
      </c>
      <c r="AR281" s="24" t="s">
        <v>88</v>
      </c>
      <c r="AT281" s="24" t="s">
        <v>135</v>
      </c>
      <c r="AU281" s="24" t="s">
        <v>81</v>
      </c>
      <c r="AY281" s="24" t="s">
        <v>133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24" t="s">
        <v>77</v>
      </c>
      <c r="BK281" s="186">
        <f>ROUND(I281*H281,2)</f>
        <v>0</v>
      </c>
      <c r="BL281" s="24" t="s">
        <v>88</v>
      </c>
      <c r="BM281" s="24" t="s">
        <v>468</v>
      </c>
    </row>
    <row r="282" spans="2:51" s="11" customFormat="1" ht="13.5">
      <c r="B282" s="187"/>
      <c r="D282" s="188" t="s">
        <v>141</v>
      </c>
      <c r="E282" s="189" t="s">
        <v>5</v>
      </c>
      <c r="F282" s="190" t="s">
        <v>298</v>
      </c>
      <c r="H282" s="191" t="s">
        <v>5</v>
      </c>
      <c r="I282" s="192"/>
      <c r="L282" s="187"/>
      <c r="M282" s="193"/>
      <c r="N282" s="194"/>
      <c r="O282" s="194"/>
      <c r="P282" s="194"/>
      <c r="Q282" s="194"/>
      <c r="R282" s="194"/>
      <c r="S282" s="194"/>
      <c r="T282" s="195"/>
      <c r="AT282" s="191" t="s">
        <v>141</v>
      </c>
      <c r="AU282" s="191" t="s">
        <v>81</v>
      </c>
      <c r="AV282" s="11" t="s">
        <v>77</v>
      </c>
      <c r="AW282" s="11" t="s">
        <v>36</v>
      </c>
      <c r="AX282" s="11" t="s">
        <v>72</v>
      </c>
      <c r="AY282" s="191" t="s">
        <v>133</v>
      </c>
    </row>
    <row r="283" spans="2:51" s="11" customFormat="1" ht="13.5">
      <c r="B283" s="187"/>
      <c r="D283" s="188" t="s">
        <v>141</v>
      </c>
      <c r="E283" s="189" t="s">
        <v>5</v>
      </c>
      <c r="F283" s="190" t="s">
        <v>469</v>
      </c>
      <c r="H283" s="191" t="s">
        <v>5</v>
      </c>
      <c r="I283" s="192"/>
      <c r="L283" s="187"/>
      <c r="M283" s="193"/>
      <c r="N283" s="194"/>
      <c r="O283" s="194"/>
      <c r="P283" s="194"/>
      <c r="Q283" s="194"/>
      <c r="R283" s="194"/>
      <c r="S283" s="194"/>
      <c r="T283" s="195"/>
      <c r="AT283" s="191" t="s">
        <v>141</v>
      </c>
      <c r="AU283" s="191" t="s">
        <v>81</v>
      </c>
      <c r="AV283" s="11" t="s">
        <v>77</v>
      </c>
      <c r="AW283" s="11" t="s">
        <v>36</v>
      </c>
      <c r="AX283" s="11" t="s">
        <v>72</v>
      </c>
      <c r="AY283" s="191" t="s">
        <v>133</v>
      </c>
    </row>
    <row r="284" spans="2:51" s="12" customFormat="1" ht="13.5">
      <c r="B284" s="196"/>
      <c r="D284" s="213" t="s">
        <v>141</v>
      </c>
      <c r="E284" s="238" t="s">
        <v>5</v>
      </c>
      <c r="F284" s="239" t="s">
        <v>470</v>
      </c>
      <c r="H284" s="240">
        <v>1</v>
      </c>
      <c r="I284" s="200"/>
      <c r="L284" s="196"/>
      <c r="M284" s="201"/>
      <c r="N284" s="202"/>
      <c r="O284" s="202"/>
      <c r="P284" s="202"/>
      <c r="Q284" s="202"/>
      <c r="R284" s="202"/>
      <c r="S284" s="202"/>
      <c r="T284" s="203"/>
      <c r="AT284" s="197" t="s">
        <v>141</v>
      </c>
      <c r="AU284" s="197" t="s">
        <v>81</v>
      </c>
      <c r="AV284" s="12" t="s">
        <v>81</v>
      </c>
      <c r="AW284" s="12" t="s">
        <v>36</v>
      </c>
      <c r="AX284" s="12" t="s">
        <v>77</v>
      </c>
      <c r="AY284" s="197" t="s">
        <v>133</v>
      </c>
    </row>
    <row r="285" spans="2:65" s="1" customFormat="1" ht="22.5" customHeight="1">
      <c r="B285" s="174"/>
      <c r="C285" s="225" t="s">
        <v>471</v>
      </c>
      <c r="D285" s="225" t="s">
        <v>212</v>
      </c>
      <c r="E285" s="226" t="s">
        <v>472</v>
      </c>
      <c r="F285" s="227" t="s">
        <v>473</v>
      </c>
      <c r="G285" s="228" t="s">
        <v>190</v>
      </c>
      <c r="H285" s="229">
        <v>1</v>
      </c>
      <c r="I285" s="230"/>
      <c r="J285" s="231">
        <f>ROUND(I285*H285,2)</f>
        <v>0</v>
      </c>
      <c r="K285" s="227" t="s">
        <v>5</v>
      </c>
      <c r="L285" s="232"/>
      <c r="M285" s="233" t="s">
        <v>5</v>
      </c>
      <c r="N285" s="234" t="s">
        <v>43</v>
      </c>
      <c r="O285" s="42"/>
      <c r="P285" s="184">
        <f>O285*H285</f>
        <v>0</v>
      </c>
      <c r="Q285" s="184">
        <v>0.00725</v>
      </c>
      <c r="R285" s="184">
        <f>Q285*H285</f>
        <v>0.00725</v>
      </c>
      <c r="S285" s="184">
        <v>0</v>
      </c>
      <c r="T285" s="185">
        <f>S285*H285</f>
        <v>0</v>
      </c>
      <c r="AR285" s="24" t="s">
        <v>174</v>
      </c>
      <c r="AT285" s="24" t="s">
        <v>212</v>
      </c>
      <c r="AU285" s="24" t="s">
        <v>81</v>
      </c>
      <c r="AY285" s="24" t="s">
        <v>133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24" t="s">
        <v>77</v>
      </c>
      <c r="BK285" s="186">
        <f>ROUND(I285*H285,2)</f>
        <v>0</v>
      </c>
      <c r="BL285" s="24" t="s">
        <v>88</v>
      </c>
      <c r="BM285" s="24" t="s">
        <v>474</v>
      </c>
    </row>
    <row r="286" spans="2:51" s="12" customFormat="1" ht="13.5">
      <c r="B286" s="196"/>
      <c r="D286" s="213" t="s">
        <v>141</v>
      </c>
      <c r="E286" s="238" t="s">
        <v>5</v>
      </c>
      <c r="F286" s="239" t="s">
        <v>475</v>
      </c>
      <c r="H286" s="240">
        <v>1</v>
      </c>
      <c r="I286" s="200"/>
      <c r="L286" s="196"/>
      <c r="M286" s="201"/>
      <c r="N286" s="202"/>
      <c r="O286" s="202"/>
      <c r="P286" s="202"/>
      <c r="Q286" s="202"/>
      <c r="R286" s="202"/>
      <c r="S286" s="202"/>
      <c r="T286" s="203"/>
      <c r="AT286" s="197" t="s">
        <v>141</v>
      </c>
      <c r="AU286" s="197" t="s">
        <v>81</v>
      </c>
      <c r="AV286" s="12" t="s">
        <v>81</v>
      </c>
      <c r="AW286" s="12" t="s">
        <v>36</v>
      </c>
      <c r="AX286" s="12" t="s">
        <v>77</v>
      </c>
      <c r="AY286" s="197" t="s">
        <v>133</v>
      </c>
    </row>
    <row r="287" spans="2:65" s="1" customFormat="1" ht="22.5" customHeight="1">
      <c r="B287" s="174"/>
      <c r="C287" s="175" t="s">
        <v>476</v>
      </c>
      <c r="D287" s="175" t="s">
        <v>135</v>
      </c>
      <c r="E287" s="176" t="s">
        <v>477</v>
      </c>
      <c r="F287" s="177" t="s">
        <v>478</v>
      </c>
      <c r="G287" s="178" t="s">
        <v>190</v>
      </c>
      <c r="H287" s="179">
        <v>1</v>
      </c>
      <c r="I287" s="180"/>
      <c r="J287" s="181">
        <f>ROUND(I287*H287,2)</f>
        <v>0</v>
      </c>
      <c r="K287" s="177" t="s">
        <v>5</v>
      </c>
      <c r="L287" s="41"/>
      <c r="M287" s="182" t="s">
        <v>5</v>
      </c>
      <c r="N287" s="183" t="s">
        <v>43</v>
      </c>
      <c r="O287" s="42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AR287" s="24" t="s">
        <v>88</v>
      </c>
      <c r="AT287" s="24" t="s">
        <v>135</v>
      </c>
      <c r="AU287" s="24" t="s">
        <v>81</v>
      </c>
      <c r="AY287" s="24" t="s">
        <v>133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24" t="s">
        <v>77</v>
      </c>
      <c r="BK287" s="186">
        <f>ROUND(I287*H287,2)</f>
        <v>0</v>
      </c>
      <c r="BL287" s="24" t="s">
        <v>88</v>
      </c>
      <c r="BM287" s="24" t="s">
        <v>479</v>
      </c>
    </row>
    <row r="288" spans="2:51" s="11" customFormat="1" ht="13.5">
      <c r="B288" s="187"/>
      <c r="D288" s="188" t="s">
        <v>141</v>
      </c>
      <c r="E288" s="189" t="s">
        <v>5</v>
      </c>
      <c r="F288" s="190" t="s">
        <v>372</v>
      </c>
      <c r="H288" s="191" t="s">
        <v>5</v>
      </c>
      <c r="I288" s="192"/>
      <c r="L288" s="187"/>
      <c r="M288" s="193"/>
      <c r="N288" s="194"/>
      <c r="O288" s="194"/>
      <c r="P288" s="194"/>
      <c r="Q288" s="194"/>
      <c r="R288" s="194"/>
      <c r="S288" s="194"/>
      <c r="T288" s="195"/>
      <c r="AT288" s="191" t="s">
        <v>141</v>
      </c>
      <c r="AU288" s="191" t="s">
        <v>81</v>
      </c>
      <c r="AV288" s="11" t="s">
        <v>77</v>
      </c>
      <c r="AW288" s="11" t="s">
        <v>36</v>
      </c>
      <c r="AX288" s="11" t="s">
        <v>72</v>
      </c>
      <c r="AY288" s="191" t="s">
        <v>133</v>
      </c>
    </row>
    <row r="289" spans="2:51" s="12" customFormat="1" ht="13.5">
      <c r="B289" s="196"/>
      <c r="D289" s="213" t="s">
        <v>141</v>
      </c>
      <c r="E289" s="238" t="s">
        <v>5</v>
      </c>
      <c r="F289" s="239" t="s">
        <v>470</v>
      </c>
      <c r="H289" s="240">
        <v>1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141</v>
      </c>
      <c r="AU289" s="197" t="s">
        <v>81</v>
      </c>
      <c r="AV289" s="12" t="s">
        <v>81</v>
      </c>
      <c r="AW289" s="12" t="s">
        <v>36</v>
      </c>
      <c r="AX289" s="12" t="s">
        <v>77</v>
      </c>
      <c r="AY289" s="197" t="s">
        <v>133</v>
      </c>
    </row>
    <row r="290" spans="2:65" s="1" customFormat="1" ht="22.5" customHeight="1">
      <c r="B290" s="174"/>
      <c r="C290" s="175" t="s">
        <v>480</v>
      </c>
      <c r="D290" s="175" t="s">
        <v>135</v>
      </c>
      <c r="E290" s="176" t="s">
        <v>481</v>
      </c>
      <c r="F290" s="177" t="s">
        <v>482</v>
      </c>
      <c r="G290" s="178" t="s">
        <v>138</v>
      </c>
      <c r="H290" s="179">
        <v>2.547</v>
      </c>
      <c r="I290" s="180"/>
      <c r="J290" s="181">
        <f>ROUND(I290*H290,2)</f>
        <v>0</v>
      </c>
      <c r="K290" s="177" t="s">
        <v>139</v>
      </c>
      <c r="L290" s="41"/>
      <c r="M290" s="182" t="s">
        <v>5</v>
      </c>
      <c r="N290" s="183" t="s">
        <v>43</v>
      </c>
      <c r="O290" s="42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AR290" s="24" t="s">
        <v>88</v>
      </c>
      <c r="AT290" s="24" t="s">
        <v>135</v>
      </c>
      <c r="AU290" s="24" t="s">
        <v>81</v>
      </c>
      <c r="AY290" s="24" t="s">
        <v>133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24" t="s">
        <v>77</v>
      </c>
      <c r="BK290" s="186">
        <f>ROUND(I290*H290,2)</f>
        <v>0</v>
      </c>
      <c r="BL290" s="24" t="s">
        <v>88</v>
      </c>
      <c r="BM290" s="24" t="s">
        <v>483</v>
      </c>
    </row>
    <row r="291" spans="2:51" s="11" customFormat="1" ht="13.5">
      <c r="B291" s="187"/>
      <c r="D291" s="188" t="s">
        <v>141</v>
      </c>
      <c r="E291" s="189" t="s">
        <v>5</v>
      </c>
      <c r="F291" s="190" t="s">
        <v>298</v>
      </c>
      <c r="H291" s="191" t="s">
        <v>5</v>
      </c>
      <c r="I291" s="192"/>
      <c r="L291" s="187"/>
      <c r="M291" s="193"/>
      <c r="N291" s="194"/>
      <c r="O291" s="194"/>
      <c r="P291" s="194"/>
      <c r="Q291" s="194"/>
      <c r="R291" s="194"/>
      <c r="S291" s="194"/>
      <c r="T291" s="195"/>
      <c r="AT291" s="191" t="s">
        <v>141</v>
      </c>
      <c r="AU291" s="191" t="s">
        <v>81</v>
      </c>
      <c r="AV291" s="11" t="s">
        <v>77</v>
      </c>
      <c r="AW291" s="11" t="s">
        <v>36</v>
      </c>
      <c r="AX291" s="11" t="s">
        <v>72</v>
      </c>
      <c r="AY291" s="191" t="s">
        <v>133</v>
      </c>
    </row>
    <row r="292" spans="2:51" s="11" customFormat="1" ht="13.5">
      <c r="B292" s="187"/>
      <c r="D292" s="188" t="s">
        <v>141</v>
      </c>
      <c r="E292" s="189" t="s">
        <v>5</v>
      </c>
      <c r="F292" s="190" t="s">
        <v>484</v>
      </c>
      <c r="H292" s="191" t="s">
        <v>5</v>
      </c>
      <c r="I292" s="192"/>
      <c r="L292" s="187"/>
      <c r="M292" s="193"/>
      <c r="N292" s="194"/>
      <c r="O292" s="194"/>
      <c r="P292" s="194"/>
      <c r="Q292" s="194"/>
      <c r="R292" s="194"/>
      <c r="S292" s="194"/>
      <c r="T292" s="195"/>
      <c r="AT292" s="191" t="s">
        <v>141</v>
      </c>
      <c r="AU292" s="191" t="s">
        <v>81</v>
      </c>
      <c r="AV292" s="11" t="s">
        <v>77</v>
      </c>
      <c r="AW292" s="11" t="s">
        <v>36</v>
      </c>
      <c r="AX292" s="11" t="s">
        <v>72</v>
      </c>
      <c r="AY292" s="191" t="s">
        <v>133</v>
      </c>
    </row>
    <row r="293" spans="2:51" s="12" customFormat="1" ht="13.5">
      <c r="B293" s="196"/>
      <c r="D293" s="213" t="s">
        <v>141</v>
      </c>
      <c r="E293" s="238" t="s">
        <v>5</v>
      </c>
      <c r="F293" s="239" t="s">
        <v>485</v>
      </c>
      <c r="H293" s="240">
        <v>2.547</v>
      </c>
      <c r="I293" s="200"/>
      <c r="L293" s="196"/>
      <c r="M293" s="201"/>
      <c r="N293" s="202"/>
      <c r="O293" s="202"/>
      <c r="P293" s="202"/>
      <c r="Q293" s="202"/>
      <c r="R293" s="202"/>
      <c r="S293" s="202"/>
      <c r="T293" s="203"/>
      <c r="AT293" s="197" t="s">
        <v>141</v>
      </c>
      <c r="AU293" s="197" t="s">
        <v>81</v>
      </c>
      <c r="AV293" s="12" t="s">
        <v>81</v>
      </c>
      <c r="AW293" s="12" t="s">
        <v>36</v>
      </c>
      <c r="AX293" s="12" t="s">
        <v>77</v>
      </c>
      <c r="AY293" s="197" t="s">
        <v>133</v>
      </c>
    </row>
    <row r="294" spans="2:65" s="1" customFormat="1" ht="22.5" customHeight="1">
      <c r="B294" s="174"/>
      <c r="C294" s="175" t="s">
        <v>486</v>
      </c>
      <c r="D294" s="175" t="s">
        <v>135</v>
      </c>
      <c r="E294" s="176" t="s">
        <v>487</v>
      </c>
      <c r="F294" s="177" t="s">
        <v>488</v>
      </c>
      <c r="G294" s="178" t="s">
        <v>236</v>
      </c>
      <c r="H294" s="179">
        <v>10.94</v>
      </c>
      <c r="I294" s="180"/>
      <c r="J294" s="181">
        <f>ROUND(I294*H294,2)</f>
        <v>0</v>
      </c>
      <c r="K294" s="177" t="s">
        <v>139</v>
      </c>
      <c r="L294" s="41"/>
      <c r="M294" s="182" t="s">
        <v>5</v>
      </c>
      <c r="N294" s="183" t="s">
        <v>43</v>
      </c>
      <c r="O294" s="42"/>
      <c r="P294" s="184">
        <f>O294*H294</f>
        <v>0</v>
      </c>
      <c r="Q294" s="184">
        <v>0.00464685</v>
      </c>
      <c r="R294" s="184">
        <f>Q294*H294</f>
        <v>0.050836539</v>
      </c>
      <c r="S294" s="184">
        <v>0</v>
      </c>
      <c r="T294" s="185">
        <f>S294*H294</f>
        <v>0</v>
      </c>
      <c r="AR294" s="24" t="s">
        <v>88</v>
      </c>
      <c r="AT294" s="24" t="s">
        <v>135</v>
      </c>
      <c r="AU294" s="24" t="s">
        <v>81</v>
      </c>
      <c r="AY294" s="24" t="s">
        <v>133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24" t="s">
        <v>77</v>
      </c>
      <c r="BK294" s="186">
        <f>ROUND(I294*H294,2)</f>
        <v>0</v>
      </c>
      <c r="BL294" s="24" t="s">
        <v>88</v>
      </c>
      <c r="BM294" s="24" t="s">
        <v>489</v>
      </c>
    </row>
    <row r="295" spans="2:51" s="12" customFormat="1" ht="13.5">
      <c r="B295" s="196"/>
      <c r="D295" s="213" t="s">
        <v>141</v>
      </c>
      <c r="E295" s="238" t="s">
        <v>5</v>
      </c>
      <c r="F295" s="239" t="s">
        <v>490</v>
      </c>
      <c r="H295" s="240">
        <v>10.94</v>
      </c>
      <c r="I295" s="200"/>
      <c r="L295" s="196"/>
      <c r="M295" s="201"/>
      <c r="N295" s="202"/>
      <c r="O295" s="202"/>
      <c r="P295" s="202"/>
      <c r="Q295" s="202"/>
      <c r="R295" s="202"/>
      <c r="S295" s="202"/>
      <c r="T295" s="203"/>
      <c r="AT295" s="197" t="s">
        <v>141</v>
      </c>
      <c r="AU295" s="197" t="s">
        <v>81</v>
      </c>
      <c r="AV295" s="12" t="s">
        <v>81</v>
      </c>
      <c r="AW295" s="12" t="s">
        <v>36</v>
      </c>
      <c r="AX295" s="12" t="s">
        <v>77</v>
      </c>
      <c r="AY295" s="197" t="s">
        <v>133</v>
      </c>
    </row>
    <row r="296" spans="2:65" s="1" customFormat="1" ht="22.5" customHeight="1">
      <c r="B296" s="174"/>
      <c r="C296" s="175" t="s">
        <v>491</v>
      </c>
      <c r="D296" s="175" t="s">
        <v>135</v>
      </c>
      <c r="E296" s="176" t="s">
        <v>492</v>
      </c>
      <c r="F296" s="177" t="s">
        <v>493</v>
      </c>
      <c r="G296" s="178" t="s">
        <v>163</v>
      </c>
      <c r="H296" s="179">
        <v>0.237</v>
      </c>
      <c r="I296" s="180"/>
      <c r="J296" s="181">
        <f>ROUND(I296*H296,2)</f>
        <v>0</v>
      </c>
      <c r="K296" s="177" t="s">
        <v>139</v>
      </c>
      <c r="L296" s="41"/>
      <c r="M296" s="182" t="s">
        <v>5</v>
      </c>
      <c r="N296" s="183" t="s">
        <v>43</v>
      </c>
      <c r="O296" s="42"/>
      <c r="P296" s="184">
        <f>O296*H296</f>
        <v>0</v>
      </c>
      <c r="Q296" s="184">
        <v>1.0038397992</v>
      </c>
      <c r="R296" s="184">
        <f>Q296*H296</f>
        <v>0.2379100324104</v>
      </c>
      <c r="S296" s="184">
        <v>0</v>
      </c>
      <c r="T296" s="185">
        <f>S296*H296</f>
        <v>0</v>
      </c>
      <c r="AR296" s="24" t="s">
        <v>88</v>
      </c>
      <c r="AT296" s="24" t="s">
        <v>135</v>
      </c>
      <c r="AU296" s="24" t="s">
        <v>81</v>
      </c>
      <c r="AY296" s="24" t="s">
        <v>133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24" t="s">
        <v>77</v>
      </c>
      <c r="BK296" s="186">
        <f>ROUND(I296*H296,2)</f>
        <v>0</v>
      </c>
      <c r="BL296" s="24" t="s">
        <v>88</v>
      </c>
      <c r="BM296" s="24" t="s">
        <v>494</v>
      </c>
    </row>
    <row r="297" spans="2:51" s="11" customFormat="1" ht="13.5">
      <c r="B297" s="187"/>
      <c r="D297" s="188" t="s">
        <v>141</v>
      </c>
      <c r="E297" s="189" t="s">
        <v>5</v>
      </c>
      <c r="F297" s="190" t="s">
        <v>298</v>
      </c>
      <c r="H297" s="191" t="s">
        <v>5</v>
      </c>
      <c r="I297" s="192"/>
      <c r="L297" s="187"/>
      <c r="M297" s="193"/>
      <c r="N297" s="194"/>
      <c r="O297" s="194"/>
      <c r="P297" s="194"/>
      <c r="Q297" s="194"/>
      <c r="R297" s="194"/>
      <c r="S297" s="194"/>
      <c r="T297" s="195"/>
      <c r="AT297" s="191" t="s">
        <v>141</v>
      </c>
      <c r="AU297" s="191" t="s">
        <v>81</v>
      </c>
      <c r="AV297" s="11" t="s">
        <v>77</v>
      </c>
      <c r="AW297" s="11" t="s">
        <v>36</v>
      </c>
      <c r="AX297" s="11" t="s">
        <v>72</v>
      </c>
      <c r="AY297" s="191" t="s">
        <v>133</v>
      </c>
    </row>
    <row r="298" spans="2:51" s="11" customFormat="1" ht="13.5">
      <c r="B298" s="187"/>
      <c r="D298" s="188" t="s">
        <v>141</v>
      </c>
      <c r="E298" s="189" t="s">
        <v>5</v>
      </c>
      <c r="F298" s="190" t="s">
        <v>495</v>
      </c>
      <c r="H298" s="191" t="s">
        <v>5</v>
      </c>
      <c r="I298" s="192"/>
      <c r="L298" s="187"/>
      <c r="M298" s="193"/>
      <c r="N298" s="194"/>
      <c r="O298" s="194"/>
      <c r="P298" s="194"/>
      <c r="Q298" s="194"/>
      <c r="R298" s="194"/>
      <c r="S298" s="194"/>
      <c r="T298" s="195"/>
      <c r="AT298" s="191" t="s">
        <v>141</v>
      </c>
      <c r="AU298" s="191" t="s">
        <v>81</v>
      </c>
      <c r="AV298" s="11" t="s">
        <v>77</v>
      </c>
      <c r="AW298" s="11" t="s">
        <v>36</v>
      </c>
      <c r="AX298" s="11" t="s">
        <v>72</v>
      </c>
      <c r="AY298" s="191" t="s">
        <v>133</v>
      </c>
    </row>
    <row r="299" spans="2:51" s="12" customFormat="1" ht="13.5">
      <c r="B299" s="196"/>
      <c r="D299" s="213" t="s">
        <v>141</v>
      </c>
      <c r="E299" s="238" t="s">
        <v>5</v>
      </c>
      <c r="F299" s="239" t="s">
        <v>496</v>
      </c>
      <c r="H299" s="240">
        <v>0.237</v>
      </c>
      <c r="I299" s="200"/>
      <c r="L299" s="196"/>
      <c r="M299" s="201"/>
      <c r="N299" s="202"/>
      <c r="O299" s="202"/>
      <c r="P299" s="202"/>
      <c r="Q299" s="202"/>
      <c r="R299" s="202"/>
      <c r="S299" s="202"/>
      <c r="T299" s="203"/>
      <c r="AT299" s="197" t="s">
        <v>141</v>
      </c>
      <c r="AU299" s="197" t="s">
        <v>81</v>
      </c>
      <c r="AV299" s="12" t="s">
        <v>81</v>
      </c>
      <c r="AW299" s="12" t="s">
        <v>36</v>
      </c>
      <c r="AX299" s="12" t="s">
        <v>77</v>
      </c>
      <c r="AY299" s="197" t="s">
        <v>133</v>
      </c>
    </row>
    <row r="300" spans="2:65" s="1" customFormat="1" ht="22.5" customHeight="1">
      <c r="B300" s="174"/>
      <c r="C300" s="175" t="s">
        <v>497</v>
      </c>
      <c r="D300" s="175" t="s">
        <v>135</v>
      </c>
      <c r="E300" s="176" t="s">
        <v>498</v>
      </c>
      <c r="F300" s="177" t="s">
        <v>499</v>
      </c>
      <c r="G300" s="178" t="s">
        <v>190</v>
      </c>
      <c r="H300" s="179">
        <v>1</v>
      </c>
      <c r="I300" s="180"/>
      <c r="J300" s="181">
        <f>ROUND(I300*H300,2)</f>
        <v>0</v>
      </c>
      <c r="K300" s="177" t="s">
        <v>139</v>
      </c>
      <c r="L300" s="41"/>
      <c r="M300" s="182" t="s">
        <v>5</v>
      </c>
      <c r="N300" s="183" t="s">
        <v>43</v>
      </c>
      <c r="O300" s="42"/>
      <c r="P300" s="184">
        <f>O300*H300</f>
        <v>0</v>
      </c>
      <c r="Q300" s="184">
        <v>0.00936</v>
      </c>
      <c r="R300" s="184">
        <f>Q300*H300</f>
        <v>0.00936</v>
      </c>
      <c r="S300" s="184">
        <v>0</v>
      </c>
      <c r="T300" s="185">
        <f>S300*H300</f>
        <v>0</v>
      </c>
      <c r="AR300" s="24" t="s">
        <v>88</v>
      </c>
      <c r="AT300" s="24" t="s">
        <v>135</v>
      </c>
      <c r="AU300" s="24" t="s">
        <v>81</v>
      </c>
      <c r="AY300" s="24" t="s">
        <v>133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24" t="s">
        <v>77</v>
      </c>
      <c r="BK300" s="186">
        <f>ROUND(I300*H300,2)</f>
        <v>0</v>
      </c>
      <c r="BL300" s="24" t="s">
        <v>88</v>
      </c>
      <c r="BM300" s="24" t="s">
        <v>500</v>
      </c>
    </row>
    <row r="301" spans="2:51" s="11" customFormat="1" ht="13.5">
      <c r="B301" s="187"/>
      <c r="D301" s="188" t="s">
        <v>141</v>
      </c>
      <c r="E301" s="189" t="s">
        <v>5</v>
      </c>
      <c r="F301" s="190" t="s">
        <v>298</v>
      </c>
      <c r="H301" s="191" t="s">
        <v>5</v>
      </c>
      <c r="I301" s="192"/>
      <c r="L301" s="187"/>
      <c r="M301" s="193"/>
      <c r="N301" s="194"/>
      <c r="O301" s="194"/>
      <c r="P301" s="194"/>
      <c r="Q301" s="194"/>
      <c r="R301" s="194"/>
      <c r="S301" s="194"/>
      <c r="T301" s="195"/>
      <c r="AT301" s="191" t="s">
        <v>141</v>
      </c>
      <c r="AU301" s="191" t="s">
        <v>81</v>
      </c>
      <c r="AV301" s="11" t="s">
        <v>77</v>
      </c>
      <c r="AW301" s="11" t="s">
        <v>36</v>
      </c>
      <c r="AX301" s="11" t="s">
        <v>72</v>
      </c>
      <c r="AY301" s="191" t="s">
        <v>133</v>
      </c>
    </row>
    <row r="302" spans="2:51" s="11" customFormat="1" ht="13.5">
      <c r="B302" s="187"/>
      <c r="D302" s="188" t="s">
        <v>141</v>
      </c>
      <c r="E302" s="189" t="s">
        <v>5</v>
      </c>
      <c r="F302" s="190" t="s">
        <v>501</v>
      </c>
      <c r="H302" s="191" t="s">
        <v>5</v>
      </c>
      <c r="I302" s="192"/>
      <c r="L302" s="187"/>
      <c r="M302" s="193"/>
      <c r="N302" s="194"/>
      <c r="O302" s="194"/>
      <c r="P302" s="194"/>
      <c r="Q302" s="194"/>
      <c r="R302" s="194"/>
      <c r="S302" s="194"/>
      <c r="T302" s="195"/>
      <c r="AT302" s="191" t="s">
        <v>141</v>
      </c>
      <c r="AU302" s="191" t="s">
        <v>81</v>
      </c>
      <c r="AV302" s="11" t="s">
        <v>77</v>
      </c>
      <c r="AW302" s="11" t="s">
        <v>36</v>
      </c>
      <c r="AX302" s="11" t="s">
        <v>72</v>
      </c>
      <c r="AY302" s="191" t="s">
        <v>133</v>
      </c>
    </row>
    <row r="303" spans="2:51" s="12" customFormat="1" ht="13.5">
      <c r="B303" s="196"/>
      <c r="D303" s="213" t="s">
        <v>141</v>
      </c>
      <c r="E303" s="238" t="s">
        <v>5</v>
      </c>
      <c r="F303" s="239" t="s">
        <v>470</v>
      </c>
      <c r="H303" s="240">
        <v>1</v>
      </c>
      <c r="I303" s="200"/>
      <c r="L303" s="196"/>
      <c r="M303" s="201"/>
      <c r="N303" s="202"/>
      <c r="O303" s="202"/>
      <c r="P303" s="202"/>
      <c r="Q303" s="202"/>
      <c r="R303" s="202"/>
      <c r="S303" s="202"/>
      <c r="T303" s="203"/>
      <c r="AT303" s="197" t="s">
        <v>141</v>
      </c>
      <c r="AU303" s="197" t="s">
        <v>81</v>
      </c>
      <c r="AV303" s="12" t="s">
        <v>81</v>
      </c>
      <c r="AW303" s="12" t="s">
        <v>36</v>
      </c>
      <c r="AX303" s="12" t="s">
        <v>77</v>
      </c>
      <c r="AY303" s="197" t="s">
        <v>133</v>
      </c>
    </row>
    <row r="304" spans="2:65" s="1" customFormat="1" ht="22.5" customHeight="1">
      <c r="B304" s="174"/>
      <c r="C304" s="225" t="s">
        <v>502</v>
      </c>
      <c r="D304" s="225" t="s">
        <v>212</v>
      </c>
      <c r="E304" s="226" t="s">
        <v>503</v>
      </c>
      <c r="F304" s="227" t="s">
        <v>504</v>
      </c>
      <c r="G304" s="228" t="s">
        <v>190</v>
      </c>
      <c r="H304" s="229">
        <v>1</v>
      </c>
      <c r="I304" s="230"/>
      <c r="J304" s="231">
        <f>ROUND(I304*H304,2)</f>
        <v>0</v>
      </c>
      <c r="K304" s="227" t="s">
        <v>5</v>
      </c>
      <c r="L304" s="232"/>
      <c r="M304" s="233" t="s">
        <v>5</v>
      </c>
      <c r="N304" s="234" t="s">
        <v>43</v>
      </c>
      <c r="O304" s="42"/>
      <c r="P304" s="184">
        <f>O304*H304</f>
        <v>0</v>
      </c>
      <c r="Q304" s="184">
        <v>0.061</v>
      </c>
      <c r="R304" s="184">
        <f>Q304*H304</f>
        <v>0.061</v>
      </c>
      <c r="S304" s="184">
        <v>0</v>
      </c>
      <c r="T304" s="185">
        <f>S304*H304</f>
        <v>0</v>
      </c>
      <c r="AR304" s="24" t="s">
        <v>174</v>
      </c>
      <c r="AT304" s="24" t="s">
        <v>212</v>
      </c>
      <c r="AU304" s="24" t="s">
        <v>81</v>
      </c>
      <c r="AY304" s="24" t="s">
        <v>133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24" t="s">
        <v>77</v>
      </c>
      <c r="BK304" s="186">
        <f>ROUND(I304*H304,2)</f>
        <v>0</v>
      </c>
      <c r="BL304" s="24" t="s">
        <v>88</v>
      </c>
      <c r="BM304" s="24" t="s">
        <v>505</v>
      </c>
    </row>
    <row r="305" spans="2:51" s="12" customFormat="1" ht="13.5">
      <c r="B305" s="196"/>
      <c r="D305" s="188" t="s">
        <v>141</v>
      </c>
      <c r="E305" s="197" t="s">
        <v>5</v>
      </c>
      <c r="F305" s="198" t="s">
        <v>506</v>
      </c>
      <c r="H305" s="199">
        <v>1</v>
      </c>
      <c r="I305" s="200"/>
      <c r="L305" s="196"/>
      <c r="M305" s="201"/>
      <c r="N305" s="202"/>
      <c r="O305" s="202"/>
      <c r="P305" s="202"/>
      <c r="Q305" s="202"/>
      <c r="R305" s="202"/>
      <c r="S305" s="202"/>
      <c r="T305" s="203"/>
      <c r="AT305" s="197" t="s">
        <v>141</v>
      </c>
      <c r="AU305" s="197" t="s">
        <v>81</v>
      </c>
      <c r="AV305" s="12" t="s">
        <v>81</v>
      </c>
      <c r="AW305" s="12" t="s">
        <v>36</v>
      </c>
      <c r="AX305" s="12" t="s">
        <v>77</v>
      </c>
      <c r="AY305" s="197" t="s">
        <v>133</v>
      </c>
    </row>
    <row r="306" spans="2:63" s="10" customFormat="1" ht="29.85" customHeight="1">
      <c r="B306" s="160"/>
      <c r="D306" s="171" t="s">
        <v>71</v>
      </c>
      <c r="E306" s="172" t="s">
        <v>180</v>
      </c>
      <c r="F306" s="172" t="s">
        <v>186</v>
      </c>
      <c r="I306" s="163"/>
      <c r="J306" s="173">
        <f>BK306</f>
        <v>0</v>
      </c>
      <c r="L306" s="160"/>
      <c r="M306" s="165"/>
      <c r="N306" s="166"/>
      <c r="O306" s="166"/>
      <c r="P306" s="167">
        <f>SUM(P307:P367)</f>
        <v>0</v>
      </c>
      <c r="Q306" s="166"/>
      <c r="R306" s="167">
        <f>SUM(R307:R367)</f>
        <v>54.74086619649999</v>
      </c>
      <c r="S306" s="166"/>
      <c r="T306" s="168">
        <f>SUM(T307:T367)</f>
        <v>20.0976</v>
      </c>
      <c r="AR306" s="161" t="s">
        <v>77</v>
      </c>
      <c r="AT306" s="169" t="s">
        <v>71</v>
      </c>
      <c r="AU306" s="169" t="s">
        <v>77</v>
      </c>
      <c r="AY306" s="161" t="s">
        <v>133</v>
      </c>
      <c r="BK306" s="170">
        <f>SUM(BK307:BK367)</f>
        <v>0</v>
      </c>
    </row>
    <row r="307" spans="2:65" s="1" customFormat="1" ht="22.5" customHeight="1">
      <c r="B307" s="174"/>
      <c r="C307" s="175" t="s">
        <v>507</v>
      </c>
      <c r="D307" s="175" t="s">
        <v>135</v>
      </c>
      <c r="E307" s="176" t="s">
        <v>508</v>
      </c>
      <c r="F307" s="177" t="s">
        <v>509</v>
      </c>
      <c r="G307" s="178" t="s">
        <v>190</v>
      </c>
      <c r="H307" s="179">
        <v>77</v>
      </c>
      <c r="I307" s="180"/>
      <c r="J307" s="181">
        <f>ROUND(I307*H307,2)</f>
        <v>0</v>
      </c>
      <c r="K307" s="177" t="s">
        <v>5</v>
      </c>
      <c r="L307" s="41"/>
      <c r="M307" s="182" t="s">
        <v>5</v>
      </c>
      <c r="N307" s="183" t="s">
        <v>43</v>
      </c>
      <c r="O307" s="42"/>
      <c r="P307" s="184">
        <f>O307*H307</f>
        <v>0</v>
      </c>
      <c r="Q307" s="184">
        <v>0</v>
      </c>
      <c r="R307" s="184">
        <f>Q307*H307</f>
        <v>0</v>
      </c>
      <c r="S307" s="184">
        <v>0</v>
      </c>
      <c r="T307" s="185">
        <f>S307*H307</f>
        <v>0</v>
      </c>
      <c r="AR307" s="24" t="s">
        <v>88</v>
      </c>
      <c r="AT307" s="24" t="s">
        <v>135</v>
      </c>
      <c r="AU307" s="24" t="s">
        <v>81</v>
      </c>
      <c r="AY307" s="24" t="s">
        <v>133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24" t="s">
        <v>77</v>
      </c>
      <c r="BK307" s="186">
        <f>ROUND(I307*H307,2)</f>
        <v>0</v>
      </c>
      <c r="BL307" s="24" t="s">
        <v>88</v>
      </c>
      <c r="BM307" s="24" t="s">
        <v>510</v>
      </c>
    </row>
    <row r="308" spans="2:51" s="11" customFormat="1" ht="13.5">
      <c r="B308" s="187"/>
      <c r="D308" s="188" t="s">
        <v>141</v>
      </c>
      <c r="E308" s="189" t="s">
        <v>5</v>
      </c>
      <c r="F308" s="190" t="s">
        <v>260</v>
      </c>
      <c r="H308" s="191" t="s">
        <v>5</v>
      </c>
      <c r="I308" s="192"/>
      <c r="L308" s="187"/>
      <c r="M308" s="193"/>
      <c r="N308" s="194"/>
      <c r="O308" s="194"/>
      <c r="P308" s="194"/>
      <c r="Q308" s="194"/>
      <c r="R308" s="194"/>
      <c r="S308" s="194"/>
      <c r="T308" s="195"/>
      <c r="AT308" s="191" t="s">
        <v>141</v>
      </c>
      <c r="AU308" s="191" t="s">
        <v>81</v>
      </c>
      <c r="AV308" s="11" t="s">
        <v>77</v>
      </c>
      <c r="AW308" s="11" t="s">
        <v>36</v>
      </c>
      <c r="AX308" s="11" t="s">
        <v>72</v>
      </c>
      <c r="AY308" s="191" t="s">
        <v>133</v>
      </c>
    </row>
    <row r="309" spans="2:51" s="12" customFormat="1" ht="13.5">
      <c r="B309" s="196"/>
      <c r="D309" s="213" t="s">
        <v>141</v>
      </c>
      <c r="E309" s="238" t="s">
        <v>5</v>
      </c>
      <c r="F309" s="239" t="s">
        <v>511</v>
      </c>
      <c r="H309" s="240">
        <v>77</v>
      </c>
      <c r="I309" s="200"/>
      <c r="L309" s="196"/>
      <c r="M309" s="201"/>
      <c r="N309" s="202"/>
      <c r="O309" s="202"/>
      <c r="P309" s="202"/>
      <c r="Q309" s="202"/>
      <c r="R309" s="202"/>
      <c r="S309" s="202"/>
      <c r="T309" s="203"/>
      <c r="AT309" s="197" t="s">
        <v>141</v>
      </c>
      <c r="AU309" s="197" t="s">
        <v>81</v>
      </c>
      <c r="AV309" s="12" t="s">
        <v>81</v>
      </c>
      <c r="AW309" s="12" t="s">
        <v>36</v>
      </c>
      <c r="AX309" s="12" t="s">
        <v>77</v>
      </c>
      <c r="AY309" s="197" t="s">
        <v>133</v>
      </c>
    </row>
    <row r="310" spans="2:65" s="1" customFormat="1" ht="22.5" customHeight="1">
      <c r="B310" s="174"/>
      <c r="C310" s="225" t="s">
        <v>512</v>
      </c>
      <c r="D310" s="225" t="s">
        <v>212</v>
      </c>
      <c r="E310" s="226" t="s">
        <v>513</v>
      </c>
      <c r="F310" s="227" t="s">
        <v>514</v>
      </c>
      <c r="G310" s="228" t="s">
        <v>190</v>
      </c>
      <c r="H310" s="229">
        <v>77</v>
      </c>
      <c r="I310" s="230"/>
      <c r="J310" s="231">
        <f>ROUND(I310*H310,2)</f>
        <v>0</v>
      </c>
      <c r="K310" s="227" t="s">
        <v>5</v>
      </c>
      <c r="L310" s="232"/>
      <c r="M310" s="233" t="s">
        <v>5</v>
      </c>
      <c r="N310" s="234" t="s">
        <v>43</v>
      </c>
      <c r="O310" s="42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AR310" s="24" t="s">
        <v>174</v>
      </c>
      <c r="AT310" s="24" t="s">
        <v>212</v>
      </c>
      <c r="AU310" s="24" t="s">
        <v>81</v>
      </c>
      <c r="AY310" s="24" t="s">
        <v>133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24" t="s">
        <v>77</v>
      </c>
      <c r="BK310" s="186">
        <f>ROUND(I310*H310,2)</f>
        <v>0</v>
      </c>
      <c r="BL310" s="24" t="s">
        <v>88</v>
      </c>
      <c r="BM310" s="24" t="s">
        <v>515</v>
      </c>
    </row>
    <row r="311" spans="2:51" s="12" customFormat="1" ht="13.5">
      <c r="B311" s="196"/>
      <c r="D311" s="213" t="s">
        <v>141</v>
      </c>
      <c r="E311" s="238" t="s">
        <v>5</v>
      </c>
      <c r="F311" s="239" t="s">
        <v>516</v>
      </c>
      <c r="H311" s="240">
        <v>77</v>
      </c>
      <c r="I311" s="200"/>
      <c r="L311" s="196"/>
      <c r="M311" s="201"/>
      <c r="N311" s="202"/>
      <c r="O311" s="202"/>
      <c r="P311" s="202"/>
      <c r="Q311" s="202"/>
      <c r="R311" s="202"/>
      <c r="S311" s="202"/>
      <c r="T311" s="203"/>
      <c r="AT311" s="197" t="s">
        <v>141</v>
      </c>
      <c r="AU311" s="197" t="s">
        <v>81</v>
      </c>
      <c r="AV311" s="12" t="s">
        <v>81</v>
      </c>
      <c r="AW311" s="12" t="s">
        <v>36</v>
      </c>
      <c r="AX311" s="12" t="s">
        <v>77</v>
      </c>
      <c r="AY311" s="197" t="s">
        <v>133</v>
      </c>
    </row>
    <row r="312" spans="2:65" s="1" customFormat="1" ht="22.5" customHeight="1">
      <c r="B312" s="174"/>
      <c r="C312" s="175" t="s">
        <v>517</v>
      </c>
      <c r="D312" s="175" t="s">
        <v>135</v>
      </c>
      <c r="E312" s="176" t="s">
        <v>518</v>
      </c>
      <c r="F312" s="177" t="s">
        <v>519</v>
      </c>
      <c r="G312" s="178" t="s">
        <v>358</v>
      </c>
      <c r="H312" s="179">
        <v>107.14</v>
      </c>
      <c r="I312" s="180"/>
      <c r="J312" s="181">
        <f>ROUND(I312*H312,2)</f>
        <v>0</v>
      </c>
      <c r="K312" s="177" t="s">
        <v>139</v>
      </c>
      <c r="L312" s="41"/>
      <c r="M312" s="182" t="s">
        <v>5</v>
      </c>
      <c r="N312" s="183" t="s">
        <v>43</v>
      </c>
      <c r="O312" s="42"/>
      <c r="P312" s="184">
        <f>O312*H312</f>
        <v>0</v>
      </c>
      <c r="Q312" s="184">
        <v>0.071904</v>
      </c>
      <c r="R312" s="184">
        <f>Q312*H312</f>
        <v>7.7037945599999995</v>
      </c>
      <c r="S312" s="184">
        <v>0</v>
      </c>
      <c r="T312" s="185">
        <f>S312*H312</f>
        <v>0</v>
      </c>
      <c r="AR312" s="24" t="s">
        <v>88</v>
      </c>
      <c r="AT312" s="24" t="s">
        <v>135</v>
      </c>
      <c r="AU312" s="24" t="s">
        <v>81</v>
      </c>
      <c r="AY312" s="24" t="s">
        <v>133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24" t="s">
        <v>77</v>
      </c>
      <c r="BK312" s="186">
        <f>ROUND(I312*H312,2)</f>
        <v>0</v>
      </c>
      <c r="BL312" s="24" t="s">
        <v>88</v>
      </c>
      <c r="BM312" s="24" t="s">
        <v>520</v>
      </c>
    </row>
    <row r="313" spans="2:51" s="11" customFormat="1" ht="13.5">
      <c r="B313" s="187"/>
      <c r="D313" s="188" t="s">
        <v>141</v>
      </c>
      <c r="E313" s="189" t="s">
        <v>5</v>
      </c>
      <c r="F313" s="190" t="s">
        <v>260</v>
      </c>
      <c r="H313" s="191" t="s">
        <v>5</v>
      </c>
      <c r="I313" s="192"/>
      <c r="L313" s="187"/>
      <c r="M313" s="193"/>
      <c r="N313" s="194"/>
      <c r="O313" s="194"/>
      <c r="P313" s="194"/>
      <c r="Q313" s="194"/>
      <c r="R313" s="194"/>
      <c r="S313" s="194"/>
      <c r="T313" s="195"/>
      <c r="AT313" s="191" t="s">
        <v>141</v>
      </c>
      <c r="AU313" s="191" t="s">
        <v>81</v>
      </c>
      <c r="AV313" s="11" t="s">
        <v>77</v>
      </c>
      <c r="AW313" s="11" t="s">
        <v>36</v>
      </c>
      <c r="AX313" s="11" t="s">
        <v>72</v>
      </c>
      <c r="AY313" s="191" t="s">
        <v>133</v>
      </c>
    </row>
    <row r="314" spans="2:51" s="11" customFormat="1" ht="13.5">
      <c r="B314" s="187"/>
      <c r="D314" s="188" t="s">
        <v>141</v>
      </c>
      <c r="E314" s="189" t="s">
        <v>5</v>
      </c>
      <c r="F314" s="190" t="s">
        <v>521</v>
      </c>
      <c r="H314" s="191" t="s">
        <v>5</v>
      </c>
      <c r="I314" s="192"/>
      <c r="L314" s="187"/>
      <c r="M314" s="193"/>
      <c r="N314" s="194"/>
      <c r="O314" s="194"/>
      <c r="P314" s="194"/>
      <c r="Q314" s="194"/>
      <c r="R314" s="194"/>
      <c r="S314" s="194"/>
      <c r="T314" s="195"/>
      <c r="AT314" s="191" t="s">
        <v>141</v>
      </c>
      <c r="AU314" s="191" t="s">
        <v>81</v>
      </c>
      <c r="AV314" s="11" t="s">
        <v>77</v>
      </c>
      <c r="AW314" s="11" t="s">
        <v>36</v>
      </c>
      <c r="AX314" s="11" t="s">
        <v>72</v>
      </c>
      <c r="AY314" s="191" t="s">
        <v>133</v>
      </c>
    </row>
    <row r="315" spans="2:51" s="12" customFormat="1" ht="13.5">
      <c r="B315" s="196"/>
      <c r="D315" s="213" t="s">
        <v>141</v>
      </c>
      <c r="E315" s="238" t="s">
        <v>5</v>
      </c>
      <c r="F315" s="239" t="s">
        <v>522</v>
      </c>
      <c r="H315" s="240">
        <v>107.14</v>
      </c>
      <c r="I315" s="200"/>
      <c r="L315" s="196"/>
      <c r="M315" s="201"/>
      <c r="N315" s="202"/>
      <c r="O315" s="202"/>
      <c r="P315" s="202"/>
      <c r="Q315" s="202"/>
      <c r="R315" s="202"/>
      <c r="S315" s="202"/>
      <c r="T315" s="203"/>
      <c r="AT315" s="197" t="s">
        <v>141</v>
      </c>
      <c r="AU315" s="197" t="s">
        <v>81</v>
      </c>
      <c r="AV315" s="12" t="s">
        <v>81</v>
      </c>
      <c r="AW315" s="12" t="s">
        <v>36</v>
      </c>
      <c r="AX315" s="12" t="s">
        <v>77</v>
      </c>
      <c r="AY315" s="197" t="s">
        <v>133</v>
      </c>
    </row>
    <row r="316" spans="2:65" s="1" customFormat="1" ht="22.5" customHeight="1">
      <c r="B316" s="174"/>
      <c r="C316" s="175" t="s">
        <v>523</v>
      </c>
      <c r="D316" s="175" t="s">
        <v>135</v>
      </c>
      <c r="E316" s="176" t="s">
        <v>524</v>
      </c>
      <c r="F316" s="177" t="s">
        <v>525</v>
      </c>
      <c r="G316" s="178" t="s">
        <v>358</v>
      </c>
      <c r="H316" s="179">
        <v>107.14</v>
      </c>
      <c r="I316" s="180"/>
      <c r="J316" s="181">
        <f>ROUND(I316*H316,2)</f>
        <v>0</v>
      </c>
      <c r="K316" s="177" t="s">
        <v>139</v>
      </c>
      <c r="L316" s="41"/>
      <c r="M316" s="182" t="s">
        <v>5</v>
      </c>
      <c r="N316" s="183" t="s">
        <v>43</v>
      </c>
      <c r="O316" s="42"/>
      <c r="P316" s="184">
        <f>O316*H316</f>
        <v>0</v>
      </c>
      <c r="Q316" s="184">
        <v>0.089776</v>
      </c>
      <c r="R316" s="184">
        <f>Q316*H316</f>
        <v>9.61860064</v>
      </c>
      <c r="S316" s="184">
        <v>0</v>
      </c>
      <c r="T316" s="185">
        <f>S316*H316</f>
        <v>0</v>
      </c>
      <c r="AR316" s="24" t="s">
        <v>88</v>
      </c>
      <c r="AT316" s="24" t="s">
        <v>135</v>
      </c>
      <c r="AU316" s="24" t="s">
        <v>81</v>
      </c>
      <c r="AY316" s="24" t="s">
        <v>133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24" t="s">
        <v>77</v>
      </c>
      <c r="BK316" s="186">
        <f>ROUND(I316*H316,2)</f>
        <v>0</v>
      </c>
      <c r="BL316" s="24" t="s">
        <v>88</v>
      </c>
      <c r="BM316" s="24" t="s">
        <v>526</v>
      </c>
    </row>
    <row r="317" spans="2:51" s="11" customFormat="1" ht="13.5">
      <c r="B317" s="187"/>
      <c r="D317" s="188" t="s">
        <v>141</v>
      </c>
      <c r="E317" s="189" t="s">
        <v>5</v>
      </c>
      <c r="F317" s="190" t="s">
        <v>260</v>
      </c>
      <c r="H317" s="191" t="s">
        <v>5</v>
      </c>
      <c r="I317" s="192"/>
      <c r="L317" s="187"/>
      <c r="M317" s="193"/>
      <c r="N317" s="194"/>
      <c r="O317" s="194"/>
      <c r="P317" s="194"/>
      <c r="Q317" s="194"/>
      <c r="R317" s="194"/>
      <c r="S317" s="194"/>
      <c r="T317" s="195"/>
      <c r="AT317" s="191" t="s">
        <v>141</v>
      </c>
      <c r="AU317" s="191" t="s">
        <v>81</v>
      </c>
      <c r="AV317" s="11" t="s">
        <v>77</v>
      </c>
      <c r="AW317" s="11" t="s">
        <v>36</v>
      </c>
      <c r="AX317" s="11" t="s">
        <v>72</v>
      </c>
      <c r="AY317" s="191" t="s">
        <v>133</v>
      </c>
    </row>
    <row r="318" spans="2:51" s="11" customFormat="1" ht="13.5">
      <c r="B318" s="187"/>
      <c r="D318" s="188" t="s">
        <v>141</v>
      </c>
      <c r="E318" s="189" t="s">
        <v>5</v>
      </c>
      <c r="F318" s="190" t="s">
        <v>521</v>
      </c>
      <c r="H318" s="191" t="s">
        <v>5</v>
      </c>
      <c r="I318" s="192"/>
      <c r="L318" s="187"/>
      <c r="M318" s="193"/>
      <c r="N318" s="194"/>
      <c r="O318" s="194"/>
      <c r="P318" s="194"/>
      <c r="Q318" s="194"/>
      <c r="R318" s="194"/>
      <c r="S318" s="194"/>
      <c r="T318" s="195"/>
      <c r="AT318" s="191" t="s">
        <v>141</v>
      </c>
      <c r="AU318" s="191" t="s">
        <v>81</v>
      </c>
      <c r="AV318" s="11" t="s">
        <v>77</v>
      </c>
      <c r="AW318" s="11" t="s">
        <v>36</v>
      </c>
      <c r="AX318" s="11" t="s">
        <v>72</v>
      </c>
      <c r="AY318" s="191" t="s">
        <v>133</v>
      </c>
    </row>
    <row r="319" spans="2:51" s="12" customFormat="1" ht="13.5">
      <c r="B319" s="196"/>
      <c r="D319" s="213" t="s">
        <v>141</v>
      </c>
      <c r="E319" s="238" t="s">
        <v>5</v>
      </c>
      <c r="F319" s="239" t="s">
        <v>522</v>
      </c>
      <c r="H319" s="240">
        <v>107.14</v>
      </c>
      <c r="I319" s="200"/>
      <c r="L319" s="196"/>
      <c r="M319" s="201"/>
      <c r="N319" s="202"/>
      <c r="O319" s="202"/>
      <c r="P319" s="202"/>
      <c r="Q319" s="202"/>
      <c r="R319" s="202"/>
      <c r="S319" s="202"/>
      <c r="T319" s="203"/>
      <c r="AT319" s="197" t="s">
        <v>141</v>
      </c>
      <c r="AU319" s="197" t="s">
        <v>81</v>
      </c>
      <c r="AV319" s="12" t="s">
        <v>81</v>
      </c>
      <c r="AW319" s="12" t="s">
        <v>36</v>
      </c>
      <c r="AX319" s="12" t="s">
        <v>77</v>
      </c>
      <c r="AY319" s="197" t="s">
        <v>133</v>
      </c>
    </row>
    <row r="320" spans="2:65" s="1" customFormat="1" ht="22.5" customHeight="1">
      <c r="B320" s="174"/>
      <c r="C320" s="225" t="s">
        <v>527</v>
      </c>
      <c r="D320" s="225" t="s">
        <v>212</v>
      </c>
      <c r="E320" s="226" t="s">
        <v>447</v>
      </c>
      <c r="F320" s="227" t="s">
        <v>448</v>
      </c>
      <c r="G320" s="228" t="s">
        <v>163</v>
      </c>
      <c r="H320" s="229">
        <v>6.493</v>
      </c>
      <c r="I320" s="230"/>
      <c r="J320" s="231">
        <f>ROUND(I320*H320,2)</f>
        <v>0</v>
      </c>
      <c r="K320" s="227" t="s">
        <v>5</v>
      </c>
      <c r="L320" s="232"/>
      <c r="M320" s="233" t="s">
        <v>5</v>
      </c>
      <c r="N320" s="234" t="s">
        <v>43</v>
      </c>
      <c r="O320" s="42"/>
      <c r="P320" s="184">
        <f>O320*H320</f>
        <v>0</v>
      </c>
      <c r="Q320" s="184">
        <v>1</v>
      </c>
      <c r="R320" s="184">
        <f>Q320*H320</f>
        <v>6.493</v>
      </c>
      <c r="S320" s="184">
        <v>0</v>
      </c>
      <c r="T320" s="185">
        <f>S320*H320</f>
        <v>0</v>
      </c>
      <c r="AR320" s="24" t="s">
        <v>174</v>
      </c>
      <c r="AT320" s="24" t="s">
        <v>212</v>
      </c>
      <c r="AU320" s="24" t="s">
        <v>81</v>
      </c>
      <c r="AY320" s="24" t="s">
        <v>133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24" t="s">
        <v>77</v>
      </c>
      <c r="BK320" s="186">
        <f>ROUND(I320*H320,2)</f>
        <v>0</v>
      </c>
      <c r="BL320" s="24" t="s">
        <v>88</v>
      </c>
      <c r="BM320" s="24" t="s">
        <v>528</v>
      </c>
    </row>
    <row r="321" spans="2:51" s="11" customFormat="1" ht="13.5">
      <c r="B321" s="187"/>
      <c r="D321" s="188" t="s">
        <v>141</v>
      </c>
      <c r="E321" s="189" t="s">
        <v>5</v>
      </c>
      <c r="F321" s="190" t="s">
        <v>529</v>
      </c>
      <c r="H321" s="191" t="s">
        <v>5</v>
      </c>
      <c r="I321" s="192"/>
      <c r="L321" s="187"/>
      <c r="M321" s="193"/>
      <c r="N321" s="194"/>
      <c r="O321" s="194"/>
      <c r="P321" s="194"/>
      <c r="Q321" s="194"/>
      <c r="R321" s="194"/>
      <c r="S321" s="194"/>
      <c r="T321" s="195"/>
      <c r="AT321" s="191" t="s">
        <v>141</v>
      </c>
      <c r="AU321" s="191" t="s">
        <v>81</v>
      </c>
      <c r="AV321" s="11" t="s">
        <v>77</v>
      </c>
      <c r="AW321" s="11" t="s">
        <v>36</v>
      </c>
      <c r="AX321" s="11" t="s">
        <v>72</v>
      </c>
      <c r="AY321" s="191" t="s">
        <v>133</v>
      </c>
    </row>
    <row r="322" spans="2:51" s="12" customFormat="1" ht="13.5">
      <c r="B322" s="196"/>
      <c r="D322" s="213" t="s">
        <v>141</v>
      </c>
      <c r="E322" s="238" t="s">
        <v>5</v>
      </c>
      <c r="F322" s="239" t="s">
        <v>530</v>
      </c>
      <c r="H322" s="240">
        <v>6.493</v>
      </c>
      <c r="I322" s="200"/>
      <c r="L322" s="196"/>
      <c r="M322" s="201"/>
      <c r="N322" s="202"/>
      <c r="O322" s="202"/>
      <c r="P322" s="202"/>
      <c r="Q322" s="202"/>
      <c r="R322" s="202"/>
      <c r="S322" s="202"/>
      <c r="T322" s="203"/>
      <c r="AT322" s="197" t="s">
        <v>141</v>
      </c>
      <c r="AU322" s="197" t="s">
        <v>81</v>
      </c>
      <c r="AV322" s="12" t="s">
        <v>81</v>
      </c>
      <c r="AW322" s="12" t="s">
        <v>36</v>
      </c>
      <c r="AX322" s="12" t="s">
        <v>77</v>
      </c>
      <c r="AY322" s="197" t="s">
        <v>133</v>
      </c>
    </row>
    <row r="323" spans="2:65" s="1" customFormat="1" ht="22.5" customHeight="1">
      <c r="B323" s="174"/>
      <c r="C323" s="175" t="s">
        <v>531</v>
      </c>
      <c r="D323" s="175" t="s">
        <v>135</v>
      </c>
      <c r="E323" s="176" t="s">
        <v>532</v>
      </c>
      <c r="F323" s="177" t="s">
        <v>533</v>
      </c>
      <c r="G323" s="178" t="s">
        <v>358</v>
      </c>
      <c r="H323" s="179">
        <v>47.62</v>
      </c>
      <c r="I323" s="180"/>
      <c r="J323" s="181">
        <f>ROUND(I323*H323,2)</f>
        <v>0</v>
      </c>
      <c r="K323" s="177" t="s">
        <v>139</v>
      </c>
      <c r="L323" s="41"/>
      <c r="M323" s="182" t="s">
        <v>5</v>
      </c>
      <c r="N323" s="183" t="s">
        <v>43</v>
      </c>
      <c r="O323" s="42"/>
      <c r="P323" s="184">
        <f>O323*H323</f>
        <v>0</v>
      </c>
      <c r="Q323" s="184">
        <v>0.1406696</v>
      </c>
      <c r="R323" s="184">
        <f>Q323*H323</f>
        <v>6.698686352</v>
      </c>
      <c r="S323" s="184">
        <v>0</v>
      </c>
      <c r="T323" s="185">
        <f>S323*H323</f>
        <v>0</v>
      </c>
      <c r="AR323" s="24" t="s">
        <v>88</v>
      </c>
      <c r="AT323" s="24" t="s">
        <v>135</v>
      </c>
      <c r="AU323" s="24" t="s">
        <v>81</v>
      </c>
      <c r="AY323" s="24" t="s">
        <v>133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24" t="s">
        <v>77</v>
      </c>
      <c r="BK323" s="186">
        <f>ROUND(I323*H323,2)</f>
        <v>0</v>
      </c>
      <c r="BL323" s="24" t="s">
        <v>88</v>
      </c>
      <c r="BM323" s="24" t="s">
        <v>534</v>
      </c>
    </row>
    <row r="324" spans="2:51" s="11" customFormat="1" ht="13.5">
      <c r="B324" s="187"/>
      <c r="D324" s="188" t="s">
        <v>141</v>
      </c>
      <c r="E324" s="189" t="s">
        <v>5</v>
      </c>
      <c r="F324" s="190" t="s">
        <v>260</v>
      </c>
      <c r="H324" s="191" t="s">
        <v>5</v>
      </c>
      <c r="I324" s="192"/>
      <c r="L324" s="187"/>
      <c r="M324" s="193"/>
      <c r="N324" s="194"/>
      <c r="O324" s="194"/>
      <c r="P324" s="194"/>
      <c r="Q324" s="194"/>
      <c r="R324" s="194"/>
      <c r="S324" s="194"/>
      <c r="T324" s="195"/>
      <c r="AT324" s="191" t="s">
        <v>141</v>
      </c>
      <c r="AU324" s="191" t="s">
        <v>81</v>
      </c>
      <c r="AV324" s="11" t="s">
        <v>77</v>
      </c>
      <c r="AW324" s="11" t="s">
        <v>36</v>
      </c>
      <c r="AX324" s="11" t="s">
        <v>72</v>
      </c>
      <c r="AY324" s="191" t="s">
        <v>133</v>
      </c>
    </row>
    <row r="325" spans="2:51" s="11" customFormat="1" ht="27">
      <c r="B325" s="187"/>
      <c r="D325" s="188" t="s">
        <v>141</v>
      </c>
      <c r="E325" s="189" t="s">
        <v>5</v>
      </c>
      <c r="F325" s="190" t="s">
        <v>535</v>
      </c>
      <c r="H325" s="191" t="s">
        <v>5</v>
      </c>
      <c r="I325" s="192"/>
      <c r="L325" s="187"/>
      <c r="M325" s="193"/>
      <c r="N325" s="194"/>
      <c r="O325" s="194"/>
      <c r="P325" s="194"/>
      <c r="Q325" s="194"/>
      <c r="R325" s="194"/>
      <c r="S325" s="194"/>
      <c r="T325" s="195"/>
      <c r="AT325" s="191" t="s">
        <v>141</v>
      </c>
      <c r="AU325" s="191" t="s">
        <v>81</v>
      </c>
      <c r="AV325" s="11" t="s">
        <v>77</v>
      </c>
      <c r="AW325" s="11" t="s">
        <v>36</v>
      </c>
      <c r="AX325" s="11" t="s">
        <v>72</v>
      </c>
      <c r="AY325" s="191" t="s">
        <v>133</v>
      </c>
    </row>
    <row r="326" spans="2:51" s="12" customFormat="1" ht="13.5">
      <c r="B326" s="196"/>
      <c r="D326" s="213" t="s">
        <v>141</v>
      </c>
      <c r="E326" s="238" t="s">
        <v>5</v>
      </c>
      <c r="F326" s="239" t="s">
        <v>536</v>
      </c>
      <c r="H326" s="240">
        <v>47.62</v>
      </c>
      <c r="I326" s="200"/>
      <c r="L326" s="196"/>
      <c r="M326" s="201"/>
      <c r="N326" s="202"/>
      <c r="O326" s="202"/>
      <c r="P326" s="202"/>
      <c r="Q326" s="202"/>
      <c r="R326" s="202"/>
      <c r="S326" s="202"/>
      <c r="T326" s="203"/>
      <c r="AT326" s="197" t="s">
        <v>141</v>
      </c>
      <c r="AU326" s="197" t="s">
        <v>81</v>
      </c>
      <c r="AV326" s="12" t="s">
        <v>81</v>
      </c>
      <c r="AW326" s="12" t="s">
        <v>36</v>
      </c>
      <c r="AX326" s="12" t="s">
        <v>77</v>
      </c>
      <c r="AY326" s="197" t="s">
        <v>133</v>
      </c>
    </row>
    <row r="327" spans="2:65" s="1" customFormat="1" ht="22.5" customHeight="1">
      <c r="B327" s="174"/>
      <c r="C327" s="225" t="s">
        <v>537</v>
      </c>
      <c r="D327" s="225" t="s">
        <v>212</v>
      </c>
      <c r="E327" s="226" t="s">
        <v>538</v>
      </c>
      <c r="F327" s="227" t="s">
        <v>539</v>
      </c>
      <c r="G327" s="228" t="s">
        <v>358</v>
      </c>
      <c r="H327" s="229">
        <v>47.62</v>
      </c>
      <c r="I327" s="230"/>
      <c r="J327" s="231">
        <f>ROUND(I327*H327,2)</f>
        <v>0</v>
      </c>
      <c r="K327" s="227" t="s">
        <v>5</v>
      </c>
      <c r="L327" s="232"/>
      <c r="M327" s="233" t="s">
        <v>5</v>
      </c>
      <c r="N327" s="234" t="s">
        <v>43</v>
      </c>
      <c r="O327" s="42"/>
      <c r="P327" s="184">
        <f>O327*H327</f>
        <v>0</v>
      </c>
      <c r="Q327" s="184">
        <v>0.2</v>
      </c>
      <c r="R327" s="184">
        <f>Q327*H327</f>
        <v>9.524</v>
      </c>
      <c r="S327" s="184">
        <v>0</v>
      </c>
      <c r="T327" s="185">
        <f>S327*H327</f>
        <v>0</v>
      </c>
      <c r="AR327" s="24" t="s">
        <v>174</v>
      </c>
      <c r="AT327" s="24" t="s">
        <v>212</v>
      </c>
      <c r="AU327" s="24" t="s">
        <v>81</v>
      </c>
      <c r="AY327" s="24" t="s">
        <v>133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24" t="s">
        <v>77</v>
      </c>
      <c r="BK327" s="186">
        <f>ROUND(I327*H327,2)</f>
        <v>0</v>
      </c>
      <c r="BL327" s="24" t="s">
        <v>88</v>
      </c>
      <c r="BM327" s="24" t="s">
        <v>540</v>
      </c>
    </row>
    <row r="328" spans="2:51" s="12" customFormat="1" ht="13.5">
      <c r="B328" s="196"/>
      <c r="D328" s="213" t="s">
        <v>141</v>
      </c>
      <c r="E328" s="238" t="s">
        <v>5</v>
      </c>
      <c r="F328" s="239" t="s">
        <v>541</v>
      </c>
      <c r="H328" s="240">
        <v>47.62</v>
      </c>
      <c r="I328" s="200"/>
      <c r="L328" s="196"/>
      <c r="M328" s="201"/>
      <c r="N328" s="202"/>
      <c r="O328" s="202"/>
      <c r="P328" s="202"/>
      <c r="Q328" s="202"/>
      <c r="R328" s="202"/>
      <c r="S328" s="202"/>
      <c r="T328" s="203"/>
      <c r="AT328" s="197" t="s">
        <v>141</v>
      </c>
      <c r="AU328" s="197" t="s">
        <v>81</v>
      </c>
      <c r="AV328" s="12" t="s">
        <v>81</v>
      </c>
      <c r="AW328" s="12" t="s">
        <v>36</v>
      </c>
      <c r="AX328" s="12" t="s">
        <v>77</v>
      </c>
      <c r="AY328" s="197" t="s">
        <v>133</v>
      </c>
    </row>
    <row r="329" spans="2:65" s="1" customFormat="1" ht="22.5" customHeight="1">
      <c r="B329" s="174"/>
      <c r="C329" s="175" t="s">
        <v>542</v>
      </c>
      <c r="D329" s="175" t="s">
        <v>135</v>
      </c>
      <c r="E329" s="176" t="s">
        <v>543</v>
      </c>
      <c r="F329" s="177" t="s">
        <v>544</v>
      </c>
      <c r="G329" s="178" t="s">
        <v>138</v>
      </c>
      <c r="H329" s="179">
        <v>3.631</v>
      </c>
      <c r="I329" s="180"/>
      <c r="J329" s="181">
        <f>ROUND(I329*H329,2)</f>
        <v>0</v>
      </c>
      <c r="K329" s="177" t="s">
        <v>139</v>
      </c>
      <c r="L329" s="41"/>
      <c r="M329" s="182" t="s">
        <v>5</v>
      </c>
      <c r="N329" s="183" t="s">
        <v>43</v>
      </c>
      <c r="O329" s="42"/>
      <c r="P329" s="184">
        <f>O329*H329</f>
        <v>0</v>
      </c>
      <c r="Q329" s="184">
        <v>2.25634</v>
      </c>
      <c r="R329" s="184">
        <f>Q329*H329</f>
        <v>8.192770539999998</v>
      </c>
      <c r="S329" s="184">
        <v>0</v>
      </c>
      <c r="T329" s="185">
        <f>S329*H329</f>
        <v>0</v>
      </c>
      <c r="AR329" s="24" t="s">
        <v>88</v>
      </c>
      <c r="AT329" s="24" t="s">
        <v>135</v>
      </c>
      <c r="AU329" s="24" t="s">
        <v>81</v>
      </c>
      <c r="AY329" s="24" t="s">
        <v>133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24" t="s">
        <v>77</v>
      </c>
      <c r="BK329" s="186">
        <f>ROUND(I329*H329,2)</f>
        <v>0</v>
      </c>
      <c r="BL329" s="24" t="s">
        <v>88</v>
      </c>
      <c r="BM329" s="24" t="s">
        <v>545</v>
      </c>
    </row>
    <row r="330" spans="2:51" s="11" customFormat="1" ht="13.5">
      <c r="B330" s="187"/>
      <c r="D330" s="188" t="s">
        <v>141</v>
      </c>
      <c r="E330" s="189" t="s">
        <v>5</v>
      </c>
      <c r="F330" s="190" t="s">
        <v>260</v>
      </c>
      <c r="H330" s="191" t="s">
        <v>5</v>
      </c>
      <c r="I330" s="192"/>
      <c r="L330" s="187"/>
      <c r="M330" s="193"/>
      <c r="N330" s="194"/>
      <c r="O330" s="194"/>
      <c r="P330" s="194"/>
      <c r="Q330" s="194"/>
      <c r="R330" s="194"/>
      <c r="S330" s="194"/>
      <c r="T330" s="195"/>
      <c r="AT330" s="191" t="s">
        <v>141</v>
      </c>
      <c r="AU330" s="191" t="s">
        <v>81</v>
      </c>
      <c r="AV330" s="11" t="s">
        <v>77</v>
      </c>
      <c r="AW330" s="11" t="s">
        <v>36</v>
      </c>
      <c r="AX330" s="11" t="s">
        <v>72</v>
      </c>
      <c r="AY330" s="191" t="s">
        <v>133</v>
      </c>
    </row>
    <row r="331" spans="2:51" s="11" customFormat="1" ht="27">
      <c r="B331" s="187"/>
      <c r="D331" s="188" t="s">
        <v>141</v>
      </c>
      <c r="E331" s="189" t="s">
        <v>5</v>
      </c>
      <c r="F331" s="190" t="s">
        <v>535</v>
      </c>
      <c r="H331" s="191" t="s">
        <v>5</v>
      </c>
      <c r="I331" s="192"/>
      <c r="L331" s="187"/>
      <c r="M331" s="193"/>
      <c r="N331" s="194"/>
      <c r="O331" s="194"/>
      <c r="P331" s="194"/>
      <c r="Q331" s="194"/>
      <c r="R331" s="194"/>
      <c r="S331" s="194"/>
      <c r="T331" s="195"/>
      <c r="AT331" s="191" t="s">
        <v>141</v>
      </c>
      <c r="AU331" s="191" t="s">
        <v>81</v>
      </c>
      <c r="AV331" s="11" t="s">
        <v>77</v>
      </c>
      <c r="AW331" s="11" t="s">
        <v>36</v>
      </c>
      <c r="AX331" s="11" t="s">
        <v>72</v>
      </c>
      <c r="AY331" s="191" t="s">
        <v>133</v>
      </c>
    </row>
    <row r="332" spans="2:51" s="12" customFormat="1" ht="13.5">
      <c r="B332" s="196"/>
      <c r="D332" s="188" t="s">
        <v>141</v>
      </c>
      <c r="E332" s="197" t="s">
        <v>5</v>
      </c>
      <c r="F332" s="198" t="s">
        <v>546</v>
      </c>
      <c r="H332" s="199">
        <v>0.952</v>
      </c>
      <c r="I332" s="200"/>
      <c r="L332" s="196"/>
      <c r="M332" s="201"/>
      <c r="N332" s="202"/>
      <c r="O332" s="202"/>
      <c r="P332" s="202"/>
      <c r="Q332" s="202"/>
      <c r="R332" s="202"/>
      <c r="S332" s="202"/>
      <c r="T332" s="203"/>
      <c r="AT332" s="197" t="s">
        <v>141</v>
      </c>
      <c r="AU332" s="197" t="s">
        <v>81</v>
      </c>
      <c r="AV332" s="12" t="s">
        <v>81</v>
      </c>
      <c r="AW332" s="12" t="s">
        <v>36</v>
      </c>
      <c r="AX332" s="12" t="s">
        <v>72</v>
      </c>
      <c r="AY332" s="197" t="s">
        <v>133</v>
      </c>
    </row>
    <row r="333" spans="2:51" s="11" customFormat="1" ht="13.5">
      <c r="B333" s="187"/>
      <c r="D333" s="188" t="s">
        <v>141</v>
      </c>
      <c r="E333" s="189" t="s">
        <v>5</v>
      </c>
      <c r="F333" s="190" t="s">
        <v>521</v>
      </c>
      <c r="H333" s="191" t="s">
        <v>5</v>
      </c>
      <c r="I333" s="192"/>
      <c r="L333" s="187"/>
      <c r="M333" s="193"/>
      <c r="N333" s="194"/>
      <c r="O333" s="194"/>
      <c r="P333" s="194"/>
      <c r="Q333" s="194"/>
      <c r="R333" s="194"/>
      <c r="S333" s="194"/>
      <c r="T333" s="195"/>
      <c r="AT333" s="191" t="s">
        <v>141</v>
      </c>
      <c r="AU333" s="191" t="s">
        <v>81</v>
      </c>
      <c r="AV333" s="11" t="s">
        <v>77</v>
      </c>
      <c r="AW333" s="11" t="s">
        <v>36</v>
      </c>
      <c r="AX333" s="11" t="s">
        <v>72</v>
      </c>
      <c r="AY333" s="191" t="s">
        <v>133</v>
      </c>
    </row>
    <row r="334" spans="2:51" s="12" customFormat="1" ht="13.5">
      <c r="B334" s="196"/>
      <c r="D334" s="188" t="s">
        <v>141</v>
      </c>
      <c r="E334" s="197" t="s">
        <v>5</v>
      </c>
      <c r="F334" s="198" t="s">
        <v>547</v>
      </c>
      <c r="H334" s="199">
        <v>2.679</v>
      </c>
      <c r="I334" s="200"/>
      <c r="L334" s="196"/>
      <c r="M334" s="201"/>
      <c r="N334" s="202"/>
      <c r="O334" s="202"/>
      <c r="P334" s="202"/>
      <c r="Q334" s="202"/>
      <c r="R334" s="202"/>
      <c r="S334" s="202"/>
      <c r="T334" s="203"/>
      <c r="AT334" s="197" t="s">
        <v>141</v>
      </c>
      <c r="AU334" s="197" t="s">
        <v>81</v>
      </c>
      <c r="AV334" s="12" t="s">
        <v>81</v>
      </c>
      <c r="AW334" s="12" t="s">
        <v>36</v>
      </c>
      <c r="AX334" s="12" t="s">
        <v>72</v>
      </c>
      <c r="AY334" s="197" t="s">
        <v>133</v>
      </c>
    </row>
    <row r="335" spans="2:51" s="14" customFormat="1" ht="13.5">
      <c r="B335" s="212"/>
      <c r="D335" s="213" t="s">
        <v>141</v>
      </c>
      <c r="E335" s="214" t="s">
        <v>5</v>
      </c>
      <c r="F335" s="215" t="s">
        <v>146</v>
      </c>
      <c r="H335" s="216">
        <v>3.631</v>
      </c>
      <c r="I335" s="217"/>
      <c r="L335" s="212"/>
      <c r="M335" s="218"/>
      <c r="N335" s="219"/>
      <c r="O335" s="219"/>
      <c r="P335" s="219"/>
      <c r="Q335" s="219"/>
      <c r="R335" s="219"/>
      <c r="S335" s="219"/>
      <c r="T335" s="220"/>
      <c r="AT335" s="221" t="s">
        <v>141</v>
      </c>
      <c r="AU335" s="221" t="s">
        <v>81</v>
      </c>
      <c r="AV335" s="14" t="s">
        <v>88</v>
      </c>
      <c r="AW335" s="14" t="s">
        <v>36</v>
      </c>
      <c r="AX335" s="14" t="s">
        <v>77</v>
      </c>
      <c r="AY335" s="221" t="s">
        <v>133</v>
      </c>
    </row>
    <row r="336" spans="2:65" s="1" customFormat="1" ht="31.5" customHeight="1">
      <c r="B336" s="174"/>
      <c r="C336" s="175" t="s">
        <v>548</v>
      </c>
      <c r="D336" s="175" t="s">
        <v>135</v>
      </c>
      <c r="E336" s="176" t="s">
        <v>549</v>
      </c>
      <c r="F336" s="177" t="s">
        <v>550</v>
      </c>
      <c r="G336" s="178" t="s">
        <v>236</v>
      </c>
      <c r="H336" s="179">
        <v>748.237</v>
      </c>
      <c r="I336" s="180"/>
      <c r="J336" s="181">
        <f>ROUND(I336*H336,2)</f>
        <v>0</v>
      </c>
      <c r="K336" s="177" t="s">
        <v>139</v>
      </c>
      <c r="L336" s="41"/>
      <c r="M336" s="182" t="s">
        <v>5</v>
      </c>
      <c r="N336" s="183" t="s">
        <v>43</v>
      </c>
      <c r="O336" s="42"/>
      <c r="P336" s="184">
        <f>O336*H336</f>
        <v>0</v>
      </c>
      <c r="Q336" s="184">
        <v>0.0004785</v>
      </c>
      <c r="R336" s="184">
        <f>Q336*H336</f>
        <v>0.3580314045</v>
      </c>
      <c r="S336" s="184">
        <v>0</v>
      </c>
      <c r="T336" s="185">
        <f>S336*H336</f>
        <v>0</v>
      </c>
      <c r="AR336" s="24" t="s">
        <v>88</v>
      </c>
      <c r="AT336" s="24" t="s">
        <v>135</v>
      </c>
      <c r="AU336" s="24" t="s">
        <v>81</v>
      </c>
      <c r="AY336" s="24" t="s">
        <v>133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24" t="s">
        <v>77</v>
      </c>
      <c r="BK336" s="186">
        <f>ROUND(I336*H336,2)</f>
        <v>0</v>
      </c>
      <c r="BL336" s="24" t="s">
        <v>88</v>
      </c>
      <c r="BM336" s="24" t="s">
        <v>551</v>
      </c>
    </row>
    <row r="337" spans="2:51" s="11" customFormat="1" ht="13.5">
      <c r="B337" s="187"/>
      <c r="D337" s="188" t="s">
        <v>141</v>
      </c>
      <c r="E337" s="189" t="s">
        <v>5</v>
      </c>
      <c r="F337" s="190" t="s">
        <v>281</v>
      </c>
      <c r="H337" s="191" t="s">
        <v>5</v>
      </c>
      <c r="I337" s="192"/>
      <c r="L337" s="187"/>
      <c r="M337" s="193"/>
      <c r="N337" s="194"/>
      <c r="O337" s="194"/>
      <c r="P337" s="194"/>
      <c r="Q337" s="194"/>
      <c r="R337" s="194"/>
      <c r="S337" s="194"/>
      <c r="T337" s="195"/>
      <c r="AT337" s="191" t="s">
        <v>141</v>
      </c>
      <c r="AU337" s="191" t="s">
        <v>81</v>
      </c>
      <c r="AV337" s="11" t="s">
        <v>77</v>
      </c>
      <c r="AW337" s="11" t="s">
        <v>36</v>
      </c>
      <c r="AX337" s="11" t="s">
        <v>72</v>
      </c>
      <c r="AY337" s="191" t="s">
        <v>133</v>
      </c>
    </row>
    <row r="338" spans="2:51" s="11" customFormat="1" ht="13.5">
      <c r="B338" s="187"/>
      <c r="D338" s="188" t="s">
        <v>141</v>
      </c>
      <c r="E338" s="189" t="s">
        <v>5</v>
      </c>
      <c r="F338" s="190" t="s">
        <v>552</v>
      </c>
      <c r="H338" s="191" t="s">
        <v>5</v>
      </c>
      <c r="I338" s="192"/>
      <c r="L338" s="187"/>
      <c r="M338" s="193"/>
      <c r="N338" s="194"/>
      <c r="O338" s="194"/>
      <c r="P338" s="194"/>
      <c r="Q338" s="194"/>
      <c r="R338" s="194"/>
      <c r="S338" s="194"/>
      <c r="T338" s="195"/>
      <c r="AT338" s="191" t="s">
        <v>141</v>
      </c>
      <c r="AU338" s="191" t="s">
        <v>81</v>
      </c>
      <c r="AV338" s="11" t="s">
        <v>77</v>
      </c>
      <c r="AW338" s="11" t="s">
        <v>36</v>
      </c>
      <c r="AX338" s="11" t="s">
        <v>72</v>
      </c>
      <c r="AY338" s="191" t="s">
        <v>133</v>
      </c>
    </row>
    <row r="339" spans="2:51" s="12" customFormat="1" ht="13.5">
      <c r="B339" s="196"/>
      <c r="D339" s="213" t="s">
        <v>141</v>
      </c>
      <c r="E339" s="238" t="s">
        <v>5</v>
      </c>
      <c r="F339" s="239" t="s">
        <v>553</v>
      </c>
      <c r="H339" s="240">
        <v>748.237</v>
      </c>
      <c r="I339" s="200"/>
      <c r="L339" s="196"/>
      <c r="M339" s="201"/>
      <c r="N339" s="202"/>
      <c r="O339" s="202"/>
      <c r="P339" s="202"/>
      <c r="Q339" s="202"/>
      <c r="R339" s="202"/>
      <c r="S339" s="202"/>
      <c r="T339" s="203"/>
      <c r="AT339" s="197" t="s">
        <v>141</v>
      </c>
      <c r="AU339" s="197" t="s">
        <v>81</v>
      </c>
      <c r="AV339" s="12" t="s">
        <v>81</v>
      </c>
      <c r="AW339" s="12" t="s">
        <v>36</v>
      </c>
      <c r="AX339" s="12" t="s">
        <v>77</v>
      </c>
      <c r="AY339" s="197" t="s">
        <v>133</v>
      </c>
    </row>
    <row r="340" spans="2:65" s="1" customFormat="1" ht="22.5" customHeight="1">
      <c r="B340" s="174"/>
      <c r="C340" s="175" t="s">
        <v>554</v>
      </c>
      <c r="D340" s="175" t="s">
        <v>135</v>
      </c>
      <c r="E340" s="176" t="s">
        <v>555</v>
      </c>
      <c r="F340" s="177" t="s">
        <v>556</v>
      </c>
      <c r="G340" s="178" t="s">
        <v>358</v>
      </c>
      <c r="H340" s="179">
        <v>21</v>
      </c>
      <c r="I340" s="180"/>
      <c r="J340" s="181">
        <f>ROUND(I340*H340,2)</f>
        <v>0</v>
      </c>
      <c r="K340" s="177" t="s">
        <v>139</v>
      </c>
      <c r="L340" s="41"/>
      <c r="M340" s="182" t="s">
        <v>5</v>
      </c>
      <c r="N340" s="183" t="s">
        <v>43</v>
      </c>
      <c r="O340" s="42"/>
      <c r="P340" s="184">
        <f>O340*H340</f>
        <v>0</v>
      </c>
      <c r="Q340" s="184">
        <v>0.2922087</v>
      </c>
      <c r="R340" s="184">
        <f>Q340*H340</f>
        <v>6.1363826999999995</v>
      </c>
      <c r="S340" s="184">
        <v>0</v>
      </c>
      <c r="T340" s="185">
        <f>S340*H340</f>
        <v>0</v>
      </c>
      <c r="AR340" s="24" t="s">
        <v>88</v>
      </c>
      <c r="AT340" s="24" t="s">
        <v>135</v>
      </c>
      <c r="AU340" s="24" t="s">
        <v>81</v>
      </c>
      <c r="AY340" s="24" t="s">
        <v>133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24" t="s">
        <v>77</v>
      </c>
      <c r="BK340" s="186">
        <f>ROUND(I340*H340,2)</f>
        <v>0</v>
      </c>
      <c r="BL340" s="24" t="s">
        <v>88</v>
      </c>
      <c r="BM340" s="24" t="s">
        <v>557</v>
      </c>
    </row>
    <row r="341" spans="2:51" s="11" customFormat="1" ht="13.5">
      <c r="B341" s="187"/>
      <c r="D341" s="188" t="s">
        <v>141</v>
      </c>
      <c r="E341" s="189" t="s">
        <v>5</v>
      </c>
      <c r="F341" s="190" t="s">
        <v>558</v>
      </c>
      <c r="H341" s="191" t="s">
        <v>5</v>
      </c>
      <c r="I341" s="192"/>
      <c r="L341" s="187"/>
      <c r="M341" s="193"/>
      <c r="N341" s="194"/>
      <c r="O341" s="194"/>
      <c r="P341" s="194"/>
      <c r="Q341" s="194"/>
      <c r="R341" s="194"/>
      <c r="S341" s="194"/>
      <c r="T341" s="195"/>
      <c r="AT341" s="191" t="s">
        <v>141</v>
      </c>
      <c r="AU341" s="191" t="s">
        <v>81</v>
      </c>
      <c r="AV341" s="11" t="s">
        <v>77</v>
      </c>
      <c r="AW341" s="11" t="s">
        <v>36</v>
      </c>
      <c r="AX341" s="11" t="s">
        <v>72</v>
      </c>
      <c r="AY341" s="191" t="s">
        <v>133</v>
      </c>
    </row>
    <row r="342" spans="2:51" s="11" customFormat="1" ht="13.5">
      <c r="B342" s="187"/>
      <c r="D342" s="188" t="s">
        <v>141</v>
      </c>
      <c r="E342" s="189" t="s">
        <v>5</v>
      </c>
      <c r="F342" s="190" t="s">
        <v>559</v>
      </c>
      <c r="H342" s="191" t="s">
        <v>5</v>
      </c>
      <c r="I342" s="192"/>
      <c r="L342" s="187"/>
      <c r="M342" s="193"/>
      <c r="N342" s="194"/>
      <c r="O342" s="194"/>
      <c r="P342" s="194"/>
      <c r="Q342" s="194"/>
      <c r="R342" s="194"/>
      <c r="S342" s="194"/>
      <c r="T342" s="195"/>
      <c r="AT342" s="191" t="s">
        <v>141</v>
      </c>
      <c r="AU342" s="191" t="s">
        <v>81</v>
      </c>
      <c r="AV342" s="11" t="s">
        <v>77</v>
      </c>
      <c r="AW342" s="11" t="s">
        <v>36</v>
      </c>
      <c r="AX342" s="11" t="s">
        <v>72</v>
      </c>
      <c r="AY342" s="191" t="s">
        <v>133</v>
      </c>
    </row>
    <row r="343" spans="2:51" s="12" customFormat="1" ht="13.5">
      <c r="B343" s="196"/>
      <c r="D343" s="213" t="s">
        <v>141</v>
      </c>
      <c r="E343" s="238" t="s">
        <v>5</v>
      </c>
      <c r="F343" s="239" t="s">
        <v>560</v>
      </c>
      <c r="H343" s="240">
        <v>21</v>
      </c>
      <c r="I343" s="200"/>
      <c r="L343" s="196"/>
      <c r="M343" s="201"/>
      <c r="N343" s="202"/>
      <c r="O343" s="202"/>
      <c r="P343" s="202"/>
      <c r="Q343" s="202"/>
      <c r="R343" s="202"/>
      <c r="S343" s="202"/>
      <c r="T343" s="203"/>
      <c r="AT343" s="197" t="s">
        <v>141</v>
      </c>
      <c r="AU343" s="197" t="s">
        <v>81</v>
      </c>
      <c r="AV343" s="12" t="s">
        <v>81</v>
      </c>
      <c r="AW343" s="12" t="s">
        <v>36</v>
      </c>
      <c r="AX343" s="12" t="s">
        <v>77</v>
      </c>
      <c r="AY343" s="197" t="s">
        <v>133</v>
      </c>
    </row>
    <row r="344" spans="2:65" s="1" customFormat="1" ht="22.5" customHeight="1">
      <c r="B344" s="174"/>
      <c r="C344" s="225" t="s">
        <v>561</v>
      </c>
      <c r="D344" s="225" t="s">
        <v>212</v>
      </c>
      <c r="E344" s="226" t="s">
        <v>562</v>
      </c>
      <c r="F344" s="227" t="s">
        <v>563</v>
      </c>
      <c r="G344" s="228" t="s">
        <v>190</v>
      </c>
      <c r="H344" s="229">
        <v>1</v>
      </c>
      <c r="I344" s="230"/>
      <c r="J344" s="231">
        <f>ROUND(I344*H344,2)</f>
        <v>0</v>
      </c>
      <c r="K344" s="227" t="s">
        <v>5</v>
      </c>
      <c r="L344" s="232"/>
      <c r="M344" s="233" t="s">
        <v>5</v>
      </c>
      <c r="N344" s="234" t="s">
        <v>43</v>
      </c>
      <c r="O344" s="42"/>
      <c r="P344" s="184">
        <f>O344*H344</f>
        <v>0</v>
      </c>
      <c r="Q344" s="184">
        <v>0.0156</v>
      </c>
      <c r="R344" s="184">
        <f>Q344*H344</f>
        <v>0.0156</v>
      </c>
      <c r="S344" s="184">
        <v>0</v>
      </c>
      <c r="T344" s="185">
        <f>S344*H344</f>
        <v>0</v>
      </c>
      <c r="AR344" s="24" t="s">
        <v>174</v>
      </c>
      <c r="AT344" s="24" t="s">
        <v>212</v>
      </c>
      <c r="AU344" s="24" t="s">
        <v>81</v>
      </c>
      <c r="AY344" s="24" t="s">
        <v>133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24" t="s">
        <v>77</v>
      </c>
      <c r="BK344" s="186">
        <f>ROUND(I344*H344,2)</f>
        <v>0</v>
      </c>
      <c r="BL344" s="24" t="s">
        <v>88</v>
      </c>
      <c r="BM344" s="24" t="s">
        <v>564</v>
      </c>
    </row>
    <row r="345" spans="2:51" s="11" customFormat="1" ht="13.5">
      <c r="B345" s="187"/>
      <c r="D345" s="188" t="s">
        <v>141</v>
      </c>
      <c r="E345" s="189" t="s">
        <v>5</v>
      </c>
      <c r="F345" s="190" t="s">
        <v>565</v>
      </c>
      <c r="H345" s="191" t="s">
        <v>5</v>
      </c>
      <c r="I345" s="192"/>
      <c r="L345" s="187"/>
      <c r="M345" s="193"/>
      <c r="N345" s="194"/>
      <c r="O345" s="194"/>
      <c r="P345" s="194"/>
      <c r="Q345" s="194"/>
      <c r="R345" s="194"/>
      <c r="S345" s="194"/>
      <c r="T345" s="195"/>
      <c r="AT345" s="191" t="s">
        <v>141</v>
      </c>
      <c r="AU345" s="191" t="s">
        <v>81</v>
      </c>
      <c r="AV345" s="11" t="s">
        <v>77</v>
      </c>
      <c r="AW345" s="11" t="s">
        <v>36</v>
      </c>
      <c r="AX345" s="11" t="s">
        <v>72</v>
      </c>
      <c r="AY345" s="191" t="s">
        <v>133</v>
      </c>
    </row>
    <row r="346" spans="2:51" s="11" customFormat="1" ht="13.5">
      <c r="B346" s="187"/>
      <c r="D346" s="188" t="s">
        <v>141</v>
      </c>
      <c r="E346" s="189" t="s">
        <v>5</v>
      </c>
      <c r="F346" s="190" t="s">
        <v>566</v>
      </c>
      <c r="H346" s="191" t="s">
        <v>5</v>
      </c>
      <c r="I346" s="192"/>
      <c r="L346" s="187"/>
      <c r="M346" s="193"/>
      <c r="N346" s="194"/>
      <c r="O346" s="194"/>
      <c r="P346" s="194"/>
      <c r="Q346" s="194"/>
      <c r="R346" s="194"/>
      <c r="S346" s="194"/>
      <c r="T346" s="195"/>
      <c r="AT346" s="191" t="s">
        <v>141</v>
      </c>
      <c r="AU346" s="191" t="s">
        <v>81</v>
      </c>
      <c r="AV346" s="11" t="s">
        <v>77</v>
      </c>
      <c r="AW346" s="11" t="s">
        <v>36</v>
      </c>
      <c r="AX346" s="11" t="s">
        <v>72</v>
      </c>
      <c r="AY346" s="191" t="s">
        <v>133</v>
      </c>
    </row>
    <row r="347" spans="2:51" s="11" customFormat="1" ht="13.5">
      <c r="B347" s="187"/>
      <c r="D347" s="188" t="s">
        <v>141</v>
      </c>
      <c r="E347" s="189" t="s">
        <v>5</v>
      </c>
      <c r="F347" s="190" t="s">
        <v>567</v>
      </c>
      <c r="H347" s="191" t="s">
        <v>5</v>
      </c>
      <c r="I347" s="192"/>
      <c r="L347" s="187"/>
      <c r="M347" s="193"/>
      <c r="N347" s="194"/>
      <c r="O347" s="194"/>
      <c r="P347" s="194"/>
      <c r="Q347" s="194"/>
      <c r="R347" s="194"/>
      <c r="S347" s="194"/>
      <c r="T347" s="195"/>
      <c r="AT347" s="191" t="s">
        <v>141</v>
      </c>
      <c r="AU347" s="191" t="s">
        <v>81</v>
      </c>
      <c r="AV347" s="11" t="s">
        <v>77</v>
      </c>
      <c r="AW347" s="11" t="s">
        <v>36</v>
      </c>
      <c r="AX347" s="11" t="s">
        <v>72</v>
      </c>
      <c r="AY347" s="191" t="s">
        <v>133</v>
      </c>
    </row>
    <row r="348" spans="2:51" s="11" customFormat="1" ht="13.5">
      <c r="B348" s="187"/>
      <c r="D348" s="188" t="s">
        <v>141</v>
      </c>
      <c r="E348" s="189" t="s">
        <v>5</v>
      </c>
      <c r="F348" s="190" t="s">
        <v>568</v>
      </c>
      <c r="H348" s="191" t="s">
        <v>5</v>
      </c>
      <c r="I348" s="192"/>
      <c r="L348" s="187"/>
      <c r="M348" s="193"/>
      <c r="N348" s="194"/>
      <c r="O348" s="194"/>
      <c r="P348" s="194"/>
      <c r="Q348" s="194"/>
      <c r="R348" s="194"/>
      <c r="S348" s="194"/>
      <c r="T348" s="195"/>
      <c r="AT348" s="191" t="s">
        <v>141</v>
      </c>
      <c r="AU348" s="191" t="s">
        <v>81</v>
      </c>
      <c r="AV348" s="11" t="s">
        <v>77</v>
      </c>
      <c r="AW348" s="11" t="s">
        <v>36</v>
      </c>
      <c r="AX348" s="11" t="s">
        <v>72</v>
      </c>
      <c r="AY348" s="191" t="s">
        <v>133</v>
      </c>
    </row>
    <row r="349" spans="2:51" s="11" customFormat="1" ht="13.5">
      <c r="B349" s="187"/>
      <c r="D349" s="188" t="s">
        <v>141</v>
      </c>
      <c r="E349" s="189" t="s">
        <v>5</v>
      </c>
      <c r="F349" s="190" t="s">
        <v>569</v>
      </c>
      <c r="H349" s="191" t="s">
        <v>5</v>
      </c>
      <c r="I349" s="192"/>
      <c r="L349" s="187"/>
      <c r="M349" s="193"/>
      <c r="N349" s="194"/>
      <c r="O349" s="194"/>
      <c r="P349" s="194"/>
      <c r="Q349" s="194"/>
      <c r="R349" s="194"/>
      <c r="S349" s="194"/>
      <c r="T349" s="195"/>
      <c r="AT349" s="191" t="s">
        <v>141</v>
      </c>
      <c r="AU349" s="191" t="s">
        <v>81</v>
      </c>
      <c r="AV349" s="11" t="s">
        <v>77</v>
      </c>
      <c r="AW349" s="11" t="s">
        <v>36</v>
      </c>
      <c r="AX349" s="11" t="s">
        <v>72</v>
      </c>
      <c r="AY349" s="191" t="s">
        <v>133</v>
      </c>
    </row>
    <row r="350" spans="2:51" s="11" customFormat="1" ht="13.5">
      <c r="B350" s="187"/>
      <c r="D350" s="188" t="s">
        <v>141</v>
      </c>
      <c r="E350" s="189" t="s">
        <v>5</v>
      </c>
      <c r="F350" s="190" t="s">
        <v>570</v>
      </c>
      <c r="H350" s="191" t="s">
        <v>5</v>
      </c>
      <c r="I350" s="192"/>
      <c r="L350" s="187"/>
      <c r="M350" s="193"/>
      <c r="N350" s="194"/>
      <c r="O350" s="194"/>
      <c r="P350" s="194"/>
      <c r="Q350" s="194"/>
      <c r="R350" s="194"/>
      <c r="S350" s="194"/>
      <c r="T350" s="195"/>
      <c r="AT350" s="191" t="s">
        <v>141</v>
      </c>
      <c r="AU350" s="191" t="s">
        <v>81</v>
      </c>
      <c r="AV350" s="11" t="s">
        <v>77</v>
      </c>
      <c r="AW350" s="11" t="s">
        <v>36</v>
      </c>
      <c r="AX350" s="11" t="s">
        <v>72</v>
      </c>
      <c r="AY350" s="191" t="s">
        <v>133</v>
      </c>
    </row>
    <row r="351" spans="2:51" s="11" customFormat="1" ht="13.5">
      <c r="B351" s="187"/>
      <c r="D351" s="188" t="s">
        <v>141</v>
      </c>
      <c r="E351" s="189" t="s">
        <v>5</v>
      </c>
      <c r="F351" s="190" t="s">
        <v>571</v>
      </c>
      <c r="H351" s="191" t="s">
        <v>5</v>
      </c>
      <c r="I351" s="192"/>
      <c r="L351" s="187"/>
      <c r="M351" s="193"/>
      <c r="N351" s="194"/>
      <c r="O351" s="194"/>
      <c r="P351" s="194"/>
      <c r="Q351" s="194"/>
      <c r="R351" s="194"/>
      <c r="S351" s="194"/>
      <c r="T351" s="195"/>
      <c r="AT351" s="191" t="s">
        <v>141</v>
      </c>
      <c r="AU351" s="191" t="s">
        <v>81</v>
      </c>
      <c r="AV351" s="11" t="s">
        <v>77</v>
      </c>
      <c r="AW351" s="11" t="s">
        <v>36</v>
      </c>
      <c r="AX351" s="11" t="s">
        <v>72</v>
      </c>
      <c r="AY351" s="191" t="s">
        <v>133</v>
      </c>
    </row>
    <row r="352" spans="2:51" s="12" customFormat="1" ht="13.5">
      <c r="B352" s="196"/>
      <c r="D352" s="213" t="s">
        <v>141</v>
      </c>
      <c r="E352" s="238" t="s">
        <v>5</v>
      </c>
      <c r="F352" s="239" t="s">
        <v>470</v>
      </c>
      <c r="H352" s="240">
        <v>1</v>
      </c>
      <c r="I352" s="200"/>
      <c r="L352" s="196"/>
      <c r="M352" s="201"/>
      <c r="N352" s="202"/>
      <c r="O352" s="202"/>
      <c r="P352" s="202"/>
      <c r="Q352" s="202"/>
      <c r="R352" s="202"/>
      <c r="S352" s="202"/>
      <c r="T352" s="203"/>
      <c r="AT352" s="197" t="s">
        <v>141</v>
      </c>
      <c r="AU352" s="197" t="s">
        <v>81</v>
      </c>
      <c r="AV352" s="12" t="s">
        <v>81</v>
      </c>
      <c r="AW352" s="12" t="s">
        <v>36</v>
      </c>
      <c r="AX352" s="12" t="s">
        <v>77</v>
      </c>
      <c r="AY352" s="197" t="s">
        <v>133</v>
      </c>
    </row>
    <row r="353" spans="2:65" s="1" customFormat="1" ht="22.5" customHeight="1">
      <c r="B353" s="174"/>
      <c r="C353" s="175" t="s">
        <v>572</v>
      </c>
      <c r="D353" s="175" t="s">
        <v>135</v>
      </c>
      <c r="E353" s="176" t="s">
        <v>573</v>
      </c>
      <c r="F353" s="177" t="s">
        <v>574</v>
      </c>
      <c r="G353" s="178" t="s">
        <v>138</v>
      </c>
      <c r="H353" s="179">
        <v>4.988</v>
      </c>
      <c r="I353" s="180"/>
      <c r="J353" s="181">
        <f>ROUND(I353*H353,2)</f>
        <v>0</v>
      </c>
      <c r="K353" s="177" t="s">
        <v>139</v>
      </c>
      <c r="L353" s="41"/>
      <c r="M353" s="182" t="s">
        <v>5</v>
      </c>
      <c r="N353" s="183" t="s">
        <v>43</v>
      </c>
      <c r="O353" s="42"/>
      <c r="P353" s="184">
        <f>O353*H353</f>
        <v>0</v>
      </c>
      <c r="Q353" s="184">
        <v>0</v>
      </c>
      <c r="R353" s="184">
        <f>Q353*H353</f>
        <v>0</v>
      </c>
      <c r="S353" s="184">
        <v>2.4</v>
      </c>
      <c r="T353" s="185">
        <f>S353*H353</f>
        <v>11.971200000000001</v>
      </c>
      <c r="AR353" s="24" t="s">
        <v>88</v>
      </c>
      <c r="AT353" s="24" t="s">
        <v>135</v>
      </c>
      <c r="AU353" s="24" t="s">
        <v>81</v>
      </c>
      <c r="AY353" s="24" t="s">
        <v>133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24" t="s">
        <v>77</v>
      </c>
      <c r="BK353" s="186">
        <f>ROUND(I353*H353,2)</f>
        <v>0</v>
      </c>
      <c r="BL353" s="24" t="s">
        <v>88</v>
      </c>
      <c r="BM353" s="24" t="s">
        <v>575</v>
      </c>
    </row>
    <row r="354" spans="2:51" s="11" customFormat="1" ht="13.5">
      <c r="B354" s="187"/>
      <c r="D354" s="188" t="s">
        <v>141</v>
      </c>
      <c r="E354" s="189" t="s">
        <v>5</v>
      </c>
      <c r="F354" s="190" t="s">
        <v>576</v>
      </c>
      <c r="H354" s="191" t="s">
        <v>5</v>
      </c>
      <c r="I354" s="192"/>
      <c r="L354" s="187"/>
      <c r="M354" s="193"/>
      <c r="N354" s="194"/>
      <c r="O354" s="194"/>
      <c r="P354" s="194"/>
      <c r="Q354" s="194"/>
      <c r="R354" s="194"/>
      <c r="S354" s="194"/>
      <c r="T354" s="195"/>
      <c r="AT354" s="191" t="s">
        <v>141</v>
      </c>
      <c r="AU354" s="191" t="s">
        <v>81</v>
      </c>
      <c r="AV354" s="11" t="s">
        <v>77</v>
      </c>
      <c r="AW354" s="11" t="s">
        <v>36</v>
      </c>
      <c r="AX354" s="11" t="s">
        <v>72</v>
      </c>
      <c r="AY354" s="191" t="s">
        <v>133</v>
      </c>
    </row>
    <row r="355" spans="2:51" s="11" customFormat="1" ht="13.5">
      <c r="B355" s="187"/>
      <c r="D355" s="188" t="s">
        <v>141</v>
      </c>
      <c r="E355" s="189" t="s">
        <v>5</v>
      </c>
      <c r="F355" s="190" t="s">
        <v>577</v>
      </c>
      <c r="H355" s="191" t="s">
        <v>5</v>
      </c>
      <c r="I355" s="192"/>
      <c r="L355" s="187"/>
      <c r="M355" s="193"/>
      <c r="N355" s="194"/>
      <c r="O355" s="194"/>
      <c r="P355" s="194"/>
      <c r="Q355" s="194"/>
      <c r="R355" s="194"/>
      <c r="S355" s="194"/>
      <c r="T355" s="195"/>
      <c r="AT355" s="191" t="s">
        <v>141</v>
      </c>
      <c r="AU355" s="191" t="s">
        <v>81</v>
      </c>
      <c r="AV355" s="11" t="s">
        <v>77</v>
      </c>
      <c r="AW355" s="11" t="s">
        <v>36</v>
      </c>
      <c r="AX355" s="11" t="s">
        <v>72</v>
      </c>
      <c r="AY355" s="191" t="s">
        <v>133</v>
      </c>
    </row>
    <row r="356" spans="2:51" s="12" customFormat="1" ht="13.5">
      <c r="B356" s="196"/>
      <c r="D356" s="213" t="s">
        <v>141</v>
      </c>
      <c r="E356" s="238" t="s">
        <v>5</v>
      </c>
      <c r="F356" s="239" t="s">
        <v>578</v>
      </c>
      <c r="H356" s="240">
        <v>4.988</v>
      </c>
      <c r="I356" s="200"/>
      <c r="L356" s="196"/>
      <c r="M356" s="201"/>
      <c r="N356" s="202"/>
      <c r="O356" s="202"/>
      <c r="P356" s="202"/>
      <c r="Q356" s="202"/>
      <c r="R356" s="202"/>
      <c r="S356" s="202"/>
      <c r="T356" s="203"/>
      <c r="AT356" s="197" t="s">
        <v>141</v>
      </c>
      <c r="AU356" s="197" t="s">
        <v>81</v>
      </c>
      <c r="AV356" s="12" t="s">
        <v>81</v>
      </c>
      <c r="AW356" s="12" t="s">
        <v>36</v>
      </c>
      <c r="AX356" s="12" t="s">
        <v>77</v>
      </c>
      <c r="AY356" s="197" t="s">
        <v>133</v>
      </c>
    </row>
    <row r="357" spans="2:65" s="1" customFormat="1" ht="22.5" customHeight="1">
      <c r="B357" s="174"/>
      <c r="C357" s="175" t="s">
        <v>579</v>
      </c>
      <c r="D357" s="175" t="s">
        <v>135</v>
      </c>
      <c r="E357" s="176" t="s">
        <v>580</v>
      </c>
      <c r="F357" s="177" t="s">
        <v>581</v>
      </c>
      <c r="G357" s="178" t="s">
        <v>138</v>
      </c>
      <c r="H357" s="179">
        <v>3.386</v>
      </c>
      <c r="I357" s="180"/>
      <c r="J357" s="181">
        <f>ROUND(I357*H357,2)</f>
        <v>0</v>
      </c>
      <c r="K357" s="177" t="s">
        <v>139</v>
      </c>
      <c r="L357" s="41"/>
      <c r="M357" s="182" t="s">
        <v>5</v>
      </c>
      <c r="N357" s="183" t="s">
        <v>43</v>
      </c>
      <c r="O357" s="42"/>
      <c r="P357" s="184">
        <f>O357*H357</f>
        <v>0</v>
      </c>
      <c r="Q357" s="184">
        <v>0</v>
      </c>
      <c r="R357" s="184">
        <f>Q357*H357</f>
        <v>0</v>
      </c>
      <c r="S357" s="184">
        <v>2.4</v>
      </c>
      <c r="T357" s="185">
        <f>S357*H357</f>
        <v>8.1264</v>
      </c>
      <c r="AR357" s="24" t="s">
        <v>88</v>
      </c>
      <c r="AT357" s="24" t="s">
        <v>135</v>
      </c>
      <c r="AU357" s="24" t="s">
        <v>81</v>
      </c>
      <c r="AY357" s="24" t="s">
        <v>133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24" t="s">
        <v>77</v>
      </c>
      <c r="BK357" s="186">
        <f>ROUND(I357*H357,2)</f>
        <v>0</v>
      </c>
      <c r="BL357" s="24" t="s">
        <v>88</v>
      </c>
      <c r="BM357" s="24" t="s">
        <v>582</v>
      </c>
    </row>
    <row r="358" spans="2:51" s="11" customFormat="1" ht="13.5">
      <c r="B358" s="187"/>
      <c r="D358" s="188" t="s">
        <v>141</v>
      </c>
      <c r="E358" s="189" t="s">
        <v>5</v>
      </c>
      <c r="F358" s="190" t="s">
        <v>238</v>
      </c>
      <c r="H358" s="191" t="s">
        <v>5</v>
      </c>
      <c r="I358" s="192"/>
      <c r="L358" s="187"/>
      <c r="M358" s="193"/>
      <c r="N358" s="194"/>
      <c r="O358" s="194"/>
      <c r="P358" s="194"/>
      <c r="Q358" s="194"/>
      <c r="R358" s="194"/>
      <c r="S358" s="194"/>
      <c r="T358" s="195"/>
      <c r="AT358" s="191" t="s">
        <v>141</v>
      </c>
      <c r="AU358" s="191" t="s">
        <v>81</v>
      </c>
      <c r="AV358" s="11" t="s">
        <v>77</v>
      </c>
      <c r="AW358" s="11" t="s">
        <v>36</v>
      </c>
      <c r="AX358" s="11" t="s">
        <v>72</v>
      </c>
      <c r="AY358" s="191" t="s">
        <v>133</v>
      </c>
    </row>
    <row r="359" spans="2:51" s="11" customFormat="1" ht="13.5">
      <c r="B359" s="187"/>
      <c r="D359" s="188" t="s">
        <v>141</v>
      </c>
      <c r="E359" s="189" t="s">
        <v>5</v>
      </c>
      <c r="F359" s="190" t="s">
        <v>583</v>
      </c>
      <c r="H359" s="191" t="s">
        <v>5</v>
      </c>
      <c r="I359" s="192"/>
      <c r="L359" s="187"/>
      <c r="M359" s="193"/>
      <c r="N359" s="194"/>
      <c r="O359" s="194"/>
      <c r="P359" s="194"/>
      <c r="Q359" s="194"/>
      <c r="R359" s="194"/>
      <c r="S359" s="194"/>
      <c r="T359" s="195"/>
      <c r="AT359" s="191" t="s">
        <v>141</v>
      </c>
      <c r="AU359" s="191" t="s">
        <v>81</v>
      </c>
      <c r="AV359" s="11" t="s">
        <v>77</v>
      </c>
      <c r="AW359" s="11" t="s">
        <v>36</v>
      </c>
      <c r="AX359" s="11" t="s">
        <v>72</v>
      </c>
      <c r="AY359" s="191" t="s">
        <v>133</v>
      </c>
    </row>
    <row r="360" spans="2:51" s="12" customFormat="1" ht="13.5">
      <c r="B360" s="196"/>
      <c r="D360" s="213" t="s">
        <v>141</v>
      </c>
      <c r="E360" s="238" t="s">
        <v>5</v>
      </c>
      <c r="F360" s="239" t="s">
        <v>584</v>
      </c>
      <c r="H360" s="240">
        <v>3.386</v>
      </c>
      <c r="I360" s="200"/>
      <c r="L360" s="196"/>
      <c r="M360" s="201"/>
      <c r="N360" s="202"/>
      <c r="O360" s="202"/>
      <c r="P360" s="202"/>
      <c r="Q360" s="202"/>
      <c r="R360" s="202"/>
      <c r="S360" s="202"/>
      <c r="T360" s="203"/>
      <c r="AT360" s="197" t="s">
        <v>141</v>
      </c>
      <c r="AU360" s="197" t="s">
        <v>81</v>
      </c>
      <c r="AV360" s="12" t="s">
        <v>81</v>
      </c>
      <c r="AW360" s="12" t="s">
        <v>36</v>
      </c>
      <c r="AX360" s="12" t="s">
        <v>77</v>
      </c>
      <c r="AY360" s="197" t="s">
        <v>133</v>
      </c>
    </row>
    <row r="361" spans="2:65" s="1" customFormat="1" ht="22.5" customHeight="1">
      <c r="B361" s="174"/>
      <c r="C361" s="175" t="s">
        <v>585</v>
      </c>
      <c r="D361" s="175" t="s">
        <v>135</v>
      </c>
      <c r="E361" s="176" t="s">
        <v>586</v>
      </c>
      <c r="F361" s="177" t="s">
        <v>587</v>
      </c>
      <c r="G361" s="178" t="s">
        <v>236</v>
      </c>
      <c r="H361" s="179">
        <v>28.44</v>
      </c>
      <c r="I361" s="180"/>
      <c r="J361" s="181">
        <f>ROUND(I361*H361,2)</f>
        <v>0</v>
      </c>
      <c r="K361" s="177" t="s">
        <v>139</v>
      </c>
      <c r="L361" s="41"/>
      <c r="M361" s="182" t="s">
        <v>5</v>
      </c>
      <c r="N361" s="183" t="s">
        <v>43</v>
      </c>
      <c r="O361" s="42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AR361" s="24" t="s">
        <v>88</v>
      </c>
      <c r="AT361" s="24" t="s">
        <v>135</v>
      </c>
      <c r="AU361" s="24" t="s">
        <v>81</v>
      </c>
      <c r="AY361" s="24" t="s">
        <v>133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24" t="s">
        <v>77</v>
      </c>
      <c r="BK361" s="186">
        <f>ROUND(I361*H361,2)</f>
        <v>0</v>
      </c>
      <c r="BL361" s="24" t="s">
        <v>88</v>
      </c>
      <c r="BM361" s="24" t="s">
        <v>588</v>
      </c>
    </row>
    <row r="362" spans="2:51" s="11" customFormat="1" ht="13.5">
      <c r="B362" s="187"/>
      <c r="D362" s="188" t="s">
        <v>141</v>
      </c>
      <c r="E362" s="189" t="s">
        <v>5</v>
      </c>
      <c r="F362" s="190" t="s">
        <v>260</v>
      </c>
      <c r="H362" s="191" t="s">
        <v>5</v>
      </c>
      <c r="I362" s="192"/>
      <c r="L362" s="187"/>
      <c r="M362" s="193"/>
      <c r="N362" s="194"/>
      <c r="O362" s="194"/>
      <c r="P362" s="194"/>
      <c r="Q362" s="194"/>
      <c r="R362" s="194"/>
      <c r="S362" s="194"/>
      <c r="T362" s="195"/>
      <c r="AT362" s="191" t="s">
        <v>141</v>
      </c>
      <c r="AU362" s="191" t="s">
        <v>81</v>
      </c>
      <c r="AV362" s="11" t="s">
        <v>77</v>
      </c>
      <c r="AW362" s="11" t="s">
        <v>36</v>
      </c>
      <c r="AX362" s="11" t="s">
        <v>72</v>
      </c>
      <c r="AY362" s="191" t="s">
        <v>133</v>
      </c>
    </row>
    <row r="363" spans="2:51" s="11" customFormat="1" ht="27">
      <c r="B363" s="187"/>
      <c r="D363" s="188" t="s">
        <v>141</v>
      </c>
      <c r="E363" s="189" t="s">
        <v>5</v>
      </c>
      <c r="F363" s="190" t="s">
        <v>261</v>
      </c>
      <c r="H363" s="191" t="s">
        <v>5</v>
      </c>
      <c r="I363" s="192"/>
      <c r="L363" s="187"/>
      <c r="M363" s="193"/>
      <c r="N363" s="194"/>
      <c r="O363" s="194"/>
      <c r="P363" s="194"/>
      <c r="Q363" s="194"/>
      <c r="R363" s="194"/>
      <c r="S363" s="194"/>
      <c r="T363" s="195"/>
      <c r="AT363" s="191" t="s">
        <v>141</v>
      </c>
      <c r="AU363" s="191" t="s">
        <v>81</v>
      </c>
      <c r="AV363" s="11" t="s">
        <v>77</v>
      </c>
      <c r="AW363" s="11" t="s">
        <v>36</v>
      </c>
      <c r="AX363" s="11" t="s">
        <v>72</v>
      </c>
      <c r="AY363" s="191" t="s">
        <v>133</v>
      </c>
    </row>
    <row r="364" spans="2:51" s="12" customFormat="1" ht="13.5">
      <c r="B364" s="196"/>
      <c r="D364" s="213" t="s">
        <v>141</v>
      </c>
      <c r="E364" s="238" t="s">
        <v>5</v>
      </c>
      <c r="F364" s="239" t="s">
        <v>262</v>
      </c>
      <c r="H364" s="240">
        <v>28.44</v>
      </c>
      <c r="I364" s="200"/>
      <c r="L364" s="196"/>
      <c r="M364" s="201"/>
      <c r="N364" s="202"/>
      <c r="O364" s="202"/>
      <c r="P364" s="202"/>
      <c r="Q364" s="202"/>
      <c r="R364" s="202"/>
      <c r="S364" s="202"/>
      <c r="T364" s="203"/>
      <c r="AT364" s="197" t="s">
        <v>141</v>
      </c>
      <c r="AU364" s="197" t="s">
        <v>81</v>
      </c>
      <c r="AV364" s="12" t="s">
        <v>81</v>
      </c>
      <c r="AW364" s="12" t="s">
        <v>36</v>
      </c>
      <c r="AX364" s="12" t="s">
        <v>77</v>
      </c>
      <c r="AY364" s="197" t="s">
        <v>133</v>
      </c>
    </row>
    <row r="365" spans="2:65" s="1" customFormat="1" ht="22.5" customHeight="1">
      <c r="B365" s="174"/>
      <c r="C365" s="175" t="s">
        <v>589</v>
      </c>
      <c r="D365" s="175" t="s">
        <v>135</v>
      </c>
      <c r="E365" s="176" t="s">
        <v>590</v>
      </c>
      <c r="F365" s="177" t="s">
        <v>591</v>
      </c>
      <c r="G365" s="178" t="s">
        <v>190</v>
      </c>
      <c r="H365" s="179">
        <v>2</v>
      </c>
      <c r="I365" s="180"/>
      <c r="J365" s="181">
        <f>ROUND(I365*H365,2)</f>
        <v>0</v>
      </c>
      <c r="K365" s="177" t="s">
        <v>5</v>
      </c>
      <c r="L365" s="41"/>
      <c r="M365" s="182" t="s">
        <v>5</v>
      </c>
      <c r="N365" s="183" t="s">
        <v>43</v>
      </c>
      <c r="O365" s="42"/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AR365" s="24" t="s">
        <v>88</v>
      </c>
      <c r="AT365" s="24" t="s">
        <v>135</v>
      </c>
      <c r="AU365" s="24" t="s">
        <v>81</v>
      </c>
      <c r="AY365" s="24" t="s">
        <v>133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24" t="s">
        <v>77</v>
      </c>
      <c r="BK365" s="186">
        <f>ROUND(I365*H365,2)</f>
        <v>0</v>
      </c>
      <c r="BL365" s="24" t="s">
        <v>88</v>
      </c>
      <c r="BM365" s="24" t="s">
        <v>592</v>
      </c>
    </row>
    <row r="366" spans="2:51" s="11" customFormat="1" ht="13.5">
      <c r="B366" s="187"/>
      <c r="D366" s="188" t="s">
        <v>141</v>
      </c>
      <c r="E366" s="189" t="s">
        <v>5</v>
      </c>
      <c r="F366" s="190" t="s">
        <v>593</v>
      </c>
      <c r="H366" s="191" t="s">
        <v>5</v>
      </c>
      <c r="I366" s="192"/>
      <c r="L366" s="187"/>
      <c r="M366" s="193"/>
      <c r="N366" s="194"/>
      <c r="O366" s="194"/>
      <c r="P366" s="194"/>
      <c r="Q366" s="194"/>
      <c r="R366" s="194"/>
      <c r="S366" s="194"/>
      <c r="T366" s="195"/>
      <c r="AT366" s="191" t="s">
        <v>141</v>
      </c>
      <c r="AU366" s="191" t="s">
        <v>81</v>
      </c>
      <c r="AV366" s="11" t="s">
        <v>77</v>
      </c>
      <c r="AW366" s="11" t="s">
        <v>36</v>
      </c>
      <c r="AX366" s="11" t="s">
        <v>72</v>
      </c>
      <c r="AY366" s="191" t="s">
        <v>133</v>
      </c>
    </row>
    <row r="367" spans="2:51" s="12" customFormat="1" ht="13.5">
      <c r="B367" s="196"/>
      <c r="D367" s="188" t="s">
        <v>141</v>
      </c>
      <c r="E367" s="197" t="s">
        <v>5</v>
      </c>
      <c r="F367" s="198" t="s">
        <v>594</v>
      </c>
      <c r="H367" s="199">
        <v>2</v>
      </c>
      <c r="I367" s="200"/>
      <c r="L367" s="196"/>
      <c r="M367" s="201"/>
      <c r="N367" s="202"/>
      <c r="O367" s="202"/>
      <c r="P367" s="202"/>
      <c r="Q367" s="202"/>
      <c r="R367" s="202"/>
      <c r="S367" s="202"/>
      <c r="T367" s="203"/>
      <c r="AT367" s="197" t="s">
        <v>141</v>
      </c>
      <c r="AU367" s="197" t="s">
        <v>81</v>
      </c>
      <c r="AV367" s="12" t="s">
        <v>81</v>
      </c>
      <c r="AW367" s="12" t="s">
        <v>36</v>
      </c>
      <c r="AX367" s="12" t="s">
        <v>77</v>
      </c>
      <c r="AY367" s="197" t="s">
        <v>133</v>
      </c>
    </row>
    <row r="368" spans="2:63" s="10" customFormat="1" ht="29.85" customHeight="1">
      <c r="B368" s="160"/>
      <c r="D368" s="171" t="s">
        <v>71</v>
      </c>
      <c r="E368" s="172" t="s">
        <v>595</v>
      </c>
      <c r="F368" s="172" t="s">
        <v>596</v>
      </c>
      <c r="I368" s="163"/>
      <c r="J368" s="173">
        <f>BK368</f>
        <v>0</v>
      </c>
      <c r="L368" s="160"/>
      <c r="M368" s="165"/>
      <c r="N368" s="166"/>
      <c r="O368" s="166"/>
      <c r="P368" s="167">
        <f>SUM(P369:P390)</f>
        <v>0</v>
      </c>
      <c r="Q368" s="166"/>
      <c r="R368" s="167">
        <f>SUM(R369:R390)</f>
        <v>0</v>
      </c>
      <c r="S368" s="166"/>
      <c r="T368" s="168">
        <f>SUM(T369:T390)</f>
        <v>0</v>
      </c>
      <c r="AR368" s="161" t="s">
        <v>77</v>
      </c>
      <c r="AT368" s="169" t="s">
        <v>71</v>
      </c>
      <c r="AU368" s="169" t="s">
        <v>77</v>
      </c>
      <c r="AY368" s="161" t="s">
        <v>133</v>
      </c>
      <c r="BK368" s="170">
        <f>SUM(BK369:BK390)</f>
        <v>0</v>
      </c>
    </row>
    <row r="369" spans="2:65" s="1" customFormat="1" ht="22.5" customHeight="1">
      <c r="B369" s="174"/>
      <c r="C369" s="175" t="s">
        <v>597</v>
      </c>
      <c r="D369" s="175" t="s">
        <v>135</v>
      </c>
      <c r="E369" s="176" t="s">
        <v>598</v>
      </c>
      <c r="F369" s="177" t="s">
        <v>599</v>
      </c>
      <c r="G369" s="178" t="s">
        <v>163</v>
      </c>
      <c r="H369" s="179">
        <v>282.311</v>
      </c>
      <c r="I369" s="180"/>
      <c r="J369" s="181">
        <f>ROUND(I369*H369,2)</f>
        <v>0</v>
      </c>
      <c r="K369" s="177" t="s">
        <v>139</v>
      </c>
      <c r="L369" s="41"/>
      <c r="M369" s="182" t="s">
        <v>5</v>
      </c>
      <c r="N369" s="183" t="s">
        <v>43</v>
      </c>
      <c r="O369" s="42"/>
      <c r="P369" s="184">
        <f>O369*H369</f>
        <v>0</v>
      </c>
      <c r="Q369" s="184">
        <v>0</v>
      </c>
      <c r="R369" s="184">
        <f>Q369*H369</f>
        <v>0</v>
      </c>
      <c r="S369" s="184">
        <v>0</v>
      </c>
      <c r="T369" s="185">
        <f>S369*H369</f>
        <v>0</v>
      </c>
      <c r="AR369" s="24" t="s">
        <v>88</v>
      </c>
      <c r="AT369" s="24" t="s">
        <v>135</v>
      </c>
      <c r="AU369" s="24" t="s">
        <v>81</v>
      </c>
      <c r="AY369" s="24" t="s">
        <v>133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24" t="s">
        <v>77</v>
      </c>
      <c r="BK369" s="186">
        <f>ROUND(I369*H369,2)</f>
        <v>0</v>
      </c>
      <c r="BL369" s="24" t="s">
        <v>88</v>
      </c>
      <c r="BM369" s="24" t="s">
        <v>600</v>
      </c>
    </row>
    <row r="370" spans="2:51" s="12" customFormat="1" ht="13.5">
      <c r="B370" s="196"/>
      <c r="D370" s="188" t="s">
        <v>141</v>
      </c>
      <c r="E370" s="197" t="s">
        <v>5</v>
      </c>
      <c r="F370" s="198" t="s">
        <v>601</v>
      </c>
      <c r="H370" s="199">
        <v>17.082</v>
      </c>
      <c r="I370" s="200"/>
      <c r="L370" s="196"/>
      <c r="M370" s="201"/>
      <c r="N370" s="202"/>
      <c r="O370" s="202"/>
      <c r="P370" s="202"/>
      <c r="Q370" s="202"/>
      <c r="R370" s="202"/>
      <c r="S370" s="202"/>
      <c r="T370" s="203"/>
      <c r="AT370" s="197" t="s">
        <v>141</v>
      </c>
      <c r="AU370" s="197" t="s">
        <v>81</v>
      </c>
      <c r="AV370" s="12" t="s">
        <v>81</v>
      </c>
      <c r="AW370" s="12" t="s">
        <v>36</v>
      </c>
      <c r="AX370" s="12" t="s">
        <v>72</v>
      </c>
      <c r="AY370" s="197" t="s">
        <v>133</v>
      </c>
    </row>
    <row r="371" spans="2:51" s="12" customFormat="1" ht="13.5">
      <c r="B371" s="196"/>
      <c r="D371" s="188" t="s">
        <v>141</v>
      </c>
      <c r="E371" s="197" t="s">
        <v>5</v>
      </c>
      <c r="F371" s="198" t="s">
        <v>602</v>
      </c>
      <c r="H371" s="199">
        <v>110.258</v>
      </c>
      <c r="I371" s="200"/>
      <c r="L371" s="196"/>
      <c r="M371" s="201"/>
      <c r="N371" s="202"/>
      <c r="O371" s="202"/>
      <c r="P371" s="202"/>
      <c r="Q371" s="202"/>
      <c r="R371" s="202"/>
      <c r="S371" s="202"/>
      <c r="T371" s="203"/>
      <c r="AT371" s="197" t="s">
        <v>141</v>
      </c>
      <c r="AU371" s="197" t="s">
        <v>81</v>
      </c>
      <c r="AV371" s="12" t="s">
        <v>81</v>
      </c>
      <c r="AW371" s="12" t="s">
        <v>36</v>
      </c>
      <c r="AX371" s="12" t="s">
        <v>72</v>
      </c>
      <c r="AY371" s="197" t="s">
        <v>133</v>
      </c>
    </row>
    <row r="372" spans="2:51" s="12" customFormat="1" ht="13.5">
      <c r="B372" s="196"/>
      <c r="D372" s="188" t="s">
        <v>141</v>
      </c>
      <c r="E372" s="197" t="s">
        <v>5</v>
      </c>
      <c r="F372" s="198" t="s">
        <v>603</v>
      </c>
      <c r="H372" s="199">
        <v>40.569</v>
      </c>
      <c r="I372" s="200"/>
      <c r="L372" s="196"/>
      <c r="M372" s="201"/>
      <c r="N372" s="202"/>
      <c r="O372" s="202"/>
      <c r="P372" s="202"/>
      <c r="Q372" s="202"/>
      <c r="R372" s="202"/>
      <c r="S372" s="202"/>
      <c r="T372" s="203"/>
      <c r="AT372" s="197" t="s">
        <v>141</v>
      </c>
      <c r="AU372" s="197" t="s">
        <v>81</v>
      </c>
      <c r="AV372" s="12" t="s">
        <v>81</v>
      </c>
      <c r="AW372" s="12" t="s">
        <v>36</v>
      </c>
      <c r="AX372" s="12" t="s">
        <v>72</v>
      </c>
      <c r="AY372" s="197" t="s">
        <v>133</v>
      </c>
    </row>
    <row r="373" spans="2:51" s="12" customFormat="1" ht="13.5">
      <c r="B373" s="196"/>
      <c r="D373" s="188" t="s">
        <v>141</v>
      </c>
      <c r="E373" s="197" t="s">
        <v>5</v>
      </c>
      <c r="F373" s="198" t="s">
        <v>604</v>
      </c>
      <c r="H373" s="199">
        <v>94.305</v>
      </c>
      <c r="I373" s="200"/>
      <c r="L373" s="196"/>
      <c r="M373" s="201"/>
      <c r="N373" s="202"/>
      <c r="O373" s="202"/>
      <c r="P373" s="202"/>
      <c r="Q373" s="202"/>
      <c r="R373" s="202"/>
      <c r="S373" s="202"/>
      <c r="T373" s="203"/>
      <c r="AT373" s="197" t="s">
        <v>141</v>
      </c>
      <c r="AU373" s="197" t="s">
        <v>81</v>
      </c>
      <c r="AV373" s="12" t="s">
        <v>81</v>
      </c>
      <c r="AW373" s="12" t="s">
        <v>36</v>
      </c>
      <c r="AX373" s="12" t="s">
        <v>72</v>
      </c>
      <c r="AY373" s="197" t="s">
        <v>133</v>
      </c>
    </row>
    <row r="374" spans="2:51" s="12" customFormat="1" ht="13.5">
      <c r="B374" s="196"/>
      <c r="D374" s="188" t="s">
        <v>141</v>
      </c>
      <c r="E374" s="197" t="s">
        <v>5</v>
      </c>
      <c r="F374" s="198" t="s">
        <v>605</v>
      </c>
      <c r="H374" s="199">
        <v>11.971</v>
      </c>
      <c r="I374" s="200"/>
      <c r="L374" s="196"/>
      <c r="M374" s="201"/>
      <c r="N374" s="202"/>
      <c r="O374" s="202"/>
      <c r="P374" s="202"/>
      <c r="Q374" s="202"/>
      <c r="R374" s="202"/>
      <c r="S374" s="202"/>
      <c r="T374" s="203"/>
      <c r="AT374" s="197" t="s">
        <v>141</v>
      </c>
      <c r="AU374" s="197" t="s">
        <v>81</v>
      </c>
      <c r="AV374" s="12" t="s">
        <v>81</v>
      </c>
      <c r="AW374" s="12" t="s">
        <v>36</v>
      </c>
      <c r="AX374" s="12" t="s">
        <v>72</v>
      </c>
      <c r="AY374" s="197" t="s">
        <v>133</v>
      </c>
    </row>
    <row r="375" spans="2:51" s="12" customFormat="1" ht="13.5">
      <c r="B375" s="196"/>
      <c r="D375" s="188" t="s">
        <v>141</v>
      </c>
      <c r="E375" s="197" t="s">
        <v>5</v>
      </c>
      <c r="F375" s="198" t="s">
        <v>606</v>
      </c>
      <c r="H375" s="199">
        <v>8.126</v>
      </c>
      <c r="I375" s="200"/>
      <c r="L375" s="196"/>
      <c r="M375" s="201"/>
      <c r="N375" s="202"/>
      <c r="O375" s="202"/>
      <c r="P375" s="202"/>
      <c r="Q375" s="202"/>
      <c r="R375" s="202"/>
      <c r="S375" s="202"/>
      <c r="T375" s="203"/>
      <c r="AT375" s="197" t="s">
        <v>141</v>
      </c>
      <c r="AU375" s="197" t="s">
        <v>81</v>
      </c>
      <c r="AV375" s="12" t="s">
        <v>81</v>
      </c>
      <c r="AW375" s="12" t="s">
        <v>36</v>
      </c>
      <c r="AX375" s="12" t="s">
        <v>72</v>
      </c>
      <c r="AY375" s="197" t="s">
        <v>133</v>
      </c>
    </row>
    <row r="376" spans="2:51" s="14" customFormat="1" ht="13.5">
      <c r="B376" s="212"/>
      <c r="D376" s="213" t="s">
        <v>141</v>
      </c>
      <c r="E376" s="214" t="s">
        <v>5</v>
      </c>
      <c r="F376" s="215" t="s">
        <v>146</v>
      </c>
      <c r="H376" s="216">
        <v>282.311</v>
      </c>
      <c r="I376" s="217"/>
      <c r="L376" s="212"/>
      <c r="M376" s="218"/>
      <c r="N376" s="219"/>
      <c r="O376" s="219"/>
      <c r="P376" s="219"/>
      <c r="Q376" s="219"/>
      <c r="R376" s="219"/>
      <c r="S376" s="219"/>
      <c r="T376" s="220"/>
      <c r="AT376" s="221" t="s">
        <v>141</v>
      </c>
      <c r="AU376" s="221" t="s">
        <v>81</v>
      </c>
      <c r="AV376" s="14" t="s">
        <v>88</v>
      </c>
      <c r="AW376" s="14" t="s">
        <v>36</v>
      </c>
      <c r="AX376" s="14" t="s">
        <v>77</v>
      </c>
      <c r="AY376" s="221" t="s">
        <v>133</v>
      </c>
    </row>
    <row r="377" spans="2:65" s="1" customFormat="1" ht="22.5" customHeight="1">
      <c r="B377" s="174"/>
      <c r="C377" s="175" t="s">
        <v>607</v>
      </c>
      <c r="D377" s="175" t="s">
        <v>135</v>
      </c>
      <c r="E377" s="176" t="s">
        <v>608</v>
      </c>
      <c r="F377" s="177" t="s">
        <v>609</v>
      </c>
      <c r="G377" s="178" t="s">
        <v>163</v>
      </c>
      <c r="H377" s="179">
        <v>3952.354</v>
      </c>
      <c r="I377" s="180"/>
      <c r="J377" s="181">
        <f>ROUND(I377*H377,2)</f>
        <v>0</v>
      </c>
      <c r="K377" s="177" t="s">
        <v>139</v>
      </c>
      <c r="L377" s="41"/>
      <c r="M377" s="182" t="s">
        <v>5</v>
      </c>
      <c r="N377" s="183" t="s">
        <v>43</v>
      </c>
      <c r="O377" s="42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AR377" s="24" t="s">
        <v>88</v>
      </c>
      <c r="AT377" s="24" t="s">
        <v>135</v>
      </c>
      <c r="AU377" s="24" t="s">
        <v>81</v>
      </c>
      <c r="AY377" s="24" t="s">
        <v>133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24" t="s">
        <v>77</v>
      </c>
      <c r="BK377" s="186">
        <f>ROUND(I377*H377,2)</f>
        <v>0</v>
      </c>
      <c r="BL377" s="24" t="s">
        <v>88</v>
      </c>
      <c r="BM377" s="24" t="s">
        <v>610</v>
      </c>
    </row>
    <row r="378" spans="2:51" s="11" customFormat="1" ht="13.5">
      <c r="B378" s="187"/>
      <c r="D378" s="188" t="s">
        <v>141</v>
      </c>
      <c r="E378" s="189" t="s">
        <v>5</v>
      </c>
      <c r="F378" s="190" t="s">
        <v>611</v>
      </c>
      <c r="H378" s="191" t="s">
        <v>5</v>
      </c>
      <c r="I378" s="192"/>
      <c r="L378" s="187"/>
      <c r="M378" s="193"/>
      <c r="N378" s="194"/>
      <c r="O378" s="194"/>
      <c r="P378" s="194"/>
      <c r="Q378" s="194"/>
      <c r="R378" s="194"/>
      <c r="S378" s="194"/>
      <c r="T378" s="195"/>
      <c r="AT378" s="191" t="s">
        <v>141</v>
      </c>
      <c r="AU378" s="191" t="s">
        <v>81</v>
      </c>
      <c r="AV378" s="11" t="s">
        <v>77</v>
      </c>
      <c r="AW378" s="11" t="s">
        <v>36</v>
      </c>
      <c r="AX378" s="11" t="s">
        <v>72</v>
      </c>
      <c r="AY378" s="191" t="s">
        <v>133</v>
      </c>
    </row>
    <row r="379" spans="2:51" s="12" customFormat="1" ht="13.5">
      <c r="B379" s="196"/>
      <c r="D379" s="213" t="s">
        <v>141</v>
      </c>
      <c r="E379" s="238" t="s">
        <v>5</v>
      </c>
      <c r="F379" s="239" t="s">
        <v>612</v>
      </c>
      <c r="H379" s="240">
        <v>3952.354</v>
      </c>
      <c r="I379" s="200"/>
      <c r="L379" s="196"/>
      <c r="M379" s="201"/>
      <c r="N379" s="202"/>
      <c r="O379" s="202"/>
      <c r="P379" s="202"/>
      <c r="Q379" s="202"/>
      <c r="R379" s="202"/>
      <c r="S379" s="202"/>
      <c r="T379" s="203"/>
      <c r="AT379" s="197" t="s">
        <v>141</v>
      </c>
      <c r="AU379" s="197" t="s">
        <v>81</v>
      </c>
      <c r="AV379" s="12" t="s">
        <v>81</v>
      </c>
      <c r="AW379" s="12" t="s">
        <v>36</v>
      </c>
      <c r="AX379" s="12" t="s">
        <v>77</v>
      </c>
      <c r="AY379" s="197" t="s">
        <v>133</v>
      </c>
    </row>
    <row r="380" spans="2:65" s="1" customFormat="1" ht="22.5" customHeight="1">
      <c r="B380" s="174"/>
      <c r="C380" s="175" t="s">
        <v>613</v>
      </c>
      <c r="D380" s="175" t="s">
        <v>135</v>
      </c>
      <c r="E380" s="176" t="s">
        <v>614</v>
      </c>
      <c r="F380" s="177" t="s">
        <v>615</v>
      </c>
      <c r="G380" s="178" t="s">
        <v>163</v>
      </c>
      <c r="H380" s="179">
        <v>167.909</v>
      </c>
      <c r="I380" s="180"/>
      <c r="J380" s="181">
        <f>ROUND(I380*H380,2)</f>
        <v>0</v>
      </c>
      <c r="K380" s="177" t="s">
        <v>139</v>
      </c>
      <c r="L380" s="41"/>
      <c r="M380" s="182" t="s">
        <v>5</v>
      </c>
      <c r="N380" s="183" t="s">
        <v>43</v>
      </c>
      <c r="O380" s="42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AR380" s="24" t="s">
        <v>88</v>
      </c>
      <c r="AT380" s="24" t="s">
        <v>135</v>
      </c>
      <c r="AU380" s="24" t="s">
        <v>81</v>
      </c>
      <c r="AY380" s="24" t="s">
        <v>133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24" t="s">
        <v>77</v>
      </c>
      <c r="BK380" s="186">
        <f>ROUND(I380*H380,2)</f>
        <v>0</v>
      </c>
      <c r="BL380" s="24" t="s">
        <v>88</v>
      </c>
      <c r="BM380" s="24" t="s">
        <v>616</v>
      </c>
    </row>
    <row r="381" spans="2:51" s="12" customFormat="1" ht="13.5">
      <c r="B381" s="196"/>
      <c r="D381" s="188" t="s">
        <v>141</v>
      </c>
      <c r="E381" s="197" t="s">
        <v>5</v>
      </c>
      <c r="F381" s="198" t="s">
        <v>601</v>
      </c>
      <c r="H381" s="199">
        <v>17.082</v>
      </c>
      <c r="I381" s="200"/>
      <c r="L381" s="196"/>
      <c r="M381" s="201"/>
      <c r="N381" s="202"/>
      <c r="O381" s="202"/>
      <c r="P381" s="202"/>
      <c r="Q381" s="202"/>
      <c r="R381" s="202"/>
      <c r="S381" s="202"/>
      <c r="T381" s="203"/>
      <c r="AT381" s="197" t="s">
        <v>141</v>
      </c>
      <c r="AU381" s="197" t="s">
        <v>81</v>
      </c>
      <c r="AV381" s="12" t="s">
        <v>81</v>
      </c>
      <c r="AW381" s="12" t="s">
        <v>36</v>
      </c>
      <c r="AX381" s="12" t="s">
        <v>72</v>
      </c>
      <c r="AY381" s="197" t="s">
        <v>133</v>
      </c>
    </row>
    <row r="382" spans="2:51" s="12" customFormat="1" ht="13.5">
      <c r="B382" s="196"/>
      <c r="D382" s="188" t="s">
        <v>141</v>
      </c>
      <c r="E382" s="197" t="s">
        <v>5</v>
      </c>
      <c r="F382" s="198" t="s">
        <v>602</v>
      </c>
      <c r="H382" s="199">
        <v>110.258</v>
      </c>
      <c r="I382" s="200"/>
      <c r="L382" s="196"/>
      <c r="M382" s="201"/>
      <c r="N382" s="202"/>
      <c r="O382" s="202"/>
      <c r="P382" s="202"/>
      <c r="Q382" s="202"/>
      <c r="R382" s="202"/>
      <c r="S382" s="202"/>
      <c r="T382" s="203"/>
      <c r="AT382" s="197" t="s">
        <v>141</v>
      </c>
      <c r="AU382" s="197" t="s">
        <v>81</v>
      </c>
      <c r="AV382" s="12" t="s">
        <v>81</v>
      </c>
      <c r="AW382" s="12" t="s">
        <v>36</v>
      </c>
      <c r="AX382" s="12" t="s">
        <v>72</v>
      </c>
      <c r="AY382" s="197" t="s">
        <v>133</v>
      </c>
    </row>
    <row r="383" spans="2:51" s="12" customFormat="1" ht="13.5">
      <c r="B383" s="196"/>
      <c r="D383" s="188" t="s">
        <v>141</v>
      </c>
      <c r="E383" s="197" t="s">
        <v>5</v>
      </c>
      <c r="F383" s="198" t="s">
        <v>603</v>
      </c>
      <c r="H383" s="199">
        <v>40.569</v>
      </c>
      <c r="I383" s="200"/>
      <c r="L383" s="196"/>
      <c r="M383" s="201"/>
      <c r="N383" s="202"/>
      <c r="O383" s="202"/>
      <c r="P383" s="202"/>
      <c r="Q383" s="202"/>
      <c r="R383" s="202"/>
      <c r="S383" s="202"/>
      <c r="T383" s="203"/>
      <c r="AT383" s="197" t="s">
        <v>141</v>
      </c>
      <c r="AU383" s="197" t="s">
        <v>81</v>
      </c>
      <c r="AV383" s="12" t="s">
        <v>81</v>
      </c>
      <c r="AW383" s="12" t="s">
        <v>36</v>
      </c>
      <c r="AX383" s="12" t="s">
        <v>72</v>
      </c>
      <c r="AY383" s="197" t="s">
        <v>133</v>
      </c>
    </row>
    <row r="384" spans="2:51" s="14" customFormat="1" ht="13.5">
      <c r="B384" s="212"/>
      <c r="D384" s="213" t="s">
        <v>141</v>
      </c>
      <c r="E384" s="214" t="s">
        <v>5</v>
      </c>
      <c r="F384" s="215" t="s">
        <v>146</v>
      </c>
      <c r="H384" s="216">
        <v>167.909</v>
      </c>
      <c r="I384" s="217"/>
      <c r="L384" s="212"/>
      <c r="M384" s="218"/>
      <c r="N384" s="219"/>
      <c r="O384" s="219"/>
      <c r="P384" s="219"/>
      <c r="Q384" s="219"/>
      <c r="R384" s="219"/>
      <c r="S384" s="219"/>
      <c r="T384" s="220"/>
      <c r="AT384" s="221" t="s">
        <v>141</v>
      </c>
      <c r="AU384" s="221" t="s">
        <v>81</v>
      </c>
      <c r="AV384" s="14" t="s">
        <v>88</v>
      </c>
      <c r="AW384" s="14" t="s">
        <v>36</v>
      </c>
      <c r="AX384" s="14" t="s">
        <v>77</v>
      </c>
      <c r="AY384" s="221" t="s">
        <v>133</v>
      </c>
    </row>
    <row r="385" spans="2:65" s="1" customFormat="1" ht="22.5" customHeight="1">
      <c r="B385" s="174"/>
      <c r="C385" s="175" t="s">
        <v>617</v>
      </c>
      <c r="D385" s="175" t="s">
        <v>135</v>
      </c>
      <c r="E385" s="176" t="s">
        <v>618</v>
      </c>
      <c r="F385" s="177" t="s">
        <v>619</v>
      </c>
      <c r="G385" s="178" t="s">
        <v>163</v>
      </c>
      <c r="H385" s="179">
        <v>20.097</v>
      </c>
      <c r="I385" s="180"/>
      <c r="J385" s="181">
        <f>ROUND(I385*H385,2)</f>
        <v>0</v>
      </c>
      <c r="K385" s="177" t="s">
        <v>139</v>
      </c>
      <c r="L385" s="41"/>
      <c r="M385" s="182" t="s">
        <v>5</v>
      </c>
      <c r="N385" s="183" t="s">
        <v>43</v>
      </c>
      <c r="O385" s="42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AR385" s="24" t="s">
        <v>88</v>
      </c>
      <c r="AT385" s="24" t="s">
        <v>135</v>
      </c>
      <c r="AU385" s="24" t="s">
        <v>81</v>
      </c>
      <c r="AY385" s="24" t="s">
        <v>133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24" t="s">
        <v>77</v>
      </c>
      <c r="BK385" s="186">
        <f>ROUND(I385*H385,2)</f>
        <v>0</v>
      </c>
      <c r="BL385" s="24" t="s">
        <v>88</v>
      </c>
      <c r="BM385" s="24" t="s">
        <v>620</v>
      </c>
    </row>
    <row r="386" spans="2:51" s="12" customFormat="1" ht="13.5">
      <c r="B386" s="196"/>
      <c r="D386" s="188" t="s">
        <v>141</v>
      </c>
      <c r="E386" s="197" t="s">
        <v>5</v>
      </c>
      <c r="F386" s="198" t="s">
        <v>605</v>
      </c>
      <c r="H386" s="199">
        <v>11.971</v>
      </c>
      <c r="I386" s="200"/>
      <c r="L386" s="196"/>
      <c r="M386" s="201"/>
      <c r="N386" s="202"/>
      <c r="O386" s="202"/>
      <c r="P386" s="202"/>
      <c r="Q386" s="202"/>
      <c r="R386" s="202"/>
      <c r="S386" s="202"/>
      <c r="T386" s="203"/>
      <c r="AT386" s="197" t="s">
        <v>141</v>
      </c>
      <c r="AU386" s="197" t="s">
        <v>81</v>
      </c>
      <c r="AV386" s="12" t="s">
        <v>81</v>
      </c>
      <c r="AW386" s="12" t="s">
        <v>36</v>
      </c>
      <c r="AX386" s="12" t="s">
        <v>72</v>
      </c>
      <c r="AY386" s="197" t="s">
        <v>133</v>
      </c>
    </row>
    <row r="387" spans="2:51" s="12" customFormat="1" ht="13.5">
      <c r="B387" s="196"/>
      <c r="D387" s="188" t="s">
        <v>141</v>
      </c>
      <c r="E387" s="197" t="s">
        <v>5</v>
      </c>
      <c r="F387" s="198" t="s">
        <v>606</v>
      </c>
      <c r="H387" s="199">
        <v>8.126</v>
      </c>
      <c r="I387" s="200"/>
      <c r="L387" s="196"/>
      <c r="M387" s="201"/>
      <c r="N387" s="202"/>
      <c r="O387" s="202"/>
      <c r="P387" s="202"/>
      <c r="Q387" s="202"/>
      <c r="R387" s="202"/>
      <c r="S387" s="202"/>
      <c r="T387" s="203"/>
      <c r="AT387" s="197" t="s">
        <v>141</v>
      </c>
      <c r="AU387" s="197" t="s">
        <v>81</v>
      </c>
      <c r="AV387" s="12" t="s">
        <v>81</v>
      </c>
      <c r="AW387" s="12" t="s">
        <v>36</v>
      </c>
      <c r="AX387" s="12" t="s">
        <v>72</v>
      </c>
      <c r="AY387" s="197" t="s">
        <v>133</v>
      </c>
    </row>
    <row r="388" spans="2:51" s="14" customFormat="1" ht="13.5">
      <c r="B388" s="212"/>
      <c r="D388" s="213" t="s">
        <v>141</v>
      </c>
      <c r="E388" s="214" t="s">
        <v>5</v>
      </c>
      <c r="F388" s="215" t="s">
        <v>146</v>
      </c>
      <c r="H388" s="216">
        <v>20.097</v>
      </c>
      <c r="I388" s="217"/>
      <c r="L388" s="212"/>
      <c r="M388" s="218"/>
      <c r="N388" s="219"/>
      <c r="O388" s="219"/>
      <c r="P388" s="219"/>
      <c r="Q388" s="219"/>
      <c r="R388" s="219"/>
      <c r="S388" s="219"/>
      <c r="T388" s="220"/>
      <c r="AT388" s="221" t="s">
        <v>141</v>
      </c>
      <c r="AU388" s="221" t="s">
        <v>81</v>
      </c>
      <c r="AV388" s="14" t="s">
        <v>88</v>
      </c>
      <c r="AW388" s="14" t="s">
        <v>36</v>
      </c>
      <c r="AX388" s="14" t="s">
        <v>77</v>
      </c>
      <c r="AY388" s="221" t="s">
        <v>133</v>
      </c>
    </row>
    <row r="389" spans="2:65" s="1" customFormat="1" ht="22.5" customHeight="1">
      <c r="B389" s="174"/>
      <c r="C389" s="175" t="s">
        <v>621</v>
      </c>
      <c r="D389" s="175" t="s">
        <v>135</v>
      </c>
      <c r="E389" s="176" t="s">
        <v>622</v>
      </c>
      <c r="F389" s="177" t="s">
        <v>623</v>
      </c>
      <c r="G389" s="178" t="s">
        <v>163</v>
      </c>
      <c r="H389" s="179">
        <v>94.305</v>
      </c>
      <c r="I389" s="180"/>
      <c r="J389" s="181">
        <f>ROUND(I389*H389,2)</f>
        <v>0</v>
      </c>
      <c r="K389" s="177" t="s">
        <v>139</v>
      </c>
      <c r="L389" s="41"/>
      <c r="M389" s="182" t="s">
        <v>5</v>
      </c>
      <c r="N389" s="183" t="s">
        <v>43</v>
      </c>
      <c r="O389" s="42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AR389" s="24" t="s">
        <v>88</v>
      </c>
      <c r="AT389" s="24" t="s">
        <v>135</v>
      </c>
      <c r="AU389" s="24" t="s">
        <v>81</v>
      </c>
      <c r="AY389" s="24" t="s">
        <v>133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24" t="s">
        <v>77</v>
      </c>
      <c r="BK389" s="186">
        <f>ROUND(I389*H389,2)</f>
        <v>0</v>
      </c>
      <c r="BL389" s="24" t="s">
        <v>88</v>
      </c>
      <c r="BM389" s="24" t="s">
        <v>624</v>
      </c>
    </row>
    <row r="390" spans="2:51" s="12" customFormat="1" ht="13.5">
      <c r="B390" s="196"/>
      <c r="D390" s="188" t="s">
        <v>141</v>
      </c>
      <c r="E390" s="197" t="s">
        <v>5</v>
      </c>
      <c r="F390" s="198" t="s">
        <v>604</v>
      </c>
      <c r="H390" s="199">
        <v>94.305</v>
      </c>
      <c r="I390" s="200"/>
      <c r="L390" s="196"/>
      <c r="M390" s="201"/>
      <c r="N390" s="202"/>
      <c r="O390" s="202"/>
      <c r="P390" s="202"/>
      <c r="Q390" s="202"/>
      <c r="R390" s="202"/>
      <c r="S390" s="202"/>
      <c r="T390" s="203"/>
      <c r="AT390" s="197" t="s">
        <v>141</v>
      </c>
      <c r="AU390" s="197" t="s">
        <v>81</v>
      </c>
      <c r="AV390" s="12" t="s">
        <v>81</v>
      </c>
      <c r="AW390" s="12" t="s">
        <v>36</v>
      </c>
      <c r="AX390" s="12" t="s">
        <v>77</v>
      </c>
      <c r="AY390" s="197" t="s">
        <v>133</v>
      </c>
    </row>
    <row r="391" spans="2:63" s="10" customFormat="1" ht="29.85" customHeight="1">
      <c r="B391" s="160"/>
      <c r="D391" s="171" t="s">
        <v>71</v>
      </c>
      <c r="E391" s="172" t="s">
        <v>196</v>
      </c>
      <c r="F391" s="172" t="s">
        <v>197</v>
      </c>
      <c r="I391" s="163"/>
      <c r="J391" s="173">
        <f>BK391</f>
        <v>0</v>
      </c>
      <c r="L391" s="160"/>
      <c r="M391" s="165"/>
      <c r="N391" s="166"/>
      <c r="O391" s="166"/>
      <c r="P391" s="167">
        <f>P392</f>
        <v>0</v>
      </c>
      <c r="Q391" s="166"/>
      <c r="R391" s="167">
        <f>R392</f>
        <v>0</v>
      </c>
      <c r="S391" s="166"/>
      <c r="T391" s="168">
        <f>T392</f>
        <v>0</v>
      </c>
      <c r="AR391" s="161" t="s">
        <v>77</v>
      </c>
      <c r="AT391" s="169" t="s">
        <v>71</v>
      </c>
      <c r="AU391" s="169" t="s">
        <v>77</v>
      </c>
      <c r="AY391" s="161" t="s">
        <v>133</v>
      </c>
      <c r="BK391" s="170">
        <f>BK392</f>
        <v>0</v>
      </c>
    </row>
    <row r="392" spans="2:65" s="1" customFormat="1" ht="22.5" customHeight="1">
      <c r="B392" s="174"/>
      <c r="C392" s="175" t="s">
        <v>625</v>
      </c>
      <c r="D392" s="175" t="s">
        <v>135</v>
      </c>
      <c r="E392" s="176" t="s">
        <v>626</v>
      </c>
      <c r="F392" s="177" t="s">
        <v>627</v>
      </c>
      <c r="G392" s="178" t="s">
        <v>163</v>
      </c>
      <c r="H392" s="179">
        <v>807.588</v>
      </c>
      <c r="I392" s="180"/>
      <c r="J392" s="181">
        <f>ROUND(I392*H392,2)</f>
        <v>0</v>
      </c>
      <c r="K392" s="177" t="s">
        <v>139</v>
      </c>
      <c r="L392" s="41"/>
      <c r="M392" s="182" t="s">
        <v>5</v>
      </c>
      <c r="N392" s="183" t="s">
        <v>43</v>
      </c>
      <c r="O392" s="42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AR392" s="24" t="s">
        <v>88</v>
      </c>
      <c r="AT392" s="24" t="s">
        <v>135</v>
      </c>
      <c r="AU392" s="24" t="s">
        <v>81</v>
      </c>
      <c r="AY392" s="24" t="s">
        <v>133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24" t="s">
        <v>77</v>
      </c>
      <c r="BK392" s="186">
        <f>ROUND(I392*H392,2)</f>
        <v>0</v>
      </c>
      <c r="BL392" s="24" t="s">
        <v>88</v>
      </c>
      <c r="BM392" s="24" t="s">
        <v>628</v>
      </c>
    </row>
    <row r="393" spans="2:63" s="10" customFormat="1" ht="37.35" customHeight="1">
      <c r="B393" s="160"/>
      <c r="D393" s="161" t="s">
        <v>71</v>
      </c>
      <c r="E393" s="162" t="s">
        <v>202</v>
      </c>
      <c r="F393" s="162" t="s">
        <v>203</v>
      </c>
      <c r="I393" s="163"/>
      <c r="J393" s="164">
        <f>BK393</f>
        <v>0</v>
      </c>
      <c r="L393" s="160"/>
      <c r="M393" s="165"/>
      <c r="N393" s="166"/>
      <c r="O393" s="166"/>
      <c r="P393" s="167">
        <f>P394</f>
        <v>0</v>
      </c>
      <c r="Q393" s="166"/>
      <c r="R393" s="167">
        <f>R394</f>
        <v>0.132972941</v>
      </c>
      <c r="S393" s="166"/>
      <c r="T393" s="168">
        <f>T394</f>
        <v>0</v>
      </c>
      <c r="AR393" s="161" t="s">
        <v>81</v>
      </c>
      <c r="AT393" s="169" t="s">
        <v>71</v>
      </c>
      <c r="AU393" s="169" t="s">
        <v>72</v>
      </c>
      <c r="AY393" s="161" t="s">
        <v>133</v>
      </c>
      <c r="BK393" s="170">
        <f>BK394</f>
        <v>0</v>
      </c>
    </row>
    <row r="394" spans="2:63" s="10" customFormat="1" ht="19.9" customHeight="1">
      <c r="B394" s="160"/>
      <c r="D394" s="171" t="s">
        <v>71</v>
      </c>
      <c r="E394" s="172" t="s">
        <v>629</v>
      </c>
      <c r="F394" s="172" t="s">
        <v>630</v>
      </c>
      <c r="I394" s="163"/>
      <c r="J394" s="173">
        <f>BK394</f>
        <v>0</v>
      </c>
      <c r="L394" s="160"/>
      <c r="M394" s="165"/>
      <c r="N394" s="166"/>
      <c r="O394" s="166"/>
      <c r="P394" s="167">
        <f>SUM(P395:P403)</f>
        <v>0</v>
      </c>
      <c r="Q394" s="166"/>
      <c r="R394" s="167">
        <f>SUM(R395:R403)</f>
        <v>0.132972941</v>
      </c>
      <c r="S394" s="166"/>
      <c r="T394" s="168">
        <f>SUM(T395:T403)</f>
        <v>0</v>
      </c>
      <c r="AR394" s="161" t="s">
        <v>81</v>
      </c>
      <c r="AT394" s="169" t="s">
        <v>71</v>
      </c>
      <c r="AU394" s="169" t="s">
        <v>77</v>
      </c>
      <c r="AY394" s="161" t="s">
        <v>133</v>
      </c>
      <c r="BK394" s="170">
        <f>SUM(BK395:BK403)</f>
        <v>0</v>
      </c>
    </row>
    <row r="395" spans="2:65" s="1" customFormat="1" ht="31.5" customHeight="1">
      <c r="B395" s="174"/>
      <c r="C395" s="175" t="s">
        <v>631</v>
      </c>
      <c r="D395" s="175" t="s">
        <v>135</v>
      </c>
      <c r="E395" s="176" t="s">
        <v>632</v>
      </c>
      <c r="F395" s="177" t="s">
        <v>633</v>
      </c>
      <c r="G395" s="178" t="s">
        <v>236</v>
      </c>
      <c r="H395" s="179">
        <v>145.459</v>
      </c>
      <c r="I395" s="180"/>
      <c r="J395" s="181">
        <f>ROUND(I395*H395,2)</f>
        <v>0</v>
      </c>
      <c r="K395" s="177" t="s">
        <v>5</v>
      </c>
      <c r="L395" s="41"/>
      <c r="M395" s="182" t="s">
        <v>5</v>
      </c>
      <c r="N395" s="183" t="s">
        <v>43</v>
      </c>
      <c r="O395" s="42"/>
      <c r="P395" s="184">
        <f>O395*H395</f>
        <v>0</v>
      </c>
      <c r="Q395" s="184">
        <v>0.000686</v>
      </c>
      <c r="R395" s="184">
        <f>Q395*H395</f>
        <v>0.099784874</v>
      </c>
      <c r="S395" s="184">
        <v>0</v>
      </c>
      <c r="T395" s="185">
        <f>S395*H395</f>
        <v>0</v>
      </c>
      <c r="AR395" s="24" t="s">
        <v>209</v>
      </c>
      <c r="AT395" s="24" t="s">
        <v>135</v>
      </c>
      <c r="AU395" s="24" t="s">
        <v>81</v>
      </c>
      <c r="AY395" s="24" t="s">
        <v>133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24" t="s">
        <v>77</v>
      </c>
      <c r="BK395" s="186">
        <f>ROUND(I395*H395,2)</f>
        <v>0</v>
      </c>
      <c r="BL395" s="24" t="s">
        <v>209</v>
      </c>
      <c r="BM395" s="24" t="s">
        <v>634</v>
      </c>
    </row>
    <row r="396" spans="2:51" s="11" customFormat="1" ht="13.5">
      <c r="B396" s="187"/>
      <c r="D396" s="188" t="s">
        <v>141</v>
      </c>
      <c r="E396" s="189" t="s">
        <v>5</v>
      </c>
      <c r="F396" s="190" t="s">
        <v>352</v>
      </c>
      <c r="H396" s="191" t="s">
        <v>5</v>
      </c>
      <c r="I396" s="192"/>
      <c r="L396" s="187"/>
      <c r="M396" s="193"/>
      <c r="N396" s="194"/>
      <c r="O396" s="194"/>
      <c r="P396" s="194"/>
      <c r="Q396" s="194"/>
      <c r="R396" s="194"/>
      <c r="S396" s="194"/>
      <c r="T396" s="195"/>
      <c r="AT396" s="191" t="s">
        <v>141</v>
      </c>
      <c r="AU396" s="191" t="s">
        <v>81</v>
      </c>
      <c r="AV396" s="11" t="s">
        <v>77</v>
      </c>
      <c r="AW396" s="11" t="s">
        <v>36</v>
      </c>
      <c r="AX396" s="11" t="s">
        <v>72</v>
      </c>
      <c r="AY396" s="191" t="s">
        <v>133</v>
      </c>
    </row>
    <row r="397" spans="2:51" s="11" customFormat="1" ht="13.5">
      <c r="B397" s="187"/>
      <c r="D397" s="188" t="s">
        <v>141</v>
      </c>
      <c r="E397" s="189" t="s">
        <v>5</v>
      </c>
      <c r="F397" s="190" t="s">
        <v>635</v>
      </c>
      <c r="H397" s="191" t="s">
        <v>5</v>
      </c>
      <c r="I397" s="192"/>
      <c r="L397" s="187"/>
      <c r="M397" s="193"/>
      <c r="N397" s="194"/>
      <c r="O397" s="194"/>
      <c r="P397" s="194"/>
      <c r="Q397" s="194"/>
      <c r="R397" s="194"/>
      <c r="S397" s="194"/>
      <c r="T397" s="195"/>
      <c r="AT397" s="191" t="s">
        <v>141</v>
      </c>
      <c r="AU397" s="191" t="s">
        <v>81</v>
      </c>
      <c r="AV397" s="11" t="s">
        <v>77</v>
      </c>
      <c r="AW397" s="11" t="s">
        <v>36</v>
      </c>
      <c r="AX397" s="11" t="s">
        <v>72</v>
      </c>
      <c r="AY397" s="191" t="s">
        <v>133</v>
      </c>
    </row>
    <row r="398" spans="2:51" s="12" customFormat="1" ht="13.5">
      <c r="B398" s="196"/>
      <c r="D398" s="213" t="s">
        <v>141</v>
      </c>
      <c r="E398" s="238" t="s">
        <v>5</v>
      </c>
      <c r="F398" s="239" t="s">
        <v>636</v>
      </c>
      <c r="H398" s="240">
        <v>145.459</v>
      </c>
      <c r="I398" s="200"/>
      <c r="L398" s="196"/>
      <c r="M398" s="201"/>
      <c r="N398" s="202"/>
      <c r="O398" s="202"/>
      <c r="P398" s="202"/>
      <c r="Q398" s="202"/>
      <c r="R398" s="202"/>
      <c r="S398" s="202"/>
      <c r="T398" s="203"/>
      <c r="AT398" s="197" t="s">
        <v>141</v>
      </c>
      <c r="AU398" s="197" t="s">
        <v>81</v>
      </c>
      <c r="AV398" s="12" t="s">
        <v>81</v>
      </c>
      <c r="AW398" s="12" t="s">
        <v>36</v>
      </c>
      <c r="AX398" s="12" t="s">
        <v>77</v>
      </c>
      <c r="AY398" s="197" t="s">
        <v>133</v>
      </c>
    </row>
    <row r="399" spans="2:65" s="1" customFormat="1" ht="22.5" customHeight="1">
      <c r="B399" s="174"/>
      <c r="C399" s="175" t="s">
        <v>637</v>
      </c>
      <c r="D399" s="175" t="s">
        <v>135</v>
      </c>
      <c r="E399" s="176" t="s">
        <v>638</v>
      </c>
      <c r="F399" s="177" t="s">
        <v>639</v>
      </c>
      <c r="G399" s="178" t="s">
        <v>358</v>
      </c>
      <c r="H399" s="179">
        <v>118.107</v>
      </c>
      <c r="I399" s="180"/>
      <c r="J399" s="181">
        <f>ROUND(I399*H399,2)</f>
        <v>0</v>
      </c>
      <c r="K399" s="177" t="s">
        <v>5</v>
      </c>
      <c r="L399" s="41"/>
      <c r="M399" s="182" t="s">
        <v>5</v>
      </c>
      <c r="N399" s="183" t="s">
        <v>43</v>
      </c>
      <c r="O399" s="42"/>
      <c r="P399" s="184">
        <f>O399*H399</f>
        <v>0</v>
      </c>
      <c r="Q399" s="184">
        <v>0.000281</v>
      </c>
      <c r="R399" s="184">
        <f>Q399*H399</f>
        <v>0.033188067</v>
      </c>
      <c r="S399" s="184">
        <v>0</v>
      </c>
      <c r="T399" s="185">
        <f>S399*H399</f>
        <v>0</v>
      </c>
      <c r="AR399" s="24" t="s">
        <v>209</v>
      </c>
      <c r="AT399" s="24" t="s">
        <v>135</v>
      </c>
      <c r="AU399" s="24" t="s">
        <v>81</v>
      </c>
      <c r="AY399" s="24" t="s">
        <v>133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24" t="s">
        <v>77</v>
      </c>
      <c r="BK399" s="186">
        <f>ROUND(I399*H399,2)</f>
        <v>0</v>
      </c>
      <c r="BL399" s="24" t="s">
        <v>209</v>
      </c>
      <c r="BM399" s="24" t="s">
        <v>640</v>
      </c>
    </row>
    <row r="400" spans="2:51" s="11" customFormat="1" ht="13.5">
      <c r="B400" s="187"/>
      <c r="D400" s="188" t="s">
        <v>141</v>
      </c>
      <c r="E400" s="189" t="s">
        <v>5</v>
      </c>
      <c r="F400" s="190" t="s">
        <v>352</v>
      </c>
      <c r="H400" s="191" t="s">
        <v>5</v>
      </c>
      <c r="I400" s="192"/>
      <c r="L400" s="187"/>
      <c r="M400" s="193"/>
      <c r="N400" s="194"/>
      <c r="O400" s="194"/>
      <c r="P400" s="194"/>
      <c r="Q400" s="194"/>
      <c r="R400" s="194"/>
      <c r="S400" s="194"/>
      <c r="T400" s="195"/>
      <c r="AT400" s="191" t="s">
        <v>141</v>
      </c>
      <c r="AU400" s="191" t="s">
        <v>81</v>
      </c>
      <c r="AV400" s="11" t="s">
        <v>77</v>
      </c>
      <c r="AW400" s="11" t="s">
        <v>36</v>
      </c>
      <c r="AX400" s="11" t="s">
        <v>72</v>
      </c>
      <c r="AY400" s="191" t="s">
        <v>133</v>
      </c>
    </row>
    <row r="401" spans="2:51" s="11" customFormat="1" ht="13.5">
      <c r="B401" s="187"/>
      <c r="D401" s="188" t="s">
        <v>141</v>
      </c>
      <c r="E401" s="189" t="s">
        <v>5</v>
      </c>
      <c r="F401" s="190" t="s">
        <v>641</v>
      </c>
      <c r="H401" s="191" t="s">
        <v>5</v>
      </c>
      <c r="I401" s="192"/>
      <c r="L401" s="187"/>
      <c r="M401" s="193"/>
      <c r="N401" s="194"/>
      <c r="O401" s="194"/>
      <c r="P401" s="194"/>
      <c r="Q401" s="194"/>
      <c r="R401" s="194"/>
      <c r="S401" s="194"/>
      <c r="T401" s="195"/>
      <c r="AT401" s="191" t="s">
        <v>141</v>
      </c>
      <c r="AU401" s="191" t="s">
        <v>81</v>
      </c>
      <c r="AV401" s="11" t="s">
        <v>77</v>
      </c>
      <c r="AW401" s="11" t="s">
        <v>36</v>
      </c>
      <c r="AX401" s="11" t="s">
        <v>72</v>
      </c>
      <c r="AY401" s="191" t="s">
        <v>133</v>
      </c>
    </row>
    <row r="402" spans="2:51" s="12" customFormat="1" ht="13.5">
      <c r="B402" s="196"/>
      <c r="D402" s="213" t="s">
        <v>141</v>
      </c>
      <c r="E402" s="238" t="s">
        <v>5</v>
      </c>
      <c r="F402" s="239" t="s">
        <v>642</v>
      </c>
      <c r="H402" s="240">
        <v>118.107</v>
      </c>
      <c r="I402" s="200"/>
      <c r="L402" s="196"/>
      <c r="M402" s="201"/>
      <c r="N402" s="202"/>
      <c r="O402" s="202"/>
      <c r="P402" s="202"/>
      <c r="Q402" s="202"/>
      <c r="R402" s="202"/>
      <c r="S402" s="202"/>
      <c r="T402" s="203"/>
      <c r="AT402" s="197" t="s">
        <v>141</v>
      </c>
      <c r="AU402" s="197" t="s">
        <v>81</v>
      </c>
      <c r="AV402" s="12" t="s">
        <v>81</v>
      </c>
      <c r="AW402" s="12" t="s">
        <v>36</v>
      </c>
      <c r="AX402" s="12" t="s">
        <v>77</v>
      </c>
      <c r="AY402" s="197" t="s">
        <v>133</v>
      </c>
    </row>
    <row r="403" spans="2:65" s="1" customFormat="1" ht="22.5" customHeight="1">
      <c r="B403" s="174"/>
      <c r="C403" s="175" t="s">
        <v>643</v>
      </c>
      <c r="D403" s="175" t="s">
        <v>135</v>
      </c>
      <c r="E403" s="176" t="s">
        <v>644</v>
      </c>
      <c r="F403" s="177" t="s">
        <v>645</v>
      </c>
      <c r="G403" s="178" t="s">
        <v>163</v>
      </c>
      <c r="H403" s="179">
        <v>0.133</v>
      </c>
      <c r="I403" s="180"/>
      <c r="J403" s="181">
        <f>ROUND(I403*H403,2)</f>
        <v>0</v>
      </c>
      <c r="K403" s="177" t="s">
        <v>139</v>
      </c>
      <c r="L403" s="41"/>
      <c r="M403" s="182" t="s">
        <v>5</v>
      </c>
      <c r="N403" s="241" t="s">
        <v>43</v>
      </c>
      <c r="O403" s="242"/>
      <c r="P403" s="243">
        <f>O403*H403</f>
        <v>0</v>
      </c>
      <c r="Q403" s="243">
        <v>0</v>
      </c>
      <c r="R403" s="243">
        <f>Q403*H403</f>
        <v>0</v>
      </c>
      <c r="S403" s="243">
        <v>0</v>
      </c>
      <c r="T403" s="244">
        <f>S403*H403</f>
        <v>0</v>
      </c>
      <c r="AR403" s="24" t="s">
        <v>209</v>
      </c>
      <c r="AT403" s="24" t="s">
        <v>135</v>
      </c>
      <c r="AU403" s="24" t="s">
        <v>81</v>
      </c>
      <c r="AY403" s="24" t="s">
        <v>133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24" t="s">
        <v>77</v>
      </c>
      <c r="BK403" s="186">
        <f>ROUND(I403*H403,2)</f>
        <v>0</v>
      </c>
      <c r="BL403" s="24" t="s">
        <v>209</v>
      </c>
      <c r="BM403" s="24" t="s">
        <v>646</v>
      </c>
    </row>
    <row r="404" spans="2:12" s="1" customFormat="1" ht="6.95" customHeight="1">
      <c r="B404" s="56"/>
      <c r="C404" s="57"/>
      <c r="D404" s="57"/>
      <c r="E404" s="57"/>
      <c r="F404" s="57"/>
      <c r="G404" s="57"/>
      <c r="H404" s="57"/>
      <c r="I404" s="127"/>
      <c r="J404" s="57"/>
      <c r="K404" s="57"/>
      <c r="L404" s="41"/>
    </row>
  </sheetData>
  <autoFilter ref="C86:K40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97</v>
      </c>
      <c r="G1" s="373" t="s">
        <v>98</v>
      </c>
      <c r="H1" s="373"/>
      <c r="I1" s="103"/>
      <c r="J1" s="102" t="s">
        <v>99</v>
      </c>
      <c r="K1" s="101" t="s">
        <v>100</v>
      </c>
      <c r="L1" s="102" t="s">
        <v>101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81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2:11" ht="22.5" customHeight="1">
      <c r="B7" s="28"/>
      <c r="C7" s="29"/>
      <c r="D7" s="29"/>
      <c r="E7" s="366" t="str">
        <f>'Rekapitulace stavby'!K6</f>
        <v>Olomouc - Oprava III. nádvoří Rektorátu UPOL</v>
      </c>
      <c r="F7" s="367"/>
      <c r="G7" s="367"/>
      <c r="H7" s="367"/>
      <c r="I7" s="105"/>
      <c r="J7" s="29"/>
      <c r="K7" s="31"/>
    </row>
    <row r="8" spans="2:11" s="1" customFormat="1" ht="13.5">
      <c r="B8" s="41"/>
      <c r="C8" s="42"/>
      <c r="D8" s="37" t="s">
        <v>103</v>
      </c>
      <c r="E8" s="42"/>
      <c r="F8" s="42"/>
      <c r="G8" s="42"/>
      <c r="H8" s="42"/>
      <c r="I8" s="106"/>
      <c r="J8" s="42"/>
      <c r="K8" s="45"/>
    </row>
    <row r="9" spans="2:11" s="1" customFormat="1" ht="36.95" customHeight="1">
      <c r="B9" s="41"/>
      <c r="C9" s="42"/>
      <c r="D9" s="42"/>
      <c r="E9" s="368" t="s">
        <v>647</v>
      </c>
      <c r="F9" s="369"/>
      <c r="G9" s="369"/>
      <c r="H9" s="369"/>
      <c r="I9" s="10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84</v>
      </c>
      <c r="G11" s="42"/>
      <c r="H11" s="42"/>
      <c r="I11" s="107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3. 7. 2017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7" t="s">
        <v>30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7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7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36" t="s">
        <v>5</v>
      </c>
      <c r="F24" s="336"/>
      <c r="G24" s="336"/>
      <c r="H24" s="336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38</v>
      </c>
      <c r="E27" s="42"/>
      <c r="F27" s="42"/>
      <c r="G27" s="42"/>
      <c r="H27" s="42"/>
      <c r="I27" s="106"/>
      <c r="J27" s="116">
        <f>ROUND(J84,2)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7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8">
        <f>ROUND(SUM(BE84:BE527),2)</f>
        <v>0</v>
      </c>
      <c r="G30" s="42"/>
      <c r="H30" s="42"/>
      <c r="I30" s="119">
        <v>0.21</v>
      </c>
      <c r="J30" s="118">
        <f>ROUND(ROUND((SUM(BE84:BE527)),2)*I30,2)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8">
        <f>ROUND(SUM(BF84:BF527),2)</f>
        <v>0</v>
      </c>
      <c r="G31" s="42"/>
      <c r="H31" s="42"/>
      <c r="I31" s="119">
        <v>0.15</v>
      </c>
      <c r="J31" s="118">
        <f>ROUND(ROUND((SUM(BF84:BF527)),2)*I31,2)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18">
        <f>ROUND(SUM(BG84:BG527),2)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18">
        <f>ROUND(SUM(BH84:BH527),2)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18">
        <f>ROUND(SUM(BI84:BI527),2)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48</v>
      </c>
      <c r="E36" s="71"/>
      <c r="F36" s="71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6" t="str">
        <f>E7</f>
        <v>Olomouc - Oprava III. nádvoří Rektorátu UPOL</v>
      </c>
      <c r="F45" s="367"/>
      <c r="G45" s="367"/>
      <c r="H45" s="367"/>
      <c r="I45" s="106"/>
      <c r="J45" s="42"/>
      <c r="K45" s="45"/>
    </row>
    <row r="46" spans="2:11" s="1" customFormat="1" ht="14.45" customHeight="1">
      <c r="B46" s="41"/>
      <c r="C46" s="37" t="s">
        <v>103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8" t="str">
        <f>E9</f>
        <v>3 - IO 02.1 Kanalizace splašková a dešťová, přeložky kanalizací</v>
      </c>
      <c r="F47" s="369"/>
      <c r="G47" s="369"/>
      <c r="H47" s="369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Křížkovského č.o.8, č.p. 511</v>
      </c>
      <c r="G49" s="42"/>
      <c r="H49" s="42"/>
      <c r="I49" s="107" t="s">
        <v>25</v>
      </c>
      <c r="J49" s="108" t="str">
        <f>IF(J12="","",J12)</f>
        <v>3. 7. 2017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Univerzita Palackého v Olomouci</v>
      </c>
      <c r="G51" s="42"/>
      <c r="H51" s="42"/>
      <c r="I51" s="107" t="s">
        <v>33</v>
      </c>
      <c r="J51" s="35" t="str">
        <f>E21</f>
        <v>Atelier Polách &amp; Bravenec s.r.o.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11" s="1" customFormat="1" ht="29.25" customHeight="1">
      <c r="B54" s="41"/>
      <c r="C54" s="130" t="s">
        <v>106</v>
      </c>
      <c r="D54" s="120"/>
      <c r="E54" s="120"/>
      <c r="F54" s="120"/>
      <c r="G54" s="120"/>
      <c r="H54" s="120"/>
      <c r="I54" s="131"/>
      <c r="J54" s="132" t="s">
        <v>107</v>
      </c>
      <c r="K54" s="13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108</v>
      </c>
      <c r="D56" s="42"/>
      <c r="E56" s="42"/>
      <c r="F56" s="42"/>
      <c r="G56" s="42"/>
      <c r="H56" s="42"/>
      <c r="I56" s="106"/>
      <c r="J56" s="116">
        <f>J84</f>
        <v>0</v>
      </c>
      <c r="K56" s="45"/>
      <c r="AU56" s="24" t="s">
        <v>109</v>
      </c>
    </row>
    <row r="57" spans="2:11" s="7" customFormat="1" ht="24.95" customHeight="1">
      <c r="B57" s="135"/>
      <c r="C57" s="136"/>
      <c r="D57" s="137" t="s">
        <v>110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11" s="8" customFormat="1" ht="19.9" customHeight="1">
      <c r="B58" s="142"/>
      <c r="C58" s="143"/>
      <c r="D58" s="144" t="s">
        <v>111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11" s="8" customFormat="1" ht="19.9" customHeight="1">
      <c r="B59" s="142"/>
      <c r="C59" s="143"/>
      <c r="D59" s="144" t="s">
        <v>229</v>
      </c>
      <c r="E59" s="145"/>
      <c r="F59" s="145"/>
      <c r="G59" s="145"/>
      <c r="H59" s="145"/>
      <c r="I59" s="146"/>
      <c r="J59" s="147">
        <f>J316</f>
        <v>0</v>
      </c>
      <c r="K59" s="148"/>
    </row>
    <row r="60" spans="2:11" s="8" customFormat="1" ht="19.9" customHeight="1">
      <c r="B60" s="142"/>
      <c r="C60" s="143"/>
      <c r="D60" s="144" t="s">
        <v>230</v>
      </c>
      <c r="E60" s="145"/>
      <c r="F60" s="145"/>
      <c r="G60" s="145"/>
      <c r="H60" s="145"/>
      <c r="I60" s="146"/>
      <c r="J60" s="147">
        <f>J342</f>
        <v>0</v>
      </c>
      <c r="K60" s="148"/>
    </row>
    <row r="61" spans="2:11" s="8" customFormat="1" ht="19.9" customHeight="1">
      <c r="B61" s="142"/>
      <c r="C61" s="143"/>
      <c r="D61" s="144" t="s">
        <v>231</v>
      </c>
      <c r="E61" s="145"/>
      <c r="F61" s="145"/>
      <c r="G61" s="145"/>
      <c r="H61" s="145"/>
      <c r="I61" s="146"/>
      <c r="J61" s="147">
        <f>J382</f>
        <v>0</v>
      </c>
      <c r="K61" s="148"/>
    </row>
    <row r="62" spans="2:11" s="8" customFormat="1" ht="19.9" customHeight="1">
      <c r="B62" s="142"/>
      <c r="C62" s="143"/>
      <c r="D62" s="144" t="s">
        <v>113</v>
      </c>
      <c r="E62" s="145"/>
      <c r="F62" s="145"/>
      <c r="G62" s="145"/>
      <c r="H62" s="145"/>
      <c r="I62" s="146"/>
      <c r="J62" s="147">
        <f>J476</f>
        <v>0</v>
      </c>
      <c r="K62" s="148"/>
    </row>
    <row r="63" spans="2:11" s="8" customFormat="1" ht="19.9" customHeight="1">
      <c r="B63" s="142"/>
      <c r="C63" s="143"/>
      <c r="D63" s="144" t="s">
        <v>232</v>
      </c>
      <c r="E63" s="145"/>
      <c r="F63" s="145"/>
      <c r="G63" s="145"/>
      <c r="H63" s="145"/>
      <c r="I63" s="146"/>
      <c r="J63" s="147">
        <f>J504</f>
        <v>0</v>
      </c>
      <c r="K63" s="148"/>
    </row>
    <row r="64" spans="2:11" s="8" customFormat="1" ht="19.9" customHeight="1">
      <c r="B64" s="142"/>
      <c r="C64" s="143"/>
      <c r="D64" s="144" t="s">
        <v>114</v>
      </c>
      <c r="E64" s="145"/>
      <c r="F64" s="145"/>
      <c r="G64" s="145"/>
      <c r="H64" s="145"/>
      <c r="I64" s="146"/>
      <c r="J64" s="147">
        <f>J526</f>
        <v>0</v>
      </c>
      <c r="K64" s="148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06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27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28"/>
      <c r="J70" s="60"/>
      <c r="K70" s="60"/>
      <c r="L70" s="41"/>
    </row>
    <row r="71" spans="2:12" s="1" customFormat="1" ht="36.95" customHeight="1">
      <c r="B71" s="41"/>
      <c r="C71" s="61" t="s">
        <v>117</v>
      </c>
      <c r="L71" s="41"/>
    </row>
    <row r="72" spans="2:12" s="1" customFormat="1" ht="6.95" customHeight="1">
      <c r="B72" s="41"/>
      <c r="L72" s="41"/>
    </row>
    <row r="73" spans="2:12" s="1" customFormat="1" ht="14.45" customHeight="1">
      <c r="B73" s="41"/>
      <c r="C73" s="63" t="s">
        <v>19</v>
      </c>
      <c r="L73" s="41"/>
    </row>
    <row r="74" spans="2:12" s="1" customFormat="1" ht="22.5" customHeight="1">
      <c r="B74" s="41"/>
      <c r="E74" s="370" t="str">
        <f>E7</f>
        <v>Olomouc - Oprava III. nádvoří Rektorátu UPOL</v>
      </c>
      <c r="F74" s="371"/>
      <c r="G74" s="371"/>
      <c r="H74" s="371"/>
      <c r="L74" s="41"/>
    </row>
    <row r="75" spans="2:12" s="1" customFormat="1" ht="14.45" customHeight="1">
      <c r="B75" s="41"/>
      <c r="C75" s="63" t="s">
        <v>103</v>
      </c>
      <c r="L75" s="41"/>
    </row>
    <row r="76" spans="2:12" s="1" customFormat="1" ht="23.25" customHeight="1">
      <c r="B76" s="41"/>
      <c r="E76" s="347" t="str">
        <f>E9</f>
        <v>3 - IO 02.1 Kanalizace splašková a dešťová, přeložky kanalizací</v>
      </c>
      <c r="F76" s="372"/>
      <c r="G76" s="372"/>
      <c r="H76" s="372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49" t="str">
        <f>F12</f>
        <v>Křížkovského č.o.8, č.p. 511</v>
      </c>
      <c r="I78" s="150" t="s">
        <v>25</v>
      </c>
      <c r="J78" s="67" t="str">
        <f>IF(J12="","",J12)</f>
        <v>3. 7. 2017</v>
      </c>
      <c r="L78" s="41"/>
    </row>
    <row r="79" spans="2:12" s="1" customFormat="1" ht="6.95" customHeight="1">
      <c r="B79" s="41"/>
      <c r="L79" s="41"/>
    </row>
    <row r="80" spans="2:12" s="1" customFormat="1" ht="13.5">
      <c r="B80" s="41"/>
      <c r="C80" s="63" t="s">
        <v>27</v>
      </c>
      <c r="F80" s="149" t="str">
        <f>E15</f>
        <v xml:space="preserve"> Univerzita Palackého v Olomouci</v>
      </c>
      <c r="I80" s="150" t="s">
        <v>33</v>
      </c>
      <c r="J80" s="149" t="str">
        <f>E21</f>
        <v>Atelier Polách &amp; Bravenec s.r.o.</v>
      </c>
      <c r="L80" s="41"/>
    </row>
    <row r="81" spans="2:12" s="1" customFormat="1" ht="14.45" customHeight="1">
      <c r="B81" s="41"/>
      <c r="C81" s="63" t="s">
        <v>31</v>
      </c>
      <c r="F81" s="149" t="str">
        <f>IF(E18="","",E18)</f>
        <v/>
      </c>
      <c r="L81" s="41"/>
    </row>
    <row r="82" spans="2:12" s="1" customFormat="1" ht="10.35" customHeight="1">
      <c r="B82" s="41"/>
      <c r="L82" s="41"/>
    </row>
    <row r="83" spans="2:20" s="9" customFormat="1" ht="29.25" customHeight="1">
      <c r="B83" s="151"/>
      <c r="C83" s="152" t="s">
        <v>118</v>
      </c>
      <c r="D83" s="153" t="s">
        <v>57</v>
      </c>
      <c r="E83" s="153" t="s">
        <v>53</v>
      </c>
      <c r="F83" s="153" t="s">
        <v>119</v>
      </c>
      <c r="G83" s="153" t="s">
        <v>120</v>
      </c>
      <c r="H83" s="153" t="s">
        <v>121</v>
      </c>
      <c r="I83" s="154" t="s">
        <v>122</v>
      </c>
      <c r="J83" s="153" t="s">
        <v>107</v>
      </c>
      <c r="K83" s="155" t="s">
        <v>123</v>
      </c>
      <c r="L83" s="151"/>
      <c r="M83" s="73" t="s">
        <v>124</v>
      </c>
      <c r="N83" s="74" t="s">
        <v>42</v>
      </c>
      <c r="O83" s="74" t="s">
        <v>125</v>
      </c>
      <c r="P83" s="74" t="s">
        <v>126</v>
      </c>
      <c r="Q83" s="74" t="s">
        <v>127</v>
      </c>
      <c r="R83" s="74" t="s">
        <v>128</v>
      </c>
      <c r="S83" s="74" t="s">
        <v>129</v>
      </c>
      <c r="T83" s="75" t="s">
        <v>130</v>
      </c>
    </row>
    <row r="84" spans="2:63" s="1" customFormat="1" ht="29.25" customHeight="1">
      <c r="B84" s="41"/>
      <c r="C84" s="77" t="s">
        <v>108</v>
      </c>
      <c r="J84" s="156">
        <f>BK84</f>
        <v>0</v>
      </c>
      <c r="L84" s="41"/>
      <c r="M84" s="76"/>
      <c r="N84" s="68"/>
      <c r="O84" s="68"/>
      <c r="P84" s="157">
        <f>P85</f>
        <v>0</v>
      </c>
      <c r="Q84" s="68"/>
      <c r="R84" s="157">
        <f>R85</f>
        <v>324.4663596534</v>
      </c>
      <c r="S84" s="68"/>
      <c r="T84" s="158">
        <f>T85</f>
        <v>79.28344999999999</v>
      </c>
      <c r="AT84" s="24" t="s">
        <v>71</v>
      </c>
      <c r="AU84" s="24" t="s">
        <v>109</v>
      </c>
      <c r="BK84" s="159">
        <f>BK85</f>
        <v>0</v>
      </c>
    </row>
    <row r="85" spans="2:63" s="10" customFormat="1" ht="37.35" customHeight="1">
      <c r="B85" s="160"/>
      <c r="D85" s="161" t="s">
        <v>71</v>
      </c>
      <c r="E85" s="162" t="s">
        <v>131</v>
      </c>
      <c r="F85" s="162" t="s">
        <v>132</v>
      </c>
      <c r="I85" s="163"/>
      <c r="J85" s="164">
        <f>BK85</f>
        <v>0</v>
      </c>
      <c r="L85" s="160"/>
      <c r="M85" s="165"/>
      <c r="N85" s="166"/>
      <c r="O85" s="166"/>
      <c r="P85" s="167">
        <f>P86+P316+P342+P382+P476+P504+P526</f>
        <v>0</v>
      </c>
      <c r="Q85" s="166"/>
      <c r="R85" s="167">
        <f>R86+R316+R342+R382+R476+R504+R526</f>
        <v>324.4663596534</v>
      </c>
      <c r="S85" s="166"/>
      <c r="T85" s="168">
        <f>T86+T316+T342+T382+T476+T504+T526</f>
        <v>79.28344999999999</v>
      </c>
      <c r="AR85" s="161" t="s">
        <v>77</v>
      </c>
      <c r="AT85" s="169" t="s">
        <v>71</v>
      </c>
      <c r="AU85" s="169" t="s">
        <v>72</v>
      </c>
      <c r="AY85" s="161" t="s">
        <v>133</v>
      </c>
      <c r="BK85" s="170">
        <f>BK86+BK316+BK342+BK382+BK476+BK504+BK526</f>
        <v>0</v>
      </c>
    </row>
    <row r="86" spans="2:63" s="10" customFormat="1" ht="19.9" customHeight="1">
      <c r="B86" s="160"/>
      <c r="D86" s="171" t="s">
        <v>71</v>
      </c>
      <c r="E86" s="172" t="s">
        <v>77</v>
      </c>
      <c r="F86" s="172" t="s">
        <v>134</v>
      </c>
      <c r="I86" s="163"/>
      <c r="J86" s="173">
        <f>BK86</f>
        <v>0</v>
      </c>
      <c r="L86" s="160"/>
      <c r="M86" s="165"/>
      <c r="N86" s="166"/>
      <c r="O86" s="166"/>
      <c r="P86" s="167">
        <f>SUM(P87:P315)</f>
        <v>0</v>
      </c>
      <c r="Q86" s="166"/>
      <c r="R86" s="167">
        <f>SUM(R87:R315)</f>
        <v>305.04261304</v>
      </c>
      <c r="S86" s="166"/>
      <c r="T86" s="168">
        <f>SUM(T87:T315)</f>
        <v>79.09145</v>
      </c>
      <c r="AR86" s="161" t="s">
        <v>77</v>
      </c>
      <c r="AT86" s="169" t="s">
        <v>71</v>
      </c>
      <c r="AU86" s="169" t="s">
        <v>77</v>
      </c>
      <c r="AY86" s="161" t="s">
        <v>133</v>
      </c>
      <c r="BK86" s="170">
        <f>SUM(BK87:BK315)</f>
        <v>0</v>
      </c>
    </row>
    <row r="87" spans="2:65" s="1" customFormat="1" ht="22.5" customHeight="1">
      <c r="B87" s="174"/>
      <c r="C87" s="175" t="s">
        <v>77</v>
      </c>
      <c r="D87" s="175" t="s">
        <v>135</v>
      </c>
      <c r="E87" s="176" t="s">
        <v>250</v>
      </c>
      <c r="F87" s="177" t="s">
        <v>251</v>
      </c>
      <c r="G87" s="178" t="s">
        <v>236</v>
      </c>
      <c r="H87" s="179">
        <v>12.7</v>
      </c>
      <c r="I87" s="180"/>
      <c r="J87" s="181">
        <f>ROUND(I87*H87,2)</f>
        <v>0</v>
      </c>
      <c r="K87" s="177" t="s">
        <v>139</v>
      </c>
      <c r="L87" s="41"/>
      <c r="M87" s="182" t="s">
        <v>5</v>
      </c>
      <c r="N87" s="183" t="s">
        <v>43</v>
      </c>
      <c r="O87" s="42"/>
      <c r="P87" s="184">
        <f>O87*H87</f>
        <v>0</v>
      </c>
      <c r="Q87" s="184">
        <v>0</v>
      </c>
      <c r="R87" s="184">
        <f>Q87*H87</f>
        <v>0</v>
      </c>
      <c r="S87" s="184">
        <v>0.255</v>
      </c>
      <c r="T87" s="185">
        <f>S87*H87</f>
        <v>3.2384999999999997</v>
      </c>
      <c r="AR87" s="24" t="s">
        <v>88</v>
      </c>
      <c r="AT87" s="24" t="s">
        <v>135</v>
      </c>
      <c r="AU87" s="24" t="s">
        <v>81</v>
      </c>
      <c r="AY87" s="24" t="s">
        <v>133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4" t="s">
        <v>77</v>
      </c>
      <c r="BK87" s="186">
        <f>ROUND(I87*H87,2)</f>
        <v>0</v>
      </c>
      <c r="BL87" s="24" t="s">
        <v>88</v>
      </c>
      <c r="BM87" s="24" t="s">
        <v>648</v>
      </c>
    </row>
    <row r="88" spans="2:51" s="11" customFormat="1" ht="13.5">
      <c r="B88" s="187"/>
      <c r="D88" s="188" t="s">
        <v>141</v>
      </c>
      <c r="E88" s="189" t="s">
        <v>5</v>
      </c>
      <c r="F88" s="190" t="s">
        <v>649</v>
      </c>
      <c r="H88" s="191" t="s">
        <v>5</v>
      </c>
      <c r="I88" s="192"/>
      <c r="L88" s="187"/>
      <c r="M88" s="193"/>
      <c r="N88" s="194"/>
      <c r="O88" s="194"/>
      <c r="P88" s="194"/>
      <c r="Q88" s="194"/>
      <c r="R88" s="194"/>
      <c r="S88" s="194"/>
      <c r="T88" s="195"/>
      <c r="AT88" s="191" t="s">
        <v>141</v>
      </c>
      <c r="AU88" s="191" t="s">
        <v>81</v>
      </c>
      <c r="AV88" s="11" t="s">
        <v>77</v>
      </c>
      <c r="AW88" s="11" t="s">
        <v>36</v>
      </c>
      <c r="AX88" s="11" t="s">
        <v>72</v>
      </c>
      <c r="AY88" s="191" t="s">
        <v>133</v>
      </c>
    </row>
    <row r="89" spans="2:51" s="11" customFormat="1" ht="13.5">
      <c r="B89" s="187"/>
      <c r="D89" s="188" t="s">
        <v>141</v>
      </c>
      <c r="E89" s="189" t="s">
        <v>5</v>
      </c>
      <c r="F89" s="190" t="s">
        <v>650</v>
      </c>
      <c r="H89" s="191" t="s">
        <v>5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91" t="s">
        <v>141</v>
      </c>
      <c r="AU89" s="191" t="s">
        <v>81</v>
      </c>
      <c r="AV89" s="11" t="s">
        <v>77</v>
      </c>
      <c r="AW89" s="11" t="s">
        <v>36</v>
      </c>
      <c r="AX89" s="11" t="s">
        <v>72</v>
      </c>
      <c r="AY89" s="191" t="s">
        <v>133</v>
      </c>
    </row>
    <row r="90" spans="2:51" s="12" customFormat="1" ht="13.5">
      <c r="B90" s="196"/>
      <c r="D90" s="188" t="s">
        <v>141</v>
      </c>
      <c r="E90" s="197" t="s">
        <v>5</v>
      </c>
      <c r="F90" s="198" t="s">
        <v>651</v>
      </c>
      <c r="H90" s="199">
        <v>8.2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141</v>
      </c>
      <c r="AU90" s="197" t="s">
        <v>81</v>
      </c>
      <c r="AV90" s="12" t="s">
        <v>81</v>
      </c>
      <c r="AW90" s="12" t="s">
        <v>36</v>
      </c>
      <c r="AX90" s="12" t="s">
        <v>72</v>
      </c>
      <c r="AY90" s="197" t="s">
        <v>133</v>
      </c>
    </row>
    <row r="91" spans="2:51" s="11" customFormat="1" ht="13.5">
      <c r="B91" s="187"/>
      <c r="D91" s="188" t="s">
        <v>141</v>
      </c>
      <c r="E91" s="189" t="s">
        <v>5</v>
      </c>
      <c r="F91" s="190" t="s">
        <v>652</v>
      </c>
      <c r="H91" s="191" t="s">
        <v>5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91" t="s">
        <v>141</v>
      </c>
      <c r="AU91" s="191" t="s">
        <v>81</v>
      </c>
      <c r="AV91" s="11" t="s">
        <v>77</v>
      </c>
      <c r="AW91" s="11" t="s">
        <v>36</v>
      </c>
      <c r="AX91" s="11" t="s">
        <v>72</v>
      </c>
      <c r="AY91" s="191" t="s">
        <v>133</v>
      </c>
    </row>
    <row r="92" spans="2:51" s="12" customFormat="1" ht="13.5">
      <c r="B92" s="196"/>
      <c r="D92" s="188" t="s">
        <v>141</v>
      </c>
      <c r="E92" s="197" t="s">
        <v>5</v>
      </c>
      <c r="F92" s="198" t="s">
        <v>653</v>
      </c>
      <c r="H92" s="199">
        <v>4.5</v>
      </c>
      <c r="I92" s="200"/>
      <c r="L92" s="196"/>
      <c r="M92" s="201"/>
      <c r="N92" s="202"/>
      <c r="O92" s="202"/>
      <c r="P92" s="202"/>
      <c r="Q92" s="202"/>
      <c r="R92" s="202"/>
      <c r="S92" s="202"/>
      <c r="T92" s="203"/>
      <c r="AT92" s="197" t="s">
        <v>141</v>
      </c>
      <c r="AU92" s="197" t="s">
        <v>81</v>
      </c>
      <c r="AV92" s="12" t="s">
        <v>81</v>
      </c>
      <c r="AW92" s="12" t="s">
        <v>36</v>
      </c>
      <c r="AX92" s="12" t="s">
        <v>72</v>
      </c>
      <c r="AY92" s="197" t="s">
        <v>133</v>
      </c>
    </row>
    <row r="93" spans="2:51" s="14" customFormat="1" ht="13.5">
      <c r="B93" s="212"/>
      <c r="D93" s="213" t="s">
        <v>141</v>
      </c>
      <c r="E93" s="214" t="s">
        <v>5</v>
      </c>
      <c r="F93" s="215" t="s">
        <v>146</v>
      </c>
      <c r="H93" s="216">
        <v>12.7</v>
      </c>
      <c r="I93" s="217"/>
      <c r="L93" s="212"/>
      <c r="M93" s="218"/>
      <c r="N93" s="219"/>
      <c r="O93" s="219"/>
      <c r="P93" s="219"/>
      <c r="Q93" s="219"/>
      <c r="R93" s="219"/>
      <c r="S93" s="219"/>
      <c r="T93" s="220"/>
      <c r="AT93" s="221" t="s">
        <v>141</v>
      </c>
      <c r="AU93" s="221" t="s">
        <v>81</v>
      </c>
      <c r="AV93" s="14" t="s">
        <v>88</v>
      </c>
      <c r="AW93" s="14" t="s">
        <v>36</v>
      </c>
      <c r="AX93" s="14" t="s">
        <v>77</v>
      </c>
      <c r="AY93" s="221" t="s">
        <v>133</v>
      </c>
    </row>
    <row r="94" spans="2:65" s="1" customFormat="1" ht="22.5" customHeight="1">
      <c r="B94" s="174"/>
      <c r="C94" s="175" t="s">
        <v>81</v>
      </c>
      <c r="D94" s="175" t="s">
        <v>135</v>
      </c>
      <c r="E94" s="176" t="s">
        <v>257</v>
      </c>
      <c r="F94" s="177" t="s">
        <v>258</v>
      </c>
      <c r="G94" s="178" t="s">
        <v>236</v>
      </c>
      <c r="H94" s="179">
        <v>21.2</v>
      </c>
      <c r="I94" s="180"/>
      <c r="J94" s="181">
        <f>ROUND(I94*H94,2)</f>
        <v>0</v>
      </c>
      <c r="K94" s="177" t="s">
        <v>139</v>
      </c>
      <c r="L94" s="41"/>
      <c r="M94" s="182" t="s">
        <v>5</v>
      </c>
      <c r="N94" s="183" t="s">
        <v>43</v>
      </c>
      <c r="O94" s="42"/>
      <c r="P94" s="184">
        <f>O94*H94</f>
        <v>0</v>
      </c>
      <c r="Q94" s="184">
        <v>0</v>
      </c>
      <c r="R94" s="184">
        <f>Q94*H94</f>
        <v>0</v>
      </c>
      <c r="S94" s="184">
        <v>0.32</v>
      </c>
      <c r="T94" s="185">
        <f>S94*H94</f>
        <v>6.784</v>
      </c>
      <c r="AR94" s="24" t="s">
        <v>88</v>
      </c>
      <c r="AT94" s="24" t="s">
        <v>135</v>
      </c>
      <c r="AU94" s="24" t="s">
        <v>81</v>
      </c>
      <c r="AY94" s="24" t="s">
        <v>133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4" t="s">
        <v>77</v>
      </c>
      <c r="BK94" s="186">
        <f>ROUND(I94*H94,2)</f>
        <v>0</v>
      </c>
      <c r="BL94" s="24" t="s">
        <v>88</v>
      </c>
      <c r="BM94" s="24" t="s">
        <v>654</v>
      </c>
    </row>
    <row r="95" spans="2:51" s="11" customFormat="1" ht="13.5">
      <c r="B95" s="187"/>
      <c r="D95" s="188" t="s">
        <v>141</v>
      </c>
      <c r="E95" s="189" t="s">
        <v>5</v>
      </c>
      <c r="F95" s="190" t="s">
        <v>649</v>
      </c>
      <c r="H95" s="191" t="s">
        <v>5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91" t="s">
        <v>141</v>
      </c>
      <c r="AU95" s="191" t="s">
        <v>81</v>
      </c>
      <c r="AV95" s="11" t="s">
        <v>77</v>
      </c>
      <c r="AW95" s="11" t="s">
        <v>36</v>
      </c>
      <c r="AX95" s="11" t="s">
        <v>72</v>
      </c>
      <c r="AY95" s="191" t="s">
        <v>133</v>
      </c>
    </row>
    <row r="96" spans="2:51" s="11" customFormat="1" ht="27">
      <c r="B96" s="187"/>
      <c r="D96" s="188" t="s">
        <v>141</v>
      </c>
      <c r="E96" s="189" t="s">
        <v>5</v>
      </c>
      <c r="F96" s="190" t="s">
        <v>655</v>
      </c>
      <c r="H96" s="191" t="s">
        <v>5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91" t="s">
        <v>141</v>
      </c>
      <c r="AU96" s="191" t="s">
        <v>81</v>
      </c>
      <c r="AV96" s="11" t="s">
        <v>77</v>
      </c>
      <c r="AW96" s="11" t="s">
        <v>36</v>
      </c>
      <c r="AX96" s="11" t="s">
        <v>72</v>
      </c>
      <c r="AY96" s="191" t="s">
        <v>133</v>
      </c>
    </row>
    <row r="97" spans="2:51" s="11" customFormat="1" ht="13.5">
      <c r="B97" s="187"/>
      <c r="D97" s="188" t="s">
        <v>141</v>
      </c>
      <c r="E97" s="189" t="s">
        <v>5</v>
      </c>
      <c r="F97" s="190" t="s">
        <v>656</v>
      </c>
      <c r="H97" s="191" t="s">
        <v>5</v>
      </c>
      <c r="I97" s="192"/>
      <c r="L97" s="187"/>
      <c r="M97" s="193"/>
      <c r="N97" s="194"/>
      <c r="O97" s="194"/>
      <c r="P97" s="194"/>
      <c r="Q97" s="194"/>
      <c r="R97" s="194"/>
      <c r="S97" s="194"/>
      <c r="T97" s="195"/>
      <c r="AT97" s="191" t="s">
        <v>141</v>
      </c>
      <c r="AU97" s="191" t="s">
        <v>81</v>
      </c>
      <c r="AV97" s="11" t="s">
        <v>77</v>
      </c>
      <c r="AW97" s="11" t="s">
        <v>36</v>
      </c>
      <c r="AX97" s="11" t="s">
        <v>72</v>
      </c>
      <c r="AY97" s="191" t="s">
        <v>133</v>
      </c>
    </row>
    <row r="98" spans="2:51" s="12" customFormat="1" ht="13.5">
      <c r="B98" s="196"/>
      <c r="D98" s="188" t="s">
        <v>141</v>
      </c>
      <c r="E98" s="197" t="s">
        <v>5</v>
      </c>
      <c r="F98" s="198" t="s">
        <v>657</v>
      </c>
      <c r="H98" s="199">
        <v>18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141</v>
      </c>
      <c r="AU98" s="197" t="s">
        <v>81</v>
      </c>
      <c r="AV98" s="12" t="s">
        <v>81</v>
      </c>
      <c r="AW98" s="12" t="s">
        <v>36</v>
      </c>
      <c r="AX98" s="12" t="s">
        <v>72</v>
      </c>
      <c r="AY98" s="197" t="s">
        <v>133</v>
      </c>
    </row>
    <row r="99" spans="2:51" s="11" customFormat="1" ht="13.5">
      <c r="B99" s="187"/>
      <c r="D99" s="188" t="s">
        <v>141</v>
      </c>
      <c r="E99" s="189" t="s">
        <v>5</v>
      </c>
      <c r="F99" s="190" t="s">
        <v>658</v>
      </c>
      <c r="H99" s="191" t="s">
        <v>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91" t="s">
        <v>141</v>
      </c>
      <c r="AU99" s="191" t="s">
        <v>81</v>
      </c>
      <c r="AV99" s="11" t="s">
        <v>77</v>
      </c>
      <c r="AW99" s="11" t="s">
        <v>36</v>
      </c>
      <c r="AX99" s="11" t="s">
        <v>72</v>
      </c>
      <c r="AY99" s="191" t="s">
        <v>133</v>
      </c>
    </row>
    <row r="100" spans="2:51" s="12" customFormat="1" ht="13.5">
      <c r="B100" s="196"/>
      <c r="D100" s="188" t="s">
        <v>141</v>
      </c>
      <c r="E100" s="197" t="s">
        <v>5</v>
      </c>
      <c r="F100" s="198" t="s">
        <v>659</v>
      </c>
      <c r="H100" s="199">
        <v>3.2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141</v>
      </c>
      <c r="AU100" s="197" t="s">
        <v>81</v>
      </c>
      <c r="AV100" s="12" t="s">
        <v>81</v>
      </c>
      <c r="AW100" s="12" t="s">
        <v>36</v>
      </c>
      <c r="AX100" s="12" t="s">
        <v>72</v>
      </c>
      <c r="AY100" s="197" t="s">
        <v>133</v>
      </c>
    </row>
    <row r="101" spans="2:51" s="14" customFormat="1" ht="13.5">
      <c r="B101" s="212"/>
      <c r="D101" s="213" t="s">
        <v>141</v>
      </c>
      <c r="E101" s="214" t="s">
        <v>5</v>
      </c>
      <c r="F101" s="215" t="s">
        <v>146</v>
      </c>
      <c r="H101" s="216">
        <v>21.2</v>
      </c>
      <c r="I101" s="217"/>
      <c r="L101" s="212"/>
      <c r="M101" s="218"/>
      <c r="N101" s="219"/>
      <c r="O101" s="219"/>
      <c r="P101" s="219"/>
      <c r="Q101" s="219"/>
      <c r="R101" s="219"/>
      <c r="S101" s="219"/>
      <c r="T101" s="220"/>
      <c r="AT101" s="221" t="s">
        <v>141</v>
      </c>
      <c r="AU101" s="221" t="s">
        <v>81</v>
      </c>
      <c r="AV101" s="14" t="s">
        <v>88</v>
      </c>
      <c r="AW101" s="14" t="s">
        <v>36</v>
      </c>
      <c r="AX101" s="14" t="s">
        <v>77</v>
      </c>
      <c r="AY101" s="221" t="s">
        <v>133</v>
      </c>
    </row>
    <row r="102" spans="2:65" s="1" customFormat="1" ht="31.5" customHeight="1">
      <c r="B102" s="174"/>
      <c r="C102" s="175" t="s">
        <v>85</v>
      </c>
      <c r="D102" s="175" t="s">
        <v>135</v>
      </c>
      <c r="E102" s="176" t="s">
        <v>263</v>
      </c>
      <c r="F102" s="177" t="s">
        <v>264</v>
      </c>
      <c r="G102" s="178" t="s">
        <v>236</v>
      </c>
      <c r="H102" s="179">
        <v>28.75</v>
      </c>
      <c r="I102" s="180"/>
      <c r="J102" s="181">
        <f>ROUND(I102*H102,2)</f>
        <v>0</v>
      </c>
      <c r="K102" s="177" t="s">
        <v>139</v>
      </c>
      <c r="L102" s="41"/>
      <c r="M102" s="182" t="s">
        <v>5</v>
      </c>
      <c r="N102" s="183" t="s">
        <v>43</v>
      </c>
      <c r="O102" s="42"/>
      <c r="P102" s="184">
        <f>O102*H102</f>
        <v>0</v>
      </c>
      <c r="Q102" s="184">
        <v>0</v>
      </c>
      <c r="R102" s="184">
        <f>Q102*H102</f>
        <v>0</v>
      </c>
      <c r="S102" s="184">
        <v>0.425</v>
      </c>
      <c r="T102" s="185">
        <f>S102*H102</f>
        <v>12.21875</v>
      </c>
      <c r="AR102" s="24" t="s">
        <v>88</v>
      </c>
      <c r="AT102" s="24" t="s">
        <v>135</v>
      </c>
      <c r="AU102" s="24" t="s">
        <v>81</v>
      </c>
      <c r="AY102" s="24" t="s">
        <v>133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4" t="s">
        <v>77</v>
      </c>
      <c r="BK102" s="186">
        <f>ROUND(I102*H102,2)</f>
        <v>0</v>
      </c>
      <c r="BL102" s="24" t="s">
        <v>88</v>
      </c>
      <c r="BM102" s="24" t="s">
        <v>660</v>
      </c>
    </row>
    <row r="103" spans="2:51" s="11" customFormat="1" ht="13.5">
      <c r="B103" s="187"/>
      <c r="D103" s="188" t="s">
        <v>141</v>
      </c>
      <c r="E103" s="189" t="s">
        <v>5</v>
      </c>
      <c r="F103" s="190" t="s">
        <v>649</v>
      </c>
      <c r="H103" s="191" t="s">
        <v>5</v>
      </c>
      <c r="I103" s="192"/>
      <c r="L103" s="187"/>
      <c r="M103" s="193"/>
      <c r="N103" s="194"/>
      <c r="O103" s="194"/>
      <c r="P103" s="194"/>
      <c r="Q103" s="194"/>
      <c r="R103" s="194"/>
      <c r="S103" s="194"/>
      <c r="T103" s="195"/>
      <c r="AT103" s="191" t="s">
        <v>141</v>
      </c>
      <c r="AU103" s="191" t="s">
        <v>81</v>
      </c>
      <c r="AV103" s="11" t="s">
        <v>77</v>
      </c>
      <c r="AW103" s="11" t="s">
        <v>36</v>
      </c>
      <c r="AX103" s="11" t="s">
        <v>72</v>
      </c>
      <c r="AY103" s="191" t="s">
        <v>133</v>
      </c>
    </row>
    <row r="104" spans="2:51" s="11" customFormat="1" ht="13.5">
      <c r="B104" s="187"/>
      <c r="D104" s="188" t="s">
        <v>141</v>
      </c>
      <c r="E104" s="189" t="s">
        <v>5</v>
      </c>
      <c r="F104" s="190" t="s">
        <v>266</v>
      </c>
      <c r="H104" s="191" t="s">
        <v>5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91" t="s">
        <v>141</v>
      </c>
      <c r="AU104" s="191" t="s">
        <v>81</v>
      </c>
      <c r="AV104" s="11" t="s">
        <v>77</v>
      </c>
      <c r="AW104" s="11" t="s">
        <v>36</v>
      </c>
      <c r="AX104" s="11" t="s">
        <v>72</v>
      </c>
      <c r="AY104" s="191" t="s">
        <v>133</v>
      </c>
    </row>
    <row r="105" spans="2:51" s="11" customFormat="1" ht="13.5">
      <c r="B105" s="187"/>
      <c r="D105" s="188" t="s">
        <v>141</v>
      </c>
      <c r="E105" s="189" t="s">
        <v>5</v>
      </c>
      <c r="F105" s="190" t="s">
        <v>656</v>
      </c>
      <c r="H105" s="191" t="s">
        <v>5</v>
      </c>
      <c r="I105" s="192"/>
      <c r="L105" s="187"/>
      <c r="M105" s="193"/>
      <c r="N105" s="194"/>
      <c r="O105" s="194"/>
      <c r="P105" s="194"/>
      <c r="Q105" s="194"/>
      <c r="R105" s="194"/>
      <c r="S105" s="194"/>
      <c r="T105" s="195"/>
      <c r="AT105" s="191" t="s">
        <v>141</v>
      </c>
      <c r="AU105" s="191" t="s">
        <v>81</v>
      </c>
      <c r="AV105" s="11" t="s">
        <v>77</v>
      </c>
      <c r="AW105" s="11" t="s">
        <v>36</v>
      </c>
      <c r="AX105" s="11" t="s">
        <v>72</v>
      </c>
      <c r="AY105" s="191" t="s">
        <v>133</v>
      </c>
    </row>
    <row r="106" spans="2:51" s="12" customFormat="1" ht="13.5">
      <c r="B106" s="196"/>
      <c r="D106" s="188" t="s">
        <v>141</v>
      </c>
      <c r="E106" s="197" t="s">
        <v>5</v>
      </c>
      <c r="F106" s="198" t="s">
        <v>661</v>
      </c>
      <c r="H106" s="199">
        <v>21.2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141</v>
      </c>
      <c r="AU106" s="197" t="s">
        <v>81</v>
      </c>
      <c r="AV106" s="12" t="s">
        <v>81</v>
      </c>
      <c r="AW106" s="12" t="s">
        <v>36</v>
      </c>
      <c r="AX106" s="12" t="s">
        <v>72</v>
      </c>
      <c r="AY106" s="197" t="s">
        <v>133</v>
      </c>
    </row>
    <row r="107" spans="2:51" s="11" customFormat="1" ht="13.5">
      <c r="B107" s="187"/>
      <c r="D107" s="188" t="s">
        <v>141</v>
      </c>
      <c r="E107" s="189" t="s">
        <v>5</v>
      </c>
      <c r="F107" s="190" t="s">
        <v>662</v>
      </c>
      <c r="H107" s="191" t="s">
        <v>5</v>
      </c>
      <c r="I107" s="192"/>
      <c r="L107" s="187"/>
      <c r="M107" s="193"/>
      <c r="N107" s="194"/>
      <c r="O107" s="194"/>
      <c r="P107" s="194"/>
      <c r="Q107" s="194"/>
      <c r="R107" s="194"/>
      <c r="S107" s="194"/>
      <c r="T107" s="195"/>
      <c r="AT107" s="191" t="s">
        <v>141</v>
      </c>
      <c r="AU107" s="191" t="s">
        <v>81</v>
      </c>
      <c r="AV107" s="11" t="s">
        <v>77</v>
      </c>
      <c r="AW107" s="11" t="s">
        <v>36</v>
      </c>
      <c r="AX107" s="11" t="s">
        <v>72</v>
      </c>
      <c r="AY107" s="191" t="s">
        <v>133</v>
      </c>
    </row>
    <row r="108" spans="2:51" s="12" customFormat="1" ht="13.5">
      <c r="B108" s="196"/>
      <c r="D108" s="188" t="s">
        <v>141</v>
      </c>
      <c r="E108" s="197" t="s">
        <v>5</v>
      </c>
      <c r="F108" s="198" t="s">
        <v>663</v>
      </c>
      <c r="H108" s="199">
        <v>3.8</v>
      </c>
      <c r="I108" s="200"/>
      <c r="L108" s="196"/>
      <c r="M108" s="201"/>
      <c r="N108" s="202"/>
      <c r="O108" s="202"/>
      <c r="P108" s="202"/>
      <c r="Q108" s="202"/>
      <c r="R108" s="202"/>
      <c r="S108" s="202"/>
      <c r="T108" s="203"/>
      <c r="AT108" s="197" t="s">
        <v>141</v>
      </c>
      <c r="AU108" s="197" t="s">
        <v>81</v>
      </c>
      <c r="AV108" s="12" t="s">
        <v>81</v>
      </c>
      <c r="AW108" s="12" t="s">
        <v>36</v>
      </c>
      <c r="AX108" s="12" t="s">
        <v>72</v>
      </c>
      <c r="AY108" s="197" t="s">
        <v>133</v>
      </c>
    </row>
    <row r="109" spans="2:51" s="11" customFormat="1" ht="13.5">
      <c r="B109" s="187"/>
      <c r="D109" s="188" t="s">
        <v>141</v>
      </c>
      <c r="E109" s="189" t="s">
        <v>5</v>
      </c>
      <c r="F109" s="190" t="s">
        <v>652</v>
      </c>
      <c r="H109" s="191" t="s">
        <v>5</v>
      </c>
      <c r="I109" s="192"/>
      <c r="L109" s="187"/>
      <c r="M109" s="193"/>
      <c r="N109" s="194"/>
      <c r="O109" s="194"/>
      <c r="P109" s="194"/>
      <c r="Q109" s="194"/>
      <c r="R109" s="194"/>
      <c r="S109" s="194"/>
      <c r="T109" s="195"/>
      <c r="AT109" s="191" t="s">
        <v>141</v>
      </c>
      <c r="AU109" s="191" t="s">
        <v>81</v>
      </c>
      <c r="AV109" s="11" t="s">
        <v>77</v>
      </c>
      <c r="AW109" s="11" t="s">
        <v>36</v>
      </c>
      <c r="AX109" s="11" t="s">
        <v>72</v>
      </c>
      <c r="AY109" s="191" t="s">
        <v>133</v>
      </c>
    </row>
    <row r="110" spans="2:51" s="12" customFormat="1" ht="13.5">
      <c r="B110" s="196"/>
      <c r="D110" s="188" t="s">
        <v>141</v>
      </c>
      <c r="E110" s="197" t="s">
        <v>5</v>
      </c>
      <c r="F110" s="198" t="s">
        <v>664</v>
      </c>
      <c r="H110" s="199">
        <v>3.75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141</v>
      </c>
      <c r="AU110" s="197" t="s">
        <v>81</v>
      </c>
      <c r="AV110" s="12" t="s">
        <v>81</v>
      </c>
      <c r="AW110" s="12" t="s">
        <v>36</v>
      </c>
      <c r="AX110" s="12" t="s">
        <v>72</v>
      </c>
      <c r="AY110" s="197" t="s">
        <v>133</v>
      </c>
    </row>
    <row r="111" spans="2:51" s="14" customFormat="1" ht="13.5">
      <c r="B111" s="212"/>
      <c r="D111" s="213" t="s">
        <v>141</v>
      </c>
      <c r="E111" s="214" t="s">
        <v>5</v>
      </c>
      <c r="F111" s="215" t="s">
        <v>146</v>
      </c>
      <c r="H111" s="216">
        <v>28.75</v>
      </c>
      <c r="I111" s="217"/>
      <c r="L111" s="212"/>
      <c r="M111" s="218"/>
      <c r="N111" s="219"/>
      <c r="O111" s="219"/>
      <c r="P111" s="219"/>
      <c r="Q111" s="219"/>
      <c r="R111" s="219"/>
      <c r="S111" s="219"/>
      <c r="T111" s="220"/>
      <c r="AT111" s="221" t="s">
        <v>141</v>
      </c>
      <c r="AU111" s="221" t="s">
        <v>81</v>
      </c>
      <c r="AV111" s="14" t="s">
        <v>88</v>
      </c>
      <c r="AW111" s="14" t="s">
        <v>36</v>
      </c>
      <c r="AX111" s="14" t="s">
        <v>77</v>
      </c>
      <c r="AY111" s="221" t="s">
        <v>133</v>
      </c>
    </row>
    <row r="112" spans="2:65" s="1" customFormat="1" ht="22.5" customHeight="1">
      <c r="B112" s="174"/>
      <c r="C112" s="175" t="s">
        <v>88</v>
      </c>
      <c r="D112" s="175" t="s">
        <v>135</v>
      </c>
      <c r="E112" s="176" t="s">
        <v>268</v>
      </c>
      <c r="F112" s="177" t="s">
        <v>269</v>
      </c>
      <c r="G112" s="178" t="s">
        <v>236</v>
      </c>
      <c r="H112" s="179">
        <v>28.6</v>
      </c>
      <c r="I112" s="180"/>
      <c r="J112" s="181">
        <f>ROUND(I112*H112,2)</f>
        <v>0</v>
      </c>
      <c r="K112" s="177" t="s">
        <v>139</v>
      </c>
      <c r="L112" s="41"/>
      <c r="M112" s="182" t="s">
        <v>5</v>
      </c>
      <c r="N112" s="183" t="s">
        <v>43</v>
      </c>
      <c r="O112" s="42"/>
      <c r="P112" s="184">
        <f>O112*H112</f>
        <v>0</v>
      </c>
      <c r="Q112" s="184">
        <v>0</v>
      </c>
      <c r="R112" s="184">
        <f>Q112*H112</f>
        <v>0</v>
      </c>
      <c r="S112" s="184">
        <v>0.625</v>
      </c>
      <c r="T112" s="185">
        <f>S112*H112</f>
        <v>17.875</v>
      </c>
      <c r="AR112" s="24" t="s">
        <v>88</v>
      </c>
      <c r="AT112" s="24" t="s">
        <v>135</v>
      </c>
      <c r="AU112" s="24" t="s">
        <v>81</v>
      </c>
      <c r="AY112" s="24" t="s">
        <v>133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4" t="s">
        <v>77</v>
      </c>
      <c r="BK112" s="186">
        <f>ROUND(I112*H112,2)</f>
        <v>0</v>
      </c>
      <c r="BL112" s="24" t="s">
        <v>88</v>
      </c>
      <c r="BM112" s="24" t="s">
        <v>665</v>
      </c>
    </row>
    <row r="113" spans="2:51" s="11" customFormat="1" ht="13.5">
      <c r="B113" s="187"/>
      <c r="D113" s="188" t="s">
        <v>141</v>
      </c>
      <c r="E113" s="189" t="s">
        <v>5</v>
      </c>
      <c r="F113" s="190" t="s">
        <v>649</v>
      </c>
      <c r="H113" s="191" t="s">
        <v>5</v>
      </c>
      <c r="I113" s="192"/>
      <c r="L113" s="187"/>
      <c r="M113" s="193"/>
      <c r="N113" s="194"/>
      <c r="O113" s="194"/>
      <c r="P113" s="194"/>
      <c r="Q113" s="194"/>
      <c r="R113" s="194"/>
      <c r="S113" s="194"/>
      <c r="T113" s="195"/>
      <c r="AT113" s="191" t="s">
        <v>141</v>
      </c>
      <c r="AU113" s="191" t="s">
        <v>81</v>
      </c>
      <c r="AV113" s="11" t="s">
        <v>77</v>
      </c>
      <c r="AW113" s="11" t="s">
        <v>36</v>
      </c>
      <c r="AX113" s="11" t="s">
        <v>72</v>
      </c>
      <c r="AY113" s="191" t="s">
        <v>133</v>
      </c>
    </row>
    <row r="114" spans="2:51" s="11" customFormat="1" ht="13.5">
      <c r="B114" s="187"/>
      <c r="D114" s="188" t="s">
        <v>141</v>
      </c>
      <c r="E114" s="189" t="s">
        <v>5</v>
      </c>
      <c r="F114" s="190" t="s">
        <v>271</v>
      </c>
      <c r="H114" s="191" t="s">
        <v>5</v>
      </c>
      <c r="I114" s="192"/>
      <c r="L114" s="187"/>
      <c r="M114" s="193"/>
      <c r="N114" s="194"/>
      <c r="O114" s="194"/>
      <c r="P114" s="194"/>
      <c r="Q114" s="194"/>
      <c r="R114" s="194"/>
      <c r="S114" s="194"/>
      <c r="T114" s="195"/>
      <c r="AT114" s="191" t="s">
        <v>141</v>
      </c>
      <c r="AU114" s="191" t="s">
        <v>81</v>
      </c>
      <c r="AV114" s="11" t="s">
        <v>77</v>
      </c>
      <c r="AW114" s="11" t="s">
        <v>36</v>
      </c>
      <c r="AX114" s="11" t="s">
        <v>72</v>
      </c>
      <c r="AY114" s="191" t="s">
        <v>133</v>
      </c>
    </row>
    <row r="115" spans="2:51" s="11" customFormat="1" ht="13.5">
      <c r="B115" s="187"/>
      <c r="D115" s="188" t="s">
        <v>141</v>
      </c>
      <c r="E115" s="189" t="s">
        <v>5</v>
      </c>
      <c r="F115" s="190" t="s">
        <v>656</v>
      </c>
      <c r="H115" s="191" t="s">
        <v>5</v>
      </c>
      <c r="I115" s="192"/>
      <c r="L115" s="187"/>
      <c r="M115" s="193"/>
      <c r="N115" s="194"/>
      <c r="O115" s="194"/>
      <c r="P115" s="194"/>
      <c r="Q115" s="194"/>
      <c r="R115" s="194"/>
      <c r="S115" s="194"/>
      <c r="T115" s="195"/>
      <c r="AT115" s="191" t="s">
        <v>141</v>
      </c>
      <c r="AU115" s="191" t="s">
        <v>81</v>
      </c>
      <c r="AV115" s="11" t="s">
        <v>77</v>
      </c>
      <c r="AW115" s="11" t="s">
        <v>36</v>
      </c>
      <c r="AX115" s="11" t="s">
        <v>72</v>
      </c>
      <c r="AY115" s="191" t="s">
        <v>133</v>
      </c>
    </row>
    <row r="116" spans="2:51" s="12" customFormat="1" ht="13.5">
      <c r="B116" s="196"/>
      <c r="D116" s="188" t="s">
        <v>141</v>
      </c>
      <c r="E116" s="197" t="s">
        <v>5</v>
      </c>
      <c r="F116" s="198" t="s">
        <v>666</v>
      </c>
      <c r="H116" s="199">
        <v>17.3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141</v>
      </c>
      <c r="AU116" s="197" t="s">
        <v>81</v>
      </c>
      <c r="AV116" s="12" t="s">
        <v>81</v>
      </c>
      <c r="AW116" s="12" t="s">
        <v>36</v>
      </c>
      <c r="AX116" s="12" t="s">
        <v>72</v>
      </c>
      <c r="AY116" s="197" t="s">
        <v>133</v>
      </c>
    </row>
    <row r="117" spans="2:51" s="11" customFormat="1" ht="13.5">
      <c r="B117" s="187"/>
      <c r="D117" s="188" t="s">
        <v>141</v>
      </c>
      <c r="E117" s="189" t="s">
        <v>5</v>
      </c>
      <c r="F117" s="190" t="s">
        <v>667</v>
      </c>
      <c r="H117" s="191" t="s">
        <v>5</v>
      </c>
      <c r="I117" s="192"/>
      <c r="L117" s="187"/>
      <c r="M117" s="193"/>
      <c r="N117" s="194"/>
      <c r="O117" s="194"/>
      <c r="P117" s="194"/>
      <c r="Q117" s="194"/>
      <c r="R117" s="194"/>
      <c r="S117" s="194"/>
      <c r="T117" s="195"/>
      <c r="AT117" s="191" t="s">
        <v>141</v>
      </c>
      <c r="AU117" s="191" t="s">
        <v>81</v>
      </c>
      <c r="AV117" s="11" t="s">
        <v>77</v>
      </c>
      <c r="AW117" s="11" t="s">
        <v>36</v>
      </c>
      <c r="AX117" s="11" t="s">
        <v>72</v>
      </c>
      <c r="AY117" s="191" t="s">
        <v>133</v>
      </c>
    </row>
    <row r="118" spans="2:51" s="12" customFormat="1" ht="13.5">
      <c r="B118" s="196"/>
      <c r="D118" s="188" t="s">
        <v>141</v>
      </c>
      <c r="E118" s="197" t="s">
        <v>5</v>
      </c>
      <c r="F118" s="198" t="s">
        <v>668</v>
      </c>
      <c r="H118" s="199">
        <v>1.3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141</v>
      </c>
      <c r="AU118" s="197" t="s">
        <v>81</v>
      </c>
      <c r="AV118" s="12" t="s">
        <v>81</v>
      </c>
      <c r="AW118" s="12" t="s">
        <v>36</v>
      </c>
      <c r="AX118" s="12" t="s">
        <v>72</v>
      </c>
      <c r="AY118" s="197" t="s">
        <v>133</v>
      </c>
    </row>
    <row r="119" spans="2:51" s="11" customFormat="1" ht="13.5">
      <c r="B119" s="187"/>
      <c r="D119" s="188" t="s">
        <v>141</v>
      </c>
      <c r="E119" s="189" t="s">
        <v>5</v>
      </c>
      <c r="F119" s="190" t="s">
        <v>669</v>
      </c>
      <c r="H119" s="191" t="s">
        <v>5</v>
      </c>
      <c r="I119" s="192"/>
      <c r="L119" s="187"/>
      <c r="M119" s="193"/>
      <c r="N119" s="194"/>
      <c r="O119" s="194"/>
      <c r="P119" s="194"/>
      <c r="Q119" s="194"/>
      <c r="R119" s="194"/>
      <c r="S119" s="194"/>
      <c r="T119" s="195"/>
      <c r="AT119" s="191" t="s">
        <v>141</v>
      </c>
      <c r="AU119" s="191" t="s">
        <v>81</v>
      </c>
      <c r="AV119" s="11" t="s">
        <v>77</v>
      </c>
      <c r="AW119" s="11" t="s">
        <v>36</v>
      </c>
      <c r="AX119" s="11" t="s">
        <v>72</v>
      </c>
      <c r="AY119" s="191" t="s">
        <v>133</v>
      </c>
    </row>
    <row r="120" spans="2:51" s="12" customFormat="1" ht="13.5">
      <c r="B120" s="196"/>
      <c r="D120" s="188" t="s">
        <v>141</v>
      </c>
      <c r="E120" s="197" t="s">
        <v>5</v>
      </c>
      <c r="F120" s="198" t="s">
        <v>670</v>
      </c>
      <c r="H120" s="199">
        <v>4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141</v>
      </c>
      <c r="AU120" s="197" t="s">
        <v>81</v>
      </c>
      <c r="AV120" s="12" t="s">
        <v>81</v>
      </c>
      <c r="AW120" s="12" t="s">
        <v>36</v>
      </c>
      <c r="AX120" s="12" t="s">
        <v>72</v>
      </c>
      <c r="AY120" s="197" t="s">
        <v>133</v>
      </c>
    </row>
    <row r="121" spans="2:51" s="11" customFormat="1" ht="13.5">
      <c r="B121" s="187"/>
      <c r="D121" s="188" t="s">
        <v>141</v>
      </c>
      <c r="E121" s="189" t="s">
        <v>5</v>
      </c>
      <c r="F121" s="190" t="s">
        <v>650</v>
      </c>
      <c r="H121" s="191" t="s">
        <v>5</v>
      </c>
      <c r="I121" s="192"/>
      <c r="L121" s="187"/>
      <c r="M121" s="193"/>
      <c r="N121" s="194"/>
      <c r="O121" s="194"/>
      <c r="P121" s="194"/>
      <c r="Q121" s="194"/>
      <c r="R121" s="194"/>
      <c r="S121" s="194"/>
      <c r="T121" s="195"/>
      <c r="AT121" s="191" t="s">
        <v>141</v>
      </c>
      <c r="AU121" s="191" t="s">
        <v>81</v>
      </c>
      <c r="AV121" s="11" t="s">
        <v>77</v>
      </c>
      <c r="AW121" s="11" t="s">
        <v>36</v>
      </c>
      <c r="AX121" s="11" t="s">
        <v>72</v>
      </c>
      <c r="AY121" s="191" t="s">
        <v>133</v>
      </c>
    </row>
    <row r="122" spans="2:51" s="12" customFormat="1" ht="13.5">
      <c r="B122" s="196"/>
      <c r="D122" s="188" t="s">
        <v>141</v>
      </c>
      <c r="E122" s="197" t="s">
        <v>5</v>
      </c>
      <c r="F122" s="198" t="s">
        <v>671</v>
      </c>
      <c r="H122" s="199">
        <v>1.8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141</v>
      </c>
      <c r="AU122" s="197" t="s">
        <v>81</v>
      </c>
      <c r="AV122" s="12" t="s">
        <v>81</v>
      </c>
      <c r="AW122" s="12" t="s">
        <v>36</v>
      </c>
      <c r="AX122" s="12" t="s">
        <v>72</v>
      </c>
      <c r="AY122" s="197" t="s">
        <v>133</v>
      </c>
    </row>
    <row r="123" spans="2:51" s="11" customFormat="1" ht="13.5">
      <c r="B123" s="187"/>
      <c r="D123" s="188" t="s">
        <v>141</v>
      </c>
      <c r="E123" s="189" t="s">
        <v>5</v>
      </c>
      <c r="F123" s="190" t="s">
        <v>672</v>
      </c>
      <c r="H123" s="191" t="s">
        <v>5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91" t="s">
        <v>141</v>
      </c>
      <c r="AU123" s="191" t="s">
        <v>81</v>
      </c>
      <c r="AV123" s="11" t="s">
        <v>77</v>
      </c>
      <c r="AW123" s="11" t="s">
        <v>36</v>
      </c>
      <c r="AX123" s="11" t="s">
        <v>72</v>
      </c>
      <c r="AY123" s="191" t="s">
        <v>133</v>
      </c>
    </row>
    <row r="124" spans="2:51" s="12" customFormat="1" ht="13.5">
      <c r="B124" s="196"/>
      <c r="D124" s="188" t="s">
        <v>141</v>
      </c>
      <c r="E124" s="197" t="s">
        <v>5</v>
      </c>
      <c r="F124" s="198" t="s">
        <v>673</v>
      </c>
      <c r="H124" s="199">
        <v>4.2</v>
      </c>
      <c r="I124" s="200"/>
      <c r="L124" s="196"/>
      <c r="M124" s="201"/>
      <c r="N124" s="202"/>
      <c r="O124" s="202"/>
      <c r="P124" s="202"/>
      <c r="Q124" s="202"/>
      <c r="R124" s="202"/>
      <c r="S124" s="202"/>
      <c r="T124" s="203"/>
      <c r="AT124" s="197" t="s">
        <v>141</v>
      </c>
      <c r="AU124" s="197" t="s">
        <v>81</v>
      </c>
      <c r="AV124" s="12" t="s">
        <v>81</v>
      </c>
      <c r="AW124" s="12" t="s">
        <v>36</v>
      </c>
      <c r="AX124" s="12" t="s">
        <v>72</v>
      </c>
      <c r="AY124" s="197" t="s">
        <v>133</v>
      </c>
    </row>
    <row r="125" spans="2:51" s="14" customFormat="1" ht="13.5">
      <c r="B125" s="212"/>
      <c r="D125" s="213" t="s">
        <v>141</v>
      </c>
      <c r="E125" s="214" t="s">
        <v>5</v>
      </c>
      <c r="F125" s="215" t="s">
        <v>146</v>
      </c>
      <c r="H125" s="216">
        <v>28.6</v>
      </c>
      <c r="I125" s="217"/>
      <c r="L125" s="212"/>
      <c r="M125" s="218"/>
      <c r="N125" s="219"/>
      <c r="O125" s="219"/>
      <c r="P125" s="219"/>
      <c r="Q125" s="219"/>
      <c r="R125" s="219"/>
      <c r="S125" s="219"/>
      <c r="T125" s="220"/>
      <c r="AT125" s="221" t="s">
        <v>141</v>
      </c>
      <c r="AU125" s="221" t="s">
        <v>81</v>
      </c>
      <c r="AV125" s="14" t="s">
        <v>88</v>
      </c>
      <c r="AW125" s="14" t="s">
        <v>36</v>
      </c>
      <c r="AX125" s="14" t="s">
        <v>77</v>
      </c>
      <c r="AY125" s="221" t="s">
        <v>133</v>
      </c>
    </row>
    <row r="126" spans="2:65" s="1" customFormat="1" ht="22.5" customHeight="1">
      <c r="B126" s="174"/>
      <c r="C126" s="175" t="s">
        <v>91</v>
      </c>
      <c r="D126" s="175" t="s">
        <v>135</v>
      </c>
      <c r="E126" s="176" t="s">
        <v>674</v>
      </c>
      <c r="F126" s="177" t="s">
        <v>675</v>
      </c>
      <c r="G126" s="178" t="s">
        <v>236</v>
      </c>
      <c r="H126" s="179">
        <v>21.57</v>
      </c>
      <c r="I126" s="180"/>
      <c r="J126" s="181">
        <f>ROUND(I126*H126,2)</f>
        <v>0</v>
      </c>
      <c r="K126" s="177" t="s">
        <v>139</v>
      </c>
      <c r="L126" s="41"/>
      <c r="M126" s="182" t="s">
        <v>5</v>
      </c>
      <c r="N126" s="183" t="s">
        <v>43</v>
      </c>
      <c r="O126" s="42"/>
      <c r="P126" s="184">
        <f>O126*H126</f>
        <v>0</v>
      </c>
      <c r="Q126" s="184">
        <v>0</v>
      </c>
      <c r="R126" s="184">
        <f>Q126*H126</f>
        <v>0</v>
      </c>
      <c r="S126" s="184">
        <v>0.22</v>
      </c>
      <c r="T126" s="185">
        <f>S126*H126</f>
        <v>4.7454</v>
      </c>
      <c r="AR126" s="24" t="s">
        <v>88</v>
      </c>
      <c r="AT126" s="24" t="s">
        <v>135</v>
      </c>
      <c r="AU126" s="24" t="s">
        <v>81</v>
      </c>
      <c r="AY126" s="24" t="s">
        <v>133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4" t="s">
        <v>77</v>
      </c>
      <c r="BK126" s="186">
        <f>ROUND(I126*H126,2)</f>
        <v>0</v>
      </c>
      <c r="BL126" s="24" t="s">
        <v>88</v>
      </c>
      <c r="BM126" s="24" t="s">
        <v>676</v>
      </c>
    </row>
    <row r="127" spans="2:51" s="11" customFormat="1" ht="13.5">
      <c r="B127" s="187"/>
      <c r="D127" s="188" t="s">
        <v>141</v>
      </c>
      <c r="E127" s="189" t="s">
        <v>5</v>
      </c>
      <c r="F127" s="190" t="s">
        <v>649</v>
      </c>
      <c r="H127" s="191" t="s">
        <v>5</v>
      </c>
      <c r="I127" s="192"/>
      <c r="L127" s="187"/>
      <c r="M127" s="193"/>
      <c r="N127" s="194"/>
      <c r="O127" s="194"/>
      <c r="P127" s="194"/>
      <c r="Q127" s="194"/>
      <c r="R127" s="194"/>
      <c r="S127" s="194"/>
      <c r="T127" s="195"/>
      <c r="AT127" s="191" t="s">
        <v>141</v>
      </c>
      <c r="AU127" s="191" t="s">
        <v>81</v>
      </c>
      <c r="AV127" s="11" t="s">
        <v>77</v>
      </c>
      <c r="AW127" s="11" t="s">
        <v>36</v>
      </c>
      <c r="AX127" s="11" t="s">
        <v>72</v>
      </c>
      <c r="AY127" s="191" t="s">
        <v>133</v>
      </c>
    </row>
    <row r="128" spans="2:51" s="11" customFormat="1" ht="13.5">
      <c r="B128" s="187"/>
      <c r="D128" s="188" t="s">
        <v>141</v>
      </c>
      <c r="E128" s="189" t="s">
        <v>5</v>
      </c>
      <c r="F128" s="190" t="s">
        <v>656</v>
      </c>
      <c r="H128" s="191" t="s">
        <v>5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91" t="s">
        <v>141</v>
      </c>
      <c r="AU128" s="191" t="s">
        <v>81</v>
      </c>
      <c r="AV128" s="11" t="s">
        <v>77</v>
      </c>
      <c r="AW128" s="11" t="s">
        <v>36</v>
      </c>
      <c r="AX128" s="11" t="s">
        <v>72</v>
      </c>
      <c r="AY128" s="191" t="s">
        <v>133</v>
      </c>
    </row>
    <row r="129" spans="2:51" s="12" customFormat="1" ht="13.5">
      <c r="B129" s="196"/>
      <c r="D129" s="213" t="s">
        <v>141</v>
      </c>
      <c r="E129" s="238" t="s">
        <v>5</v>
      </c>
      <c r="F129" s="239" t="s">
        <v>677</v>
      </c>
      <c r="H129" s="240">
        <v>21.57</v>
      </c>
      <c r="I129" s="200"/>
      <c r="L129" s="196"/>
      <c r="M129" s="201"/>
      <c r="N129" s="202"/>
      <c r="O129" s="202"/>
      <c r="P129" s="202"/>
      <c r="Q129" s="202"/>
      <c r="R129" s="202"/>
      <c r="S129" s="202"/>
      <c r="T129" s="203"/>
      <c r="AT129" s="197" t="s">
        <v>141</v>
      </c>
      <c r="AU129" s="197" t="s">
        <v>81</v>
      </c>
      <c r="AV129" s="12" t="s">
        <v>81</v>
      </c>
      <c r="AW129" s="12" t="s">
        <v>36</v>
      </c>
      <c r="AX129" s="12" t="s">
        <v>77</v>
      </c>
      <c r="AY129" s="197" t="s">
        <v>133</v>
      </c>
    </row>
    <row r="130" spans="2:65" s="1" customFormat="1" ht="22.5" customHeight="1">
      <c r="B130" s="174"/>
      <c r="C130" s="175" t="s">
        <v>94</v>
      </c>
      <c r="D130" s="175" t="s">
        <v>135</v>
      </c>
      <c r="E130" s="176" t="s">
        <v>273</v>
      </c>
      <c r="F130" s="177" t="s">
        <v>274</v>
      </c>
      <c r="G130" s="178" t="s">
        <v>236</v>
      </c>
      <c r="H130" s="179">
        <v>116.62</v>
      </c>
      <c r="I130" s="180"/>
      <c r="J130" s="181">
        <f>ROUND(I130*H130,2)</f>
        <v>0</v>
      </c>
      <c r="K130" s="177" t="s">
        <v>139</v>
      </c>
      <c r="L130" s="41"/>
      <c r="M130" s="182" t="s">
        <v>5</v>
      </c>
      <c r="N130" s="183" t="s">
        <v>43</v>
      </c>
      <c r="O130" s="42"/>
      <c r="P130" s="184">
        <f>O130*H130</f>
        <v>0</v>
      </c>
      <c r="Q130" s="184">
        <v>0</v>
      </c>
      <c r="R130" s="184">
        <f>Q130*H130</f>
        <v>0</v>
      </c>
      <c r="S130" s="184">
        <v>0.29</v>
      </c>
      <c r="T130" s="185">
        <f>S130*H130</f>
        <v>33.8198</v>
      </c>
      <c r="AR130" s="24" t="s">
        <v>88</v>
      </c>
      <c r="AT130" s="24" t="s">
        <v>135</v>
      </c>
      <c r="AU130" s="24" t="s">
        <v>81</v>
      </c>
      <c r="AY130" s="24" t="s">
        <v>133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4" t="s">
        <v>77</v>
      </c>
      <c r="BK130" s="186">
        <f>ROUND(I130*H130,2)</f>
        <v>0</v>
      </c>
      <c r="BL130" s="24" t="s">
        <v>88</v>
      </c>
      <c r="BM130" s="24" t="s">
        <v>678</v>
      </c>
    </row>
    <row r="131" spans="2:51" s="11" customFormat="1" ht="13.5">
      <c r="B131" s="187"/>
      <c r="D131" s="188" t="s">
        <v>141</v>
      </c>
      <c r="E131" s="189" t="s">
        <v>5</v>
      </c>
      <c r="F131" s="190" t="s">
        <v>649</v>
      </c>
      <c r="H131" s="191" t="s">
        <v>5</v>
      </c>
      <c r="I131" s="192"/>
      <c r="L131" s="187"/>
      <c r="M131" s="193"/>
      <c r="N131" s="194"/>
      <c r="O131" s="194"/>
      <c r="P131" s="194"/>
      <c r="Q131" s="194"/>
      <c r="R131" s="194"/>
      <c r="S131" s="194"/>
      <c r="T131" s="195"/>
      <c r="AT131" s="191" t="s">
        <v>141</v>
      </c>
      <c r="AU131" s="191" t="s">
        <v>81</v>
      </c>
      <c r="AV131" s="11" t="s">
        <v>77</v>
      </c>
      <c r="AW131" s="11" t="s">
        <v>36</v>
      </c>
      <c r="AX131" s="11" t="s">
        <v>72</v>
      </c>
      <c r="AY131" s="191" t="s">
        <v>133</v>
      </c>
    </row>
    <row r="132" spans="2:51" s="11" customFormat="1" ht="13.5">
      <c r="B132" s="187"/>
      <c r="D132" s="188" t="s">
        <v>141</v>
      </c>
      <c r="E132" s="189" t="s">
        <v>5</v>
      </c>
      <c r="F132" s="190" t="s">
        <v>672</v>
      </c>
      <c r="H132" s="191" t="s">
        <v>5</v>
      </c>
      <c r="I132" s="192"/>
      <c r="L132" s="187"/>
      <c r="M132" s="193"/>
      <c r="N132" s="194"/>
      <c r="O132" s="194"/>
      <c r="P132" s="194"/>
      <c r="Q132" s="194"/>
      <c r="R132" s="194"/>
      <c r="S132" s="194"/>
      <c r="T132" s="195"/>
      <c r="AT132" s="191" t="s">
        <v>141</v>
      </c>
      <c r="AU132" s="191" t="s">
        <v>81</v>
      </c>
      <c r="AV132" s="11" t="s">
        <v>77</v>
      </c>
      <c r="AW132" s="11" t="s">
        <v>36</v>
      </c>
      <c r="AX132" s="11" t="s">
        <v>72</v>
      </c>
      <c r="AY132" s="191" t="s">
        <v>133</v>
      </c>
    </row>
    <row r="133" spans="2:51" s="12" customFormat="1" ht="13.5">
      <c r="B133" s="196"/>
      <c r="D133" s="188" t="s">
        <v>141</v>
      </c>
      <c r="E133" s="197" t="s">
        <v>5</v>
      </c>
      <c r="F133" s="198" t="s">
        <v>679</v>
      </c>
      <c r="H133" s="199">
        <v>3.8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141</v>
      </c>
      <c r="AU133" s="197" t="s">
        <v>81</v>
      </c>
      <c r="AV133" s="12" t="s">
        <v>81</v>
      </c>
      <c r="AW133" s="12" t="s">
        <v>36</v>
      </c>
      <c r="AX133" s="12" t="s">
        <v>72</v>
      </c>
      <c r="AY133" s="197" t="s">
        <v>133</v>
      </c>
    </row>
    <row r="134" spans="2:51" s="13" customFormat="1" ht="13.5">
      <c r="B134" s="204"/>
      <c r="D134" s="188" t="s">
        <v>141</v>
      </c>
      <c r="E134" s="205" t="s">
        <v>5</v>
      </c>
      <c r="F134" s="206" t="s">
        <v>145</v>
      </c>
      <c r="H134" s="207">
        <v>3.8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141</v>
      </c>
      <c r="AU134" s="205" t="s">
        <v>81</v>
      </c>
      <c r="AV134" s="13" t="s">
        <v>85</v>
      </c>
      <c r="AW134" s="13" t="s">
        <v>36</v>
      </c>
      <c r="AX134" s="13" t="s">
        <v>72</v>
      </c>
      <c r="AY134" s="205" t="s">
        <v>133</v>
      </c>
    </row>
    <row r="135" spans="2:51" s="11" customFormat="1" ht="13.5">
      <c r="B135" s="187"/>
      <c r="D135" s="188" t="s">
        <v>141</v>
      </c>
      <c r="E135" s="189" t="s">
        <v>5</v>
      </c>
      <c r="F135" s="190" t="s">
        <v>680</v>
      </c>
      <c r="H135" s="191" t="s">
        <v>5</v>
      </c>
      <c r="I135" s="192"/>
      <c r="L135" s="187"/>
      <c r="M135" s="193"/>
      <c r="N135" s="194"/>
      <c r="O135" s="194"/>
      <c r="P135" s="194"/>
      <c r="Q135" s="194"/>
      <c r="R135" s="194"/>
      <c r="S135" s="194"/>
      <c r="T135" s="195"/>
      <c r="AT135" s="191" t="s">
        <v>141</v>
      </c>
      <c r="AU135" s="191" t="s">
        <v>81</v>
      </c>
      <c r="AV135" s="11" t="s">
        <v>77</v>
      </c>
      <c r="AW135" s="11" t="s">
        <v>36</v>
      </c>
      <c r="AX135" s="11" t="s">
        <v>72</v>
      </c>
      <c r="AY135" s="191" t="s">
        <v>133</v>
      </c>
    </row>
    <row r="136" spans="2:51" s="12" customFormat="1" ht="13.5">
      <c r="B136" s="196"/>
      <c r="D136" s="188" t="s">
        <v>141</v>
      </c>
      <c r="E136" s="197" t="s">
        <v>5</v>
      </c>
      <c r="F136" s="198" t="s">
        <v>681</v>
      </c>
      <c r="H136" s="199">
        <v>28.6</v>
      </c>
      <c r="I136" s="200"/>
      <c r="L136" s="196"/>
      <c r="M136" s="201"/>
      <c r="N136" s="202"/>
      <c r="O136" s="202"/>
      <c r="P136" s="202"/>
      <c r="Q136" s="202"/>
      <c r="R136" s="202"/>
      <c r="S136" s="202"/>
      <c r="T136" s="203"/>
      <c r="AT136" s="197" t="s">
        <v>141</v>
      </c>
      <c r="AU136" s="197" t="s">
        <v>81</v>
      </c>
      <c r="AV136" s="12" t="s">
        <v>81</v>
      </c>
      <c r="AW136" s="12" t="s">
        <v>36</v>
      </c>
      <c r="AX136" s="12" t="s">
        <v>72</v>
      </c>
      <c r="AY136" s="197" t="s">
        <v>133</v>
      </c>
    </row>
    <row r="137" spans="2:51" s="11" customFormat="1" ht="13.5">
      <c r="B137" s="187"/>
      <c r="D137" s="188" t="s">
        <v>141</v>
      </c>
      <c r="E137" s="189" t="s">
        <v>5</v>
      </c>
      <c r="F137" s="190" t="s">
        <v>682</v>
      </c>
      <c r="H137" s="191" t="s">
        <v>5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91" t="s">
        <v>141</v>
      </c>
      <c r="AU137" s="191" t="s">
        <v>81</v>
      </c>
      <c r="AV137" s="11" t="s">
        <v>77</v>
      </c>
      <c r="AW137" s="11" t="s">
        <v>36</v>
      </c>
      <c r="AX137" s="11" t="s">
        <v>72</v>
      </c>
      <c r="AY137" s="191" t="s">
        <v>133</v>
      </c>
    </row>
    <row r="138" spans="2:51" s="12" customFormat="1" ht="13.5">
      <c r="B138" s="196"/>
      <c r="D138" s="188" t="s">
        <v>141</v>
      </c>
      <c r="E138" s="197" t="s">
        <v>5</v>
      </c>
      <c r="F138" s="198" t="s">
        <v>683</v>
      </c>
      <c r="H138" s="199">
        <v>12.7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141</v>
      </c>
      <c r="AU138" s="197" t="s">
        <v>81</v>
      </c>
      <c r="AV138" s="12" t="s">
        <v>81</v>
      </c>
      <c r="AW138" s="12" t="s">
        <v>36</v>
      </c>
      <c r="AX138" s="12" t="s">
        <v>72</v>
      </c>
      <c r="AY138" s="197" t="s">
        <v>133</v>
      </c>
    </row>
    <row r="139" spans="2:51" s="11" customFormat="1" ht="13.5">
      <c r="B139" s="187"/>
      <c r="D139" s="188" t="s">
        <v>141</v>
      </c>
      <c r="E139" s="189" t="s">
        <v>5</v>
      </c>
      <c r="F139" s="190" t="s">
        <v>684</v>
      </c>
      <c r="H139" s="191" t="s">
        <v>5</v>
      </c>
      <c r="I139" s="192"/>
      <c r="L139" s="187"/>
      <c r="M139" s="193"/>
      <c r="N139" s="194"/>
      <c r="O139" s="194"/>
      <c r="P139" s="194"/>
      <c r="Q139" s="194"/>
      <c r="R139" s="194"/>
      <c r="S139" s="194"/>
      <c r="T139" s="195"/>
      <c r="AT139" s="191" t="s">
        <v>141</v>
      </c>
      <c r="AU139" s="191" t="s">
        <v>81</v>
      </c>
      <c r="AV139" s="11" t="s">
        <v>77</v>
      </c>
      <c r="AW139" s="11" t="s">
        <v>36</v>
      </c>
      <c r="AX139" s="11" t="s">
        <v>72</v>
      </c>
      <c r="AY139" s="191" t="s">
        <v>133</v>
      </c>
    </row>
    <row r="140" spans="2:51" s="12" customFormat="1" ht="13.5">
      <c r="B140" s="196"/>
      <c r="D140" s="188" t="s">
        <v>141</v>
      </c>
      <c r="E140" s="197" t="s">
        <v>5</v>
      </c>
      <c r="F140" s="198" t="s">
        <v>685</v>
      </c>
      <c r="H140" s="199">
        <v>21.2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141</v>
      </c>
      <c r="AU140" s="197" t="s">
        <v>81</v>
      </c>
      <c r="AV140" s="12" t="s">
        <v>81</v>
      </c>
      <c r="AW140" s="12" t="s">
        <v>36</v>
      </c>
      <c r="AX140" s="12" t="s">
        <v>72</v>
      </c>
      <c r="AY140" s="197" t="s">
        <v>133</v>
      </c>
    </row>
    <row r="141" spans="2:51" s="11" customFormat="1" ht="13.5">
      <c r="B141" s="187"/>
      <c r="D141" s="188" t="s">
        <v>141</v>
      </c>
      <c r="E141" s="189" t="s">
        <v>5</v>
      </c>
      <c r="F141" s="190" t="s">
        <v>686</v>
      </c>
      <c r="H141" s="191" t="s">
        <v>5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91" t="s">
        <v>141</v>
      </c>
      <c r="AU141" s="191" t="s">
        <v>81</v>
      </c>
      <c r="AV141" s="11" t="s">
        <v>77</v>
      </c>
      <c r="AW141" s="11" t="s">
        <v>36</v>
      </c>
      <c r="AX141" s="11" t="s">
        <v>72</v>
      </c>
      <c r="AY141" s="191" t="s">
        <v>133</v>
      </c>
    </row>
    <row r="142" spans="2:51" s="12" customFormat="1" ht="13.5">
      <c r="B142" s="196"/>
      <c r="D142" s="188" t="s">
        <v>141</v>
      </c>
      <c r="E142" s="197" t="s">
        <v>5</v>
      </c>
      <c r="F142" s="198" t="s">
        <v>687</v>
      </c>
      <c r="H142" s="199">
        <v>28.75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141</v>
      </c>
      <c r="AU142" s="197" t="s">
        <v>81</v>
      </c>
      <c r="AV142" s="12" t="s">
        <v>81</v>
      </c>
      <c r="AW142" s="12" t="s">
        <v>36</v>
      </c>
      <c r="AX142" s="12" t="s">
        <v>72</v>
      </c>
      <c r="AY142" s="197" t="s">
        <v>133</v>
      </c>
    </row>
    <row r="143" spans="2:51" s="11" customFormat="1" ht="13.5">
      <c r="B143" s="187"/>
      <c r="D143" s="188" t="s">
        <v>141</v>
      </c>
      <c r="E143" s="189" t="s">
        <v>5</v>
      </c>
      <c r="F143" s="190" t="s">
        <v>688</v>
      </c>
      <c r="H143" s="191" t="s">
        <v>5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91" t="s">
        <v>141</v>
      </c>
      <c r="AU143" s="191" t="s">
        <v>81</v>
      </c>
      <c r="AV143" s="11" t="s">
        <v>77</v>
      </c>
      <c r="AW143" s="11" t="s">
        <v>36</v>
      </c>
      <c r="AX143" s="11" t="s">
        <v>72</v>
      </c>
      <c r="AY143" s="191" t="s">
        <v>133</v>
      </c>
    </row>
    <row r="144" spans="2:51" s="12" customFormat="1" ht="13.5">
      <c r="B144" s="196"/>
      <c r="D144" s="188" t="s">
        <v>141</v>
      </c>
      <c r="E144" s="197" t="s">
        <v>5</v>
      </c>
      <c r="F144" s="198" t="s">
        <v>689</v>
      </c>
      <c r="H144" s="199">
        <v>21.57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141</v>
      </c>
      <c r="AU144" s="197" t="s">
        <v>81</v>
      </c>
      <c r="AV144" s="12" t="s">
        <v>81</v>
      </c>
      <c r="AW144" s="12" t="s">
        <v>36</v>
      </c>
      <c r="AX144" s="12" t="s">
        <v>72</v>
      </c>
      <c r="AY144" s="197" t="s">
        <v>133</v>
      </c>
    </row>
    <row r="145" spans="2:51" s="14" customFormat="1" ht="13.5">
      <c r="B145" s="212"/>
      <c r="D145" s="213" t="s">
        <v>141</v>
      </c>
      <c r="E145" s="214" t="s">
        <v>5</v>
      </c>
      <c r="F145" s="215" t="s">
        <v>146</v>
      </c>
      <c r="H145" s="216">
        <v>116.62</v>
      </c>
      <c r="I145" s="217"/>
      <c r="L145" s="212"/>
      <c r="M145" s="218"/>
      <c r="N145" s="219"/>
      <c r="O145" s="219"/>
      <c r="P145" s="219"/>
      <c r="Q145" s="219"/>
      <c r="R145" s="219"/>
      <c r="S145" s="219"/>
      <c r="T145" s="220"/>
      <c r="AT145" s="221" t="s">
        <v>141</v>
      </c>
      <c r="AU145" s="221" t="s">
        <v>81</v>
      </c>
      <c r="AV145" s="14" t="s">
        <v>88</v>
      </c>
      <c r="AW145" s="14" t="s">
        <v>36</v>
      </c>
      <c r="AX145" s="14" t="s">
        <v>77</v>
      </c>
      <c r="AY145" s="221" t="s">
        <v>133</v>
      </c>
    </row>
    <row r="146" spans="2:65" s="1" customFormat="1" ht="22.5" customHeight="1">
      <c r="B146" s="174"/>
      <c r="C146" s="175" t="s">
        <v>168</v>
      </c>
      <c r="D146" s="175" t="s">
        <v>135</v>
      </c>
      <c r="E146" s="176" t="s">
        <v>690</v>
      </c>
      <c r="F146" s="177" t="s">
        <v>691</v>
      </c>
      <c r="G146" s="178" t="s">
        <v>358</v>
      </c>
      <c r="H146" s="179">
        <v>2</v>
      </c>
      <c r="I146" s="180"/>
      <c r="J146" s="181">
        <f>ROUND(I146*H146,2)</f>
        <v>0</v>
      </c>
      <c r="K146" s="177" t="s">
        <v>139</v>
      </c>
      <c r="L146" s="41"/>
      <c r="M146" s="182" t="s">
        <v>5</v>
      </c>
      <c r="N146" s="183" t="s">
        <v>43</v>
      </c>
      <c r="O146" s="42"/>
      <c r="P146" s="184">
        <f>O146*H146</f>
        <v>0</v>
      </c>
      <c r="Q146" s="184">
        <v>0</v>
      </c>
      <c r="R146" s="184">
        <f>Q146*H146</f>
        <v>0</v>
      </c>
      <c r="S146" s="184">
        <v>0.205</v>
      </c>
      <c r="T146" s="185">
        <f>S146*H146</f>
        <v>0.41</v>
      </c>
      <c r="AR146" s="24" t="s">
        <v>88</v>
      </c>
      <c r="AT146" s="24" t="s">
        <v>135</v>
      </c>
      <c r="AU146" s="24" t="s">
        <v>81</v>
      </c>
      <c r="AY146" s="24" t="s">
        <v>133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4" t="s">
        <v>77</v>
      </c>
      <c r="BK146" s="186">
        <f>ROUND(I146*H146,2)</f>
        <v>0</v>
      </c>
      <c r="BL146" s="24" t="s">
        <v>88</v>
      </c>
      <c r="BM146" s="24" t="s">
        <v>692</v>
      </c>
    </row>
    <row r="147" spans="2:51" s="11" customFormat="1" ht="13.5">
      <c r="B147" s="187"/>
      <c r="D147" s="188" t="s">
        <v>141</v>
      </c>
      <c r="E147" s="189" t="s">
        <v>5</v>
      </c>
      <c r="F147" s="190" t="s">
        <v>649</v>
      </c>
      <c r="H147" s="191" t="s">
        <v>5</v>
      </c>
      <c r="I147" s="192"/>
      <c r="L147" s="187"/>
      <c r="M147" s="193"/>
      <c r="N147" s="194"/>
      <c r="O147" s="194"/>
      <c r="P147" s="194"/>
      <c r="Q147" s="194"/>
      <c r="R147" s="194"/>
      <c r="S147" s="194"/>
      <c r="T147" s="195"/>
      <c r="AT147" s="191" t="s">
        <v>141</v>
      </c>
      <c r="AU147" s="191" t="s">
        <v>81</v>
      </c>
      <c r="AV147" s="11" t="s">
        <v>77</v>
      </c>
      <c r="AW147" s="11" t="s">
        <v>36</v>
      </c>
      <c r="AX147" s="11" t="s">
        <v>72</v>
      </c>
      <c r="AY147" s="191" t="s">
        <v>133</v>
      </c>
    </row>
    <row r="148" spans="2:51" s="12" customFormat="1" ht="13.5">
      <c r="B148" s="196"/>
      <c r="D148" s="213" t="s">
        <v>141</v>
      </c>
      <c r="E148" s="238" t="s">
        <v>5</v>
      </c>
      <c r="F148" s="239" t="s">
        <v>594</v>
      </c>
      <c r="H148" s="240">
        <v>2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141</v>
      </c>
      <c r="AU148" s="197" t="s">
        <v>81</v>
      </c>
      <c r="AV148" s="12" t="s">
        <v>81</v>
      </c>
      <c r="AW148" s="12" t="s">
        <v>36</v>
      </c>
      <c r="AX148" s="12" t="s">
        <v>77</v>
      </c>
      <c r="AY148" s="197" t="s">
        <v>133</v>
      </c>
    </row>
    <row r="149" spans="2:65" s="1" customFormat="1" ht="22.5" customHeight="1">
      <c r="B149" s="174"/>
      <c r="C149" s="175" t="s">
        <v>174</v>
      </c>
      <c r="D149" s="175" t="s">
        <v>135</v>
      </c>
      <c r="E149" s="176" t="s">
        <v>693</v>
      </c>
      <c r="F149" s="177" t="s">
        <v>694</v>
      </c>
      <c r="G149" s="178" t="s">
        <v>695</v>
      </c>
      <c r="H149" s="179">
        <v>40</v>
      </c>
      <c r="I149" s="180"/>
      <c r="J149" s="181">
        <f>ROUND(I149*H149,2)</f>
        <v>0</v>
      </c>
      <c r="K149" s="177" t="s">
        <v>139</v>
      </c>
      <c r="L149" s="41"/>
      <c r="M149" s="182" t="s">
        <v>5</v>
      </c>
      <c r="N149" s="183" t="s">
        <v>43</v>
      </c>
      <c r="O149" s="42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AR149" s="24" t="s">
        <v>88</v>
      </c>
      <c r="AT149" s="24" t="s">
        <v>135</v>
      </c>
      <c r="AU149" s="24" t="s">
        <v>81</v>
      </c>
      <c r="AY149" s="24" t="s">
        <v>133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4" t="s">
        <v>77</v>
      </c>
      <c r="BK149" s="186">
        <f>ROUND(I149*H149,2)</f>
        <v>0</v>
      </c>
      <c r="BL149" s="24" t="s">
        <v>88</v>
      </c>
      <c r="BM149" s="24" t="s">
        <v>696</v>
      </c>
    </row>
    <row r="150" spans="2:51" s="11" customFormat="1" ht="13.5">
      <c r="B150" s="187"/>
      <c r="D150" s="188" t="s">
        <v>141</v>
      </c>
      <c r="E150" s="189" t="s">
        <v>5</v>
      </c>
      <c r="F150" s="190" t="s">
        <v>697</v>
      </c>
      <c r="H150" s="191" t="s">
        <v>5</v>
      </c>
      <c r="I150" s="192"/>
      <c r="L150" s="187"/>
      <c r="M150" s="193"/>
      <c r="N150" s="194"/>
      <c r="O150" s="194"/>
      <c r="P150" s="194"/>
      <c r="Q150" s="194"/>
      <c r="R150" s="194"/>
      <c r="S150" s="194"/>
      <c r="T150" s="195"/>
      <c r="AT150" s="191" t="s">
        <v>141</v>
      </c>
      <c r="AU150" s="191" t="s">
        <v>81</v>
      </c>
      <c r="AV150" s="11" t="s">
        <v>77</v>
      </c>
      <c r="AW150" s="11" t="s">
        <v>36</v>
      </c>
      <c r="AX150" s="11" t="s">
        <v>72</v>
      </c>
      <c r="AY150" s="191" t="s">
        <v>133</v>
      </c>
    </row>
    <row r="151" spans="2:51" s="12" customFormat="1" ht="13.5">
      <c r="B151" s="196"/>
      <c r="D151" s="213" t="s">
        <v>141</v>
      </c>
      <c r="E151" s="238" t="s">
        <v>5</v>
      </c>
      <c r="F151" s="239" t="s">
        <v>698</v>
      </c>
      <c r="H151" s="240">
        <v>40</v>
      </c>
      <c r="I151" s="200"/>
      <c r="L151" s="196"/>
      <c r="M151" s="201"/>
      <c r="N151" s="202"/>
      <c r="O151" s="202"/>
      <c r="P151" s="202"/>
      <c r="Q151" s="202"/>
      <c r="R151" s="202"/>
      <c r="S151" s="202"/>
      <c r="T151" s="203"/>
      <c r="AT151" s="197" t="s">
        <v>141</v>
      </c>
      <c r="AU151" s="197" t="s">
        <v>81</v>
      </c>
      <c r="AV151" s="12" t="s">
        <v>81</v>
      </c>
      <c r="AW151" s="12" t="s">
        <v>36</v>
      </c>
      <c r="AX151" s="12" t="s">
        <v>77</v>
      </c>
      <c r="AY151" s="197" t="s">
        <v>133</v>
      </c>
    </row>
    <row r="152" spans="2:65" s="1" customFormat="1" ht="22.5" customHeight="1">
      <c r="B152" s="174"/>
      <c r="C152" s="175" t="s">
        <v>180</v>
      </c>
      <c r="D152" s="175" t="s">
        <v>135</v>
      </c>
      <c r="E152" s="176" t="s">
        <v>699</v>
      </c>
      <c r="F152" s="177" t="s">
        <v>700</v>
      </c>
      <c r="G152" s="178" t="s">
        <v>701</v>
      </c>
      <c r="H152" s="179">
        <v>5</v>
      </c>
      <c r="I152" s="180"/>
      <c r="J152" s="181">
        <f>ROUND(I152*H152,2)</f>
        <v>0</v>
      </c>
      <c r="K152" s="177" t="s">
        <v>139</v>
      </c>
      <c r="L152" s="41"/>
      <c r="M152" s="182" t="s">
        <v>5</v>
      </c>
      <c r="N152" s="183" t="s">
        <v>43</v>
      </c>
      <c r="O152" s="42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AR152" s="24" t="s">
        <v>88</v>
      </c>
      <c r="AT152" s="24" t="s">
        <v>135</v>
      </c>
      <c r="AU152" s="24" t="s">
        <v>81</v>
      </c>
      <c r="AY152" s="24" t="s">
        <v>133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4" t="s">
        <v>77</v>
      </c>
      <c r="BK152" s="186">
        <f>ROUND(I152*H152,2)</f>
        <v>0</v>
      </c>
      <c r="BL152" s="24" t="s">
        <v>88</v>
      </c>
      <c r="BM152" s="24" t="s">
        <v>702</v>
      </c>
    </row>
    <row r="153" spans="2:51" s="11" customFormat="1" ht="13.5">
      <c r="B153" s="187"/>
      <c r="D153" s="188" t="s">
        <v>141</v>
      </c>
      <c r="E153" s="189" t="s">
        <v>5</v>
      </c>
      <c r="F153" s="190" t="s">
        <v>697</v>
      </c>
      <c r="H153" s="191" t="s">
        <v>5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91" t="s">
        <v>141</v>
      </c>
      <c r="AU153" s="191" t="s">
        <v>81</v>
      </c>
      <c r="AV153" s="11" t="s">
        <v>77</v>
      </c>
      <c r="AW153" s="11" t="s">
        <v>36</v>
      </c>
      <c r="AX153" s="11" t="s">
        <v>72</v>
      </c>
      <c r="AY153" s="191" t="s">
        <v>133</v>
      </c>
    </row>
    <row r="154" spans="2:51" s="12" customFormat="1" ht="13.5">
      <c r="B154" s="196"/>
      <c r="D154" s="213" t="s">
        <v>141</v>
      </c>
      <c r="E154" s="238" t="s">
        <v>5</v>
      </c>
      <c r="F154" s="239" t="s">
        <v>91</v>
      </c>
      <c r="H154" s="240">
        <v>5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141</v>
      </c>
      <c r="AU154" s="197" t="s">
        <v>81</v>
      </c>
      <c r="AV154" s="12" t="s">
        <v>81</v>
      </c>
      <c r="AW154" s="12" t="s">
        <v>36</v>
      </c>
      <c r="AX154" s="12" t="s">
        <v>77</v>
      </c>
      <c r="AY154" s="197" t="s">
        <v>133</v>
      </c>
    </row>
    <row r="155" spans="2:65" s="1" customFormat="1" ht="22.5" customHeight="1">
      <c r="B155" s="174"/>
      <c r="C155" s="175" t="s">
        <v>187</v>
      </c>
      <c r="D155" s="175" t="s">
        <v>135</v>
      </c>
      <c r="E155" s="176" t="s">
        <v>703</v>
      </c>
      <c r="F155" s="177" t="s">
        <v>704</v>
      </c>
      <c r="G155" s="178" t="s">
        <v>358</v>
      </c>
      <c r="H155" s="179">
        <v>4.2</v>
      </c>
      <c r="I155" s="180"/>
      <c r="J155" s="181">
        <f>ROUND(I155*H155,2)</f>
        <v>0</v>
      </c>
      <c r="K155" s="177" t="s">
        <v>139</v>
      </c>
      <c r="L155" s="41"/>
      <c r="M155" s="182" t="s">
        <v>5</v>
      </c>
      <c r="N155" s="183" t="s">
        <v>43</v>
      </c>
      <c r="O155" s="42"/>
      <c r="P155" s="184">
        <f>O155*H155</f>
        <v>0</v>
      </c>
      <c r="Q155" s="184">
        <v>0.0086767</v>
      </c>
      <c r="R155" s="184">
        <f>Q155*H155</f>
        <v>0.036442140000000005</v>
      </c>
      <c r="S155" s="184">
        <v>0</v>
      </c>
      <c r="T155" s="185">
        <f>S155*H155</f>
        <v>0</v>
      </c>
      <c r="AR155" s="24" t="s">
        <v>88</v>
      </c>
      <c r="AT155" s="24" t="s">
        <v>135</v>
      </c>
      <c r="AU155" s="24" t="s">
        <v>81</v>
      </c>
      <c r="AY155" s="24" t="s">
        <v>133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4" t="s">
        <v>77</v>
      </c>
      <c r="BK155" s="186">
        <f>ROUND(I155*H155,2)</f>
        <v>0</v>
      </c>
      <c r="BL155" s="24" t="s">
        <v>88</v>
      </c>
      <c r="BM155" s="24" t="s">
        <v>705</v>
      </c>
    </row>
    <row r="156" spans="2:51" s="11" customFormat="1" ht="13.5">
      <c r="B156" s="187"/>
      <c r="D156" s="188" t="s">
        <v>141</v>
      </c>
      <c r="E156" s="189" t="s">
        <v>5</v>
      </c>
      <c r="F156" s="190" t="s">
        <v>649</v>
      </c>
      <c r="H156" s="191" t="s">
        <v>5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91" t="s">
        <v>141</v>
      </c>
      <c r="AU156" s="191" t="s">
        <v>81</v>
      </c>
      <c r="AV156" s="11" t="s">
        <v>77</v>
      </c>
      <c r="AW156" s="11" t="s">
        <v>36</v>
      </c>
      <c r="AX156" s="11" t="s">
        <v>72</v>
      </c>
      <c r="AY156" s="191" t="s">
        <v>133</v>
      </c>
    </row>
    <row r="157" spans="2:51" s="12" customFormat="1" ht="13.5">
      <c r="B157" s="196"/>
      <c r="D157" s="213" t="s">
        <v>141</v>
      </c>
      <c r="E157" s="238" t="s">
        <v>5</v>
      </c>
      <c r="F157" s="239" t="s">
        <v>706</v>
      </c>
      <c r="H157" s="240">
        <v>4.2</v>
      </c>
      <c r="I157" s="200"/>
      <c r="L157" s="196"/>
      <c r="M157" s="201"/>
      <c r="N157" s="202"/>
      <c r="O157" s="202"/>
      <c r="P157" s="202"/>
      <c r="Q157" s="202"/>
      <c r="R157" s="202"/>
      <c r="S157" s="202"/>
      <c r="T157" s="203"/>
      <c r="AT157" s="197" t="s">
        <v>141</v>
      </c>
      <c r="AU157" s="197" t="s">
        <v>81</v>
      </c>
      <c r="AV157" s="12" t="s">
        <v>81</v>
      </c>
      <c r="AW157" s="12" t="s">
        <v>36</v>
      </c>
      <c r="AX157" s="12" t="s">
        <v>77</v>
      </c>
      <c r="AY157" s="197" t="s">
        <v>133</v>
      </c>
    </row>
    <row r="158" spans="2:65" s="1" customFormat="1" ht="22.5" customHeight="1">
      <c r="B158" s="174"/>
      <c r="C158" s="175" t="s">
        <v>198</v>
      </c>
      <c r="D158" s="175" t="s">
        <v>135</v>
      </c>
      <c r="E158" s="176" t="s">
        <v>707</v>
      </c>
      <c r="F158" s="177" t="s">
        <v>708</v>
      </c>
      <c r="G158" s="178" t="s">
        <v>358</v>
      </c>
      <c r="H158" s="179">
        <v>3</v>
      </c>
      <c r="I158" s="180"/>
      <c r="J158" s="181">
        <f>ROUND(I158*H158,2)</f>
        <v>0</v>
      </c>
      <c r="K158" s="177" t="s">
        <v>139</v>
      </c>
      <c r="L158" s="41"/>
      <c r="M158" s="182" t="s">
        <v>5</v>
      </c>
      <c r="N158" s="183" t="s">
        <v>43</v>
      </c>
      <c r="O158" s="42"/>
      <c r="P158" s="184">
        <f>O158*H158</f>
        <v>0</v>
      </c>
      <c r="Q158" s="184">
        <v>0.0369043</v>
      </c>
      <c r="R158" s="184">
        <f>Q158*H158</f>
        <v>0.1107129</v>
      </c>
      <c r="S158" s="184">
        <v>0</v>
      </c>
      <c r="T158" s="185">
        <f>S158*H158</f>
        <v>0</v>
      </c>
      <c r="AR158" s="24" t="s">
        <v>88</v>
      </c>
      <c r="AT158" s="24" t="s">
        <v>135</v>
      </c>
      <c r="AU158" s="24" t="s">
        <v>81</v>
      </c>
      <c r="AY158" s="24" t="s">
        <v>133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4" t="s">
        <v>77</v>
      </c>
      <c r="BK158" s="186">
        <f>ROUND(I158*H158,2)</f>
        <v>0</v>
      </c>
      <c r="BL158" s="24" t="s">
        <v>88</v>
      </c>
      <c r="BM158" s="24" t="s">
        <v>709</v>
      </c>
    </row>
    <row r="159" spans="2:51" s="11" customFormat="1" ht="13.5">
      <c r="B159" s="187"/>
      <c r="D159" s="188" t="s">
        <v>141</v>
      </c>
      <c r="E159" s="189" t="s">
        <v>5</v>
      </c>
      <c r="F159" s="190" t="s">
        <v>649</v>
      </c>
      <c r="H159" s="191" t="s">
        <v>5</v>
      </c>
      <c r="I159" s="192"/>
      <c r="L159" s="187"/>
      <c r="M159" s="193"/>
      <c r="N159" s="194"/>
      <c r="O159" s="194"/>
      <c r="P159" s="194"/>
      <c r="Q159" s="194"/>
      <c r="R159" s="194"/>
      <c r="S159" s="194"/>
      <c r="T159" s="195"/>
      <c r="AT159" s="191" t="s">
        <v>141</v>
      </c>
      <c r="AU159" s="191" t="s">
        <v>81</v>
      </c>
      <c r="AV159" s="11" t="s">
        <v>77</v>
      </c>
      <c r="AW159" s="11" t="s">
        <v>36</v>
      </c>
      <c r="AX159" s="11" t="s">
        <v>72</v>
      </c>
      <c r="AY159" s="191" t="s">
        <v>133</v>
      </c>
    </row>
    <row r="160" spans="2:51" s="12" customFormat="1" ht="13.5">
      <c r="B160" s="196"/>
      <c r="D160" s="213" t="s">
        <v>141</v>
      </c>
      <c r="E160" s="238" t="s">
        <v>5</v>
      </c>
      <c r="F160" s="239" t="s">
        <v>710</v>
      </c>
      <c r="H160" s="240">
        <v>3</v>
      </c>
      <c r="I160" s="200"/>
      <c r="L160" s="196"/>
      <c r="M160" s="201"/>
      <c r="N160" s="202"/>
      <c r="O160" s="202"/>
      <c r="P160" s="202"/>
      <c r="Q160" s="202"/>
      <c r="R160" s="202"/>
      <c r="S160" s="202"/>
      <c r="T160" s="203"/>
      <c r="AT160" s="197" t="s">
        <v>141</v>
      </c>
      <c r="AU160" s="197" t="s">
        <v>81</v>
      </c>
      <c r="AV160" s="12" t="s">
        <v>81</v>
      </c>
      <c r="AW160" s="12" t="s">
        <v>36</v>
      </c>
      <c r="AX160" s="12" t="s">
        <v>77</v>
      </c>
      <c r="AY160" s="197" t="s">
        <v>133</v>
      </c>
    </row>
    <row r="161" spans="2:65" s="1" customFormat="1" ht="22.5" customHeight="1">
      <c r="B161" s="174"/>
      <c r="C161" s="175" t="s">
        <v>206</v>
      </c>
      <c r="D161" s="175" t="s">
        <v>135</v>
      </c>
      <c r="E161" s="176" t="s">
        <v>711</v>
      </c>
      <c r="F161" s="177" t="s">
        <v>712</v>
      </c>
      <c r="G161" s="178" t="s">
        <v>138</v>
      </c>
      <c r="H161" s="179">
        <v>2.288</v>
      </c>
      <c r="I161" s="180"/>
      <c r="J161" s="181">
        <f>ROUND(I161*H161,2)</f>
        <v>0</v>
      </c>
      <c r="K161" s="177" t="s">
        <v>139</v>
      </c>
      <c r="L161" s="41"/>
      <c r="M161" s="182" t="s">
        <v>5</v>
      </c>
      <c r="N161" s="183" t="s">
        <v>43</v>
      </c>
      <c r="O161" s="42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AR161" s="24" t="s">
        <v>88</v>
      </c>
      <c r="AT161" s="24" t="s">
        <v>135</v>
      </c>
      <c r="AU161" s="24" t="s">
        <v>81</v>
      </c>
      <c r="AY161" s="24" t="s">
        <v>133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4" t="s">
        <v>77</v>
      </c>
      <c r="BK161" s="186">
        <f>ROUND(I161*H161,2)</f>
        <v>0</v>
      </c>
      <c r="BL161" s="24" t="s">
        <v>88</v>
      </c>
      <c r="BM161" s="24" t="s">
        <v>713</v>
      </c>
    </row>
    <row r="162" spans="2:51" s="11" customFormat="1" ht="13.5">
      <c r="B162" s="187"/>
      <c r="D162" s="188" t="s">
        <v>141</v>
      </c>
      <c r="E162" s="189" t="s">
        <v>5</v>
      </c>
      <c r="F162" s="190" t="s">
        <v>649</v>
      </c>
      <c r="H162" s="191" t="s">
        <v>5</v>
      </c>
      <c r="I162" s="192"/>
      <c r="L162" s="187"/>
      <c r="M162" s="193"/>
      <c r="N162" s="194"/>
      <c r="O162" s="194"/>
      <c r="P162" s="194"/>
      <c r="Q162" s="194"/>
      <c r="R162" s="194"/>
      <c r="S162" s="194"/>
      <c r="T162" s="195"/>
      <c r="AT162" s="191" t="s">
        <v>141</v>
      </c>
      <c r="AU162" s="191" t="s">
        <v>81</v>
      </c>
      <c r="AV162" s="11" t="s">
        <v>77</v>
      </c>
      <c r="AW162" s="11" t="s">
        <v>36</v>
      </c>
      <c r="AX162" s="11" t="s">
        <v>72</v>
      </c>
      <c r="AY162" s="191" t="s">
        <v>133</v>
      </c>
    </row>
    <row r="163" spans="2:51" s="11" customFormat="1" ht="13.5">
      <c r="B163" s="187"/>
      <c r="D163" s="188" t="s">
        <v>141</v>
      </c>
      <c r="E163" s="189" t="s">
        <v>5</v>
      </c>
      <c r="F163" s="190" t="s">
        <v>672</v>
      </c>
      <c r="H163" s="191" t="s">
        <v>5</v>
      </c>
      <c r="I163" s="192"/>
      <c r="L163" s="187"/>
      <c r="M163" s="193"/>
      <c r="N163" s="194"/>
      <c r="O163" s="194"/>
      <c r="P163" s="194"/>
      <c r="Q163" s="194"/>
      <c r="R163" s="194"/>
      <c r="S163" s="194"/>
      <c r="T163" s="195"/>
      <c r="AT163" s="191" t="s">
        <v>141</v>
      </c>
      <c r="AU163" s="191" t="s">
        <v>81</v>
      </c>
      <c r="AV163" s="11" t="s">
        <v>77</v>
      </c>
      <c r="AW163" s="11" t="s">
        <v>36</v>
      </c>
      <c r="AX163" s="11" t="s">
        <v>72</v>
      </c>
      <c r="AY163" s="191" t="s">
        <v>133</v>
      </c>
    </row>
    <row r="164" spans="2:51" s="12" customFormat="1" ht="13.5">
      <c r="B164" s="196"/>
      <c r="D164" s="188" t="s">
        <v>141</v>
      </c>
      <c r="E164" s="197" t="s">
        <v>5</v>
      </c>
      <c r="F164" s="198" t="s">
        <v>714</v>
      </c>
      <c r="H164" s="199">
        <v>0.6</v>
      </c>
      <c r="I164" s="200"/>
      <c r="L164" s="196"/>
      <c r="M164" s="201"/>
      <c r="N164" s="202"/>
      <c r="O164" s="202"/>
      <c r="P164" s="202"/>
      <c r="Q164" s="202"/>
      <c r="R164" s="202"/>
      <c r="S164" s="202"/>
      <c r="T164" s="203"/>
      <c r="AT164" s="197" t="s">
        <v>141</v>
      </c>
      <c r="AU164" s="197" t="s">
        <v>81</v>
      </c>
      <c r="AV164" s="12" t="s">
        <v>81</v>
      </c>
      <c r="AW164" s="12" t="s">
        <v>36</v>
      </c>
      <c r="AX164" s="12" t="s">
        <v>72</v>
      </c>
      <c r="AY164" s="197" t="s">
        <v>133</v>
      </c>
    </row>
    <row r="165" spans="2:51" s="11" customFormat="1" ht="13.5">
      <c r="B165" s="187"/>
      <c r="D165" s="188" t="s">
        <v>141</v>
      </c>
      <c r="E165" s="189" t="s">
        <v>5</v>
      </c>
      <c r="F165" s="190" t="s">
        <v>652</v>
      </c>
      <c r="H165" s="191" t="s">
        <v>5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91" t="s">
        <v>141</v>
      </c>
      <c r="AU165" s="191" t="s">
        <v>81</v>
      </c>
      <c r="AV165" s="11" t="s">
        <v>77</v>
      </c>
      <c r="AW165" s="11" t="s">
        <v>36</v>
      </c>
      <c r="AX165" s="11" t="s">
        <v>72</v>
      </c>
      <c r="AY165" s="191" t="s">
        <v>133</v>
      </c>
    </row>
    <row r="166" spans="2:51" s="12" customFormat="1" ht="13.5">
      <c r="B166" s="196"/>
      <c r="D166" s="188" t="s">
        <v>141</v>
      </c>
      <c r="E166" s="197" t="s">
        <v>5</v>
      </c>
      <c r="F166" s="198" t="s">
        <v>715</v>
      </c>
      <c r="H166" s="199">
        <v>1.688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141</v>
      </c>
      <c r="AU166" s="197" t="s">
        <v>81</v>
      </c>
      <c r="AV166" s="12" t="s">
        <v>81</v>
      </c>
      <c r="AW166" s="12" t="s">
        <v>36</v>
      </c>
      <c r="AX166" s="12" t="s">
        <v>72</v>
      </c>
      <c r="AY166" s="197" t="s">
        <v>133</v>
      </c>
    </row>
    <row r="167" spans="2:51" s="14" customFormat="1" ht="13.5">
      <c r="B167" s="212"/>
      <c r="D167" s="213" t="s">
        <v>141</v>
      </c>
      <c r="E167" s="214" t="s">
        <v>5</v>
      </c>
      <c r="F167" s="215" t="s">
        <v>146</v>
      </c>
      <c r="H167" s="216">
        <v>2.288</v>
      </c>
      <c r="I167" s="217"/>
      <c r="L167" s="212"/>
      <c r="M167" s="218"/>
      <c r="N167" s="219"/>
      <c r="O167" s="219"/>
      <c r="P167" s="219"/>
      <c r="Q167" s="219"/>
      <c r="R167" s="219"/>
      <c r="S167" s="219"/>
      <c r="T167" s="220"/>
      <c r="AT167" s="221" t="s">
        <v>141</v>
      </c>
      <c r="AU167" s="221" t="s">
        <v>81</v>
      </c>
      <c r="AV167" s="14" t="s">
        <v>88</v>
      </c>
      <c r="AW167" s="14" t="s">
        <v>36</v>
      </c>
      <c r="AX167" s="14" t="s">
        <v>77</v>
      </c>
      <c r="AY167" s="221" t="s">
        <v>133</v>
      </c>
    </row>
    <row r="168" spans="2:65" s="1" customFormat="1" ht="22.5" customHeight="1">
      <c r="B168" s="174"/>
      <c r="C168" s="175" t="s">
        <v>211</v>
      </c>
      <c r="D168" s="175" t="s">
        <v>135</v>
      </c>
      <c r="E168" s="176" t="s">
        <v>716</v>
      </c>
      <c r="F168" s="177" t="s">
        <v>717</v>
      </c>
      <c r="G168" s="178" t="s">
        <v>138</v>
      </c>
      <c r="H168" s="179">
        <v>51.711</v>
      </c>
      <c r="I168" s="180"/>
      <c r="J168" s="181">
        <f>ROUND(I168*H168,2)</f>
        <v>0</v>
      </c>
      <c r="K168" s="177" t="s">
        <v>139</v>
      </c>
      <c r="L168" s="41"/>
      <c r="M168" s="182" t="s">
        <v>5</v>
      </c>
      <c r="N168" s="183" t="s">
        <v>43</v>
      </c>
      <c r="O168" s="42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AR168" s="24" t="s">
        <v>88</v>
      </c>
      <c r="AT168" s="24" t="s">
        <v>135</v>
      </c>
      <c r="AU168" s="24" t="s">
        <v>81</v>
      </c>
      <c r="AY168" s="24" t="s">
        <v>133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4" t="s">
        <v>77</v>
      </c>
      <c r="BK168" s="186">
        <f>ROUND(I168*H168,2)</f>
        <v>0</v>
      </c>
      <c r="BL168" s="24" t="s">
        <v>88</v>
      </c>
      <c r="BM168" s="24" t="s">
        <v>718</v>
      </c>
    </row>
    <row r="169" spans="2:51" s="11" customFormat="1" ht="13.5">
      <c r="B169" s="187"/>
      <c r="D169" s="188" t="s">
        <v>141</v>
      </c>
      <c r="E169" s="189" t="s">
        <v>5</v>
      </c>
      <c r="F169" s="190" t="s">
        <v>649</v>
      </c>
      <c r="H169" s="191" t="s">
        <v>5</v>
      </c>
      <c r="I169" s="192"/>
      <c r="L169" s="187"/>
      <c r="M169" s="193"/>
      <c r="N169" s="194"/>
      <c r="O169" s="194"/>
      <c r="P169" s="194"/>
      <c r="Q169" s="194"/>
      <c r="R169" s="194"/>
      <c r="S169" s="194"/>
      <c r="T169" s="195"/>
      <c r="AT169" s="191" t="s">
        <v>141</v>
      </c>
      <c r="AU169" s="191" t="s">
        <v>81</v>
      </c>
      <c r="AV169" s="11" t="s">
        <v>77</v>
      </c>
      <c r="AW169" s="11" t="s">
        <v>36</v>
      </c>
      <c r="AX169" s="11" t="s">
        <v>72</v>
      </c>
      <c r="AY169" s="191" t="s">
        <v>133</v>
      </c>
    </row>
    <row r="170" spans="2:51" s="11" customFormat="1" ht="13.5">
      <c r="B170" s="187"/>
      <c r="D170" s="188" t="s">
        <v>141</v>
      </c>
      <c r="E170" s="189" t="s">
        <v>5</v>
      </c>
      <c r="F170" s="190" t="s">
        <v>719</v>
      </c>
      <c r="H170" s="191" t="s">
        <v>5</v>
      </c>
      <c r="I170" s="192"/>
      <c r="L170" s="187"/>
      <c r="M170" s="193"/>
      <c r="N170" s="194"/>
      <c r="O170" s="194"/>
      <c r="P170" s="194"/>
      <c r="Q170" s="194"/>
      <c r="R170" s="194"/>
      <c r="S170" s="194"/>
      <c r="T170" s="195"/>
      <c r="AT170" s="191" t="s">
        <v>141</v>
      </c>
      <c r="AU170" s="191" t="s">
        <v>81</v>
      </c>
      <c r="AV170" s="11" t="s">
        <v>77</v>
      </c>
      <c r="AW170" s="11" t="s">
        <v>36</v>
      </c>
      <c r="AX170" s="11" t="s">
        <v>72</v>
      </c>
      <c r="AY170" s="191" t="s">
        <v>133</v>
      </c>
    </row>
    <row r="171" spans="2:51" s="12" customFormat="1" ht="13.5">
      <c r="B171" s="196"/>
      <c r="D171" s="188" t="s">
        <v>141</v>
      </c>
      <c r="E171" s="197" t="s">
        <v>5</v>
      </c>
      <c r="F171" s="198" t="s">
        <v>720</v>
      </c>
      <c r="H171" s="199">
        <v>35.421</v>
      </c>
      <c r="I171" s="200"/>
      <c r="L171" s="196"/>
      <c r="M171" s="201"/>
      <c r="N171" s="202"/>
      <c r="O171" s="202"/>
      <c r="P171" s="202"/>
      <c r="Q171" s="202"/>
      <c r="R171" s="202"/>
      <c r="S171" s="202"/>
      <c r="T171" s="203"/>
      <c r="AT171" s="197" t="s">
        <v>141</v>
      </c>
      <c r="AU171" s="197" t="s">
        <v>81</v>
      </c>
      <c r="AV171" s="12" t="s">
        <v>81</v>
      </c>
      <c r="AW171" s="12" t="s">
        <v>36</v>
      </c>
      <c r="AX171" s="12" t="s">
        <v>72</v>
      </c>
      <c r="AY171" s="197" t="s">
        <v>133</v>
      </c>
    </row>
    <row r="172" spans="2:51" s="11" customFormat="1" ht="13.5">
      <c r="B172" s="187"/>
      <c r="D172" s="188" t="s">
        <v>141</v>
      </c>
      <c r="E172" s="189" t="s">
        <v>5</v>
      </c>
      <c r="F172" s="190" t="s">
        <v>721</v>
      </c>
      <c r="H172" s="191" t="s">
        <v>5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91" t="s">
        <v>141</v>
      </c>
      <c r="AU172" s="191" t="s">
        <v>81</v>
      </c>
      <c r="AV172" s="11" t="s">
        <v>77</v>
      </c>
      <c r="AW172" s="11" t="s">
        <v>36</v>
      </c>
      <c r="AX172" s="11" t="s">
        <v>72</v>
      </c>
      <c r="AY172" s="191" t="s">
        <v>133</v>
      </c>
    </row>
    <row r="173" spans="2:51" s="12" customFormat="1" ht="13.5">
      <c r="B173" s="196"/>
      <c r="D173" s="188" t="s">
        <v>141</v>
      </c>
      <c r="E173" s="197" t="s">
        <v>5</v>
      </c>
      <c r="F173" s="198" t="s">
        <v>722</v>
      </c>
      <c r="H173" s="199">
        <v>16.29</v>
      </c>
      <c r="I173" s="200"/>
      <c r="L173" s="196"/>
      <c r="M173" s="201"/>
      <c r="N173" s="202"/>
      <c r="O173" s="202"/>
      <c r="P173" s="202"/>
      <c r="Q173" s="202"/>
      <c r="R173" s="202"/>
      <c r="S173" s="202"/>
      <c r="T173" s="203"/>
      <c r="AT173" s="197" t="s">
        <v>141</v>
      </c>
      <c r="AU173" s="197" t="s">
        <v>81</v>
      </c>
      <c r="AV173" s="12" t="s">
        <v>81</v>
      </c>
      <c r="AW173" s="12" t="s">
        <v>36</v>
      </c>
      <c r="AX173" s="12" t="s">
        <v>72</v>
      </c>
      <c r="AY173" s="197" t="s">
        <v>133</v>
      </c>
    </row>
    <row r="174" spans="2:51" s="14" customFormat="1" ht="13.5">
      <c r="B174" s="212"/>
      <c r="D174" s="213" t="s">
        <v>141</v>
      </c>
      <c r="E174" s="214" t="s">
        <v>5</v>
      </c>
      <c r="F174" s="215" t="s">
        <v>146</v>
      </c>
      <c r="H174" s="216">
        <v>51.711</v>
      </c>
      <c r="I174" s="217"/>
      <c r="L174" s="212"/>
      <c r="M174" s="218"/>
      <c r="N174" s="219"/>
      <c r="O174" s="219"/>
      <c r="P174" s="219"/>
      <c r="Q174" s="219"/>
      <c r="R174" s="219"/>
      <c r="S174" s="219"/>
      <c r="T174" s="220"/>
      <c r="AT174" s="221" t="s">
        <v>141</v>
      </c>
      <c r="AU174" s="221" t="s">
        <v>81</v>
      </c>
      <c r="AV174" s="14" t="s">
        <v>88</v>
      </c>
      <c r="AW174" s="14" t="s">
        <v>36</v>
      </c>
      <c r="AX174" s="14" t="s">
        <v>77</v>
      </c>
      <c r="AY174" s="221" t="s">
        <v>133</v>
      </c>
    </row>
    <row r="175" spans="2:65" s="1" customFormat="1" ht="22.5" customHeight="1">
      <c r="B175" s="174"/>
      <c r="C175" s="175" t="s">
        <v>217</v>
      </c>
      <c r="D175" s="175" t="s">
        <v>135</v>
      </c>
      <c r="E175" s="176" t="s">
        <v>723</v>
      </c>
      <c r="F175" s="177" t="s">
        <v>724</v>
      </c>
      <c r="G175" s="178" t="s">
        <v>138</v>
      </c>
      <c r="H175" s="179">
        <v>167.485</v>
      </c>
      <c r="I175" s="180"/>
      <c r="J175" s="181">
        <f>ROUND(I175*H175,2)</f>
        <v>0</v>
      </c>
      <c r="K175" s="177" t="s">
        <v>139</v>
      </c>
      <c r="L175" s="41"/>
      <c r="M175" s="182" t="s">
        <v>5</v>
      </c>
      <c r="N175" s="183" t="s">
        <v>43</v>
      </c>
      <c r="O175" s="42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AR175" s="24" t="s">
        <v>88</v>
      </c>
      <c r="AT175" s="24" t="s">
        <v>135</v>
      </c>
      <c r="AU175" s="24" t="s">
        <v>81</v>
      </c>
      <c r="AY175" s="24" t="s">
        <v>133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4" t="s">
        <v>77</v>
      </c>
      <c r="BK175" s="186">
        <f>ROUND(I175*H175,2)</f>
        <v>0</v>
      </c>
      <c r="BL175" s="24" t="s">
        <v>88</v>
      </c>
      <c r="BM175" s="24" t="s">
        <v>725</v>
      </c>
    </row>
    <row r="176" spans="2:51" s="11" customFormat="1" ht="13.5">
      <c r="B176" s="187"/>
      <c r="D176" s="188" t="s">
        <v>141</v>
      </c>
      <c r="E176" s="189" t="s">
        <v>5</v>
      </c>
      <c r="F176" s="190" t="s">
        <v>649</v>
      </c>
      <c r="H176" s="191" t="s">
        <v>5</v>
      </c>
      <c r="I176" s="192"/>
      <c r="L176" s="187"/>
      <c r="M176" s="193"/>
      <c r="N176" s="194"/>
      <c r="O176" s="194"/>
      <c r="P176" s="194"/>
      <c r="Q176" s="194"/>
      <c r="R176" s="194"/>
      <c r="S176" s="194"/>
      <c r="T176" s="195"/>
      <c r="AT176" s="191" t="s">
        <v>141</v>
      </c>
      <c r="AU176" s="191" t="s">
        <v>81</v>
      </c>
      <c r="AV176" s="11" t="s">
        <v>77</v>
      </c>
      <c r="AW176" s="11" t="s">
        <v>36</v>
      </c>
      <c r="AX176" s="11" t="s">
        <v>72</v>
      </c>
      <c r="AY176" s="191" t="s">
        <v>133</v>
      </c>
    </row>
    <row r="177" spans="2:51" s="11" customFormat="1" ht="13.5">
      <c r="B177" s="187"/>
      <c r="D177" s="188" t="s">
        <v>141</v>
      </c>
      <c r="E177" s="189" t="s">
        <v>5</v>
      </c>
      <c r="F177" s="190" t="s">
        <v>656</v>
      </c>
      <c r="H177" s="191" t="s">
        <v>5</v>
      </c>
      <c r="I177" s="192"/>
      <c r="L177" s="187"/>
      <c r="M177" s="193"/>
      <c r="N177" s="194"/>
      <c r="O177" s="194"/>
      <c r="P177" s="194"/>
      <c r="Q177" s="194"/>
      <c r="R177" s="194"/>
      <c r="S177" s="194"/>
      <c r="T177" s="195"/>
      <c r="AT177" s="191" t="s">
        <v>141</v>
      </c>
      <c r="AU177" s="191" t="s">
        <v>81</v>
      </c>
      <c r="AV177" s="11" t="s">
        <v>77</v>
      </c>
      <c r="AW177" s="11" t="s">
        <v>36</v>
      </c>
      <c r="AX177" s="11" t="s">
        <v>72</v>
      </c>
      <c r="AY177" s="191" t="s">
        <v>133</v>
      </c>
    </row>
    <row r="178" spans="2:51" s="12" customFormat="1" ht="13.5">
      <c r="B178" s="196"/>
      <c r="D178" s="188" t="s">
        <v>141</v>
      </c>
      <c r="E178" s="197" t="s">
        <v>5</v>
      </c>
      <c r="F178" s="198" t="s">
        <v>726</v>
      </c>
      <c r="H178" s="199">
        <v>14.872</v>
      </c>
      <c r="I178" s="200"/>
      <c r="L178" s="196"/>
      <c r="M178" s="201"/>
      <c r="N178" s="202"/>
      <c r="O178" s="202"/>
      <c r="P178" s="202"/>
      <c r="Q178" s="202"/>
      <c r="R178" s="202"/>
      <c r="S178" s="202"/>
      <c r="T178" s="203"/>
      <c r="AT178" s="197" t="s">
        <v>141</v>
      </c>
      <c r="AU178" s="197" t="s">
        <v>81</v>
      </c>
      <c r="AV178" s="12" t="s">
        <v>81</v>
      </c>
      <c r="AW178" s="12" t="s">
        <v>36</v>
      </c>
      <c r="AX178" s="12" t="s">
        <v>72</v>
      </c>
      <c r="AY178" s="197" t="s">
        <v>133</v>
      </c>
    </row>
    <row r="179" spans="2:51" s="12" customFormat="1" ht="13.5">
      <c r="B179" s="196"/>
      <c r="D179" s="188" t="s">
        <v>141</v>
      </c>
      <c r="E179" s="197" t="s">
        <v>5</v>
      </c>
      <c r="F179" s="198" t="s">
        <v>727</v>
      </c>
      <c r="H179" s="199">
        <v>8.47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141</v>
      </c>
      <c r="AU179" s="197" t="s">
        <v>81</v>
      </c>
      <c r="AV179" s="12" t="s">
        <v>81</v>
      </c>
      <c r="AW179" s="12" t="s">
        <v>36</v>
      </c>
      <c r="AX179" s="12" t="s">
        <v>72</v>
      </c>
      <c r="AY179" s="197" t="s">
        <v>133</v>
      </c>
    </row>
    <row r="180" spans="2:51" s="12" customFormat="1" ht="13.5">
      <c r="B180" s="196"/>
      <c r="D180" s="188" t="s">
        <v>141</v>
      </c>
      <c r="E180" s="197" t="s">
        <v>5</v>
      </c>
      <c r="F180" s="198" t="s">
        <v>728</v>
      </c>
      <c r="H180" s="199">
        <v>21.127</v>
      </c>
      <c r="I180" s="200"/>
      <c r="L180" s="196"/>
      <c r="M180" s="201"/>
      <c r="N180" s="202"/>
      <c r="O180" s="202"/>
      <c r="P180" s="202"/>
      <c r="Q180" s="202"/>
      <c r="R180" s="202"/>
      <c r="S180" s="202"/>
      <c r="T180" s="203"/>
      <c r="AT180" s="197" t="s">
        <v>141</v>
      </c>
      <c r="AU180" s="197" t="s">
        <v>81</v>
      </c>
      <c r="AV180" s="12" t="s">
        <v>81</v>
      </c>
      <c r="AW180" s="12" t="s">
        <v>36</v>
      </c>
      <c r="AX180" s="12" t="s">
        <v>72</v>
      </c>
      <c r="AY180" s="197" t="s">
        <v>133</v>
      </c>
    </row>
    <row r="181" spans="2:51" s="12" customFormat="1" ht="13.5">
      <c r="B181" s="196"/>
      <c r="D181" s="188" t="s">
        <v>141</v>
      </c>
      <c r="E181" s="197" t="s">
        <v>5</v>
      </c>
      <c r="F181" s="198" t="s">
        <v>729</v>
      </c>
      <c r="H181" s="199">
        <v>9.673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141</v>
      </c>
      <c r="AU181" s="197" t="s">
        <v>81</v>
      </c>
      <c r="AV181" s="12" t="s">
        <v>81</v>
      </c>
      <c r="AW181" s="12" t="s">
        <v>36</v>
      </c>
      <c r="AX181" s="12" t="s">
        <v>72</v>
      </c>
      <c r="AY181" s="197" t="s">
        <v>133</v>
      </c>
    </row>
    <row r="182" spans="2:51" s="12" customFormat="1" ht="13.5">
      <c r="B182" s="196"/>
      <c r="D182" s="188" t="s">
        <v>141</v>
      </c>
      <c r="E182" s="197" t="s">
        <v>5</v>
      </c>
      <c r="F182" s="198" t="s">
        <v>730</v>
      </c>
      <c r="H182" s="199">
        <v>13.6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141</v>
      </c>
      <c r="AU182" s="197" t="s">
        <v>81</v>
      </c>
      <c r="AV182" s="12" t="s">
        <v>81</v>
      </c>
      <c r="AW182" s="12" t="s">
        <v>36</v>
      </c>
      <c r="AX182" s="12" t="s">
        <v>72</v>
      </c>
      <c r="AY182" s="197" t="s">
        <v>133</v>
      </c>
    </row>
    <row r="183" spans="2:51" s="12" customFormat="1" ht="13.5">
      <c r="B183" s="196"/>
      <c r="D183" s="188" t="s">
        <v>141</v>
      </c>
      <c r="E183" s="197" t="s">
        <v>5</v>
      </c>
      <c r="F183" s="198" t="s">
        <v>731</v>
      </c>
      <c r="H183" s="199">
        <v>25.2</v>
      </c>
      <c r="I183" s="200"/>
      <c r="L183" s="196"/>
      <c r="M183" s="201"/>
      <c r="N183" s="202"/>
      <c r="O183" s="202"/>
      <c r="P183" s="202"/>
      <c r="Q183" s="202"/>
      <c r="R183" s="202"/>
      <c r="S183" s="202"/>
      <c r="T183" s="203"/>
      <c r="AT183" s="197" t="s">
        <v>141</v>
      </c>
      <c r="AU183" s="197" t="s">
        <v>81</v>
      </c>
      <c r="AV183" s="12" t="s">
        <v>81</v>
      </c>
      <c r="AW183" s="12" t="s">
        <v>36</v>
      </c>
      <c r="AX183" s="12" t="s">
        <v>72</v>
      </c>
      <c r="AY183" s="197" t="s">
        <v>133</v>
      </c>
    </row>
    <row r="184" spans="2:51" s="12" customFormat="1" ht="13.5">
      <c r="B184" s="196"/>
      <c r="D184" s="188" t="s">
        <v>141</v>
      </c>
      <c r="E184" s="197" t="s">
        <v>5</v>
      </c>
      <c r="F184" s="198" t="s">
        <v>732</v>
      </c>
      <c r="H184" s="199">
        <v>26.88</v>
      </c>
      <c r="I184" s="200"/>
      <c r="L184" s="196"/>
      <c r="M184" s="201"/>
      <c r="N184" s="202"/>
      <c r="O184" s="202"/>
      <c r="P184" s="202"/>
      <c r="Q184" s="202"/>
      <c r="R184" s="202"/>
      <c r="S184" s="202"/>
      <c r="T184" s="203"/>
      <c r="AT184" s="197" t="s">
        <v>141</v>
      </c>
      <c r="AU184" s="197" t="s">
        <v>81</v>
      </c>
      <c r="AV184" s="12" t="s">
        <v>81</v>
      </c>
      <c r="AW184" s="12" t="s">
        <v>36</v>
      </c>
      <c r="AX184" s="12" t="s">
        <v>72</v>
      </c>
      <c r="AY184" s="197" t="s">
        <v>133</v>
      </c>
    </row>
    <row r="185" spans="2:51" s="12" customFormat="1" ht="13.5">
      <c r="B185" s="196"/>
      <c r="D185" s="188" t="s">
        <v>141</v>
      </c>
      <c r="E185" s="197" t="s">
        <v>5</v>
      </c>
      <c r="F185" s="198" t="s">
        <v>733</v>
      </c>
      <c r="H185" s="199">
        <v>21.408</v>
      </c>
      <c r="I185" s="200"/>
      <c r="L185" s="196"/>
      <c r="M185" s="201"/>
      <c r="N185" s="202"/>
      <c r="O185" s="202"/>
      <c r="P185" s="202"/>
      <c r="Q185" s="202"/>
      <c r="R185" s="202"/>
      <c r="S185" s="202"/>
      <c r="T185" s="203"/>
      <c r="AT185" s="197" t="s">
        <v>141</v>
      </c>
      <c r="AU185" s="197" t="s">
        <v>81</v>
      </c>
      <c r="AV185" s="12" t="s">
        <v>81</v>
      </c>
      <c r="AW185" s="12" t="s">
        <v>36</v>
      </c>
      <c r="AX185" s="12" t="s">
        <v>72</v>
      </c>
      <c r="AY185" s="197" t="s">
        <v>133</v>
      </c>
    </row>
    <row r="186" spans="2:51" s="11" customFormat="1" ht="13.5">
      <c r="B186" s="187"/>
      <c r="D186" s="188" t="s">
        <v>141</v>
      </c>
      <c r="E186" s="189" t="s">
        <v>5</v>
      </c>
      <c r="F186" s="190" t="s">
        <v>734</v>
      </c>
      <c r="H186" s="191" t="s">
        <v>5</v>
      </c>
      <c r="I186" s="192"/>
      <c r="L186" s="187"/>
      <c r="M186" s="193"/>
      <c r="N186" s="194"/>
      <c r="O186" s="194"/>
      <c r="P186" s="194"/>
      <c r="Q186" s="194"/>
      <c r="R186" s="194"/>
      <c r="S186" s="194"/>
      <c r="T186" s="195"/>
      <c r="AT186" s="191" t="s">
        <v>141</v>
      </c>
      <c r="AU186" s="191" t="s">
        <v>81</v>
      </c>
      <c r="AV186" s="11" t="s">
        <v>77</v>
      </c>
      <c r="AW186" s="11" t="s">
        <v>36</v>
      </c>
      <c r="AX186" s="11" t="s">
        <v>72</v>
      </c>
      <c r="AY186" s="191" t="s">
        <v>133</v>
      </c>
    </row>
    <row r="187" spans="2:51" s="12" customFormat="1" ht="13.5">
      <c r="B187" s="196"/>
      <c r="D187" s="188" t="s">
        <v>141</v>
      </c>
      <c r="E187" s="197" t="s">
        <v>5</v>
      </c>
      <c r="F187" s="198" t="s">
        <v>735</v>
      </c>
      <c r="H187" s="199">
        <v>-8.628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141</v>
      </c>
      <c r="AU187" s="197" t="s">
        <v>81</v>
      </c>
      <c r="AV187" s="12" t="s">
        <v>81</v>
      </c>
      <c r="AW187" s="12" t="s">
        <v>36</v>
      </c>
      <c r="AX187" s="12" t="s">
        <v>72</v>
      </c>
      <c r="AY187" s="197" t="s">
        <v>133</v>
      </c>
    </row>
    <row r="188" spans="2:51" s="12" customFormat="1" ht="13.5">
      <c r="B188" s="196"/>
      <c r="D188" s="188" t="s">
        <v>141</v>
      </c>
      <c r="E188" s="197" t="s">
        <v>5</v>
      </c>
      <c r="F188" s="198" t="s">
        <v>736</v>
      </c>
      <c r="H188" s="199">
        <v>-6.92</v>
      </c>
      <c r="I188" s="200"/>
      <c r="L188" s="196"/>
      <c r="M188" s="201"/>
      <c r="N188" s="202"/>
      <c r="O188" s="202"/>
      <c r="P188" s="202"/>
      <c r="Q188" s="202"/>
      <c r="R188" s="202"/>
      <c r="S188" s="202"/>
      <c r="T188" s="203"/>
      <c r="AT188" s="197" t="s">
        <v>141</v>
      </c>
      <c r="AU188" s="197" t="s">
        <v>81</v>
      </c>
      <c r="AV188" s="12" t="s">
        <v>81</v>
      </c>
      <c r="AW188" s="12" t="s">
        <v>36</v>
      </c>
      <c r="AX188" s="12" t="s">
        <v>72</v>
      </c>
      <c r="AY188" s="197" t="s">
        <v>133</v>
      </c>
    </row>
    <row r="189" spans="2:51" s="12" customFormat="1" ht="13.5">
      <c r="B189" s="196"/>
      <c r="D189" s="188" t="s">
        <v>141</v>
      </c>
      <c r="E189" s="197" t="s">
        <v>5</v>
      </c>
      <c r="F189" s="198" t="s">
        <v>737</v>
      </c>
      <c r="H189" s="199">
        <v>-6.3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141</v>
      </c>
      <c r="AU189" s="197" t="s">
        <v>81</v>
      </c>
      <c r="AV189" s="12" t="s">
        <v>81</v>
      </c>
      <c r="AW189" s="12" t="s">
        <v>36</v>
      </c>
      <c r="AX189" s="12" t="s">
        <v>72</v>
      </c>
      <c r="AY189" s="197" t="s">
        <v>133</v>
      </c>
    </row>
    <row r="190" spans="2:51" s="12" customFormat="1" ht="13.5">
      <c r="B190" s="196"/>
      <c r="D190" s="188" t="s">
        <v>141</v>
      </c>
      <c r="E190" s="197" t="s">
        <v>5</v>
      </c>
      <c r="F190" s="198" t="s">
        <v>738</v>
      </c>
      <c r="H190" s="199">
        <v>-6.36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141</v>
      </c>
      <c r="AU190" s="197" t="s">
        <v>81</v>
      </c>
      <c r="AV190" s="12" t="s">
        <v>81</v>
      </c>
      <c r="AW190" s="12" t="s">
        <v>36</v>
      </c>
      <c r="AX190" s="12" t="s">
        <v>72</v>
      </c>
      <c r="AY190" s="197" t="s">
        <v>133</v>
      </c>
    </row>
    <row r="191" spans="2:51" s="13" customFormat="1" ht="13.5">
      <c r="B191" s="204"/>
      <c r="D191" s="188" t="s">
        <v>141</v>
      </c>
      <c r="E191" s="205" t="s">
        <v>5</v>
      </c>
      <c r="F191" s="206" t="s">
        <v>145</v>
      </c>
      <c r="H191" s="207">
        <v>113.022</v>
      </c>
      <c r="I191" s="208"/>
      <c r="L191" s="204"/>
      <c r="M191" s="209"/>
      <c r="N191" s="210"/>
      <c r="O191" s="210"/>
      <c r="P191" s="210"/>
      <c r="Q191" s="210"/>
      <c r="R191" s="210"/>
      <c r="S191" s="210"/>
      <c r="T191" s="211"/>
      <c r="AT191" s="205" t="s">
        <v>141</v>
      </c>
      <c r="AU191" s="205" t="s">
        <v>81</v>
      </c>
      <c r="AV191" s="13" t="s">
        <v>85</v>
      </c>
      <c r="AW191" s="13" t="s">
        <v>36</v>
      </c>
      <c r="AX191" s="13" t="s">
        <v>72</v>
      </c>
      <c r="AY191" s="205" t="s">
        <v>133</v>
      </c>
    </row>
    <row r="192" spans="2:51" s="11" customFormat="1" ht="13.5">
      <c r="B192" s="187"/>
      <c r="D192" s="188" t="s">
        <v>141</v>
      </c>
      <c r="E192" s="189" t="s">
        <v>5</v>
      </c>
      <c r="F192" s="190" t="s">
        <v>667</v>
      </c>
      <c r="H192" s="191" t="s">
        <v>5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91" t="s">
        <v>141</v>
      </c>
      <c r="AU192" s="191" t="s">
        <v>81</v>
      </c>
      <c r="AV192" s="11" t="s">
        <v>77</v>
      </c>
      <c r="AW192" s="11" t="s">
        <v>36</v>
      </c>
      <c r="AX192" s="11" t="s">
        <v>72</v>
      </c>
      <c r="AY192" s="191" t="s">
        <v>133</v>
      </c>
    </row>
    <row r="193" spans="2:51" s="12" customFormat="1" ht="13.5">
      <c r="B193" s="196"/>
      <c r="D193" s="188" t="s">
        <v>141</v>
      </c>
      <c r="E193" s="197" t="s">
        <v>5</v>
      </c>
      <c r="F193" s="198" t="s">
        <v>739</v>
      </c>
      <c r="H193" s="199">
        <v>1.69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141</v>
      </c>
      <c r="AU193" s="197" t="s">
        <v>81</v>
      </c>
      <c r="AV193" s="12" t="s">
        <v>81</v>
      </c>
      <c r="AW193" s="12" t="s">
        <v>36</v>
      </c>
      <c r="AX193" s="12" t="s">
        <v>72</v>
      </c>
      <c r="AY193" s="197" t="s">
        <v>133</v>
      </c>
    </row>
    <row r="194" spans="2:51" s="11" customFormat="1" ht="13.5">
      <c r="B194" s="187"/>
      <c r="D194" s="188" t="s">
        <v>141</v>
      </c>
      <c r="E194" s="189" t="s">
        <v>5</v>
      </c>
      <c r="F194" s="190" t="s">
        <v>734</v>
      </c>
      <c r="H194" s="191" t="s">
        <v>5</v>
      </c>
      <c r="I194" s="192"/>
      <c r="L194" s="187"/>
      <c r="M194" s="193"/>
      <c r="N194" s="194"/>
      <c r="O194" s="194"/>
      <c r="P194" s="194"/>
      <c r="Q194" s="194"/>
      <c r="R194" s="194"/>
      <c r="S194" s="194"/>
      <c r="T194" s="195"/>
      <c r="AT194" s="191" t="s">
        <v>141</v>
      </c>
      <c r="AU194" s="191" t="s">
        <v>81</v>
      </c>
      <c r="AV194" s="11" t="s">
        <v>77</v>
      </c>
      <c r="AW194" s="11" t="s">
        <v>36</v>
      </c>
      <c r="AX194" s="11" t="s">
        <v>72</v>
      </c>
      <c r="AY194" s="191" t="s">
        <v>133</v>
      </c>
    </row>
    <row r="195" spans="2:51" s="12" customFormat="1" ht="13.5">
      <c r="B195" s="196"/>
      <c r="D195" s="188" t="s">
        <v>141</v>
      </c>
      <c r="E195" s="197" t="s">
        <v>5</v>
      </c>
      <c r="F195" s="198" t="s">
        <v>740</v>
      </c>
      <c r="H195" s="199">
        <v>-0.52</v>
      </c>
      <c r="I195" s="200"/>
      <c r="L195" s="196"/>
      <c r="M195" s="201"/>
      <c r="N195" s="202"/>
      <c r="O195" s="202"/>
      <c r="P195" s="202"/>
      <c r="Q195" s="202"/>
      <c r="R195" s="202"/>
      <c r="S195" s="202"/>
      <c r="T195" s="203"/>
      <c r="AT195" s="197" t="s">
        <v>141</v>
      </c>
      <c r="AU195" s="197" t="s">
        <v>81</v>
      </c>
      <c r="AV195" s="12" t="s">
        <v>81</v>
      </c>
      <c r="AW195" s="12" t="s">
        <v>36</v>
      </c>
      <c r="AX195" s="12" t="s">
        <v>72</v>
      </c>
      <c r="AY195" s="197" t="s">
        <v>133</v>
      </c>
    </row>
    <row r="196" spans="2:51" s="13" customFormat="1" ht="13.5">
      <c r="B196" s="204"/>
      <c r="D196" s="188" t="s">
        <v>141</v>
      </c>
      <c r="E196" s="205" t="s">
        <v>5</v>
      </c>
      <c r="F196" s="206" t="s">
        <v>145</v>
      </c>
      <c r="H196" s="207">
        <v>1.17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141</v>
      </c>
      <c r="AU196" s="205" t="s">
        <v>81</v>
      </c>
      <c r="AV196" s="13" t="s">
        <v>85</v>
      </c>
      <c r="AW196" s="13" t="s">
        <v>36</v>
      </c>
      <c r="AX196" s="13" t="s">
        <v>72</v>
      </c>
      <c r="AY196" s="205" t="s">
        <v>133</v>
      </c>
    </row>
    <row r="197" spans="2:51" s="11" customFormat="1" ht="13.5">
      <c r="B197" s="187"/>
      <c r="D197" s="188" t="s">
        <v>141</v>
      </c>
      <c r="E197" s="189" t="s">
        <v>5</v>
      </c>
      <c r="F197" s="190" t="s">
        <v>669</v>
      </c>
      <c r="H197" s="191" t="s">
        <v>5</v>
      </c>
      <c r="I197" s="192"/>
      <c r="L197" s="187"/>
      <c r="M197" s="193"/>
      <c r="N197" s="194"/>
      <c r="O197" s="194"/>
      <c r="P197" s="194"/>
      <c r="Q197" s="194"/>
      <c r="R197" s="194"/>
      <c r="S197" s="194"/>
      <c r="T197" s="195"/>
      <c r="AT197" s="191" t="s">
        <v>141</v>
      </c>
      <c r="AU197" s="191" t="s">
        <v>81</v>
      </c>
      <c r="AV197" s="11" t="s">
        <v>77</v>
      </c>
      <c r="AW197" s="11" t="s">
        <v>36</v>
      </c>
      <c r="AX197" s="11" t="s">
        <v>72</v>
      </c>
      <c r="AY197" s="191" t="s">
        <v>133</v>
      </c>
    </row>
    <row r="198" spans="2:51" s="12" customFormat="1" ht="13.5">
      <c r="B198" s="196"/>
      <c r="D198" s="188" t="s">
        <v>141</v>
      </c>
      <c r="E198" s="197" t="s">
        <v>5</v>
      </c>
      <c r="F198" s="198" t="s">
        <v>741</v>
      </c>
      <c r="H198" s="199">
        <v>5.42</v>
      </c>
      <c r="I198" s="200"/>
      <c r="L198" s="196"/>
      <c r="M198" s="201"/>
      <c r="N198" s="202"/>
      <c r="O198" s="202"/>
      <c r="P198" s="202"/>
      <c r="Q198" s="202"/>
      <c r="R198" s="202"/>
      <c r="S198" s="202"/>
      <c r="T198" s="203"/>
      <c r="AT198" s="197" t="s">
        <v>141</v>
      </c>
      <c r="AU198" s="197" t="s">
        <v>81</v>
      </c>
      <c r="AV198" s="12" t="s">
        <v>81</v>
      </c>
      <c r="AW198" s="12" t="s">
        <v>36</v>
      </c>
      <c r="AX198" s="12" t="s">
        <v>72</v>
      </c>
      <c r="AY198" s="197" t="s">
        <v>133</v>
      </c>
    </row>
    <row r="199" spans="2:51" s="11" customFormat="1" ht="13.5">
      <c r="B199" s="187"/>
      <c r="D199" s="188" t="s">
        <v>141</v>
      </c>
      <c r="E199" s="189" t="s">
        <v>5</v>
      </c>
      <c r="F199" s="190" t="s">
        <v>734</v>
      </c>
      <c r="H199" s="191" t="s">
        <v>5</v>
      </c>
      <c r="I199" s="192"/>
      <c r="L199" s="187"/>
      <c r="M199" s="193"/>
      <c r="N199" s="194"/>
      <c r="O199" s="194"/>
      <c r="P199" s="194"/>
      <c r="Q199" s="194"/>
      <c r="R199" s="194"/>
      <c r="S199" s="194"/>
      <c r="T199" s="195"/>
      <c r="AT199" s="191" t="s">
        <v>141</v>
      </c>
      <c r="AU199" s="191" t="s">
        <v>81</v>
      </c>
      <c r="AV199" s="11" t="s">
        <v>77</v>
      </c>
      <c r="AW199" s="11" t="s">
        <v>36</v>
      </c>
      <c r="AX199" s="11" t="s">
        <v>72</v>
      </c>
      <c r="AY199" s="191" t="s">
        <v>133</v>
      </c>
    </row>
    <row r="200" spans="2:51" s="12" customFormat="1" ht="13.5">
      <c r="B200" s="196"/>
      <c r="D200" s="188" t="s">
        <v>141</v>
      </c>
      <c r="E200" s="197" t="s">
        <v>5</v>
      </c>
      <c r="F200" s="198" t="s">
        <v>742</v>
      </c>
      <c r="H200" s="199">
        <v>-1.6</v>
      </c>
      <c r="I200" s="200"/>
      <c r="L200" s="196"/>
      <c r="M200" s="201"/>
      <c r="N200" s="202"/>
      <c r="O200" s="202"/>
      <c r="P200" s="202"/>
      <c r="Q200" s="202"/>
      <c r="R200" s="202"/>
      <c r="S200" s="202"/>
      <c r="T200" s="203"/>
      <c r="AT200" s="197" t="s">
        <v>141</v>
      </c>
      <c r="AU200" s="197" t="s">
        <v>81</v>
      </c>
      <c r="AV200" s="12" t="s">
        <v>81</v>
      </c>
      <c r="AW200" s="12" t="s">
        <v>36</v>
      </c>
      <c r="AX200" s="12" t="s">
        <v>72</v>
      </c>
      <c r="AY200" s="197" t="s">
        <v>133</v>
      </c>
    </row>
    <row r="201" spans="2:51" s="13" customFormat="1" ht="13.5">
      <c r="B201" s="204"/>
      <c r="D201" s="188" t="s">
        <v>141</v>
      </c>
      <c r="E201" s="205" t="s">
        <v>5</v>
      </c>
      <c r="F201" s="206" t="s">
        <v>145</v>
      </c>
      <c r="H201" s="207">
        <v>3.82</v>
      </c>
      <c r="I201" s="208"/>
      <c r="L201" s="204"/>
      <c r="M201" s="209"/>
      <c r="N201" s="210"/>
      <c r="O201" s="210"/>
      <c r="P201" s="210"/>
      <c r="Q201" s="210"/>
      <c r="R201" s="210"/>
      <c r="S201" s="210"/>
      <c r="T201" s="211"/>
      <c r="AT201" s="205" t="s">
        <v>141</v>
      </c>
      <c r="AU201" s="205" t="s">
        <v>81</v>
      </c>
      <c r="AV201" s="13" t="s">
        <v>85</v>
      </c>
      <c r="AW201" s="13" t="s">
        <v>36</v>
      </c>
      <c r="AX201" s="13" t="s">
        <v>72</v>
      </c>
      <c r="AY201" s="205" t="s">
        <v>133</v>
      </c>
    </row>
    <row r="202" spans="2:51" s="11" customFormat="1" ht="13.5">
      <c r="B202" s="187"/>
      <c r="D202" s="188" t="s">
        <v>141</v>
      </c>
      <c r="E202" s="189" t="s">
        <v>5</v>
      </c>
      <c r="F202" s="190" t="s">
        <v>658</v>
      </c>
      <c r="H202" s="191" t="s">
        <v>5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91" t="s">
        <v>141</v>
      </c>
      <c r="AU202" s="191" t="s">
        <v>81</v>
      </c>
      <c r="AV202" s="11" t="s">
        <v>77</v>
      </c>
      <c r="AW202" s="11" t="s">
        <v>36</v>
      </c>
      <c r="AX202" s="11" t="s">
        <v>72</v>
      </c>
      <c r="AY202" s="191" t="s">
        <v>133</v>
      </c>
    </row>
    <row r="203" spans="2:51" s="12" customFormat="1" ht="13.5">
      <c r="B203" s="196"/>
      <c r="D203" s="188" t="s">
        <v>141</v>
      </c>
      <c r="E203" s="197" t="s">
        <v>5</v>
      </c>
      <c r="F203" s="198" t="s">
        <v>743</v>
      </c>
      <c r="H203" s="199">
        <v>4.096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141</v>
      </c>
      <c r="AU203" s="197" t="s">
        <v>81</v>
      </c>
      <c r="AV203" s="12" t="s">
        <v>81</v>
      </c>
      <c r="AW203" s="12" t="s">
        <v>36</v>
      </c>
      <c r="AX203" s="12" t="s">
        <v>72</v>
      </c>
      <c r="AY203" s="197" t="s">
        <v>133</v>
      </c>
    </row>
    <row r="204" spans="2:51" s="11" customFormat="1" ht="13.5">
      <c r="B204" s="187"/>
      <c r="D204" s="188" t="s">
        <v>141</v>
      </c>
      <c r="E204" s="189" t="s">
        <v>5</v>
      </c>
      <c r="F204" s="190" t="s">
        <v>734</v>
      </c>
      <c r="H204" s="191" t="s">
        <v>5</v>
      </c>
      <c r="I204" s="192"/>
      <c r="L204" s="187"/>
      <c r="M204" s="193"/>
      <c r="N204" s="194"/>
      <c r="O204" s="194"/>
      <c r="P204" s="194"/>
      <c r="Q204" s="194"/>
      <c r="R204" s="194"/>
      <c r="S204" s="194"/>
      <c r="T204" s="195"/>
      <c r="AT204" s="191" t="s">
        <v>141</v>
      </c>
      <c r="AU204" s="191" t="s">
        <v>81</v>
      </c>
      <c r="AV204" s="11" t="s">
        <v>77</v>
      </c>
      <c r="AW204" s="11" t="s">
        <v>36</v>
      </c>
      <c r="AX204" s="11" t="s">
        <v>72</v>
      </c>
      <c r="AY204" s="191" t="s">
        <v>133</v>
      </c>
    </row>
    <row r="205" spans="2:51" s="12" customFormat="1" ht="13.5">
      <c r="B205" s="196"/>
      <c r="D205" s="188" t="s">
        <v>141</v>
      </c>
      <c r="E205" s="197" t="s">
        <v>5</v>
      </c>
      <c r="F205" s="198" t="s">
        <v>744</v>
      </c>
      <c r="H205" s="199">
        <v>-1.12</v>
      </c>
      <c r="I205" s="200"/>
      <c r="L205" s="196"/>
      <c r="M205" s="201"/>
      <c r="N205" s="202"/>
      <c r="O205" s="202"/>
      <c r="P205" s="202"/>
      <c r="Q205" s="202"/>
      <c r="R205" s="202"/>
      <c r="S205" s="202"/>
      <c r="T205" s="203"/>
      <c r="AT205" s="197" t="s">
        <v>141</v>
      </c>
      <c r="AU205" s="197" t="s">
        <v>81</v>
      </c>
      <c r="AV205" s="12" t="s">
        <v>81</v>
      </c>
      <c r="AW205" s="12" t="s">
        <v>36</v>
      </c>
      <c r="AX205" s="12" t="s">
        <v>72</v>
      </c>
      <c r="AY205" s="197" t="s">
        <v>133</v>
      </c>
    </row>
    <row r="206" spans="2:51" s="13" customFormat="1" ht="13.5">
      <c r="B206" s="204"/>
      <c r="D206" s="188" t="s">
        <v>141</v>
      </c>
      <c r="E206" s="205" t="s">
        <v>5</v>
      </c>
      <c r="F206" s="206" t="s">
        <v>145</v>
      </c>
      <c r="H206" s="207">
        <v>2.976</v>
      </c>
      <c r="I206" s="208"/>
      <c r="L206" s="204"/>
      <c r="M206" s="209"/>
      <c r="N206" s="210"/>
      <c r="O206" s="210"/>
      <c r="P206" s="210"/>
      <c r="Q206" s="210"/>
      <c r="R206" s="210"/>
      <c r="S206" s="210"/>
      <c r="T206" s="211"/>
      <c r="AT206" s="205" t="s">
        <v>141</v>
      </c>
      <c r="AU206" s="205" t="s">
        <v>81</v>
      </c>
      <c r="AV206" s="13" t="s">
        <v>85</v>
      </c>
      <c r="AW206" s="13" t="s">
        <v>36</v>
      </c>
      <c r="AX206" s="13" t="s">
        <v>72</v>
      </c>
      <c r="AY206" s="205" t="s">
        <v>133</v>
      </c>
    </row>
    <row r="207" spans="2:51" s="11" customFormat="1" ht="13.5">
      <c r="B207" s="187"/>
      <c r="D207" s="188" t="s">
        <v>141</v>
      </c>
      <c r="E207" s="189" t="s">
        <v>5</v>
      </c>
      <c r="F207" s="190" t="s">
        <v>650</v>
      </c>
      <c r="H207" s="191" t="s">
        <v>5</v>
      </c>
      <c r="I207" s="192"/>
      <c r="L207" s="187"/>
      <c r="M207" s="193"/>
      <c r="N207" s="194"/>
      <c r="O207" s="194"/>
      <c r="P207" s="194"/>
      <c r="Q207" s="194"/>
      <c r="R207" s="194"/>
      <c r="S207" s="194"/>
      <c r="T207" s="195"/>
      <c r="AT207" s="191" t="s">
        <v>141</v>
      </c>
      <c r="AU207" s="191" t="s">
        <v>81</v>
      </c>
      <c r="AV207" s="11" t="s">
        <v>77</v>
      </c>
      <c r="AW207" s="11" t="s">
        <v>36</v>
      </c>
      <c r="AX207" s="11" t="s">
        <v>72</v>
      </c>
      <c r="AY207" s="191" t="s">
        <v>133</v>
      </c>
    </row>
    <row r="208" spans="2:51" s="12" customFormat="1" ht="13.5">
      <c r="B208" s="196"/>
      <c r="D208" s="188" t="s">
        <v>141</v>
      </c>
      <c r="E208" s="197" t="s">
        <v>5</v>
      </c>
      <c r="F208" s="198" t="s">
        <v>745</v>
      </c>
      <c r="H208" s="199">
        <v>13.25</v>
      </c>
      <c r="I208" s="200"/>
      <c r="L208" s="196"/>
      <c r="M208" s="201"/>
      <c r="N208" s="202"/>
      <c r="O208" s="202"/>
      <c r="P208" s="202"/>
      <c r="Q208" s="202"/>
      <c r="R208" s="202"/>
      <c r="S208" s="202"/>
      <c r="T208" s="203"/>
      <c r="AT208" s="197" t="s">
        <v>141</v>
      </c>
      <c r="AU208" s="197" t="s">
        <v>81</v>
      </c>
      <c r="AV208" s="12" t="s">
        <v>81</v>
      </c>
      <c r="AW208" s="12" t="s">
        <v>36</v>
      </c>
      <c r="AX208" s="12" t="s">
        <v>72</v>
      </c>
      <c r="AY208" s="197" t="s">
        <v>133</v>
      </c>
    </row>
    <row r="209" spans="2:51" s="11" customFormat="1" ht="13.5">
      <c r="B209" s="187"/>
      <c r="D209" s="188" t="s">
        <v>141</v>
      </c>
      <c r="E209" s="189" t="s">
        <v>5</v>
      </c>
      <c r="F209" s="190" t="s">
        <v>734</v>
      </c>
      <c r="H209" s="191" t="s">
        <v>5</v>
      </c>
      <c r="I209" s="192"/>
      <c r="L209" s="187"/>
      <c r="M209" s="193"/>
      <c r="N209" s="194"/>
      <c r="O209" s="194"/>
      <c r="P209" s="194"/>
      <c r="Q209" s="194"/>
      <c r="R209" s="194"/>
      <c r="S209" s="194"/>
      <c r="T209" s="195"/>
      <c r="AT209" s="191" t="s">
        <v>141</v>
      </c>
      <c r="AU209" s="191" t="s">
        <v>81</v>
      </c>
      <c r="AV209" s="11" t="s">
        <v>77</v>
      </c>
      <c r="AW209" s="11" t="s">
        <v>36</v>
      </c>
      <c r="AX209" s="11" t="s">
        <v>72</v>
      </c>
      <c r="AY209" s="191" t="s">
        <v>133</v>
      </c>
    </row>
    <row r="210" spans="2:51" s="12" customFormat="1" ht="13.5">
      <c r="B210" s="196"/>
      <c r="D210" s="188" t="s">
        <v>141</v>
      </c>
      <c r="E210" s="197" t="s">
        <v>5</v>
      </c>
      <c r="F210" s="198" t="s">
        <v>746</v>
      </c>
      <c r="H210" s="199">
        <v>-2.46</v>
      </c>
      <c r="I210" s="200"/>
      <c r="L210" s="196"/>
      <c r="M210" s="201"/>
      <c r="N210" s="202"/>
      <c r="O210" s="202"/>
      <c r="P210" s="202"/>
      <c r="Q210" s="202"/>
      <c r="R210" s="202"/>
      <c r="S210" s="202"/>
      <c r="T210" s="203"/>
      <c r="AT210" s="197" t="s">
        <v>141</v>
      </c>
      <c r="AU210" s="197" t="s">
        <v>81</v>
      </c>
      <c r="AV210" s="12" t="s">
        <v>81</v>
      </c>
      <c r="AW210" s="12" t="s">
        <v>36</v>
      </c>
      <c r="AX210" s="12" t="s">
        <v>72</v>
      </c>
      <c r="AY210" s="197" t="s">
        <v>133</v>
      </c>
    </row>
    <row r="211" spans="2:51" s="12" customFormat="1" ht="13.5">
      <c r="B211" s="196"/>
      <c r="D211" s="188" t="s">
        <v>141</v>
      </c>
      <c r="E211" s="197" t="s">
        <v>5</v>
      </c>
      <c r="F211" s="198" t="s">
        <v>747</v>
      </c>
      <c r="H211" s="199">
        <v>-0.72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197" t="s">
        <v>141</v>
      </c>
      <c r="AU211" s="197" t="s">
        <v>81</v>
      </c>
      <c r="AV211" s="12" t="s">
        <v>81</v>
      </c>
      <c r="AW211" s="12" t="s">
        <v>36</v>
      </c>
      <c r="AX211" s="12" t="s">
        <v>72</v>
      </c>
      <c r="AY211" s="197" t="s">
        <v>133</v>
      </c>
    </row>
    <row r="212" spans="2:51" s="13" customFormat="1" ht="13.5">
      <c r="B212" s="204"/>
      <c r="D212" s="188" t="s">
        <v>141</v>
      </c>
      <c r="E212" s="205" t="s">
        <v>5</v>
      </c>
      <c r="F212" s="206" t="s">
        <v>145</v>
      </c>
      <c r="H212" s="207">
        <v>10.07</v>
      </c>
      <c r="I212" s="208"/>
      <c r="L212" s="204"/>
      <c r="M212" s="209"/>
      <c r="N212" s="210"/>
      <c r="O212" s="210"/>
      <c r="P212" s="210"/>
      <c r="Q212" s="210"/>
      <c r="R212" s="210"/>
      <c r="S212" s="210"/>
      <c r="T212" s="211"/>
      <c r="AT212" s="205" t="s">
        <v>141</v>
      </c>
      <c r="AU212" s="205" t="s">
        <v>81</v>
      </c>
      <c r="AV212" s="13" t="s">
        <v>85</v>
      </c>
      <c r="AW212" s="13" t="s">
        <v>36</v>
      </c>
      <c r="AX212" s="13" t="s">
        <v>72</v>
      </c>
      <c r="AY212" s="205" t="s">
        <v>133</v>
      </c>
    </row>
    <row r="213" spans="2:51" s="11" customFormat="1" ht="13.5">
      <c r="B213" s="187"/>
      <c r="D213" s="188" t="s">
        <v>141</v>
      </c>
      <c r="E213" s="189" t="s">
        <v>5</v>
      </c>
      <c r="F213" s="190" t="s">
        <v>672</v>
      </c>
      <c r="H213" s="191" t="s">
        <v>5</v>
      </c>
      <c r="I213" s="192"/>
      <c r="L213" s="187"/>
      <c r="M213" s="193"/>
      <c r="N213" s="194"/>
      <c r="O213" s="194"/>
      <c r="P213" s="194"/>
      <c r="Q213" s="194"/>
      <c r="R213" s="194"/>
      <c r="S213" s="194"/>
      <c r="T213" s="195"/>
      <c r="AT213" s="191" t="s">
        <v>141</v>
      </c>
      <c r="AU213" s="191" t="s">
        <v>81</v>
      </c>
      <c r="AV213" s="11" t="s">
        <v>77</v>
      </c>
      <c r="AW213" s="11" t="s">
        <v>36</v>
      </c>
      <c r="AX213" s="11" t="s">
        <v>72</v>
      </c>
      <c r="AY213" s="191" t="s">
        <v>133</v>
      </c>
    </row>
    <row r="214" spans="2:51" s="12" customFormat="1" ht="13.5">
      <c r="B214" s="196"/>
      <c r="D214" s="188" t="s">
        <v>141</v>
      </c>
      <c r="E214" s="197" t="s">
        <v>5</v>
      </c>
      <c r="F214" s="198" t="s">
        <v>748</v>
      </c>
      <c r="H214" s="199">
        <v>14.4</v>
      </c>
      <c r="I214" s="200"/>
      <c r="L214" s="196"/>
      <c r="M214" s="201"/>
      <c r="N214" s="202"/>
      <c r="O214" s="202"/>
      <c r="P214" s="202"/>
      <c r="Q214" s="202"/>
      <c r="R214" s="202"/>
      <c r="S214" s="202"/>
      <c r="T214" s="203"/>
      <c r="AT214" s="197" t="s">
        <v>141</v>
      </c>
      <c r="AU214" s="197" t="s">
        <v>81</v>
      </c>
      <c r="AV214" s="12" t="s">
        <v>81</v>
      </c>
      <c r="AW214" s="12" t="s">
        <v>36</v>
      </c>
      <c r="AX214" s="12" t="s">
        <v>72</v>
      </c>
      <c r="AY214" s="197" t="s">
        <v>133</v>
      </c>
    </row>
    <row r="215" spans="2:51" s="11" customFormat="1" ht="13.5">
      <c r="B215" s="187"/>
      <c r="D215" s="188" t="s">
        <v>141</v>
      </c>
      <c r="E215" s="189" t="s">
        <v>5</v>
      </c>
      <c r="F215" s="190" t="s">
        <v>734</v>
      </c>
      <c r="H215" s="191" t="s">
        <v>5</v>
      </c>
      <c r="I215" s="192"/>
      <c r="L215" s="187"/>
      <c r="M215" s="193"/>
      <c r="N215" s="194"/>
      <c r="O215" s="194"/>
      <c r="P215" s="194"/>
      <c r="Q215" s="194"/>
      <c r="R215" s="194"/>
      <c r="S215" s="194"/>
      <c r="T215" s="195"/>
      <c r="AT215" s="191" t="s">
        <v>141</v>
      </c>
      <c r="AU215" s="191" t="s">
        <v>81</v>
      </c>
      <c r="AV215" s="11" t="s">
        <v>77</v>
      </c>
      <c r="AW215" s="11" t="s">
        <v>36</v>
      </c>
      <c r="AX215" s="11" t="s">
        <v>72</v>
      </c>
      <c r="AY215" s="191" t="s">
        <v>133</v>
      </c>
    </row>
    <row r="216" spans="2:51" s="12" customFormat="1" ht="13.5">
      <c r="B216" s="196"/>
      <c r="D216" s="188" t="s">
        <v>141</v>
      </c>
      <c r="E216" s="197" t="s">
        <v>5</v>
      </c>
      <c r="F216" s="198" t="s">
        <v>749</v>
      </c>
      <c r="H216" s="199">
        <v>-0.6</v>
      </c>
      <c r="I216" s="200"/>
      <c r="L216" s="196"/>
      <c r="M216" s="201"/>
      <c r="N216" s="202"/>
      <c r="O216" s="202"/>
      <c r="P216" s="202"/>
      <c r="Q216" s="202"/>
      <c r="R216" s="202"/>
      <c r="S216" s="202"/>
      <c r="T216" s="203"/>
      <c r="AT216" s="197" t="s">
        <v>141</v>
      </c>
      <c r="AU216" s="197" t="s">
        <v>81</v>
      </c>
      <c r="AV216" s="12" t="s">
        <v>81</v>
      </c>
      <c r="AW216" s="12" t="s">
        <v>36</v>
      </c>
      <c r="AX216" s="12" t="s">
        <v>72</v>
      </c>
      <c r="AY216" s="197" t="s">
        <v>133</v>
      </c>
    </row>
    <row r="217" spans="2:51" s="12" customFormat="1" ht="13.5">
      <c r="B217" s="196"/>
      <c r="D217" s="188" t="s">
        <v>141</v>
      </c>
      <c r="E217" s="197" t="s">
        <v>5</v>
      </c>
      <c r="F217" s="198" t="s">
        <v>750</v>
      </c>
      <c r="H217" s="199">
        <v>-0.76</v>
      </c>
      <c r="I217" s="200"/>
      <c r="L217" s="196"/>
      <c r="M217" s="201"/>
      <c r="N217" s="202"/>
      <c r="O217" s="202"/>
      <c r="P217" s="202"/>
      <c r="Q217" s="202"/>
      <c r="R217" s="202"/>
      <c r="S217" s="202"/>
      <c r="T217" s="203"/>
      <c r="AT217" s="197" t="s">
        <v>141</v>
      </c>
      <c r="AU217" s="197" t="s">
        <v>81</v>
      </c>
      <c r="AV217" s="12" t="s">
        <v>81</v>
      </c>
      <c r="AW217" s="12" t="s">
        <v>36</v>
      </c>
      <c r="AX217" s="12" t="s">
        <v>72</v>
      </c>
      <c r="AY217" s="197" t="s">
        <v>133</v>
      </c>
    </row>
    <row r="218" spans="2:51" s="12" customFormat="1" ht="13.5">
      <c r="B218" s="196"/>
      <c r="D218" s="188" t="s">
        <v>141</v>
      </c>
      <c r="E218" s="197" t="s">
        <v>5</v>
      </c>
      <c r="F218" s="198" t="s">
        <v>751</v>
      </c>
      <c r="H218" s="199">
        <v>-1.68</v>
      </c>
      <c r="I218" s="200"/>
      <c r="L218" s="196"/>
      <c r="M218" s="201"/>
      <c r="N218" s="202"/>
      <c r="O218" s="202"/>
      <c r="P218" s="202"/>
      <c r="Q218" s="202"/>
      <c r="R218" s="202"/>
      <c r="S218" s="202"/>
      <c r="T218" s="203"/>
      <c r="AT218" s="197" t="s">
        <v>141</v>
      </c>
      <c r="AU218" s="197" t="s">
        <v>81</v>
      </c>
      <c r="AV218" s="12" t="s">
        <v>81</v>
      </c>
      <c r="AW218" s="12" t="s">
        <v>36</v>
      </c>
      <c r="AX218" s="12" t="s">
        <v>72</v>
      </c>
      <c r="AY218" s="197" t="s">
        <v>133</v>
      </c>
    </row>
    <row r="219" spans="2:51" s="13" customFormat="1" ht="13.5">
      <c r="B219" s="204"/>
      <c r="D219" s="188" t="s">
        <v>141</v>
      </c>
      <c r="E219" s="205" t="s">
        <v>5</v>
      </c>
      <c r="F219" s="206" t="s">
        <v>145</v>
      </c>
      <c r="H219" s="207">
        <v>11.36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141</v>
      </c>
      <c r="AU219" s="205" t="s">
        <v>81</v>
      </c>
      <c r="AV219" s="13" t="s">
        <v>85</v>
      </c>
      <c r="AW219" s="13" t="s">
        <v>36</v>
      </c>
      <c r="AX219" s="13" t="s">
        <v>72</v>
      </c>
      <c r="AY219" s="205" t="s">
        <v>133</v>
      </c>
    </row>
    <row r="220" spans="2:51" s="11" customFormat="1" ht="13.5">
      <c r="B220" s="187"/>
      <c r="D220" s="188" t="s">
        <v>141</v>
      </c>
      <c r="E220" s="189" t="s">
        <v>5</v>
      </c>
      <c r="F220" s="190" t="s">
        <v>662</v>
      </c>
      <c r="H220" s="191" t="s">
        <v>5</v>
      </c>
      <c r="I220" s="192"/>
      <c r="L220" s="187"/>
      <c r="M220" s="193"/>
      <c r="N220" s="194"/>
      <c r="O220" s="194"/>
      <c r="P220" s="194"/>
      <c r="Q220" s="194"/>
      <c r="R220" s="194"/>
      <c r="S220" s="194"/>
      <c r="T220" s="195"/>
      <c r="AT220" s="191" t="s">
        <v>141</v>
      </c>
      <c r="AU220" s="191" t="s">
        <v>81</v>
      </c>
      <c r="AV220" s="11" t="s">
        <v>77</v>
      </c>
      <c r="AW220" s="11" t="s">
        <v>36</v>
      </c>
      <c r="AX220" s="11" t="s">
        <v>72</v>
      </c>
      <c r="AY220" s="191" t="s">
        <v>133</v>
      </c>
    </row>
    <row r="221" spans="2:51" s="12" customFormat="1" ht="13.5">
      <c r="B221" s="196"/>
      <c r="D221" s="188" t="s">
        <v>141</v>
      </c>
      <c r="E221" s="197" t="s">
        <v>5</v>
      </c>
      <c r="F221" s="198" t="s">
        <v>752</v>
      </c>
      <c r="H221" s="199">
        <v>4.75</v>
      </c>
      <c r="I221" s="200"/>
      <c r="L221" s="196"/>
      <c r="M221" s="201"/>
      <c r="N221" s="202"/>
      <c r="O221" s="202"/>
      <c r="P221" s="202"/>
      <c r="Q221" s="202"/>
      <c r="R221" s="202"/>
      <c r="S221" s="202"/>
      <c r="T221" s="203"/>
      <c r="AT221" s="197" t="s">
        <v>141</v>
      </c>
      <c r="AU221" s="197" t="s">
        <v>81</v>
      </c>
      <c r="AV221" s="12" t="s">
        <v>81</v>
      </c>
      <c r="AW221" s="12" t="s">
        <v>36</v>
      </c>
      <c r="AX221" s="12" t="s">
        <v>72</v>
      </c>
      <c r="AY221" s="197" t="s">
        <v>133</v>
      </c>
    </row>
    <row r="222" spans="2:51" s="11" customFormat="1" ht="13.5">
      <c r="B222" s="187"/>
      <c r="D222" s="188" t="s">
        <v>141</v>
      </c>
      <c r="E222" s="189" t="s">
        <v>5</v>
      </c>
      <c r="F222" s="190" t="s">
        <v>734</v>
      </c>
      <c r="H222" s="191" t="s">
        <v>5</v>
      </c>
      <c r="I222" s="192"/>
      <c r="L222" s="187"/>
      <c r="M222" s="193"/>
      <c r="N222" s="194"/>
      <c r="O222" s="194"/>
      <c r="P222" s="194"/>
      <c r="Q222" s="194"/>
      <c r="R222" s="194"/>
      <c r="S222" s="194"/>
      <c r="T222" s="195"/>
      <c r="AT222" s="191" t="s">
        <v>141</v>
      </c>
      <c r="AU222" s="191" t="s">
        <v>81</v>
      </c>
      <c r="AV222" s="11" t="s">
        <v>77</v>
      </c>
      <c r="AW222" s="11" t="s">
        <v>36</v>
      </c>
      <c r="AX222" s="11" t="s">
        <v>72</v>
      </c>
      <c r="AY222" s="191" t="s">
        <v>133</v>
      </c>
    </row>
    <row r="223" spans="2:51" s="12" customFormat="1" ht="13.5">
      <c r="B223" s="196"/>
      <c r="D223" s="188" t="s">
        <v>141</v>
      </c>
      <c r="E223" s="197" t="s">
        <v>5</v>
      </c>
      <c r="F223" s="198" t="s">
        <v>753</v>
      </c>
      <c r="H223" s="199">
        <v>-1.52</v>
      </c>
      <c r="I223" s="200"/>
      <c r="L223" s="196"/>
      <c r="M223" s="201"/>
      <c r="N223" s="202"/>
      <c r="O223" s="202"/>
      <c r="P223" s="202"/>
      <c r="Q223" s="202"/>
      <c r="R223" s="202"/>
      <c r="S223" s="202"/>
      <c r="T223" s="203"/>
      <c r="AT223" s="197" t="s">
        <v>141</v>
      </c>
      <c r="AU223" s="197" t="s">
        <v>81</v>
      </c>
      <c r="AV223" s="12" t="s">
        <v>81</v>
      </c>
      <c r="AW223" s="12" t="s">
        <v>36</v>
      </c>
      <c r="AX223" s="12" t="s">
        <v>72</v>
      </c>
      <c r="AY223" s="197" t="s">
        <v>133</v>
      </c>
    </row>
    <row r="224" spans="2:51" s="13" customFormat="1" ht="13.5">
      <c r="B224" s="204"/>
      <c r="D224" s="188" t="s">
        <v>141</v>
      </c>
      <c r="E224" s="205" t="s">
        <v>5</v>
      </c>
      <c r="F224" s="206" t="s">
        <v>145</v>
      </c>
      <c r="H224" s="207">
        <v>3.23</v>
      </c>
      <c r="I224" s="208"/>
      <c r="L224" s="204"/>
      <c r="M224" s="209"/>
      <c r="N224" s="210"/>
      <c r="O224" s="210"/>
      <c r="P224" s="210"/>
      <c r="Q224" s="210"/>
      <c r="R224" s="210"/>
      <c r="S224" s="210"/>
      <c r="T224" s="211"/>
      <c r="AT224" s="205" t="s">
        <v>141</v>
      </c>
      <c r="AU224" s="205" t="s">
        <v>81</v>
      </c>
      <c r="AV224" s="13" t="s">
        <v>85</v>
      </c>
      <c r="AW224" s="13" t="s">
        <v>36</v>
      </c>
      <c r="AX224" s="13" t="s">
        <v>72</v>
      </c>
      <c r="AY224" s="205" t="s">
        <v>133</v>
      </c>
    </row>
    <row r="225" spans="2:51" s="11" customFormat="1" ht="13.5">
      <c r="B225" s="187"/>
      <c r="D225" s="188" t="s">
        <v>141</v>
      </c>
      <c r="E225" s="189" t="s">
        <v>5</v>
      </c>
      <c r="F225" s="190" t="s">
        <v>652</v>
      </c>
      <c r="H225" s="191" t="s">
        <v>5</v>
      </c>
      <c r="I225" s="192"/>
      <c r="L225" s="187"/>
      <c r="M225" s="193"/>
      <c r="N225" s="194"/>
      <c r="O225" s="194"/>
      <c r="P225" s="194"/>
      <c r="Q225" s="194"/>
      <c r="R225" s="194"/>
      <c r="S225" s="194"/>
      <c r="T225" s="195"/>
      <c r="AT225" s="191" t="s">
        <v>141</v>
      </c>
      <c r="AU225" s="191" t="s">
        <v>81</v>
      </c>
      <c r="AV225" s="11" t="s">
        <v>77</v>
      </c>
      <c r="AW225" s="11" t="s">
        <v>36</v>
      </c>
      <c r="AX225" s="11" t="s">
        <v>72</v>
      </c>
      <c r="AY225" s="191" t="s">
        <v>133</v>
      </c>
    </row>
    <row r="226" spans="2:51" s="12" customFormat="1" ht="13.5">
      <c r="B226" s="196"/>
      <c r="D226" s="188" t="s">
        <v>141</v>
      </c>
      <c r="E226" s="197" t="s">
        <v>5</v>
      </c>
      <c r="F226" s="198" t="s">
        <v>754</v>
      </c>
      <c r="H226" s="199">
        <v>4.744</v>
      </c>
      <c r="I226" s="200"/>
      <c r="L226" s="196"/>
      <c r="M226" s="201"/>
      <c r="N226" s="202"/>
      <c r="O226" s="202"/>
      <c r="P226" s="202"/>
      <c r="Q226" s="202"/>
      <c r="R226" s="202"/>
      <c r="S226" s="202"/>
      <c r="T226" s="203"/>
      <c r="AT226" s="197" t="s">
        <v>141</v>
      </c>
      <c r="AU226" s="197" t="s">
        <v>81</v>
      </c>
      <c r="AV226" s="12" t="s">
        <v>81</v>
      </c>
      <c r="AW226" s="12" t="s">
        <v>36</v>
      </c>
      <c r="AX226" s="12" t="s">
        <v>72</v>
      </c>
      <c r="AY226" s="197" t="s">
        <v>133</v>
      </c>
    </row>
    <row r="227" spans="2:51" s="12" customFormat="1" ht="13.5">
      <c r="B227" s="196"/>
      <c r="D227" s="188" t="s">
        <v>141</v>
      </c>
      <c r="E227" s="197" t="s">
        <v>5</v>
      </c>
      <c r="F227" s="198" t="s">
        <v>755</v>
      </c>
      <c r="H227" s="199">
        <v>13.106</v>
      </c>
      <c r="I227" s="200"/>
      <c r="L227" s="196"/>
      <c r="M227" s="201"/>
      <c r="N227" s="202"/>
      <c r="O227" s="202"/>
      <c r="P227" s="202"/>
      <c r="Q227" s="202"/>
      <c r="R227" s="202"/>
      <c r="S227" s="202"/>
      <c r="T227" s="203"/>
      <c r="AT227" s="197" t="s">
        <v>141</v>
      </c>
      <c r="AU227" s="197" t="s">
        <v>81</v>
      </c>
      <c r="AV227" s="12" t="s">
        <v>81</v>
      </c>
      <c r="AW227" s="12" t="s">
        <v>36</v>
      </c>
      <c r="AX227" s="12" t="s">
        <v>72</v>
      </c>
      <c r="AY227" s="197" t="s">
        <v>133</v>
      </c>
    </row>
    <row r="228" spans="2:51" s="12" customFormat="1" ht="13.5">
      <c r="B228" s="196"/>
      <c r="D228" s="188" t="s">
        <v>141</v>
      </c>
      <c r="E228" s="197" t="s">
        <v>5</v>
      </c>
      <c r="F228" s="198" t="s">
        <v>756</v>
      </c>
      <c r="H228" s="199">
        <v>4.95</v>
      </c>
      <c r="I228" s="200"/>
      <c r="L228" s="196"/>
      <c r="M228" s="201"/>
      <c r="N228" s="202"/>
      <c r="O228" s="202"/>
      <c r="P228" s="202"/>
      <c r="Q228" s="202"/>
      <c r="R228" s="202"/>
      <c r="S228" s="202"/>
      <c r="T228" s="203"/>
      <c r="AT228" s="197" t="s">
        <v>141</v>
      </c>
      <c r="AU228" s="197" t="s">
        <v>81</v>
      </c>
      <c r="AV228" s="12" t="s">
        <v>81</v>
      </c>
      <c r="AW228" s="12" t="s">
        <v>36</v>
      </c>
      <c r="AX228" s="12" t="s">
        <v>72</v>
      </c>
      <c r="AY228" s="197" t="s">
        <v>133</v>
      </c>
    </row>
    <row r="229" spans="2:51" s="11" customFormat="1" ht="13.5">
      <c r="B229" s="187"/>
      <c r="D229" s="188" t="s">
        <v>141</v>
      </c>
      <c r="E229" s="189" t="s">
        <v>5</v>
      </c>
      <c r="F229" s="190" t="s">
        <v>734</v>
      </c>
      <c r="H229" s="191" t="s">
        <v>5</v>
      </c>
      <c r="I229" s="192"/>
      <c r="L229" s="187"/>
      <c r="M229" s="193"/>
      <c r="N229" s="194"/>
      <c r="O229" s="194"/>
      <c r="P229" s="194"/>
      <c r="Q229" s="194"/>
      <c r="R229" s="194"/>
      <c r="S229" s="194"/>
      <c r="T229" s="195"/>
      <c r="AT229" s="191" t="s">
        <v>141</v>
      </c>
      <c r="AU229" s="191" t="s">
        <v>81</v>
      </c>
      <c r="AV229" s="11" t="s">
        <v>77</v>
      </c>
      <c r="AW229" s="11" t="s">
        <v>36</v>
      </c>
      <c r="AX229" s="11" t="s">
        <v>72</v>
      </c>
      <c r="AY229" s="191" t="s">
        <v>133</v>
      </c>
    </row>
    <row r="230" spans="2:51" s="12" customFormat="1" ht="13.5">
      <c r="B230" s="196"/>
      <c r="D230" s="188" t="s">
        <v>141</v>
      </c>
      <c r="E230" s="197" t="s">
        <v>5</v>
      </c>
      <c r="F230" s="198" t="s">
        <v>757</v>
      </c>
      <c r="H230" s="199">
        <v>-1.5</v>
      </c>
      <c r="I230" s="200"/>
      <c r="L230" s="196"/>
      <c r="M230" s="201"/>
      <c r="N230" s="202"/>
      <c r="O230" s="202"/>
      <c r="P230" s="202"/>
      <c r="Q230" s="202"/>
      <c r="R230" s="202"/>
      <c r="S230" s="202"/>
      <c r="T230" s="203"/>
      <c r="AT230" s="197" t="s">
        <v>141</v>
      </c>
      <c r="AU230" s="197" t="s">
        <v>81</v>
      </c>
      <c r="AV230" s="12" t="s">
        <v>81</v>
      </c>
      <c r="AW230" s="12" t="s">
        <v>36</v>
      </c>
      <c r="AX230" s="12" t="s">
        <v>72</v>
      </c>
      <c r="AY230" s="197" t="s">
        <v>133</v>
      </c>
    </row>
    <row r="231" spans="2:51" s="12" customFormat="1" ht="13.5">
      <c r="B231" s="196"/>
      <c r="D231" s="188" t="s">
        <v>141</v>
      </c>
      <c r="E231" s="197" t="s">
        <v>5</v>
      </c>
      <c r="F231" s="198" t="s">
        <v>758</v>
      </c>
      <c r="H231" s="199">
        <v>-1.688</v>
      </c>
      <c r="I231" s="200"/>
      <c r="L231" s="196"/>
      <c r="M231" s="201"/>
      <c r="N231" s="202"/>
      <c r="O231" s="202"/>
      <c r="P231" s="202"/>
      <c r="Q231" s="202"/>
      <c r="R231" s="202"/>
      <c r="S231" s="202"/>
      <c r="T231" s="203"/>
      <c r="AT231" s="197" t="s">
        <v>141</v>
      </c>
      <c r="AU231" s="197" t="s">
        <v>81</v>
      </c>
      <c r="AV231" s="12" t="s">
        <v>81</v>
      </c>
      <c r="AW231" s="12" t="s">
        <v>36</v>
      </c>
      <c r="AX231" s="12" t="s">
        <v>72</v>
      </c>
      <c r="AY231" s="197" t="s">
        <v>133</v>
      </c>
    </row>
    <row r="232" spans="2:51" s="12" customFormat="1" ht="13.5">
      <c r="B232" s="196"/>
      <c r="D232" s="188" t="s">
        <v>141</v>
      </c>
      <c r="E232" s="197" t="s">
        <v>5</v>
      </c>
      <c r="F232" s="198" t="s">
        <v>759</v>
      </c>
      <c r="H232" s="199">
        <v>-1.35</v>
      </c>
      <c r="I232" s="200"/>
      <c r="L232" s="196"/>
      <c r="M232" s="201"/>
      <c r="N232" s="202"/>
      <c r="O232" s="202"/>
      <c r="P232" s="202"/>
      <c r="Q232" s="202"/>
      <c r="R232" s="202"/>
      <c r="S232" s="202"/>
      <c r="T232" s="203"/>
      <c r="AT232" s="197" t="s">
        <v>141</v>
      </c>
      <c r="AU232" s="197" t="s">
        <v>81</v>
      </c>
      <c r="AV232" s="12" t="s">
        <v>81</v>
      </c>
      <c r="AW232" s="12" t="s">
        <v>36</v>
      </c>
      <c r="AX232" s="12" t="s">
        <v>72</v>
      </c>
      <c r="AY232" s="197" t="s">
        <v>133</v>
      </c>
    </row>
    <row r="233" spans="2:51" s="13" customFormat="1" ht="13.5">
      <c r="B233" s="204"/>
      <c r="D233" s="188" t="s">
        <v>141</v>
      </c>
      <c r="E233" s="205" t="s">
        <v>5</v>
      </c>
      <c r="F233" s="206" t="s">
        <v>145</v>
      </c>
      <c r="H233" s="207">
        <v>18.262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141</v>
      </c>
      <c r="AU233" s="205" t="s">
        <v>81</v>
      </c>
      <c r="AV233" s="13" t="s">
        <v>85</v>
      </c>
      <c r="AW233" s="13" t="s">
        <v>36</v>
      </c>
      <c r="AX233" s="13" t="s">
        <v>72</v>
      </c>
      <c r="AY233" s="205" t="s">
        <v>133</v>
      </c>
    </row>
    <row r="234" spans="2:51" s="11" customFormat="1" ht="13.5">
      <c r="B234" s="187"/>
      <c r="D234" s="188" t="s">
        <v>141</v>
      </c>
      <c r="E234" s="189" t="s">
        <v>5</v>
      </c>
      <c r="F234" s="190" t="s">
        <v>760</v>
      </c>
      <c r="H234" s="191" t="s">
        <v>5</v>
      </c>
      <c r="I234" s="192"/>
      <c r="L234" s="187"/>
      <c r="M234" s="193"/>
      <c r="N234" s="194"/>
      <c r="O234" s="194"/>
      <c r="P234" s="194"/>
      <c r="Q234" s="194"/>
      <c r="R234" s="194"/>
      <c r="S234" s="194"/>
      <c r="T234" s="195"/>
      <c r="AT234" s="191" t="s">
        <v>141</v>
      </c>
      <c r="AU234" s="191" t="s">
        <v>81</v>
      </c>
      <c r="AV234" s="11" t="s">
        <v>77</v>
      </c>
      <c r="AW234" s="11" t="s">
        <v>36</v>
      </c>
      <c r="AX234" s="11" t="s">
        <v>72</v>
      </c>
      <c r="AY234" s="191" t="s">
        <v>133</v>
      </c>
    </row>
    <row r="235" spans="2:51" s="12" customFormat="1" ht="13.5">
      <c r="B235" s="196"/>
      <c r="D235" s="188" t="s">
        <v>141</v>
      </c>
      <c r="E235" s="197" t="s">
        <v>5</v>
      </c>
      <c r="F235" s="198" t="s">
        <v>761</v>
      </c>
      <c r="H235" s="199">
        <v>3.575</v>
      </c>
      <c r="I235" s="200"/>
      <c r="L235" s="196"/>
      <c r="M235" s="201"/>
      <c r="N235" s="202"/>
      <c r="O235" s="202"/>
      <c r="P235" s="202"/>
      <c r="Q235" s="202"/>
      <c r="R235" s="202"/>
      <c r="S235" s="202"/>
      <c r="T235" s="203"/>
      <c r="AT235" s="197" t="s">
        <v>141</v>
      </c>
      <c r="AU235" s="197" t="s">
        <v>81</v>
      </c>
      <c r="AV235" s="12" t="s">
        <v>81</v>
      </c>
      <c r="AW235" s="12" t="s">
        <v>36</v>
      </c>
      <c r="AX235" s="12" t="s">
        <v>72</v>
      </c>
      <c r="AY235" s="197" t="s">
        <v>133</v>
      </c>
    </row>
    <row r="236" spans="2:51" s="13" customFormat="1" ht="13.5">
      <c r="B236" s="204"/>
      <c r="D236" s="188" t="s">
        <v>141</v>
      </c>
      <c r="E236" s="205" t="s">
        <v>5</v>
      </c>
      <c r="F236" s="206" t="s">
        <v>145</v>
      </c>
      <c r="H236" s="207">
        <v>3.575</v>
      </c>
      <c r="I236" s="208"/>
      <c r="L236" s="204"/>
      <c r="M236" s="209"/>
      <c r="N236" s="210"/>
      <c r="O236" s="210"/>
      <c r="P236" s="210"/>
      <c r="Q236" s="210"/>
      <c r="R236" s="210"/>
      <c r="S236" s="210"/>
      <c r="T236" s="211"/>
      <c r="AT236" s="205" t="s">
        <v>141</v>
      </c>
      <c r="AU236" s="205" t="s">
        <v>81</v>
      </c>
      <c r="AV236" s="13" t="s">
        <v>85</v>
      </c>
      <c r="AW236" s="13" t="s">
        <v>36</v>
      </c>
      <c r="AX236" s="13" t="s">
        <v>72</v>
      </c>
      <c r="AY236" s="205" t="s">
        <v>133</v>
      </c>
    </row>
    <row r="237" spans="2:51" s="14" customFormat="1" ht="13.5">
      <c r="B237" s="212"/>
      <c r="D237" s="213" t="s">
        <v>141</v>
      </c>
      <c r="E237" s="214" t="s">
        <v>5</v>
      </c>
      <c r="F237" s="215" t="s">
        <v>146</v>
      </c>
      <c r="H237" s="216">
        <v>167.485</v>
      </c>
      <c r="I237" s="217"/>
      <c r="L237" s="212"/>
      <c r="M237" s="218"/>
      <c r="N237" s="219"/>
      <c r="O237" s="219"/>
      <c r="P237" s="219"/>
      <c r="Q237" s="219"/>
      <c r="R237" s="219"/>
      <c r="S237" s="219"/>
      <c r="T237" s="220"/>
      <c r="AT237" s="221" t="s">
        <v>141</v>
      </c>
      <c r="AU237" s="221" t="s">
        <v>81</v>
      </c>
      <c r="AV237" s="14" t="s">
        <v>88</v>
      </c>
      <c r="AW237" s="14" t="s">
        <v>36</v>
      </c>
      <c r="AX237" s="14" t="s">
        <v>77</v>
      </c>
      <c r="AY237" s="221" t="s">
        <v>133</v>
      </c>
    </row>
    <row r="238" spans="2:65" s="1" customFormat="1" ht="22.5" customHeight="1">
      <c r="B238" s="174"/>
      <c r="C238" s="175" t="s">
        <v>11</v>
      </c>
      <c r="D238" s="175" t="s">
        <v>135</v>
      </c>
      <c r="E238" s="176" t="s">
        <v>762</v>
      </c>
      <c r="F238" s="177" t="s">
        <v>763</v>
      </c>
      <c r="G238" s="178" t="s">
        <v>236</v>
      </c>
      <c r="H238" s="179">
        <v>231.867</v>
      </c>
      <c r="I238" s="180"/>
      <c r="J238" s="181">
        <f>ROUND(I238*H238,2)</f>
        <v>0</v>
      </c>
      <c r="K238" s="177" t="s">
        <v>139</v>
      </c>
      <c r="L238" s="41"/>
      <c r="M238" s="182" t="s">
        <v>5</v>
      </c>
      <c r="N238" s="183" t="s">
        <v>43</v>
      </c>
      <c r="O238" s="42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AR238" s="24" t="s">
        <v>88</v>
      </c>
      <c r="AT238" s="24" t="s">
        <v>135</v>
      </c>
      <c r="AU238" s="24" t="s">
        <v>81</v>
      </c>
      <c r="AY238" s="24" t="s">
        <v>133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24" t="s">
        <v>77</v>
      </c>
      <c r="BK238" s="186">
        <f>ROUND(I238*H238,2)</f>
        <v>0</v>
      </c>
      <c r="BL238" s="24" t="s">
        <v>88</v>
      </c>
      <c r="BM238" s="24" t="s">
        <v>764</v>
      </c>
    </row>
    <row r="239" spans="2:51" s="11" customFormat="1" ht="13.5">
      <c r="B239" s="187"/>
      <c r="D239" s="188" t="s">
        <v>141</v>
      </c>
      <c r="E239" s="189" t="s">
        <v>5</v>
      </c>
      <c r="F239" s="190" t="s">
        <v>649</v>
      </c>
      <c r="H239" s="191" t="s">
        <v>5</v>
      </c>
      <c r="I239" s="192"/>
      <c r="L239" s="187"/>
      <c r="M239" s="193"/>
      <c r="N239" s="194"/>
      <c r="O239" s="194"/>
      <c r="P239" s="194"/>
      <c r="Q239" s="194"/>
      <c r="R239" s="194"/>
      <c r="S239" s="194"/>
      <c r="T239" s="195"/>
      <c r="AT239" s="191" t="s">
        <v>141</v>
      </c>
      <c r="AU239" s="191" t="s">
        <v>81</v>
      </c>
      <c r="AV239" s="11" t="s">
        <v>77</v>
      </c>
      <c r="AW239" s="11" t="s">
        <v>36</v>
      </c>
      <c r="AX239" s="11" t="s">
        <v>72</v>
      </c>
      <c r="AY239" s="191" t="s">
        <v>133</v>
      </c>
    </row>
    <row r="240" spans="2:51" s="11" customFormat="1" ht="13.5">
      <c r="B240" s="187"/>
      <c r="D240" s="188" t="s">
        <v>141</v>
      </c>
      <c r="E240" s="189" t="s">
        <v>5</v>
      </c>
      <c r="F240" s="190" t="s">
        <v>656</v>
      </c>
      <c r="H240" s="191" t="s">
        <v>5</v>
      </c>
      <c r="I240" s="192"/>
      <c r="L240" s="187"/>
      <c r="M240" s="193"/>
      <c r="N240" s="194"/>
      <c r="O240" s="194"/>
      <c r="P240" s="194"/>
      <c r="Q240" s="194"/>
      <c r="R240" s="194"/>
      <c r="S240" s="194"/>
      <c r="T240" s="195"/>
      <c r="AT240" s="191" t="s">
        <v>141</v>
      </c>
      <c r="AU240" s="191" t="s">
        <v>81</v>
      </c>
      <c r="AV240" s="11" t="s">
        <v>77</v>
      </c>
      <c r="AW240" s="11" t="s">
        <v>36</v>
      </c>
      <c r="AX240" s="11" t="s">
        <v>72</v>
      </c>
      <c r="AY240" s="191" t="s">
        <v>133</v>
      </c>
    </row>
    <row r="241" spans="2:51" s="12" customFormat="1" ht="13.5">
      <c r="B241" s="196"/>
      <c r="D241" s="188" t="s">
        <v>141</v>
      </c>
      <c r="E241" s="197" t="s">
        <v>5</v>
      </c>
      <c r="F241" s="198" t="s">
        <v>765</v>
      </c>
      <c r="H241" s="199">
        <v>15.4</v>
      </c>
      <c r="I241" s="200"/>
      <c r="L241" s="196"/>
      <c r="M241" s="201"/>
      <c r="N241" s="202"/>
      <c r="O241" s="202"/>
      <c r="P241" s="202"/>
      <c r="Q241" s="202"/>
      <c r="R241" s="202"/>
      <c r="S241" s="202"/>
      <c r="T241" s="203"/>
      <c r="AT241" s="197" t="s">
        <v>141</v>
      </c>
      <c r="AU241" s="197" t="s">
        <v>81</v>
      </c>
      <c r="AV241" s="12" t="s">
        <v>81</v>
      </c>
      <c r="AW241" s="12" t="s">
        <v>36</v>
      </c>
      <c r="AX241" s="12" t="s">
        <v>72</v>
      </c>
      <c r="AY241" s="197" t="s">
        <v>133</v>
      </c>
    </row>
    <row r="242" spans="2:51" s="12" customFormat="1" ht="13.5">
      <c r="B242" s="196"/>
      <c r="D242" s="188" t="s">
        <v>141</v>
      </c>
      <c r="E242" s="197" t="s">
        <v>5</v>
      </c>
      <c r="F242" s="198" t="s">
        <v>766</v>
      </c>
      <c r="H242" s="199">
        <v>38.413</v>
      </c>
      <c r="I242" s="200"/>
      <c r="L242" s="196"/>
      <c r="M242" s="201"/>
      <c r="N242" s="202"/>
      <c r="O242" s="202"/>
      <c r="P242" s="202"/>
      <c r="Q242" s="202"/>
      <c r="R242" s="202"/>
      <c r="S242" s="202"/>
      <c r="T242" s="203"/>
      <c r="AT242" s="197" t="s">
        <v>141</v>
      </c>
      <c r="AU242" s="197" t="s">
        <v>81</v>
      </c>
      <c r="AV242" s="12" t="s">
        <v>81</v>
      </c>
      <c r="AW242" s="12" t="s">
        <v>36</v>
      </c>
      <c r="AX242" s="12" t="s">
        <v>72</v>
      </c>
      <c r="AY242" s="197" t="s">
        <v>133</v>
      </c>
    </row>
    <row r="243" spans="2:51" s="12" customFormat="1" ht="13.5">
      <c r="B243" s="196"/>
      <c r="D243" s="188" t="s">
        <v>141</v>
      </c>
      <c r="E243" s="197" t="s">
        <v>5</v>
      </c>
      <c r="F243" s="198" t="s">
        <v>767</v>
      </c>
      <c r="H243" s="199">
        <v>19.346</v>
      </c>
      <c r="I243" s="200"/>
      <c r="L243" s="196"/>
      <c r="M243" s="201"/>
      <c r="N243" s="202"/>
      <c r="O243" s="202"/>
      <c r="P243" s="202"/>
      <c r="Q243" s="202"/>
      <c r="R243" s="202"/>
      <c r="S243" s="202"/>
      <c r="T243" s="203"/>
      <c r="AT243" s="197" t="s">
        <v>141</v>
      </c>
      <c r="AU243" s="197" t="s">
        <v>81</v>
      </c>
      <c r="AV243" s="12" t="s">
        <v>81</v>
      </c>
      <c r="AW243" s="12" t="s">
        <v>36</v>
      </c>
      <c r="AX243" s="12" t="s">
        <v>72</v>
      </c>
      <c r="AY243" s="197" t="s">
        <v>133</v>
      </c>
    </row>
    <row r="244" spans="2:51" s="12" customFormat="1" ht="13.5">
      <c r="B244" s="196"/>
      <c r="D244" s="188" t="s">
        <v>141</v>
      </c>
      <c r="E244" s="197" t="s">
        <v>5</v>
      </c>
      <c r="F244" s="198" t="s">
        <v>768</v>
      </c>
      <c r="H244" s="199">
        <v>27.2</v>
      </c>
      <c r="I244" s="200"/>
      <c r="L244" s="196"/>
      <c r="M244" s="201"/>
      <c r="N244" s="202"/>
      <c r="O244" s="202"/>
      <c r="P244" s="202"/>
      <c r="Q244" s="202"/>
      <c r="R244" s="202"/>
      <c r="S244" s="202"/>
      <c r="T244" s="203"/>
      <c r="AT244" s="197" t="s">
        <v>141</v>
      </c>
      <c r="AU244" s="197" t="s">
        <v>81</v>
      </c>
      <c r="AV244" s="12" t="s">
        <v>81</v>
      </c>
      <c r="AW244" s="12" t="s">
        <v>36</v>
      </c>
      <c r="AX244" s="12" t="s">
        <v>72</v>
      </c>
      <c r="AY244" s="197" t="s">
        <v>133</v>
      </c>
    </row>
    <row r="245" spans="2:51" s="12" customFormat="1" ht="13.5">
      <c r="B245" s="196"/>
      <c r="D245" s="188" t="s">
        <v>141</v>
      </c>
      <c r="E245" s="197" t="s">
        <v>5</v>
      </c>
      <c r="F245" s="198" t="s">
        <v>769</v>
      </c>
      <c r="H245" s="199">
        <v>50.4</v>
      </c>
      <c r="I245" s="200"/>
      <c r="L245" s="196"/>
      <c r="M245" s="201"/>
      <c r="N245" s="202"/>
      <c r="O245" s="202"/>
      <c r="P245" s="202"/>
      <c r="Q245" s="202"/>
      <c r="R245" s="202"/>
      <c r="S245" s="202"/>
      <c r="T245" s="203"/>
      <c r="AT245" s="197" t="s">
        <v>141</v>
      </c>
      <c r="AU245" s="197" t="s">
        <v>81</v>
      </c>
      <c r="AV245" s="12" t="s">
        <v>81</v>
      </c>
      <c r="AW245" s="12" t="s">
        <v>36</v>
      </c>
      <c r="AX245" s="12" t="s">
        <v>72</v>
      </c>
      <c r="AY245" s="197" t="s">
        <v>133</v>
      </c>
    </row>
    <row r="246" spans="2:51" s="12" customFormat="1" ht="13.5">
      <c r="B246" s="196"/>
      <c r="D246" s="188" t="s">
        <v>141</v>
      </c>
      <c r="E246" s="197" t="s">
        <v>5</v>
      </c>
      <c r="F246" s="198" t="s">
        <v>770</v>
      </c>
      <c r="H246" s="199">
        <v>53.76</v>
      </c>
      <c r="I246" s="200"/>
      <c r="L246" s="196"/>
      <c r="M246" s="201"/>
      <c r="N246" s="202"/>
      <c r="O246" s="202"/>
      <c r="P246" s="202"/>
      <c r="Q246" s="202"/>
      <c r="R246" s="202"/>
      <c r="S246" s="202"/>
      <c r="T246" s="203"/>
      <c r="AT246" s="197" t="s">
        <v>141</v>
      </c>
      <c r="AU246" s="197" t="s">
        <v>81</v>
      </c>
      <c r="AV246" s="12" t="s">
        <v>81</v>
      </c>
      <c r="AW246" s="12" t="s">
        <v>36</v>
      </c>
      <c r="AX246" s="12" t="s">
        <v>72</v>
      </c>
      <c r="AY246" s="197" t="s">
        <v>133</v>
      </c>
    </row>
    <row r="247" spans="2:51" s="12" customFormat="1" ht="13.5">
      <c r="B247" s="196"/>
      <c r="D247" s="188" t="s">
        <v>141</v>
      </c>
      <c r="E247" s="197" t="s">
        <v>5</v>
      </c>
      <c r="F247" s="198" t="s">
        <v>771</v>
      </c>
      <c r="H247" s="199">
        <v>13.128</v>
      </c>
      <c r="I247" s="200"/>
      <c r="L247" s="196"/>
      <c r="M247" s="201"/>
      <c r="N247" s="202"/>
      <c r="O247" s="202"/>
      <c r="P247" s="202"/>
      <c r="Q247" s="202"/>
      <c r="R247" s="202"/>
      <c r="S247" s="202"/>
      <c r="T247" s="203"/>
      <c r="AT247" s="197" t="s">
        <v>141</v>
      </c>
      <c r="AU247" s="197" t="s">
        <v>81</v>
      </c>
      <c r="AV247" s="12" t="s">
        <v>81</v>
      </c>
      <c r="AW247" s="12" t="s">
        <v>36</v>
      </c>
      <c r="AX247" s="12" t="s">
        <v>72</v>
      </c>
      <c r="AY247" s="197" t="s">
        <v>133</v>
      </c>
    </row>
    <row r="248" spans="2:51" s="11" customFormat="1" ht="13.5">
      <c r="B248" s="187"/>
      <c r="D248" s="188" t="s">
        <v>141</v>
      </c>
      <c r="E248" s="189" t="s">
        <v>5</v>
      </c>
      <c r="F248" s="190" t="s">
        <v>667</v>
      </c>
      <c r="H248" s="191" t="s">
        <v>5</v>
      </c>
      <c r="I248" s="192"/>
      <c r="L248" s="187"/>
      <c r="M248" s="193"/>
      <c r="N248" s="194"/>
      <c r="O248" s="194"/>
      <c r="P248" s="194"/>
      <c r="Q248" s="194"/>
      <c r="R248" s="194"/>
      <c r="S248" s="194"/>
      <c r="T248" s="195"/>
      <c r="AT248" s="191" t="s">
        <v>141</v>
      </c>
      <c r="AU248" s="191" t="s">
        <v>81</v>
      </c>
      <c r="AV248" s="11" t="s">
        <v>77</v>
      </c>
      <c r="AW248" s="11" t="s">
        <v>36</v>
      </c>
      <c r="AX248" s="11" t="s">
        <v>72</v>
      </c>
      <c r="AY248" s="191" t="s">
        <v>133</v>
      </c>
    </row>
    <row r="249" spans="2:51" s="12" customFormat="1" ht="13.5">
      <c r="B249" s="196"/>
      <c r="D249" s="188" t="s">
        <v>141</v>
      </c>
      <c r="E249" s="197" t="s">
        <v>5</v>
      </c>
      <c r="F249" s="198" t="s">
        <v>772</v>
      </c>
      <c r="H249" s="199">
        <v>3.38</v>
      </c>
      <c r="I249" s="200"/>
      <c r="L249" s="196"/>
      <c r="M249" s="201"/>
      <c r="N249" s="202"/>
      <c r="O249" s="202"/>
      <c r="P249" s="202"/>
      <c r="Q249" s="202"/>
      <c r="R249" s="202"/>
      <c r="S249" s="202"/>
      <c r="T249" s="203"/>
      <c r="AT249" s="197" t="s">
        <v>141</v>
      </c>
      <c r="AU249" s="197" t="s">
        <v>81</v>
      </c>
      <c r="AV249" s="12" t="s">
        <v>81</v>
      </c>
      <c r="AW249" s="12" t="s">
        <v>36</v>
      </c>
      <c r="AX249" s="12" t="s">
        <v>72</v>
      </c>
      <c r="AY249" s="197" t="s">
        <v>133</v>
      </c>
    </row>
    <row r="250" spans="2:51" s="11" customFormat="1" ht="13.5">
      <c r="B250" s="187"/>
      <c r="D250" s="188" t="s">
        <v>141</v>
      </c>
      <c r="E250" s="189" t="s">
        <v>5</v>
      </c>
      <c r="F250" s="190" t="s">
        <v>669</v>
      </c>
      <c r="H250" s="191" t="s">
        <v>5</v>
      </c>
      <c r="I250" s="192"/>
      <c r="L250" s="187"/>
      <c r="M250" s="193"/>
      <c r="N250" s="194"/>
      <c r="O250" s="194"/>
      <c r="P250" s="194"/>
      <c r="Q250" s="194"/>
      <c r="R250" s="194"/>
      <c r="S250" s="194"/>
      <c r="T250" s="195"/>
      <c r="AT250" s="191" t="s">
        <v>141</v>
      </c>
      <c r="AU250" s="191" t="s">
        <v>81</v>
      </c>
      <c r="AV250" s="11" t="s">
        <v>77</v>
      </c>
      <c r="AW250" s="11" t="s">
        <v>36</v>
      </c>
      <c r="AX250" s="11" t="s">
        <v>72</v>
      </c>
      <c r="AY250" s="191" t="s">
        <v>133</v>
      </c>
    </row>
    <row r="251" spans="2:51" s="12" customFormat="1" ht="13.5">
      <c r="B251" s="196"/>
      <c r="D251" s="188" t="s">
        <v>141</v>
      </c>
      <c r="E251" s="197" t="s">
        <v>5</v>
      </c>
      <c r="F251" s="198" t="s">
        <v>773</v>
      </c>
      <c r="H251" s="199">
        <v>10.84</v>
      </c>
      <c r="I251" s="200"/>
      <c r="L251" s="196"/>
      <c r="M251" s="201"/>
      <c r="N251" s="202"/>
      <c r="O251" s="202"/>
      <c r="P251" s="202"/>
      <c r="Q251" s="202"/>
      <c r="R251" s="202"/>
      <c r="S251" s="202"/>
      <c r="T251" s="203"/>
      <c r="AT251" s="197" t="s">
        <v>141</v>
      </c>
      <c r="AU251" s="197" t="s">
        <v>81</v>
      </c>
      <c r="AV251" s="12" t="s">
        <v>81</v>
      </c>
      <c r="AW251" s="12" t="s">
        <v>36</v>
      </c>
      <c r="AX251" s="12" t="s">
        <v>72</v>
      </c>
      <c r="AY251" s="197" t="s">
        <v>133</v>
      </c>
    </row>
    <row r="252" spans="2:51" s="14" customFormat="1" ht="13.5">
      <c r="B252" s="212"/>
      <c r="D252" s="213" t="s">
        <v>141</v>
      </c>
      <c r="E252" s="214" t="s">
        <v>5</v>
      </c>
      <c r="F252" s="215" t="s">
        <v>146</v>
      </c>
      <c r="H252" s="216">
        <v>231.867</v>
      </c>
      <c r="I252" s="217"/>
      <c r="L252" s="212"/>
      <c r="M252" s="218"/>
      <c r="N252" s="219"/>
      <c r="O252" s="219"/>
      <c r="P252" s="219"/>
      <c r="Q252" s="219"/>
      <c r="R252" s="219"/>
      <c r="S252" s="219"/>
      <c r="T252" s="220"/>
      <c r="AT252" s="221" t="s">
        <v>141</v>
      </c>
      <c r="AU252" s="221" t="s">
        <v>81</v>
      </c>
      <c r="AV252" s="14" t="s">
        <v>88</v>
      </c>
      <c r="AW252" s="14" t="s">
        <v>36</v>
      </c>
      <c r="AX252" s="14" t="s">
        <v>77</v>
      </c>
      <c r="AY252" s="221" t="s">
        <v>133</v>
      </c>
    </row>
    <row r="253" spans="2:65" s="1" customFormat="1" ht="22.5" customHeight="1">
      <c r="B253" s="174"/>
      <c r="C253" s="175" t="s">
        <v>209</v>
      </c>
      <c r="D253" s="175" t="s">
        <v>135</v>
      </c>
      <c r="E253" s="176" t="s">
        <v>774</v>
      </c>
      <c r="F253" s="177" t="s">
        <v>775</v>
      </c>
      <c r="G253" s="178" t="s">
        <v>236</v>
      </c>
      <c r="H253" s="179">
        <v>35.32</v>
      </c>
      <c r="I253" s="180"/>
      <c r="J253" s="181">
        <f>ROUND(I253*H253,2)</f>
        <v>0</v>
      </c>
      <c r="K253" s="177" t="s">
        <v>139</v>
      </c>
      <c r="L253" s="41"/>
      <c r="M253" s="182" t="s">
        <v>5</v>
      </c>
      <c r="N253" s="183" t="s">
        <v>43</v>
      </c>
      <c r="O253" s="42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AR253" s="24" t="s">
        <v>88</v>
      </c>
      <c r="AT253" s="24" t="s">
        <v>135</v>
      </c>
      <c r="AU253" s="24" t="s">
        <v>81</v>
      </c>
      <c r="AY253" s="24" t="s">
        <v>133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24" t="s">
        <v>77</v>
      </c>
      <c r="BK253" s="186">
        <f>ROUND(I253*H253,2)</f>
        <v>0</v>
      </c>
      <c r="BL253" s="24" t="s">
        <v>88</v>
      </c>
      <c r="BM253" s="24" t="s">
        <v>776</v>
      </c>
    </row>
    <row r="254" spans="2:51" s="11" customFormat="1" ht="13.5">
      <c r="B254" s="187"/>
      <c r="D254" s="188" t="s">
        <v>141</v>
      </c>
      <c r="E254" s="189" t="s">
        <v>5</v>
      </c>
      <c r="F254" s="190" t="s">
        <v>649</v>
      </c>
      <c r="H254" s="191" t="s">
        <v>5</v>
      </c>
      <c r="I254" s="192"/>
      <c r="L254" s="187"/>
      <c r="M254" s="193"/>
      <c r="N254" s="194"/>
      <c r="O254" s="194"/>
      <c r="P254" s="194"/>
      <c r="Q254" s="194"/>
      <c r="R254" s="194"/>
      <c r="S254" s="194"/>
      <c r="T254" s="195"/>
      <c r="AT254" s="191" t="s">
        <v>141</v>
      </c>
      <c r="AU254" s="191" t="s">
        <v>81</v>
      </c>
      <c r="AV254" s="11" t="s">
        <v>77</v>
      </c>
      <c r="AW254" s="11" t="s">
        <v>36</v>
      </c>
      <c r="AX254" s="11" t="s">
        <v>72</v>
      </c>
      <c r="AY254" s="191" t="s">
        <v>133</v>
      </c>
    </row>
    <row r="255" spans="2:51" s="11" customFormat="1" ht="13.5">
      <c r="B255" s="187"/>
      <c r="D255" s="188" t="s">
        <v>141</v>
      </c>
      <c r="E255" s="189" t="s">
        <v>5</v>
      </c>
      <c r="F255" s="190" t="s">
        <v>656</v>
      </c>
      <c r="H255" s="191" t="s">
        <v>5</v>
      </c>
      <c r="I255" s="192"/>
      <c r="L255" s="187"/>
      <c r="M255" s="193"/>
      <c r="N255" s="194"/>
      <c r="O255" s="194"/>
      <c r="P255" s="194"/>
      <c r="Q255" s="194"/>
      <c r="R255" s="194"/>
      <c r="S255" s="194"/>
      <c r="T255" s="195"/>
      <c r="AT255" s="191" t="s">
        <v>141</v>
      </c>
      <c r="AU255" s="191" t="s">
        <v>81</v>
      </c>
      <c r="AV255" s="11" t="s">
        <v>77</v>
      </c>
      <c r="AW255" s="11" t="s">
        <v>36</v>
      </c>
      <c r="AX255" s="11" t="s">
        <v>72</v>
      </c>
      <c r="AY255" s="191" t="s">
        <v>133</v>
      </c>
    </row>
    <row r="256" spans="2:51" s="12" customFormat="1" ht="13.5">
      <c r="B256" s="196"/>
      <c r="D256" s="188" t="s">
        <v>141</v>
      </c>
      <c r="E256" s="197" t="s">
        <v>5</v>
      </c>
      <c r="F256" s="198" t="s">
        <v>777</v>
      </c>
      <c r="H256" s="199">
        <v>27.04</v>
      </c>
      <c r="I256" s="200"/>
      <c r="L256" s="196"/>
      <c r="M256" s="201"/>
      <c r="N256" s="202"/>
      <c r="O256" s="202"/>
      <c r="P256" s="202"/>
      <c r="Q256" s="202"/>
      <c r="R256" s="202"/>
      <c r="S256" s="202"/>
      <c r="T256" s="203"/>
      <c r="AT256" s="197" t="s">
        <v>141</v>
      </c>
      <c r="AU256" s="197" t="s">
        <v>81</v>
      </c>
      <c r="AV256" s="12" t="s">
        <v>81</v>
      </c>
      <c r="AW256" s="12" t="s">
        <v>36</v>
      </c>
      <c r="AX256" s="12" t="s">
        <v>72</v>
      </c>
      <c r="AY256" s="197" t="s">
        <v>133</v>
      </c>
    </row>
    <row r="257" spans="2:51" s="12" customFormat="1" ht="13.5">
      <c r="B257" s="196"/>
      <c r="D257" s="188" t="s">
        <v>141</v>
      </c>
      <c r="E257" s="197" t="s">
        <v>5</v>
      </c>
      <c r="F257" s="198" t="s">
        <v>778</v>
      </c>
      <c r="H257" s="199">
        <v>8.28</v>
      </c>
      <c r="I257" s="200"/>
      <c r="L257" s="196"/>
      <c r="M257" s="201"/>
      <c r="N257" s="202"/>
      <c r="O257" s="202"/>
      <c r="P257" s="202"/>
      <c r="Q257" s="202"/>
      <c r="R257" s="202"/>
      <c r="S257" s="202"/>
      <c r="T257" s="203"/>
      <c r="AT257" s="197" t="s">
        <v>141</v>
      </c>
      <c r="AU257" s="197" t="s">
        <v>81</v>
      </c>
      <c r="AV257" s="12" t="s">
        <v>81</v>
      </c>
      <c r="AW257" s="12" t="s">
        <v>36</v>
      </c>
      <c r="AX257" s="12" t="s">
        <v>72</v>
      </c>
      <c r="AY257" s="197" t="s">
        <v>133</v>
      </c>
    </row>
    <row r="258" spans="2:51" s="14" customFormat="1" ht="13.5">
      <c r="B258" s="212"/>
      <c r="D258" s="213" t="s">
        <v>141</v>
      </c>
      <c r="E258" s="214" t="s">
        <v>5</v>
      </c>
      <c r="F258" s="215" t="s">
        <v>146</v>
      </c>
      <c r="H258" s="216">
        <v>35.32</v>
      </c>
      <c r="I258" s="217"/>
      <c r="L258" s="212"/>
      <c r="M258" s="218"/>
      <c r="N258" s="219"/>
      <c r="O258" s="219"/>
      <c r="P258" s="219"/>
      <c r="Q258" s="219"/>
      <c r="R258" s="219"/>
      <c r="S258" s="219"/>
      <c r="T258" s="220"/>
      <c r="AT258" s="221" t="s">
        <v>141</v>
      </c>
      <c r="AU258" s="221" t="s">
        <v>81</v>
      </c>
      <c r="AV258" s="14" t="s">
        <v>88</v>
      </c>
      <c r="AW258" s="14" t="s">
        <v>36</v>
      </c>
      <c r="AX258" s="14" t="s">
        <v>77</v>
      </c>
      <c r="AY258" s="221" t="s">
        <v>133</v>
      </c>
    </row>
    <row r="259" spans="2:65" s="1" customFormat="1" ht="31.5" customHeight="1">
      <c r="B259" s="174"/>
      <c r="C259" s="175" t="s">
        <v>320</v>
      </c>
      <c r="D259" s="175" t="s">
        <v>135</v>
      </c>
      <c r="E259" s="176" t="s">
        <v>779</v>
      </c>
      <c r="F259" s="177" t="s">
        <v>780</v>
      </c>
      <c r="G259" s="178" t="s">
        <v>236</v>
      </c>
      <c r="H259" s="179">
        <v>231.867</v>
      </c>
      <c r="I259" s="180"/>
      <c r="J259" s="181">
        <f>ROUND(I259*H259,2)</f>
        <v>0</v>
      </c>
      <c r="K259" s="177" t="s">
        <v>139</v>
      </c>
      <c r="L259" s="41"/>
      <c r="M259" s="182" t="s">
        <v>5</v>
      </c>
      <c r="N259" s="183" t="s">
        <v>43</v>
      </c>
      <c r="O259" s="42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AR259" s="24" t="s">
        <v>88</v>
      </c>
      <c r="AT259" s="24" t="s">
        <v>135</v>
      </c>
      <c r="AU259" s="24" t="s">
        <v>81</v>
      </c>
      <c r="AY259" s="24" t="s">
        <v>133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24" t="s">
        <v>77</v>
      </c>
      <c r="BK259" s="186">
        <f>ROUND(I259*H259,2)</f>
        <v>0</v>
      </c>
      <c r="BL259" s="24" t="s">
        <v>88</v>
      </c>
      <c r="BM259" s="24" t="s">
        <v>781</v>
      </c>
    </row>
    <row r="260" spans="2:65" s="1" customFormat="1" ht="31.5" customHeight="1">
      <c r="B260" s="174"/>
      <c r="C260" s="175" t="s">
        <v>325</v>
      </c>
      <c r="D260" s="175" t="s">
        <v>135</v>
      </c>
      <c r="E260" s="176" t="s">
        <v>782</v>
      </c>
      <c r="F260" s="177" t="s">
        <v>783</v>
      </c>
      <c r="G260" s="178" t="s">
        <v>236</v>
      </c>
      <c r="H260" s="179">
        <v>35.32</v>
      </c>
      <c r="I260" s="180"/>
      <c r="J260" s="181">
        <f>ROUND(I260*H260,2)</f>
        <v>0</v>
      </c>
      <c r="K260" s="177" t="s">
        <v>139</v>
      </c>
      <c r="L260" s="41"/>
      <c r="M260" s="182" t="s">
        <v>5</v>
      </c>
      <c r="N260" s="183" t="s">
        <v>43</v>
      </c>
      <c r="O260" s="42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AR260" s="24" t="s">
        <v>88</v>
      </c>
      <c r="AT260" s="24" t="s">
        <v>135</v>
      </c>
      <c r="AU260" s="24" t="s">
        <v>81</v>
      </c>
      <c r="AY260" s="24" t="s">
        <v>133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24" t="s">
        <v>77</v>
      </c>
      <c r="BK260" s="186">
        <f>ROUND(I260*H260,2)</f>
        <v>0</v>
      </c>
      <c r="BL260" s="24" t="s">
        <v>88</v>
      </c>
      <c r="BM260" s="24" t="s">
        <v>784</v>
      </c>
    </row>
    <row r="261" spans="2:65" s="1" customFormat="1" ht="22.5" customHeight="1">
      <c r="B261" s="174"/>
      <c r="C261" s="175" t="s">
        <v>333</v>
      </c>
      <c r="D261" s="175" t="s">
        <v>135</v>
      </c>
      <c r="E261" s="176" t="s">
        <v>147</v>
      </c>
      <c r="F261" s="177" t="s">
        <v>148</v>
      </c>
      <c r="G261" s="178" t="s">
        <v>138</v>
      </c>
      <c r="H261" s="179">
        <v>167.485</v>
      </c>
      <c r="I261" s="180"/>
      <c r="J261" s="181">
        <f>ROUND(I261*H261,2)</f>
        <v>0</v>
      </c>
      <c r="K261" s="177" t="s">
        <v>139</v>
      </c>
      <c r="L261" s="41"/>
      <c r="M261" s="182" t="s">
        <v>5</v>
      </c>
      <c r="N261" s="183" t="s">
        <v>43</v>
      </c>
      <c r="O261" s="42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AR261" s="24" t="s">
        <v>88</v>
      </c>
      <c r="AT261" s="24" t="s">
        <v>135</v>
      </c>
      <c r="AU261" s="24" t="s">
        <v>81</v>
      </c>
      <c r="AY261" s="24" t="s">
        <v>133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24" t="s">
        <v>77</v>
      </c>
      <c r="BK261" s="186">
        <f>ROUND(I261*H261,2)</f>
        <v>0</v>
      </c>
      <c r="BL261" s="24" t="s">
        <v>88</v>
      </c>
      <c r="BM261" s="24" t="s">
        <v>785</v>
      </c>
    </row>
    <row r="262" spans="2:51" s="12" customFormat="1" ht="13.5">
      <c r="B262" s="196"/>
      <c r="D262" s="213" t="s">
        <v>141</v>
      </c>
      <c r="E262" s="238" t="s">
        <v>5</v>
      </c>
      <c r="F262" s="239" t="s">
        <v>786</v>
      </c>
      <c r="H262" s="240">
        <v>167.485</v>
      </c>
      <c r="I262" s="200"/>
      <c r="L262" s="196"/>
      <c r="M262" s="201"/>
      <c r="N262" s="202"/>
      <c r="O262" s="202"/>
      <c r="P262" s="202"/>
      <c r="Q262" s="202"/>
      <c r="R262" s="202"/>
      <c r="S262" s="202"/>
      <c r="T262" s="203"/>
      <c r="AT262" s="197" t="s">
        <v>141</v>
      </c>
      <c r="AU262" s="197" t="s">
        <v>81</v>
      </c>
      <c r="AV262" s="12" t="s">
        <v>81</v>
      </c>
      <c r="AW262" s="12" t="s">
        <v>36</v>
      </c>
      <c r="AX262" s="12" t="s">
        <v>77</v>
      </c>
      <c r="AY262" s="197" t="s">
        <v>133</v>
      </c>
    </row>
    <row r="263" spans="2:65" s="1" customFormat="1" ht="31.5" customHeight="1">
      <c r="B263" s="174"/>
      <c r="C263" s="175" t="s">
        <v>341</v>
      </c>
      <c r="D263" s="175" t="s">
        <v>135</v>
      </c>
      <c r="E263" s="176" t="s">
        <v>151</v>
      </c>
      <c r="F263" s="177" t="s">
        <v>152</v>
      </c>
      <c r="G263" s="178" t="s">
        <v>138</v>
      </c>
      <c r="H263" s="179">
        <v>837.425</v>
      </c>
      <c r="I263" s="180"/>
      <c r="J263" s="181">
        <f>ROUND(I263*H263,2)</f>
        <v>0</v>
      </c>
      <c r="K263" s="177" t="s">
        <v>139</v>
      </c>
      <c r="L263" s="41"/>
      <c r="M263" s="182" t="s">
        <v>5</v>
      </c>
      <c r="N263" s="183" t="s">
        <v>43</v>
      </c>
      <c r="O263" s="42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AR263" s="24" t="s">
        <v>88</v>
      </c>
      <c r="AT263" s="24" t="s">
        <v>135</v>
      </c>
      <c r="AU263" s="24" t="s">
        <v>81</v>
      </c>
      <c r="AY263" s="24" t="s">
        <v>133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24" t="s">
        <v>77</v>
      </c>
      <c r="BK263" s="186">
        <f>ROUND(I263*H263,2)</f>
        <v>0</v>
      </c>
      <c r="BL263" s="24" t="s">
        <v>88</v>
      </c>
      <c r="BM263" s="24" t="s">
        <v>787</v>
      </c>
    </row>
    <row r="264" spans="2:51" s="11" customFormat="1" ht="13.5">
      <c r="B264" s="187"/>
      <c r="D264" s="188" t="s">
        <v>141</v>
      </c>
      <c r="E264" s="189" t="s">
        <v>5</v>
      </c>
      <c r="F264" s="190" t="s">
        <v>311</v>
      </c>
      <c r="H264" s="191" t="s">
        <v>5</v>
      </c>
      <c r="I264" s="192"/>
      <c r="L264" s="187"/>
      <c r="M264" s="193"/>
      <c r="N264" s="194"/>
      <c r="O264" s="194"/>
      <c r="P264" s="194"/>
      <c r="Q264" s="194"/>
      <c r="R264" s="194"/>
      <c r="S264" s="194"/>
      <c r="T264" s="195"/>
      <c r="AT264" s="191" t="s">
        <v>141</v>
      </c>
      <c r="AU264" s="191" t="s">
        <v>81</v>
      </c>
      <c r="AV264" s="11" t="s">
        <v>77</v>
      </c>
      <c r="AW264" s="11" t="s">
        <v>36</v>
      </c>
      <c r="AX264" s="11" t="s">
        <v>72</v>
      </c>
      <c r="AY264" s="191" t="s">
        <v>133</v>
      </c>
    </row>
    <row r="265" spans="2:51" s="12" customFormat="1" ht="13.5">
      <c r="B265" s="196"/>
      <c r="D265" s="213" t="s">
        <v>141</v>
      </c>
      <c r="E265" s="238" t="s">
        <v>5</v>
      </c>
      <c r="F265" s="239" t="s">
        <v>788</v>
      </c>
      <c r="H265" s="240">
        <v>837.425</v>
      </c>
      <c r="I265" s="200"/>
      <c r="L265" s="196"/>
      <c r="M265" s="201"/>
      <c r="N265" s="202"/>
      <c r="O265" s="202"/>
      <c r="P265" s="202"/>
      <c r="Q265" s="202"/>
      <c r="R265" s="202"/>
      <c r="S265" s="202"/>
      <c r="T265" s="203"/>
      <c r="AT265" s="197" t="s">
        <v>141</v>
      </c>
      <c r="AU265" s="197" t="s">
        <v>81</v>
      </c>
      <c r="AV265" s="12" t="s">
        <v>81</v>
      </c>
      <c r="AW265" s="12" t="s">
        <v>36</v>
      </c>
      <c r="AX265" s="12" t="s">
        <v>77</v>
      </c>
      <c r="AY265" s="197" t="s">
        <v>133</v>
      </c>
    </row>
    <row r="266" spans="2:65" s="1" customFormat="1" ht="22.5" customHeight="1">
      <c r="B266" s="174"/>
      <c r="C266" s="175" t="s">
        <v>10</v>
      </c>
      <c r="D266" s="175" t="s">
        <v>135</v>
      </c>
      <c r="E266" s="176" t="s">
        <v>161</v>
      </c>
      <c r="F266" s="177" t="s">
        <v>162</v>
      </c>
      <c r="G266" s="178" t="s">
        <v>163</v>
      </c>
      <c r="H266" s="179">
        <v>318.222</v>
      </c>
      <c r="I266" s="180"/>
      <c r="J266" s="181">
        <f>ROUND(I266*H266,2)</f>
        <v>0</v>
      </c>
      <c r="K266" s="177" t="s">
        <v>139</v>
      </c>
      <c r="L266" s="41"/>
      <c r="M266" s="182" t="s">
        <v>5</v>
      </c>
      <c r="N266" s="183" t="s">
        <v>43</v>
      </c>
      <c r="O266" s="42"/>
      <c r="P266" s="184">
        <f>O266*H266</f>
        <v>0</v>
      </c>
      <c r="Q266" s="184">
        <v>0</v>
      </c>
      <c r="R266" s="184">
        <f>Q266*H266</f>
        <v>0</v>
      </c>
      <c r="S266" s="184">
        <v>0</v>
      </c>
      <c r="T266" s="185">
        <f>S266*H266</f>
        <v>0</v>
      </c>
      <c r="AR266" s="24" t="s">
        <v>88</v>
      </c>
      <c r="AT266" s="24" t="s">
        <v>135</v>
      </c>
      <c r="AU266" s="24" t="s">
        <v>81</v>
      </c>
      <c r="AY266" s="24" t="s">
        <v>133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24" t="s">
        <v>77</v>
      </c>
      <c r="BK266" s="186">
        <f>ROUND(I266*H266,2)</f>
        <v>0</v>
      </c>
      <c r="BL266" s="24" t="s">
        <v>88</v>
      </c>
      <c r="BM266" s="24" t="s">
        <v>789</v>
      </c>
    </row>
    <row r="267" spans="2:51" s="12" customFormat="1" ht="13.5">
      <c r="B267" s="196"/>
      <c r="D267" s="213" t="s">
        <v>141</v>
      </c>
      <c r="E267" s="238" t="s">
        <v>5</v>
      </c>
      <c r="F267" s="239" t="s">
        <v>790</v>
      </c>
      <c r="H267" s="240">
        <v>318.222</v>
      </c>
      <c r="I267" s="200"/>
      <c r="L267" s="196"/>
      <c r="M267" s="201"/>
      <c r="N267" s="202"/>
      <c r="O267" s="202"/>
      <c r="P267" s="202"/>
      <c r="Q267" s="202"/>
      <c r="R267" s="202"/>
      <c r="S267" s="202"/>
      <c r="T267" s="203"/>
      <c r="AT267" s="197" t="s">
        <v>141</v>
      </c>
      <c r="AU267" s="197" t="s">
        <v>81</v>
      </c>
      <c r="AV267" s="12" t="s">
        <v>81</v>
      </c>
      <c r="AW267" s="12" t="s">
        <v>36</v>
      </c>
      <c r="AX267" s="12" t="s">
        <v>77</v>
      </c>
      <c r="AY267" s="197" t="s">
        <v>133</v>
      </c>
    </row>
    <row r="268" spans="2:65" s="1" customFormat="1" ht="22.5" customHeight="1">
      <c r="B268" s="174"/>
      <c r="C268" s="175" t="s">
        <v>355</v>
      </c>
      <c r="D268" s="175" t="s">
        <v>135</v>
      </c>
      <c r="E268" s="176" t="s">
        <v>791</v>
      </c>
      <c r="F268" s="177" t="s">
        <v>792</v>
      </c>
      <c r="G268" s="178" t="s">
        <v>138</v>
      </c>
      <c r="H268" s="179">
        <v>100.492</v>
      </c>
      <c r="I268" s="180"/>
      <c r="J268" s="181">
        <f>ROUND(I268*H268,2)</f>
        <v>0</v>
      </c>
      <c r="K268" s="177" t="s">
        <v>139</v>
      </c>
      <c r="L268" s="41"/>
      <c r="M268" s="182" t="s">
        <v>5</v>
      </c>
      <c r="N268" s="183" t="s">
        <v>43</v>
      </c>
      <c r="O268" s="42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AR268" s="24" t="s">
        <v>88</v>
      </c>
      <c r="AT268" s="24" t="s">
        <v>135</v>
      </c>
      <c r="AU268" s="24" t="s">
        <v>81</v>
      </c>
      <c r="AY268" s="24" t="s">
        <v>133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24" t="s">
        <v>77</v>
      </c>
      <c r="BK268" s="186">
        <f>ROUND(I268*H268,2)</f>
        <v>0</v>
      </c>
      <c r="BL268" s="24" t="s">
        <v>88</v>
      </c>
      <c r="BM268" s="24" t="s">
        <v>793</v>
      </c>
    </row>
    <row r="269" spans="2:51" s="12" customFormat="1" ht="13.5">
      <c r="B269" s="196"/>
      <c r="D269" s="188" t="s">
        <v>141</v>
      </c>
      <c r="E269" s="197" t="s">
        <v>5</v>
      </c>
      <c r="F269" s="198" t="s">
        <v>794</v>
      </c>
      <c r="H269" s="199">
        <v>167.485</v>
      </c>
      <c r="I269" s="200"/>
      <c r="L269" s="196"/>
      <c r="M269" s="201"/>
      <c r="N269" s="202"/>
      <c r="O269" s="202"/>
      <c r="P269" s="202"/>
      <c r="Q269" s="202"/>
      <c r="R269" s="202"/>
      <c r="S269" s="202"/>
      <c r="T269" s="203"/>
      <c r="AT269" s="197" t="s">
        <v>141</v>
      </c>
      <c r="AU269" s="197" t="s">
        <v>81</v>
      </c>
      <c r="AV269" s="12" t="s">
        <v>81</v>
      </c>
      <c r="AW269" s="12" t="s">
        <v>36</v>
      </c>
      <c r="AX269" s="12" t="s">
        <v>72</v>
      </c>
      <c r="AY269" s="197" t="s">
        <v>133</v>
      </c>
    </row>
    <row r="270" spans="2:51" s="12" customFormat="1" ht="13.5">
      <c r="B270" s="196"/>
      <c r="D270" s="188" t="s">
        <v>141</v>
      </c>
      <c r="E270" s="197" t="s">
        <v>5</v>
      </c>
      <c r="F270" s="198" t="s">
        <v>795</v>
      </c>
      <c r="H270" s="199">
        <v>-12.537</v>
      </c>
      <c r="I270" s="200"/>
      <c r="L270" s="196"/>
      <c r="M270" s="201"/>
      <c r="N270" s="202"/>
      <c r="O270" s="202"/>
      <c r="P270" s="202"/>
      <c r="Q270" s="202"/>
      <c r="R270" s="202"/>
      <c r="S270" s="202"/>
      <c r="T270" s="203"/>
      <c r="AT270" s="197" t="s">
        <v>141</v>
      </c>
      <c r="AU270" s="197" t="s">
        <v>81</v>
      </c>
      <c r="AV270" s="12" t="s">
        <v>81</v>
      </c>
      <c r="AW270" s="12" t="s">
        <v>36</v>
      </c>
      <c r="AX270" s="12" t="s">
        <v>72</v>
      </c>
      <c r="AY270" s="197" t="s">
        <v>133</v>
      </c>
    </row>
    <row r="271" spans="2:51" s="12" customFormat="1" ht="13.5">
      <c r="B271" s="196"/>
      <c r="D271" s="188" t="s">
        <v>141</v>
      </c>
      <c r="E271" s="197" t="s">
        <v>5</v>
      </c>
      <c r="F271" s="198" t="s">
        <v>796</v>
      </c>
      <c r="H271" s="199">
        <v>-48.237</v>
      </c>
      <c r="I271" s="200"/>
      <c r="L271" s="196"/>
      <c r="M271" s="201"/>
      <c r="N271" s="202"/>
      <c r="O271" s="202"/>
      <c r="P271" s="202"/>
      <c r="Q271" s="202"/>
      <c r="R271" s="202"/>
      <c r="S271" s="202"/>
      <c r="T271" s="203"/>
      <c r="AT271" s="197" t="s">
        <v>141</v>
      </c>
      <c r="AU271" s="197" t="s">
        <v>81</v>
      </c>
      <c r="AV271" s="12" t="s">
        <v>81</v>
      </c>
      <c r="AW271" s="12" t="s">
        <v>36</v>
      </c>
      <c r="AX271" s="12" t="s">
        <v>72</v>
      </c>
      <c r="AY271" s="197" t="s">
        <v>133</v>
      </c>
    </row>
    <row r="272" spans="2:51" s="12" customFormat="1" ht="13.5">
      <c r="B272" s="196"/>
      <c r="D272" s="188" t="s">
        <v>141</v>
      </c>
      <c r="E272" s="197" t="s">
        <v>5</v>
      </c>
      <c r="F272" s="198" t="s">
        <v>797</v>
      </c>
      <c r="H272" s="199">
        <v>-5.108</v>
      </c>
      <c r="I272" s="200"/>
      <c r="L272" s="196"/>
      <c r="M272" s="201"/>
      <c r="N272" s="202"/>
      <c r="O272" s="202"/>
      <c r="P272" s="202"/>
      <c r="Q272" s="202"/>
      <c r="R272" s="202"/>
      <c r="S272" s="202"/>
      <c r="T272" s="203"/>
      <c r="AT272" s="197" t="s">
        <v>141</v>
      </c>
      <c r="AU272" s="197" t="s">
        <v>81</v>
      </c>
      <c r="AV272" s="12" t="s">
        <v>81</v>
      </c>
      <c r="AW272" s="12" t="s">
        <v>36</v>
      </c>
      <c r="AX272" s="12" t="s">
        <v>72</v>
      </c>
      <c r="AY272" s="197" t="s">
        <v>133</v>
      </c>
    </row>
    <row r="273" spans="2:51" s="12" customFormat="1" ht="13.5">
      <c r="B273" s="196"/>
      <c r="D273" s="188" t="s">
        <v>141</v>
      </c>
      <c r="E273" s="197" t="s">
        <v>5</v>
      </c>
      <c r="F273" s="198" t="s">
        <v>798</v>
      </c>
      <c r="H273" s="199">
        <v>-1.111</v>
      </c>
      <c r="I273" s="200"/>
      <c r="L273" s="196"/>
      <c r="M273" s="201"/>
      <c r="N273" s="202"/>
      <c r="O273" s="202"/>
      <c r="P273" s="202"/>
      <c r="Q273" s="202"/>
      <c r="R273" s="202"/>
      <c r="S273" s="202"/>
      <c r="T273" s="203"/>
      <c r="AT273" s="197" t="s">
        <v>141</v>
      </c>
      <c r="AU273" s="197" t="s">
        <v>81</v>
      </c>
      <c r="AV273" s="12" t="s">
        <v>81</v>
      </c>
      <c r="AW273" s="12" t="s">
        <v>36</v>
      </c>
      <c r="AX273" s="12" t="s">
        <v>72</v>
      </c>
      <c r="AY273" s="197" t="s">
        <v>133</v>
      </c>
    </row>
    <row r="274" spans="2:51" s="14" customFormat="1" ht="13.5">
      <c r="B274" s="212"/>
      <c r="D274" s="213" t="s">
        <v>141</v>
      </c>
      <c r="E274" s="214" t="s">
        <v>5</v>
      </c>
      <c r="F274" s="215" t="s">
        <v>146</v>
      </c>
      <c r="H274" s="216">
        <v>100.492</v>
      </c>
      <c r="I274" s="217"/>
      <c r="L274" s="212"/>
      <c r="M274" s="218"/>
      <c r="N274" s="219"/>
      <c r="O274" s="219"/>
      <c r="P274" s="219"/>
      <c r="Q274" s="219"/>
      <c r="R274" s="219"/>
      <c r="S274" s="219"/>
      <c r="T274" s="220"/>
      <c r="AT274" s="221" t="s">
        <v>141</v>
      </c>
      <c r="AU274" s="221" t="s">
        <v>81</v>
      </c>
      <c r="AV274" s="14" t="s">
        <v>88</v>
      </c>
      <c r="AW274" s="14" t="s">
        <v>36</v>
      </c>
      <c r="AX274" s="14" t="s">
        <v>77</v>
      </c>
      <c r="AY274" s="221" t="s">
        <v>133</v>
      </c>
    </row>
    <row r="275" spans="2:65" s="1" customFormat="1" ht="22.5" customHeight="1">
      <c r="B275" s="174"/>
      <c r="C275" s="225" t="s">
        <v>362</v>
      </c>
      <c r="D275" s="225" t="s">
        <v>212</v>
      </c>
      <c r="E275" s="226" t="s">
        <v>799</v>
      </c>
      <c r="F275" s="227" t="s">
        <v>800</v>
      </c>
      <c r="G275" s="228" t="s">
        <v>163</v>
      </c>
      <c r="H275" s="229">
        <v>206.009</v>
      </c>
      <c r="I275" s="230"/>
      <c r="J275" s="231">
        <f>ROUND(I275*H275,2)</f>
        <v>0</v>
      </c>
      <c r="K275" s="227" t="s">
        <v>5</v>
      </c>
      <c r="L275" s="232"/>
      <c r="M275" s="233" t="s">
        <v>5</v>
      </c>
      <c r="N275" s="234" t="s">
        <v>43</v>
      </c>
      <c r="O275" s="42"/>
      <c r="P275" s="184">
        <f>O275*H275</f>
        <v>0</v>
      </c>
      <c r="Q275" s="184">
        <v>1</v>
      </c>
      <c r="R275" s="184">
        <f>Q275*H275</f>
        <v>206.009</v>
      </c>
      <c r="S275" s="184">
        <v>0</v>
      </c>
      <c r="T275" s="185">
        <f>S275*H275</f>
        <v>0</v>
      </c>
      <c r="AR275" s="24" t="s">
        <v>174</v>
      </c>
      <c r="AT275" s="24" t="s">
        <v>212</v>
      </c>
      <c r="AU275" s="24" t="s">
        <v>81</v>
      </c>
      <c r="AY275" s="24" t="s">
        <v>133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24" t="s">
        <v>77</v>
      </c>
      <c r="BK275" s="186">
        <f>ROUND(I275*H275,2)</f>
        <v>0</v>
      </c>
      <c r="BL275" s="24" t="s">
        <v>88</v>
      </c>
      <c r="BM275" s="24" t="s">
        <v>801</v>
      </c>
    </row>
    <row r="276" spans="2:51" s="12" customFormat="1" ht="13.5">
      <c r="B276" s="196"/>
      <c r="D276" s="213" t="s">
        <v>141</v>
      </c>
      <c r="E276" s="238" t="s">
        <v>5</v>
      </c>
      <c r="F276" s="239" t="s">
        <v>802</v>
      </c>
      <c r="H276" s="240">
        <v>206.009</v>
      </c>
      <c r="I276" s="200"/>
      <c r="L276" s="196"/>
      <c r="M276" s="201"/>
      <c r="N276" s="202"/>
      <c r="O276" s="202"/>
      <c r="P276" s="202"/>
      <c r="Q276" s="202"/>
      <c r="R276" s="202"/>
      <c r="S276" s="202"/>
      <c r="T276" s="203"/>
      <c r="AT276" s="197" t="s">
        <v>141</v>
      </c>
      <c r="AU276" s="197" t="s">
        <v>81</v>
      </c>
      <c r="AV276" s="12" t="s">
        <v>81</v>
      </c>
      <c r="AW276" s="12" t="s">
        <v>36</v>
      </c>
      <c r="AX276" s="12" t="s">
        <v>77</v>
      </c>
      <c r="AY276" s="197" t="s">
        <v>133</v>
      </c>
    </row>
    <row r="277" spans="2:65" s="1" customFormat="1" ht="22.5" customHeight="1">
      <c r="B277" s="174"/>
      <c r="C277" s="175" t="s">
        <v>368</v>
      </c>
      <c r="D277" s="175" t="s">
        <v>135</v>
      </c>
      <c r="E277" s="176" t="s">
        <v>803</v>
      </c>
      <c r="F277" s="177" t="s">
        <v>804</v>
      </c>
      <c r="G277" s="178" t="s">
        <v>138</v>
      </c>
      <c r="H277" s="179">
        <v>48.237</v>
      </c>
      <c r="I277" s="180"/>
      <c r="J277" s="181">
        <f>ROUND(I277*H277,2)</f>
        <v>0</v>
      </c>
      <c r="K277" s="177" t="s">
        <v>139</v>
      </c>
      <c r="L277" s="41"/>
      <c r="M277" s="182" t="s">
        <v>5</v>
      </c>
      <c r="N277" s="183" t="s">
        <v>43</v>
      </c>
      <c r="O277" s="42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AR277" s="24" t="s">
        <v>88</v>
      </c>
      <c r="AT277" s="24" t="s">
        <v>135</v>
      </c>
      <c r="AU277" s="24" t="s">
        <v>81</v>
      </c>
      <c r="AY277" s="24" t="s">
        <v>133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24" t="s">
        <v>77</v>
      </c>
      <c r="BK277" s="186">
        <f>ROUND(I277*H277,2)</f>
        <v>0</v>
      </c>
      <c r="BL277" s="24" t="s">
        <v>88</v>
      </c>
      <c r="BM277" s="24" t="s">
        <v>805</v>
      </c>
    </row>
    <row r="278" spans="2:51" s="11" customFormat="1" ht="13.5">
      <c r="B278" s="187"/>
      <c r="D278" s="188" t="s">
        <v>141</v>
      </c>
      <c r="E278" s="189" t="s">
        <v>5</v>
      </c>
      <c r="F278" s="190" t="s">
        <v>806</v>
      </c>
      <c r="H278" s="191" t="s">
        <v>5</v>
      </c>
      <c r="I278" s="192"/>
      <c r="L278" s="187"/>
      <c r="M278" s="193"/>
      <c r="N278" s="194"/>
      <c r="O278" s="194"/>
      <c r="P278" s="194"/>
      <c r="Q278" s="194"/>
      <c r="R278" s="194"/>
      <c r="S278" s="194"/>
      <c r="T278" s="195"/>
      <c r="AT278" s="191" t="s">
        <v>141</v>
      </c>
      <c r="AU278" s="191" t="s">
        <v>81</v>
      </c>
      <c r="AV278" s="11" t="s">
        <v>77</v>
      </c>
      <c r="AW278" s="11" t="s">
        <v>36</v>
      </c>
      <c r="AX278" s="11" t="s">
        <v>72</v>
      </c>
      <c r="AY278" s="191" t="s">
        <v>133</v>
      </c>
    </row>
    <row r="279" spans="2:51" s="11" customFormat="1" ht="13.5">
      <c r="B279" s="187"/>
      <c r="D279" s="188" t="s">
        <v>141</v>
      </c>
      <c r="E279" s="189" t="s">
        <v>5</v>
      </c>
      <c r="F279" s="190" t="s">
        <v>656</v>
      </c>
      <c r="H279" s="191" t="s">
        <v>5</v>
      </c>
      <c r="I279" s="192"/>
      <c r="L279" s="187"/>
      <c r="M279" s="193"/>
      <c r="N279" s="194"/>
      <c r="O279" s="194"/>
      <c r="P279" s="194"/>
      <c r="Q279" s="194"/>
      <c r="R279" s="194"/>
      <c r="S279" s="194"/>
      <c r="T279" s="195"/>
      <c r="AT279" s="191" t="s">
        <v>141</v>
      </c>
      <c r="AU279" s="191" t="s">
        <v>81</v>
      </c>
      <c r="AV279" s="11" t="s">
        <v>77</v>
      </c>
      <c r="AW279" s="11" t="s">
        <v>36</v>
      </c>
      <c r="AX279" s="11" t="s">
        <v>72</v>
      </c>
      <c r="AY279" s="191" t="s">
        <v>133</v>
      </c>
    </row>
    <row r="280" spans="2:51" s="12" customFormat="1" ht="13.5">
      <c r="B280" s="196"/>
      <c r="D280" s="188" t="s">
        <v>141</v>
      </c>
      <c r="E280" s="197" t="s">
        <v>5</v>
      </c>
      <c r="F280" s="198" t="s">
        <v>807</v>
      </c>
      <c r="H280" s="199">
        <v>19.4</v>
      </c>
      <c r="I280" s="200"/>
      <c r="L280" s="196"/>
      <c r="M280" s="201"/>
      <c r="N280" s="202"/>
      <c r="O280" s="202"/>
      <c r="P280" s="202"/>
      <c r="Q280" s="202"/>
      <c r="R280" s="202"/>
      <c r="S280" s="202"/>
      <c r="T280" s="203"/>
      <c r="AT280" s="197" t="s">
        <v>141</v>
      </c>
      <c r="AU280" s="197" t="s">
        <v>81</v>
      </c>
      <c r="AV280" s="12" t="s">
        <v>81</v>
      </c>
      <c r="AW280" s="12" t="s">
        <v>36</v>
      </c>
      <c r="AX280" s="12" t="s">
        <v>72</v>
      </c>
      <c r="AY280" s="197" t="s">
        <v>133</v>
      </c>
    </row>
    <row r="281" spans="2:51" s="11" customFormat="1" ht="13.5">
      <c r="B281" s="187"/>
      <c r="D281" s="188" t="s">
        <v>141</v>
      </c>
      <c r="E281" s="189" t="s">
        <v>5</v>
      </c>
      <c r="F281" s="190" t="s">
        <v>667</v>
      </c>
      <c r="H281" s="191" t="s">
        <v>5</v>
      </c>
      <c r="I281" s="192"/>
      <c r="L281" s="187"/>
      <c r="M281" s="193"/>
      <c r="N281" s="194"/>
      <c r="O281" s="194"/>
      <c r="P281" s="194"/>
      <c r="Q281" s="194"/>
      <c r="R281" s="194"/>
      <c r="S281" s="194"/>
      <c r="T281" s="195"/>
      <c r="AT281" s="191" t="s">
        <v>141</v>
      </c>
      <c r="AU281" s="191" t="s">
        <v>81</v>
      </c>
      <c r="AV281" s="11" t="s">
        <v>77</v>
      </c>
      <c r="AW281" s="11" t="s">
        <v>36</v>
      </c>
      <c r="AX281" s="11" t="s">
        <v>72</v>
      </c>
      <c r="AY281" s="191" t="s">
        <v>133</v>
      </c>
    </row>
    <row r="282" spans="2:51" s="12" customFormat="1" ht="13.5">
      <c r="B282" s="196"/>
      <c r="D282" s="188" t="s">
        <v>141</v>
      </c>
      <c r="E282" s="197" t="s">
        <v>5</v>
      </c>
      <c r="F282" s="198" t="s">
        <v>808</v>
      </c>
      <c r="H282" s="199">
        <v>0.455</v>
      </c>
      <c r="I282" s="200"/>
      <c r="L282" s="196"/>
      <c r="M282" s="201"/>
      <c r="N282" s="202"/>
      <c r="O282" s="202"/>
      <c r="P282" s="202"/>
      <c r="Q282" s="202"/>
      <c r="R282" s="202"/>
      <c r="S282" s="202"/>
      <c r="T282" s="203"/>
      <c r="AT282" s="197" t="s">
        <v>141</v>
      </c>
      <c r="AU282" s="197" t="s">
        <v>81</v>
      </c>
      <c r="AV282" s="12" t="s">
        <v>81</v>
      </c>
      <c r="AW282" s="12" t="s">
        <v>36</v>
      </c>
      <c r="AX282" s="12" t="s">
        <v>72</v>
      </c>
      <c r="AY282" s="197" t="s">
        <v>133</v>
      </c>
    </row>
    <row r="283" spans="2:51" s="11" customFormat="1" ht="13.5">
      <c r="B283" s="187"/>
      <c r="D283" s="188" t="s">
        <v>141</v>
      </c>
      <c r="E283" s="189" t="s">
        <v>5</v>
      </c>
      <c r="F283" s="190" t="s">
        <v>669</v>
      </c>
      <c r="H283" s="191" t="s">
        <v>5</v>
      </c>
      <c r="I283" s="192"/>
      <c r="L283" s="187"/>
      <c r="M283" s="193"/>
      <c r="N283" s="194"/>
      <c r="O283" s="194"/>
      <c r="P283" s="194"/>
      <c r="Q283" s="194"/>
      <c r="R283" s="194"/>
      <c r="S283" s="194"/>
      <c r="T283" s="195"/>
      <c r="AT283" s="191" t="s">
        <v>141</v>
      </c>
      <c r="AU283" s="191" t="s">
        <v>81</v>
      </c>
      <c r="AV283" s="11" t="s">
        <v>77</v>
      </c>
      <c r="AW283" s="11" t="s">
        <v>36</v>
      </c>
      <c r="AX283" s="11" t="s">
        <v>72</v>
      </c>
      <c r="AY283" s="191" t="s">
        <v>133</v>
      </c>
    </row>
    <row r="284" spans="2:51" s="12" customFormat="1" ht="13.5">
      <c r="B284" s="196"/>
      <c r="D284" s="188" t="s">
        <v>141</v>
      </c>
      <c r="E284" s="197" t="s">
        <v>5</v>
      </c>
      <c r="F284" s="198" t="s">
        <v>809</v>
      </c>
      <c r="H284" s="199">
        <v>1.4</v>
      </c>
      <c r="I284" s="200"/>
      <c r="L284" s="196"/>
      <c r="M284" s="201"/>
      <c r="N284" s="202"/>
      <c r="O284" s="202"/>
      <c r="P284" s="202"/>
      <c r="Q284" s="202"/>
      <c r="R284" s="202"/>
      <c r="S284" s="202"/>
      <c r="T284" s="203"/>
      <c r="AT284" s="197" t="s">
        <v>141</v>
      </c>
      <c r="AU284" s="197" t="s">
        <v>81</v>
      </c>
      <c r="AV284" s="12" t="s">
        <v>81</v>
      </c>
      <c r="AW284" s="12" t="s">
        <v>36</v>
      </c>
      <c r="AX284" s="12" t="s">
        <v>72</v>
      </c>
      <c r="AY284" s="197" t="s">
        <v>133</v>
      </c>
    </row>
    <row r="285" spans="2:51" s="11" customFormat="1" ht="13.5">
      <c r="B285" s="187"/>
      <c r="D285" s="188" t="s">
        <v>141</v>
      </c>
      <c r="E285" s="189" t="s">
        <v>5</v>
      </c>
      <c r="F285" s="190" t="s">
        <v>658</v>
      </c>
      <c r="H285" s="191" t="s">
        <v>5</v>
      </c>
      <c r="I285" s="192"/>
      <c r="L285" s="187"/>
      <c r="M285" s="193"/>
      <c r="N285" s="194"/>
      <c r="O285" s="194"/>
      <c r="P285" s="194"/>
      <c r="Q285" s="194"/>
      <c r="R285" s="194"/>
      <c r="S285" s="194"/>
      <c r="T285" s="195"/>
      <c r="AT285" s="191" t="s">
        <v>141</v>
      </c>
      <c r="AU285" s="191" t="s">
        <v>81</v>
      </c>
      <c r="AV285" s="11" t="s">
        <v>77</v>
      </c>
      <c r="AW285" s="11" t="s">
        <v>36</v>
      </c>
      <c r="AX285" s="11" t="s">
        <v>72</v>
      </c>
      <c r="AY285" s="191" t="s">
        <v>133</v>
      </c>
    </row>
    <row r="286" spans="2:51" s="12" customFormat="1" ht="13.5">
      <c r="B286" s="196"/>
      <c r="D286" s="188" t="s">
        <v>141</v>
      </c>
      <c r="E286" s="197" t="s">
        <v>5</v>
      </c>
      <c r="F286" s="198" t="s">
        <v>810</v>
      </c>
      <c r="H286" s="199">
        <v>1.12</v>
      </c>
      <c r="I286" s="200"/>
      <c r="L286" s="196"/>
      <c r="M286" s="201"/>
      <c r="N286" s="202"/>
      <c r="O286" s="202"/>
      <c r="P286" s="202"/>
      <c r="Q286" s="202"/>
      <c r="R286" s="202"/>
      <c r="S286" s="202"/>
      <c r="T286" s="203"/>
      <c r="AT286" s="197" t="s">
        <v>141</v>
      </c>
      <c r="AU286" s="197" t="s">
        <v>81</v>
      </c>
      <c r="AV286" s="12" t="s">
        <v>81</v>
      </c>
      <c r="AW286" s="12" t="s">
        <v>36</v>
      </c>
      <c r="AX286" s="12" t="s">
        <v>72</v>
      </c>
      <c r="AY286" s="197" t="s">
        <v>133</v>
      </c>
    </row>
    <row r="287" spans="2:51" s="11" customFormat="1" ht="13.5">
      <c r="B287" s="187"/>
      <c r="D287" s="188" t="s">
        <v>141</v>
      </c>
      <c r="E287" s="189" t="s">
        <v>5</v>
      </c>
      <c r="F287" s="190" t="s">
        <v>650</v>
      </c>
      <c r="H287" s="191" t="s">
        <v>5</v>
      </c>
      <c r="I287" s="192"/>
      <c r="L287" s="187"/>
      <c r="M287" s="193"/>
      <c r="N287" s="194"/>
      <c r="O287" s="194"/>
      <c r="P287" s="194"/>
      <c r="Q287" s="194"/>
      <c r="R287" s="194"/>
      <c r="S287" s="194"/>
      <c r="T287" s="195"/>
      <c r="AT287" s="191" t="s">
        <v>141</v>
      </c>
      <c r="AU287" s="191" t="s">
        <v>81</v>
      </c>
      <c r="AV287" s="11" t="s">
        <v>77</v>
      </c>
      <c r="AW287" s="11" t="s">
        <v>36</v>
      </c>
      <c r="AX287" s="11" t="s">
        <v>72</v>
      </c>
      <c r="AY287" s="191" t="s">
        <v>133</v>
      </c>
    </row>
    <row r="288" spans="2:51" s="12" customFormat="1" ht="13.5">
      <c r="B288" s="196"/>
      <c r="D288" s="188" t="s">
        <v>141</v>
      </c>
      <c r="E288" s="197" t="s">
        <v>5</v>
      </c>
      <c r="F288" s="198" t="s">
        <v>811</v>
      </c>
      <c r="H288" s="199">
        <v>3.5</v>
      </c>
      <c r="I288" s="200"/>
      <c r="L288" s="196"/>
      <c r="M288" s="201"/>
      <c r="N288" s="202"/>
      <c r="O288" s="202"/>
      <c r="P288" s="202"/>
      <c r="Q288" s="202"/>
      <c r="R288" s="202"/>
      <c r="S288" s="202"/>
      <c r="T288" s="203"/>
      <c r="AT288" s="197" t="s">
        <v>141</v>
      </c>
      <c r="AU288" s="197" t="s">
        <v>81</v>
      </c>
      <c r="AV288" s="12" t="s">
        <v>81</v>
      </c>
      <c r="AW288" s="12" t="s">
        <v>36</v>
      </c>
      <c r="AX288" s="12" t="s">
        <v>72</v>
      </c>
      <c r="AY288" s="197" t="s">
        <v>133</v>
      </c>
    </row>
    <row r="289" spans="2:51" s="11" customFormat="1" ht="13.5">
      <c r="B289" s="187"/>
      <c r="D289" s="188" t="s">
        <v>141</v>
      </c>
      <c r="E289" s="189" t="s">
        <v>5</v>
      </c>
      <c r="F289" s="190" t="s">
        <v>672</v>
      </c>
      <c r="H289" s="191" t="s">
        <v>5</v>
      </c>
      <c r="I289" s="192"/>
      <c r="L289" s="187"/>
      <c r="M289" s="193"/>
      <c r="N289" s="194"/>
      <c r="O289" s="194"/>
      <c r="P289" s="194"/>
      <c r="Q289" s="194"/>
      <c r="R289" s="194"/>
      <c r="S289" s="194"/>
      <c r="T289" s="195"/>
      <c r="AT289" s="191" t="s">
        <v>141</v>
      </c>
      <c r="AU289" s="191" t="s">
        <v>81</v>
      </c>
      <c r="AV289" s="11" t="s">
        <v>77</v>
      </c>
      <c r="AW289" s="11" t="s">
        <v>36</v>
      </c>
      <c r="AX289" s="11" t="s">
        <v>72</v>
      </c>
      <c r="AY289" s="191" t="s">
        <v>133</v>
      </c>
    </row>
    <row r="290" spans="2:51" s="12" customFormat="1" ht="13.5">
      <c r="B290" s="196"/>
      <c r="D290" s="188" t="s">
        <v>141</v>
      </c>
      <c r="E290" s="197" t="s">
        <v>5</v>
      </c>
      <c r="F290" s="198" t="s">
        <v>812</v>
      </c>
      <c r="H290" s="199">
        <v>4.2</v>
      </c>
      <c r="I290" s="200"/>
      <c r="L290" s="196"/>
      <c r="M290" s="201"/>
      <c r="N290" s="202"/>
      <c r="O290" s="202"/>
      <c r="P290" s="202"/>
      <c r="Q290" s="202"/>
      <c r="R290" s="202"/>
      <c r="S290" s="202"/>
      <c r="T290" s="203"/>
      <c r="AT290" s="197" t="s">
        <v>141</v>
      </c>
      <c r="AU290" s="197" t="s">
        <v>81</v>
      </c>
      <c r="AV290" s="12" t="s">
        <v>81</v>
      </c>
      <c r="AW290" s="12" t="s">
        <v>36</v>
      </c>
      <c r="AX290" s="12" t="s">
        <v>72</v>
      </c>
      <c r="AY290" s="197" t="s">
        <v>133</v>
      </c>
    </row>
    <row r="291" spans="2:51" s="11" customFormat="1" ht="13.5">
      <c r="B291" s="187"/>
      <c r="D291" s="188" t="s">
        <v>141</v>
      </c>
      <c r="E291" s="189" t="s">
        <v>5</v>
      </c>
      <c r="F291" s="190" t="s">
        <v>662</v>
      </c>
      <c r="H291" s="191" t="s">
        <v>5</v>
      </c>
      <c r="I291" s="192"/>
      <c r="L291" s="187"/>
      <c r="M291" s="193"/>
      <c r="N291" s="194"/>
      <c r="O291" s="194"/>
      <c r="P291" s="194"/>
      <c r="Q291" s="194"/>
      <c r="R291" s="194"/>
      <c r="S291" s="194"/>
      <c r="T291" s="195"/>
      <c r="AT291" s="191" t="s">
        <v>141</v>
      </c>
      <c r="AU291" s="191" t="s">
        <v>81</v>
      </c>
      <c r="AV291" s="11" t="s">
        <v>77</v>
      </c>
      <c r="AW291" s="11" t="s">
        <v>36</v>
      </c>
      <c r="AX291" s="11" t="s">
        <v>72</v>
      </c>
      <c r="AY291" s="191" t="s">
        <v>133</v>
      </c>
    </row>
    <row r="292" spans="2:51" s="12" customFormat="1" ht="13.5">
      <c r="B292" s="196"/>
      <c r="D292" s="188" t="s">
        <v>141</v>
      </c>
      <c r="E292" s="197" t="s">
        <v>5</v>
      </c>
      <c r="F292" s="198" t="s">
        <v>813</v>
      </c>
      <c r="H292" s="199">
        <v>1.33</v>
      </c>
      <c r="I292" s="200"/>
      <c r="L292" s="196"/>
      <c r="M292" s="201"/>
      <c r="N292" s="202"/>
      <c r="O292" s="202"/>
      <c r="P292" s="202"/>
      <c r="Q292" s="202"/>
      <c r="R292" s="202"/>
      <c r="S292" s="202"/>
      <c r="T292" s="203"/>
      <c r="AT292" s="197" t="s">
        <v>141</v>
      </c>
      <c r="AU292" s="197" t="s">
        <v>81</v>
      </c>
      <c r="AV292" s="12" t="s">
        <v>81</v>
      </c>
      <c r="AW292" s="12" t="s">
        <v>36</v>
      </c>
      <c r="AX292" s="12" t="s">
        <v>72</v>
      </c>
      <c r="AY292" s="197" t="s">
        <v>133</v>
      </c>
    </row>
    <row r="293" spans="2:51" s="11" customFormat="1" ht="13.5">
      <c r="B293" s="187"/>
      <c r="D293" s="188" t="s">
        <v>141</v>
      </c>
      <c r="E293" s="189" t="s">
        <v>5</v>
      </c>
      <c r="F293" s="190" t="s">
        <v>652</v>
      </c>
      <c r="H293" s="191" t="s">
        <v>5</v>
      </c>
      <c r="I293" s="192"/>
      <c r="L293" s="187"/>
      <c r="M293" s="193"/>
      <c r="N293" s="194"/>
      <c r="O293" s="194"/>
      <c r="P293" s="194"/>
      <c r="Q293" s="194"/>
      <c r="R293" s="194"/>
      <c r="S293" s="194"/>
      <c r="T293" s="195"/>
      <c r="AT293" s="191" t="s">
        <v>141</v>
      </c>
      <c r="AU293" s="191" t="s">
        <v>81</v>
      </c>
      <c r="AV293" s="11" t="s">
        <v>77</v>
      </c>
      <c r="AW293" s="11" t="s">
        <v>36</v>
      </c>
      <c r="AX293" s="11" t="s">
        <v>72</v>
      </c>
      <c r="AY293" s="191" t="s">
        <v>133</v>
      </c>
    </row>
    <row r="294" spans="2:51" s="12" customFormat="1" ht="13.5">
      <c r="B294" s="196"/>
      <c r="D294" s="188" t="s">
        <v>141</v>
      </c>
      <c r="E294" s="197" t="s">
        <v>5</v>
      </c>
      <c r="F294" s="198" t="s">
        <v>814</v>
      </c>
      <c r="H294" s="199">
        <v>6.825</v>
      </c>
      <c r="I294" s="200"/>
      <c r="L294" s="196"/>
      <c r="M294" s="201"/>
      <c r="N294" s="202"/>
      <c r="O294" s="202"/>
      <c r="P294" s="202"/>
      <c r="Q294" s="202"/>
      <c r="R294" s="202"/>
      <c r="S294" s="202"/>
      <c r="T294" s="203"/>
      <c r="AT294" s="197" t="s">
        <v>141</v>
      </c>
      <c r="AU294" s="197" t="s">
        <v>81</v>
      </c>
      <c r="AV294" s="12" t="s">
        <v>81</v>
      </c>
      <c r="AW294" s="12" t="s">
        <v>36</v>
      </c>
      <c r="AX294" s="12" t="s">
        <v>72</v>
      </c>
      <c r="AY294" s="197" t="s">
        <v>133</v>
      </c>
    </row>
    <row r="295" spans="2:51" s="11" customFormat="1" ht="13.5">
      <c r="B295" s="187"/>
      <c r="D295" s="188" t="s">
        <v>141</v>
      </c>
      <c r="E295" s="189" t="s">
        <v>5</v>
      </c>
      <c r="F295" s="190" t="s">
        <v>760</v>
      </c>
      <c r="H295" s="191" t="s">
        <v>5</v>
      </c>
      <c r="I295" s="192"/>
      <c r="L295" s="187"/>
      <c r="M295" s="193"/>
      <c r="N295" s="194"/>
      <c r="O295" s="194"/>
      <c r="P295" s="194"/>
      <c r="Q295" s="194"/>
      <c r="R295" s="194"/>
      <c r="S295" s="194"/>
      <c r="T295" s="195"/>
      <c r="AT295" s="191" t="s">
        <v>141</v>
      </c>
      <c r="AU295" s="191" t="s">
        <v>81</v>
      </c>
      <c r="AV295" s="11" t="s">
        <v>77</v>
      </c>
      <c r="AW295" s="11" t="s">
        <v>36</v>
      </c>
      <c r="AX295" s="11" t="s">
        <v>72</v>
      </c>
      <c r="AY295" s="191" t="s">
        <v>133</v>
      </c>
    </row>
    <row r="296" spans="2:51" s="12" customFormat="1" ht="13.5">
      <c r="B296" s="196"/>
      <c r="D296" s="188" t="s">
        <v>141</v>
      </c>
      <c r="E296" s="197" t="s">
        <v>5</v>
      </c>
      <c r="F296" s="198" t="s">
        <v>815</v>
      </c>
      <c r="H296" s="199">
        <v>0.75</v>
      </c>
      <c r="I296" s="200"/>
      <c r="L296" s="196"/>
      <c r="M296" s="201"/>
      <c r="N296" s="202"/>
      <c r="O296" s="202"/>
      <c r="P296" s="202"/>
      <c r="Q296" s="202"/>
      <c r="R296" s="202"/>
      <c r="S296" s="202"/>
      <c r="T296" s="203"/>
      <c r="AT296" s="197" t="s">
        <v>141</v>
      </c>
      <c r="AU296" s="197" t="s">
        <v>81</v>
      </c>
      <c r="AV296" s="12" t="s">
        <v>81</v>
      </c>
      <c r="AW296" s="12" t="s">
        <v>36</v>
      </c>
      <c r="AX296" s="12" t="s">
        <v>72</v>
      </c>
      <c r="AY296" s="197" t="s">
        <v>133</v>
      </c>
    </row>
    <row r="297" spans="2:51" s="13" customFormat="1" ht="13.5">
      <c r="B297" s="204"/>
      <c r="D297" s="188" t="s">
        <v>141</v>
      </c>
      <c r="E297" s="205" t="s">
        <v>5</v>
      </c>
      <c r="F297" s="206" t="s">
        <v>145</v>
      </c>
      <c r="H297" s="207">
        <v>38.98</v>
      </c>
      <c r="I297" s="208"/>
      <c r="L297" s="204"/>
      <c r="M297" s="209"/>
      <c r="N297" s="210"/>
      <c r="O297" s="210"/>
      <c r="P297" s="210"/>
      <c r="Q297" s="210"/>
      <c r="R297" s="210"/>
      <c r="S297" s="210"/>
      <c r="T297" s="211"/>
      <c r="AT297" s="205" t="s">
        <v>141</v>
      </c>
      <c r="AU297" s="205" t="s">
        <v>81</v>
      </c>
      <c r="AV297" s="13" t="s">
        <v>85</v>
      </c>
      <c r="AW297" s="13" t="s">
        <v>36</v>
      </c>
      <c r="AX297" s="13" t="s">
        <v>72</v>
      </c>
      <c r="AY297" s="205" t="s">
        <v>133</v>
      </c>
    </row>
    <row r="298" spans="2:51" s="11" customFormat="1" ht="13.5">
      <c r="B298" s="187"/>
      <c r="D298" s="188" t="s">
        <v>141</v>
      </c>
      <c r="E298" s="189" t="s">
        <v>5</v>
      </c>
      <c r="F298" s="190" t="s">
        <v>656</v>
      </c>
      <c r="H298" s="191" t="s">
        <v>5</v>
      </c>
      <c r="I298" s="192"/>
      <c r="L298" s="187"/>
      <c r="M298" s="193"/>
      <c r="N298" s="194"/>
      <c r="O298" s="194"/>
      <c r="P298" s="194"/>
      <c r="Q298" s="194"/>
      <c r="R298" s="194"/>
      <c r="S298" s="194"/>
      <c r="T298" s="195"/>
      <c r="AT298" s="191" t="s">
        <v>141</v>
      </c>
      <c r="AU298" s="191" t="s">
        <v>81</v>
      </c>
      <c r="AV298" s="11" t="s">
        <v>77</v>
      </c>
      <c r="AW298" s="11" t="s">
        <v>36</v>
      </c>
      <c r="AX298" s="11" t="s">
        <v>72</v>
      </c>
      <c r="AY298" s="191" t="s">
        <v>133</v>
      </c>
    </row>
    <row r="299" spans="2:51" s="12" customFormat="1" ht="13.5">
      <c r="B299" s="196"/>
      <c r="D299" s="188" t="s">
        <v>141</v>
      </c>
      <c r="E299" s="197" t="s">
        <v>5</v>
      </c>
      <c r="F299" s="198" t="s">
        <v>816</v>
      </c>
      <c r="H299" s="199">
        <v>9.257</v>
      </c>
      <c r="I299" s="200"/>
      <c r="L299" s="196"/>
      <c r="M299" s="201"/>
      <c r="N299" s="202"/>
      <c r="O299" s="202"/>
      <c r="P299" s="202"/>
      <c r="Q299" s="202"/>
      <c r="R299" s="202"/>
      <c r="S299" s="202"/>
      <c r="T299" s="203"/>
      <c r="AT299" s="197" t="s">
        <v>141</v>
      </c>
      <c r="AU299" s="197" t="s">
        <v>81</v>
      </c>
      <c r="AV299" s="12" t="s">
        <v>81</v>
      </c>
      <c r="AW299" s="12" t="s">
        <v>36</v>
      </c>
      <c r="AX299" s="12" t="s">
        <v>72</v>
      </c>
      <c r="AY299" s="197" t="s">
        <v>133</v>
      </c>
    </row>
    <row r="300" spans="2:51" s="13" customFormat="1" ht="13.5">
      <c r="B300" s="204"/>
      <c r="D300" s="188" t="s">
        <v>141</v>
      </c>
      <c r="E300" s="205" t="s">
        <v>5</v>
      </c>
      <c r="F300" s="206" t="s">
        <v>145</v>
      </c>
      <c r="H300" s="207">
        <v>9.257</v>
      </c>
      <c r="I300" s="208"/>
      <c r="L300" s="204"/>
      <c r="M300" s="209"/>
      <c r="N300" s="210"/>
      <c r="O300" s="210"/>
      <c r="P300" s="210"/>
      <c r="Q300" s="210"/>
      <c r="R300" s="210"/>
      <c r="S300" s="210"/>
      <c r="T300" s="211"/>
      <c r="AT300" s="205" t="s">
        <v>141</v>
      </c>
      <c r="AU300" s="205" t="s">
        <v>81</v>
      </c>
      <c r="AV300" s="13" t="s">
        <v>85</v>
      </c>
      <c r="AW300" s="13" t="s">
        <v>36</v>
      </c>
      <c r="AX300" s="13" t="s">
        <v>72</v>
      </c>
      <c r="AY300" s="205" t="s">
        <v>133</v>
      </c>
    </row>
    <row r="301" spans="2:51" s="14" customFormat="1" ht="13.5">
      <c r="B301" s="212"/>
      <c r="D301" s="213" t="s">
        <v>141</v>
      </c>
      <c r="E301" s="214" t="s">
        <v>5</v>
      </c>
      <c r="F301" s="215" t="s">
        <v>146</v>
      </c>
      <c r="H301" s="216">
        <v>48.237</v>
      </c>
      <c r="I301" s="217"/>
      <c r="L301" s="212"/>
      <c r="M301" s="218"/>
      <c r="N301" s="219"/>
      <c r="O301" s="219"/>
      <c r="P301" s="219"/>
      <c r="Q301" s="219"/>
      <c r="R301" s="219"/>
      <c r="S301" s="219"/>
      <c r="T301" s="220"/>
      <c r="AT301" s="221" t="s">
        <v>141</v>
      </c>
      <c r="AU301" s="221" t="s">
        <v>81</v>
      </c>
      <c r="AV301" s="14" t="s">
        <v>88</v>
      </c>
      <c r="AW301" s="14" t="s">
        <v>36</v>
      </c>
      <c r="AX301" s="14" t="s">
        <v>77</v>
      </c>
      <c r="AY301" s="221" t="s">
        <v>133</v>
      </c>
    </row>
    <row r="302" spans="2:65" s="1" customFormat="1" ht="22.5" customHeight="1">
      <c r="B302" s="174"/>
      <c r="C302" s="225" t="s">
        <v>375</v>
      </c>
      <c r="D302" s="225" t="s">
        <v>212</v>
      </c>
      <c r="E302" s="226" t="s">
        <v>321</v>
      </c>
      <c r="F302" s="227" t="s">
        <v>322</v>
      </c>
      <c r="G302" s="228" t="s">
        <v>163</v>
      </c>
      <c r="H302" s="229">
        <v>98.886</v>
      </c>
      <c r="I302" s="230"/>
      <c r="J302" s="231">
        <f>ROUND(I302*H302,2)</f>
        <v>0</v>
      </c>
      <c r="K302" s="227" t="s">
        <v>5</v>
      </c>
      <c r="L302" s="232"/>
      <c r="M302" s="233" t="s">
        <v>5</v>
      </c>
      <c r="N302" s="234" t="s">
        <v>43</v>
      </c>
      <c r="O302" s="42"/>
      <c r="P302" s="184">
        <f>O302*H302</f>
        <v>0</v>
      </c>
      <c r="Q302" s="184">
        <v>1</v>
      </c>
      <c r="R302" s="184">
        <f>Q302*H302</f>
        <v>98.886</v>
      </c>
      <c r="S302" s="184">
        <v>0</v>
      </c>
      <c r="T302" s="185">
        <f>S302*H302</f>
        <v>0</v>
      </c>
      <c r="AR302" s="24" t="s">
        <v>174</v>
      </c>
      <c r="AT302" s="24" t="s">
        <v>212</v>
      </c>
      <c r="AU302" s="24" t="s">
        <v>81</v>
      </c>
      <c r="AY302" s="24" t="s">
        <v>133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24" t="s">
        <v>77</v>
      </c>
      <c r="BK302" s="186">
        <f>ROUND(I302*H302,2)</f>
        <v>0</v>
      </c>
      <c r="BL302" s="24" t="s">
        <v>88</v>
      </c>
      <c r="BM302" s="24" t="s">
        <v>817</v>
      </c>
    </row>
    <row r="303" spans="2:51" s="12" customFormat="1" ht="13.5">
      <c r="B303" s="196"/>
      <c r="D303" s="213" t="s">
        <v>141</v>
      </c>
      <c r="E303" s="238" t="s">
        <v>5</v>
      </c>
      <c r="F303" s="239" t="s">
        <v>818</v>
      </c>
      <c r="H303" s="240">
        <v>98.886</v>
      </c>
      <c r="I303" s="200"/>
      <c r="L303" s="196"/>
      <c r="M303" s="201"/>
      <c r="N303" s="202"/>
      <c r="O303" s="202"/>
      <c r="P303" s="202"/>
      <c r="Q303" s="202"/>
      <c r="R303" s="202"/>
      <c r="S303" s="202"/>
      <c r="T303" s="203"/>
      <c r="AT303" s="197" t="s">
        <v>141</v>
      </c>
      <c r="AU303" s="197" t="s">
        <v>81</v>
      </c>
      <c r="AV303" s="12" t="s">
        <v>81</v>
      </c>
      <c r="AW303" s="12" t="s">
        <v>36</v>
      </c>
      <c r="AX303" s="12" t="s">
        <v>77</v>
      </c>
      <c r="AY303" s="197" t="s">
        <v>133</v>
      </c>
    </row>
    <row r="304" spans="2:65" s="1" customFormat="1" ht="22.5" customHeight="1">
      <c r="B304" s="174"/>
      <c r="C304" s="175" t="s">
        <v>381</v>
      </c>
      <c r="D304" s="175" t="s">
        <v>135</v>
      </c>
      <c r="E304" s="176" t="s">
        <v>819</v>
      </c>
      <c r="F304" s="177" t="s">
        <v>820</v>
      </c>
      <c r="G304" s="178" t="s">
        <v>236</v>
      </c>
      <c r="H304" s="179">
        <v>15.25</v>
      </c>
      <c r="I304" s="180"/>
      <c r="J304" s="181">
        <f>ROUND(I304*H304,2)</f>
        <v>0</v>
      </c>
      <c r="K304" s="177" t="s">
        <v>139</v>
      </c>
      <c r="L304" s="41"/>
      <c r="M304" s="182" t="s">
        <v>5</v>
      </c>
      <c r="N304" s="183" t="s">
        <v>43</v>
      </c>
      <c r="O304" s="42"/>
      <c r="P304" s="184">
        <f>O304*H304</f>
        <v>0</v>
      </c>
      <c r="Q304" s="184">
        <v>0</v>
      </c>
      <c r="R304" s="184">
        <f>Q304*H304</f>
        <v>0</v>
      </c>
      <c r="S304" s="184">
        <v>0</v>
      </c>
      <c r="T304" s="185">
        <f>S304*H304</f>
        <v>0</v>
      </c>
      <c r="AR304" s="24" t="s">
        <v>88</v>
      </c>
      <c r="AT304" s="24" t="s">
        <v>135</v>
      </c>
      <c r="AU304" s="24" t="s">
        <v>81</v>
      </c>
      <c r="AY304" s="24" t="s">
        <v>133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24" t="s">
        <v>77</v>
      </c>
      <c r="BK304" s="186">
        <f>ROUND(I304*H304,2)</f>
        <v>0</v>
      </c>
      <c r="BL304" s="24" t="s">
        <v>88</v>
      </c>
      <c r="BM304" s="24" t="s">
        <v>821</v>
      </c>
    </row>
    <row r="305" spans="2:51" s="11" customFormat="1" ht="13.5">
      <c r="B305" s="187"/>
      <c r="D305" s="188" t="s">
        <v>141</v>
      </c>
      <c r="E305" s="189" t="s">
        <v>5</v>
      </c>
      <c r="F305" s="190" t="s">
        <v>649</v>
      </c>
      <c r="H305" s="191" t="s">
        <v>5</v>
      </c>
      <c r="I305" s="192"/>
      <c r="L305" s="187"/>
      <c r="M305" s="193"/>
      <c r="N305" s="194"/>
      <c r="O305" s="194"/>
      <c r="P305" s="194"/>
      <c r="Q305" s="194"/>
      <c r="R305" s="194"/>
      <c r="S305" s="194"/>
      <c r="T305" s="195"/>
      <c r="AT305" s="191" t="s">
        <v>141</v>
      </c>
      <c r="AU305" s="191" t="s">
        <v>81</v>
      </c>
      <c r="AV305" s="11" t="s">
        <v>77</v>
      </c>
      <c r="AW305" s="11" t="s">
        <v>36</v>
      </c>
      <c r="AX305" s="11" t="s">
        <v>72</v>
      </c>
      <c r="AY305" s="191" t="s">
        <v>133</v>
      </c>
    </row>
    <row r="306" spans="2:51" s="11" customFormat="1" ht="13.5">
      <c r="B306" s="187"/>
      <c r="D306" s="188" t="s">
        <v>141</v>
      </c>
      <c r="E306" s="189" t="s">
        <v>5</v>
      </c>
      <c r="F306" s="190" t="s">
        <v>672</v>
      </c>
      <c r="H306" s="191" t="s">
        <v>5</v>
      </c>
      <c r="I306" s="192"/>
      <c r="L306" s="187"/>
      <c r="M306" s="193"/>
      <c r="N306" s="194"/>
      <c r="O306" s="194"/>
      <c r="P306" s="194"/>
      <c r="Q306" s="194"/>
      <c r="R306" s="194"/>
      <c r="S306" s="194"/>
      <c r="T306" s="195"/>
      <c r="AT306" s="191" t="s">
        <v>141</v>
      </c>
      <c r="AU306" s="191" t="s">
        <v>81</v>
      </c>
      <c r="AV306" s="11" t="s">
        <v>77</v>
      </c>
      <c r="AW306" s="11" t="s">
        <v>36</v>
      </c>
      <c r="AX306" s="11" t="s">
        <v>72</v>
      </c>
      <c r="AY306" s="191" t="s">
        <v>133</v>
      </c>
    </row>
    <row r="307" spans="2:51" s="12" customFormat="1" ht="13.5">
      <c r="B307" s="196"/>
      <c r="D307" s="188" t="s">
        <v>141</v>
      </c>
      <c r="E307" s="197" t="s">
        <v>5</v>
      </c>
      <c r="F307" s="198" t="s">
        <v>822</v>
      </c>
      <c r="H307" s="199">
        <v>4</v>
      </c>
      <c r="I307" s="200"/>
      <c r="L307" s="196"/>
      <c r="M307" s="201"/>
      <c r="N307" s="202"/>
      <c r="O307" s="202"/>
      <c r="P307" s="202"/>
      <c r="Q307" s="202"/>
      <c r="R307" s="202"/>
      <c r="S307" s="202"/>
      <c r="T307" s="203"/>
      <c r="AT307" s="197" t="s">
        <v>141</v>
      </c>
      <c r="AU307" s="197" t="s">
        <v>81</v>
      </c>
      <c r="AV307" s="12" t="s">
        <v>81</v>
      </c>
      <c r="AW307" s="12" t="s">
        <v>36</v>
      </c>
      <c r="AX307" s="12" t="s">
        <v>72</v>
      </c>
      <c r="AY307" s="197" t="s">
        <v>133</v>
      </c>
    </row>
    <row r="308" spans="2:51" s="11" customFormat="1" ht="13.5">
      <c r="B308" s="187"/>
      <c r="D308" s="188" t="s">
        <v>141</v>
      </c>
      <c r="E308" s="189" t="s">
        <v>5</v>
      </c>
      <c r="F308" s="190" t="s">
        <v>652</v>
      </c>
      <c r="H308" s="191" t="s">
        <v>5</v>
      </c>
      <c r="I308" s="192"/>
      <c r="L308" s="187"/>
      <c r="M308" s="193"/>
      <c r="N308" s="194"/>
      <c r="O308" s="194"/>
      <c r="P308" s="194"/>
      <c r="Q308" s="194"/>
      <c r="R308" s="194"/>
      <c r="S308" s="194"/>
      <c r="T308" s="195"/>
      <c r="AT308" s="191" t="s">
        <v>141</v>
      </c>
      <c r="AU308" s="191" t="s">
        <v>81</v>
      </c>
      <c r="AV308" s="11" t="s">
        <v>77</v>
      </c>
      <c r="AW308" s="11" t="s">
        <v>36</v>
      </c>
      <c r="AX308" s="11" t="s">
        <v>72</v>
      </c>
      <c r="AY308" s="191" t="s">
        <v>133</v>
      </c>
    </row>
    <row r="309" spans="2:51" s="12" customFormat="1" ht="13.5">
      <c r="B309" s="196"/>
      <c r="D309" s="188" t="s">
        <v>141</v>
      </c>
      <c r="E309" s="197" t="s">
        <v>5</v>
      </c>
      <c r="F309" s="198" t="s">
        <v>823</v>
      </c>
      <c r="H309" s="199">
        <v>11.25</v>
      </c>
      <c r="I309" s="200"/>
      <c r="L309" s="196"/>
      <c r="M309" s="201"/>
      <c r="N309" s="202"/>
      <c r="O309" s="202"/>
      <c r="P309" s="202"/>
      <c r="Q309" s="202"/>
      <c r="R309" s="202"/>
      <c r="S309" s="202"/>
      <c r="T309" s="203"/>
      <c r="AT309" s="197" t="s">
        <v>141</v>
      </c>
      <c r="AU309" s="197" t="s">
        <v>81</v>
      </c>
      <c r="AV309" s="12" t="s">
        <v>81</v>
      </c>
      <c r="AW309" s="12" t="s">
        <v>36</v>
      </c>
      <c r="AX309" s="12" t="s">
        <v>72</v>
      </c>
      <c r="AY309" s="197" t="s">
        <v>133</v>
      </c>
    </row>
    <row r="310" spans="2:51" s="14" customFormat="1" ht="13.5">
      <c r="B310" s="212"/>
      <c r="D310" s="213" t="s">
        <v>141</v>
      </c>
      <c r="E310" s="214" t="s">
        <v>5</v>
      </c>
      <c r="F310" s="215" t="s">
        <v>146</v>
      </c>
      <c r="H310" s="216">
        <v>15.25</v>
      </c>
      <c r="I310" s="217"/>
      <c r="L310" s="212"/>
      <c r="M310" s="218"/>
      <c r="N310" s="219"/>
      <c r="O310" s="219"/>
      <c r="P310" s="219"/>
      <c r="Q310" s="219"/>
      <c r="R310" s="219"/>
      <c r="S310" s="219"/>
      <c r="T310" s="220"/>
      <c r="AT310" s="221" t="s">
        <v>141</v>
      </c>
      <c r="AU310" s="221" t="s">
        <v>81</v>
      </c>
      <c r="AV310" s="14" t="s">
        <v>88</v>
      </c>
      <c r="AW310" s="14" t="s">
        <v>36</v>
      </c>
      <c r="AX310" s="14" t="s">
        <v>77</v>
      </c>
      <c r="AY310" s="221" t="s">
        <v>133</v>
      </c>
    </row>
    <row r="311" spans="2:65" s="1" customFormat="1" ht="22.5" customHeight="1">
      <c r="B311" s="174"/>
      <c r="C311" s="175" t="s">
        <v>389</v>
      </c>
      <c r="D311" s="175" t="s">
        <v>135</v>
      </c>
      <c r="E311" s="176" t="s">
        <v>824</v>
      </c>
      <c r="F311" s="177" t="s">
        <v>825</v>
      </c>
      <c r="G311" s="178" t="s">
        <v>236</v>
      </c>
      <c r="H311" s="179">
        <v>15.25</v>
      </c>
      <c r="I311" s="180"/>
      <c r="J311" s="181">
        <f>ROUND(I311*H311,2)</f>
        <v>0</v>
      </c>
      <c r="K311" s="177" t="s">
        <v>139</v>
      </c>
      <c r="L311" s="41"/>
      <c r="M311" s="182" t="s">
        <v>5</v>
      </c>
      <c r="N311" s="183" t="s">
        <v>43</v>
      </c>
      <c r="O311" s="42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AR311" s="24" t="s">
        <v>88</v>
      </c>
      <c r="AT311" s="24" t="s">
        <v>135</v>
      </c>
      <c r="AU311" s="24" t="s">
        <v>81</v>
      </c>
      <c r="AY311" s="24" t="s">
        <v>133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24" t="s">
        <v>77</v>
      </c>
      <c r="BK311" s="186">
        <f>ROUND(I311*H311,2)</f>
        <v>0</v>
      </c>
      <c r="BL311" s="24" t="s">
        <v>88</v>
      </c>
      <c r="BM311" s="24" t="s">
        <v>826</v>
      </c>
    </row>
    <row r="312" spans="2:51" s="12" customFormat="1" ht="13.5">
      <c r="B312" s="196"/>
      <c r="D312" s="213" t="s">
        <v>141</v>
      </c>
      <c r="E312" s="238" t="s">
        <v>5</v>
      </c>
      <c r="F312" s="239" t="s">
        <v>827</v>
      </c>
      <c r="H312" s="240">
        <v>15.25</v>
      </c>
      <c r="I312" s="200"/>
      <c r="L312" s="196"/>
      <c r="M312" s="201"/>
      <c r="N312" s="202"/>
      <c r="O312" s="202"/>
      <c r="P312" s="202"/>
      <c r="Q312" s="202"/>
      <c r="R312" s="202"/>
      <c r="S312" s="202"/>
      <c r="T312" s="203"/>
      <c r="AT312" s="197" t="s">
        <v>141</v>
      </c>
      <c r="AU312" s="197" t="s">
        <v>81</v>
      </c>
      <c r="AV312" s="12" t="s">
        <v>81</v>
      </c>
      <c r="AW312" s="12" t="s">
        <v>36</v>
      </c>
      <c r="AX312" s="12" t="s">
        <v>77</v>
      </c>
      <c r="AY312" s="197" t="s">
        <v>133</v>
      </c>
    </row>
    <row r="313" spans="2:65" s="1" customFormat="1" ht="22.5" customHeight="1">
      <c r="B313" s="174"/>
      <c r="C313" s="225" t="s">
        <v>395</v>
      </c>
      <c r="D313" s="225" t="s">
        <v>212</v>
      </c>
      <c r="E313" s="226" t="s">
        <v>828</v>
      </c>
      <c r="F313" s="227" t="s">
        <v>829</v>
      </c>
      <c r="G313" s="228" t="s">
        <v>830</v>
      </c>
      <c r="H313" s="229">
        <v>0.458</v>
      </c>
      <c r="I313" s="230"/>
      <c r="J313" s="231">
        <f>ROUND(I313*H313,2)</f>
        <v>0</v>
      </c>
      <c r="K313" s="227" t="s">
        <v>139</v>
      </c>
      <c r="L313" s="232"/>
      <c r="M313" s="233" t="s">
        <v>5</v>
      </c>
      <c r="N313" s="234" t="s">
        <v>43</v>
      </c>
      <c r="O313" s="42"/>
      <c r="P313" s="184">
        <f>O313*H313</f>
        <v>0</v>
      </c>
      <c r="Q313" s="184">
        <v>0.001</v>
      </c>
      <c r="R313" s="184">
        <f>Q313*H313</f>
        <v>0.000458</v>
      </c>
      <c r="S313" s="184">
        <v>0</v>
      </c>
      <c r="T313" s="185">
        <f>S313*H313</f>
        <v>0</v>
      </c>
      <c r="AR313" s="24" t="s">
        <v>174</v>
      </c>
      <c r="AT313" s="24" t="s">
        <v>212</v>
      </c>
      <c r="AU313" s="24" t="s">
        <v>81</v>
      </c>
      <c r="AY313" s="24" t="s">
        <v>133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24" t="s">
        <v>77</v>
      </c>
      <c r="BK313" s="186">
        <f>ROUND(I313*H313,2)</f>
        <v>0</v>
      </c>
      <c r="BL313" s="24" t="s">
        <v>88</v>
      </c>
      <c r="BM313" s="24" t="s">
        <v>831</v>
      </c>
    </row>
    <row r="314" spans="2:51" s="11" customFormat="1" ht="13.5">
      <c r="B314" s="187"/>
      <c r="D314" s="188" t="s">
        <v>141</v>
      </c>
      <c r="E314" s="189" t="s">
        <v>5</v>
      </c>
      <c r="F314" s="190" t="s">
        <v>832</v>
      </c>
      <c r="H314" s="191" t="s">
        <v>5</v>
      </c>
      <c r="I314" s="192"/>
      <c r="L314" s="187"/>
      <c r="M314" s="193"/>
      <c r="N314" s="194"/>
      <c r="O314" s="194"/>
      <c r="P314" s="194"/>
      <c r="Q314" s="194"/>
      <c r="R314" s="194"/>
      <c r="S314" s="194"/>
      <c r="T314" s="195"/>
      <c r="AT314" s="191" t="s">
        <v>141</v>
      </c>
      <c r="AU314" s="191" t="s">
        <v>81</v>
      </c>
      <c r="AV314" s="11" t="s">
        <v>77</v>
      </c>
      <c r="AW314" s="11" t="s">
        <v>36</v>
      </c>
      <c r="AX314" s="11" t="s">
        <v>72</v>
      </c>
      <c r="AY314" s="191" t="s">
        <v>133</v>
      </c>
    </row>
    <row r="315" spans="2:51" s="12" customFormat="1" ht="13.5">
      <c r="B315" s="196"/>
      <c r="D315" s="188" t="s">
        <v>141</v>
      </c>
      <c r="E315" s="197" t="s">
        <v>5</v>
      </c>
      <c r="F315" s="198" t="s">
        <v>833</v>
      </c>
      <c r="H315" s="199">
        <v>0.458</v>
      </c>
      <c r="I315" s="200"/>
      <c r="L315" s="196"/>
      <c r="M315" s="201"/>
      <c r="N315" s="202"/>
      <c r="O315" s="202"/>
      <c r="P315" s="202"/>
      <c r="Q315" s="202"/>
      <c r="R315" s="202"/>
      <c r="S315" s="202"/>
      <c r="T315" s="203"/>
      <c r="AT315" s="197" t="s">
        <v>141</v>
      </c>
      <c r="AU315" s="197" t="s">
        <v>81</v>
      </c>
      <c r="AV315" s="12" t="s">
        <v>81</v>
      </c>
      <c r="AW315" s="12" t="s">
        <v>36</v>
      </c>
      <c r="AX315" s="12" t="s">
        <v>77</v>
      </c>
      <c r="AY315" s="197" t="s">
        <v>133</v>
      </c>
    </row>
    <row r="316" spans="2:63" s="10" customFormat="1" ht="29.85" customHeight="1">
      <c r="B316" s="160"/>
      <c r="D316" s="171" t="s">
        <v>71</v>
      </c>
      <c r="E316" s="172" t="s">
        <v>88</v>
      </c>
      <c r="F316" s="172" t="s">
        <v>374</v>
      </c>
      <c r="I316" s="163"/>
      <c r="J316" s="173">
        <f>BK316</f>
        <v>0</v>
      </c>
      <c r="L316" s="160"/>
      <c r="M316" s="165"/>
      <c r="N316" s="166"/>
      <c r="O316" s="166"/>
      <c r="P316" s="167">
        <f>SUM(P317:P341)</f>
        <v>0</v>
      </c>
      <c r="Q316" s="166"/>
      <c r="R316" s="167">
        <f>SUM(R317:R341)</f>
        <v>0</v>
      </c>
      <c r="S316" s="166"/>
      <c r="T316" s="168">
        <f>SUM(T317:T341)</f>
        <v>0</v>
      </c>
      <c r="AR316" s="161" t="s">
        <v>77</v>
      </c>
      <c r="AT316" s="169" t="s">
        <v>71</v>
      </c>
      <c r="AU316" s="169" t="s">
        <v>77</v>
      </c>
      <c r="AY316" s="161" t="s">
        <v>133</v>
      </c>
      <c r="BK316" s="170">
        <f>SUM(BK317:BK341)</f>
        <v>0</v>
      </c>
    </row>
    <row r="317" spans="2:65" s="1" customFormat="1" ht="22.5" customHeight="1">
      <c r="B317" s="174"/>
      <c r="C317" s="175" t="s">
        <v>400</v>
      </c>
      <c r="D317" s="175" t="s">
        <v>135</v>
      </c>
      <c r="E317" s="176" t="s">
        <v>834</v>
      </c>
      <c r="F317" s="177" t="s">
        <v>835</v>
      </c>
      <c r="G317" s="178" t="s">
        <v>138</v>
      </c>
      <c r="H317" s="179">
        <v>10.48</v>
      </c>
      <c r="I317" s="180"/>
      <c r="J317" s="181">
        <f>ROUND(I317*H317,2)</f>
        <v>0</v>
      </c>
      <c r="K317" s="177" t="s">
        <v>139</v>
      </c>
      <c r="L317" s="41"/>
      <c r="M317" s="182" t="s">
        <v>5</v>
      </c>
      <c r="N317" s="183" t="s">
        <v>43</v>
      </c>
      <c r="O317" s="42"/>
      <c r="P317" s="184">
        <f>O317*H317</f>
        <v>0</v>
      </c>
      <c r="Q317" s="184">
        <v>0</v>
      </c>
      <c r="R317" s="184">
        <f>Q317*H317</f>
        <v>0</v>
      </c>
      <c r="S317" s="184">
        <v>0</v>
      </c>
      <c r="T317" s="185">
        <f>S317*H317</f>
        <v>0</v>
      </c>
      <c r="AR317" s="24" t="s">
        <v>88</v>
      </c>
      <c r="AT317" s="24" t="s">
        <v>135</v>
      </c>
      <c r="AU317" s="24" t="s">
        <v>81</v>
      </c>
      <c r="AY317" s="24" t="s">
        <v>133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24" t="s">
        <v>77</v>
      </c>
      <c r="BK317" s="186">
        <f>ROUND(I317*H317,2)</f>
        <v>0</v>
      </c>
      <c r="BL317" s="24" t="s">
        <v>88</v>
      </c>
      <c r="BM317" s="24" t="s">
        <v>836</v>
      </c>
    </row>
    <row r="318" spans="2:51" s="11" customFormat="1" ht="13.5">
      <c r="B318" s="187"/>
      <c r="D318" s="188" t="s">
        <v>141</v>
      </c>
      <c r="E318" s="189" t="s">
        <v>5</v>
      </c>
      <c r="F318" s="190" t="s">
        <v>806</v>
      </c>
      <c r="H318" s="191" t="s">
        <v>5</v>
      </c>
      <c r="I318" s="192"/>
      <c r="L318" s="187"/>
      <c r="M318" s="193"/>
      <c r="N318" s="194"/>
      <c r="O318" s="194"/>
      <c r="P318" s="194"/>
      <c r="Q318" s="194"/>
      <c r="R318" s="194"/>
      <c r="S318" s="194"/>
      <c r="T318" s="195"/>
      <c r="AT318" s="191" t="s">
        <v>141</v>
      </c>
      <c r="AU318" s="191" t="s">
        <v>81</v>
      </c>
      <c r="AV318" s="11" t="s">
        <v>77</v>
      </c>
      <c r="AW318" s="11" t="s">
        <v>36</v>
      </c>
      <c r="AX318" s="11" t="s">
        <v>72</v>
      </c>
      <c r="AY318" s="191" t="s">
        <v>133</v>
      </c>
    </row>
    <row r="319" spans="2:51" s="11" customFormat="1" ht="13.5">
      <c r="B319" s="187"/>
      <c r="D319" s="188" t="s">
        <v>141</v>
      </c>
      <c r="E319" s="189" t="s">
        <v>5</v>
      </c>
      <c r="F319" s="190" t="s">
        <v>656</v>
      </c>
      <c r="H319" s="191" t="s">
        <v>5</v>
      </c>
      <c r="I319" s="192"/>
      <c r="L319" s="187"/>
      <c r="M319" s="193"/>
      <c r="N319" s="194"/>
      <c r="O319" s="194"/>
      <c r="P319" s="194"/>
      <c r="Q319" s="194"/>
      <c r="R319" s="194"/>
      <c r="S319" s="194"/>
      <c r="T319" s="195"/>
      <c r="AT319" s="191" t="s">
        <v>141</v>
      </c>
      <c r="AU319" s="191" t="s">
        <v>81</v>
      </c>
      <c r="AV319" s="11" t="s">
        <v>77</v>
      </c>
      <c r="AW319" s="11" t="s">
        <v>36</v>
      </c>
      <c r="AX319" s="11" t="s">
        <v>72</v>
      </c>
      <c r="AY319" s="191" t="s">
        <v>133</v>
      </c>
    </row>
    <row r="320" spans="2:51" s="12" customFormat="1" ht="13.5">
      <c r="B320" s="196"/>
      <c r="D320" s="188" t="s">
        <v>141</v>
      </c>
      <c r="E320" s="197" t="s">
        <v>5</v>
      </c>
      <c r="F320" s="198" t="s">
        <v>837</v>
      </c>
      <c r="H320" s="199">
        <v>4.85</v>
      </c>
      <c r="I320" s="200"/>
      <c r="L320" s="196"/>
      <c r="M320" s="201"/>
      <c r="N320" s="202"/>
      <c r="O320" s="202"/>
      <c r="P320" s="202"/>
      <c r="Q320" s="202"/>
      <c r="R320" s="202"/>
      <c r="S320" s="202"/>
      <c r="T320" s="203"/>
      <c r="AT320" s="197" t="s">
        <v>141</v>
      </c>
      <c r="AU320" s="197" t="s">
        <v>81</v>
      </c>
      <c r="AV320" s="12" t="s">
        <v>81</v>
      </c>
      <c r="AW320" s="12" t="s">
        <v>36</v>
      </c>
      <c r="AX320" s="12" t="s">
        <v>72</v>
      </c>
      <c r="AY320" s="197" t="s">
        <v>133</v>
      </c>
    </row>
    <row r="321" spans="2:51" s="11" customFormat="1" ht="13.5">
      <c r="B321" s="187"/>
      <c r="D321" s="188" t="s">
        <v>141</v>
      </c>
      <c r="E321" s="189" t="s">
        <v>5</v>
      </c>
      <c r="F321" s="190" t="s">
        <v>667</v>
      </c>
      <c r="H321" s="191" t="s">
        <v>5</v>
      </c>
      <c r="I321" s="192"/>
      <c r="L321" s="187"/>
      <c r="M321" s="193"/>
      <c r="N321" s="194"/>
      <c r="O321" s="194"/>
      <c r="P321" s="194"/>
      <c r="Q321" s="194"/>
      <c r="R321" s="194"/>
      <c r="S321" s="194"/>
      <c r="T321" s="195"/>
      <c r="AT321" s="191" t="s">
        <v>141</v>
      </c>
      <c r="AU321" s="191" t="s">
        <v>81</v>
      </c>
      <c r="AV321" s="11" t="s">
        <v>77</v>
      </c>
      <c r="AW321" s="11" t="s">
        <v>36</v>
      </c>
      <c r="AX321" s="11" t="s">
        <v>72</v>
      </c>
      <c r="AY321" s="191" t="s">
        <v>133</v>
      </c>
    </row>
    <row r="322" spans="2:51" s="12" customFormat="1" ht="13.5">
      <c r="B322" s="196"/>
      <c r="D322" s="188" t="s">
        <v>141</v>
      </c>
      <c r="E322" s="197" t="s">
        <v>5</v>
      </c>
      <c r="F322" s="198" t="s">
        <v>838</v>
      </c>
      <c r="H322" s="199">
        <v>0.13</v>
      </c>
      <c r="I322" s="200"/>
      <c r="L322" s="196"/>
      <c r="M322" s="201"/>
      <c r="N322" s="202"/>
      <c r="O322" s="202"/>
      <c r="P322" s="202"/>
      <c r="Q322" s="202"/>
      <c r="R322" s="202"/>
      <c r="S322" s="202"/>
      <c r="T322" s="203"/>
      <c r="AT322" s="197" t="s">
        <v>141</v>
      </c>
      <c r="AU322" s="197" t="s">
        <v>81</v>
      </c>
      <c r="AV322" s="12" t="s">
        <v>81</v>
      </c>
      <c r="AW322" s="12" t="s">
        <v>36</v>
      </c>
      <c r="AX322" s="12" t="s">
        <v>72</v>
      </c>
      <c r="AY322" s="197" t="s">
        <v>133</v>
      </c>
    </row>
    <row r="323" spans="2:51" s="11" customFormat="1" ht="13.5">
      <c r="B323" s="187"/>
      <c r="D323" s="188" t="s">
        <v>141</v>
      </c>
      <c r="E323" s="189" t="s">
        <v>5</v>
      </c>
      <c r="F323" s="190" t="s">
        <v>669</v>
      </c>
      <c r="H323" s="191" t="s">
        <v>5</v>
      </c>
      <c r="I323" s="192"/>
      <c r="L323" s="187"/>
      <c r="M323" s="193"/>
      <c r="N323" s="194"/>
      <c r="O323" s="194"/>
      <c r="P323" s="194"/>
      <c r="Q323" s="194"/>
      <c r="R323" s="194"/>
      <c r="S323" s="194"/>
      <c r="T323" s="195"/>
      <c r="AT323" s="191" t="s">
        <v>141</v>
      </c>
      <c r="AU323" s="191" t="s">
        <v>81</v>
      </c>
      <c r="AV323" s="11" t="s">
        <v>77</v>
      </c>
      <c r="AW323" s="11" t="s">
        <v>36</v>
      </c>
      <c r="AX323" s="11" t="s">
        <v>72</v>
      </c>
      <c r="AY323" s="191" t="s">
        <v>133</v>
      </c>
    </row>
    <row r="324" spans="2:51" s="12" customFormat="1" ht="13.5">
      <c r="B324" s="196"/>
      <c r="D324" s="188" t="s">
        <v>141</v>
      </c>
      <c r="E324" s="197" t="s">
        <v>5</v>
      </c>
      <c r="F324" s="198" t="s">
        <v>839</v>
      </c>
      <c r="H324" s="199">
        <v>0.4</v>
      </c>
      <c r="I324" s="200"/>
      <c r="L324" s="196"/>
      <c r="M324" s="201"/>
      <c r="N324" s="202"/>
      <c r="O324" s="202"/>
      <c r="P324" s="202"/>
      <c r="Q324" s="202"/>
      <c r="R324" s="202"/>
      <c r="S324" s="202"/>
      <c r="T324" s="203"/>
      <c r="AT324" s="197" t="s">
        <v>141</v>
      </c>
      <c r="AU324" s="197" t="s">
        <v>81</v>
      </c>
      <c r="AV324" s="12" t="s">
        <v>81</v>
      </c>
      <c r="AW324" s="12" t="s">
        <v>36</v>
      </c>
      <c r="AX324" s="12" t="s">
        <v>72</v>
      </c>
      <c r="AY324" s="197" t="s">
        <v>133</v>
      </c>
    </row>
    <row r="325" spans="2:51" s="11" customFormat="1" ht="13.5">
      <c r="B325" s="187"/>
      <c r="D325" s="188" t="s">
        <v>141</v>
      </c>
      <c r="E325" s="189" t="s">
        <v>5</v>
      </c>
      <c r="F325" s="190" t="s">
        <v>658</v>
      </c>
      <c r="H325" s="191" t="s">
        <v>5</v>
      </c>
      <c r="I325" s="192"/>
      <c r="L325" s="187"/>
      <c r="M325" s="193"/>
      <c r="N325" s="194"/>
      <c r="O325" s="194"/>
      <c r="P325" s="194"/>
      <c r="Q325" s="194"/>
      <c r="R325" s="194"/>
      <c r="S325" s="194"/>
      <c r="T325" s="195"/>
      <c r="AT325" s="191" t="s">
        <v>141</v>
      </c>
      <c r="AU325" s="191" t="s">
        <v>81</v>
      </c>
      <c r="AV325" s="11" t="s">
        <v>77</v>
      </c>
      <c r="AW325" s="11" t="s">
        <v>36</v>
      </c>
      <c r="AX325" s="11" t="s">
        <v>72</v>
      </c>
      <c r="AY325" s="191" t="s">
        <v>133</v>
      </c>
    </row>
    <row r="326" spans="2:51" s="12" customFormat="1" ht="13.5">
      <c r="B326" s="196"/>
      <c r="D326" s="188" t="s">
        <v>141</v>
      </c>
      <c r="E326" s="197" t="s">
        <v>5</v>
      </c>
      <c r="F326" s="198" t="s">
        <v>840</v>
      </c>
      <c r="H326" s="199">
        <v>0.32</v>
      </c>
      <c r="I326" s="200"/>
      <c r="L326" s="196"/>
      <c r="M326" s="201"/>
      <c r="N326" s="202"/>
      <c r="O326" s="202"/>
      <c r="P326" s="202"/>
      <c r="Q326" s="202"/>
      <c r="R326" s="202"/>
      <c r="S326" s="202"/>
      <c r="T326" s="203"/>
      <c r="AT326" s="197" t="s">
        <v>141</v>
      </c>
      <c r="AU326" s="197" t="s">
        <v>81</v>
      </c>
      <c r="AV326" s="12" t="s">
        <v>81</v>
      </c>
      <c r="AW326" s="12" t="s">
        <v>36</v>
      </c>
      <c r="AX326" s="12" t="s">
        <v>72</v>
      </c>
      <c r="AY326" s="197" t="s">
        <v>133</v>
      </c>
    </row>
    <row r="327" spans="2:51" s="11" customFormat="1" ht="13.5">
      <c r="B327" s="187"/>
      <c r="D327" s="188" t="s">
        <v>141</v>
      </c>
      <c r="E327" s="189" t="s">
        <v>5</v>
      </c>
      <c r="F327" s="190" t="s">
        <v>650</v>
      </c>
      <c r="H327" s="191" t="s">
        <v>5</v>
      </c>
      <c r="I327" s="192"/>
      <c r="L327" s="187"/>
      <c r="M327" s="193"/>
      <c r="N327" s="194"/>
      <c r="O327" s="194"/>
      <c r="P327" s="194"/>
      <c r="Q327" s="194"/>
      <c r="R327" s="194"/>
      <c r="S327" s="194"/>
      <c r="T327" s="195"/>
      <c r="AT327" s="191" t="s">
        <v>141</v>
      </c>
      <c r="AU327" s="191" t="s">
        <v>81</v>
      </c>
      <c r="AV327" s="11" t="s">
        <v>77</v>
      </c>
      <c r="AW327" s="11" t="s">
        <v>36</v>
      </c>
      <c r="AX327" s="11" t="s">
        <v>72</v>
      </c>
      <c r="AY327" s="191" t="s">
        <v>133</v>
      </c>
    </row>
    <row r="328" spans="2:51" s="12" customFormat="1" ht="13.5">
      <c r="B328" s="196"/>
      <c r="D328" s="188" t="s">
        <v>141</v>
      </c>
      <c r="E328" s="197" t="s">
        <v>5</v>
      </c>
      <c r="F328" s="198" t="s">
        <v>841</v>
      </c>
      <c r="H328" s="199">
        <v>1</v>
      </c>
      <c r="I328" s="200"/>
      <c r="L328" s="196"/>
      <c r="M328" s="201"/>
      <c r="N328" s="202"/>
      <c r="O328" s="202"/>
      <c r="P328" s="202"/>
      <c r="Q328" s="202"/>
      <c r="R328" s="202"/>
      <c r="S328" s="202"/>
      <c r="T328" s="203"/>
      <c r="AT328" s="197" t="s">
        <v>141</v>
      </c>
      <c r="AU328" s="197" t="s">
        <v>81</v>
      </c>
      <c r="AV328" s="12" t="s">
        <v>81</v>
      </c>
      <c r="AW328" s="12" t="s">
        <v>36</v>
      </c>
      <c r="AX328" s="12" t="s">
        <v>72</v>
      </c>
      <c r="AY328" s="197" t="s">
        <v>133</v>
      </c>
    </row>
    <row r="329" spans="2:51" s="11" customFormat="1" ht="13.5">
      <c r="B329" s="187"/>
      <c r="D329" s="188" t="s">
        <v>141</v>
      </c>
      <c r="E329" s="189" t="s">
        <v>5</v>
      </c>
      <c r="F329" s="190" t="s">
        <v>672</v>
      </c>
      <c r="H329" s="191" t="s">
        <v>5</v>
      </c>
      <c r="I329" s="192"/>
      <c r="L329" s="187"/>
      <c r="M329" s="193"/>
      <c r="N329" s="194"/>
      <c r="O329" s="194"/>
      <c r="P329" s="194"/>
      <c r="Q329" s="194"/>
      <c r="R329" s="194"/>
      <c r="S329" s="194"/>
      <c r="T329" s="195"/>
      <c r="AT329" s="191" t="s">
        <v>141</v>
      </c>
      <c r="AU329" s="191" t="s">
        <v>81</v>
      </c>
      <c r="AV329" s="11" t="s">
        <v>77</v>
      </c>
      <c r="AW329" s="11" t="s">
        <v>36</v>
      </c>
      <c r="AX329" s="11" t="s">
        <v>72</v>
      </c>
      <c r="AY329" s="191" t="s">
        <v>133</v>
      </c>
    </row>
    <row r="330" spans="2:51" s="12" customFormat="1" ht="13.5">
      <c r="B330" s="196"/>
      <c r="D330" s="188" t="s">
        <v>141</v>
      </c>
      <c r="E330" s="197" t="s">
        <v>5</v>
      </c>
      <c r="F330" s="198" t="s">
        <v>842</v>
      </c>
      <c r="H330" s="199">
        <v>1.2</v>
      </c>
      <c r="I330" s="200"/>
      <c r="L330" s="196"/>
      <c r="M330" s="201"/>
      <c r="N330" s="202"/>
      <c r="O330" s="202"/>
      <c r="P330" s="202"/>
      <c r="Q330" s="202"/>
      <c r="R330" s="202"/>
      <c r="S330" s="202"/>
      <c r="T330" s="203"/>
      <c r="AT330" s="197" t="s">
        <v>141</v>
      </c>
      <c r="AU330" s="197" t="s">
        <v>81</v>
      </c>
      <c r="AV330" s="12" t="s">
        <v>81</v>
      </c>
      <c r="AW330" s="12" t="s">
        <v>36</v>
      </c>
      <c r="AX330" s="12" t="s">
        <v>72</v>
      </c>
      <c r="AY330" s="197" t="s">
        <v>133</v>
      </c>
    </row>
    <row r="331" spans="2:51" s="11" customFormat="1" ht="13.5">
      <c r="B331" s="187"/>
      <c r="D331" s="188" t="s">
        <v>141</v>
      </c>
      <c r="E331" s="189" t="s">
        <v>5</v>
      </c>
      <c r="F331" s="190" t="s">
        <v>662</v>
      </c>
      <c r="H331" s="191" t="s">
        <v>5</v>
      </c>
      <c r="I331" s="192"/>
      <c r="L331" s="187"/>
      <c r="M331" s="193"/>
      <c r="N331" s="194"/>
      <c r="O331" s="194"/>
      <c r="P331" s="194"/>
      <c r="Q331" s="194"/>
      <c r="R331" s="194"/>
      <c r="S331" s="194"/>
      <c r="T331" s="195"/>
      <c r="AT331" s="191" t="s">
        <v>141</v>
      </c>
      <c r="AU331" s="191" t="s">
        <v>81</v>
      </c>
      <c r="AV331" s="11" t="s">
        <v>77</v>
      </c>
      <c r="AW331" s="11" t="s">
        <v>36</v>
      </c>
      <c r="AX331" s="11" t="s">
        <v>72</v>
      </c>
      <c r="AY331" s="191" t="s">
        <v>133</v>
      </c>
    </row>
    <row r="332" spans="2:51" s="12" customFormat="1" ht="13.5">
      <c r="B332" s="196"/>
      <c r="D332" s="188" t="s">
        <v>141</v>
      </c>
      <c r="E332" s="197" t="s">
        <v>5</v>
      </c>
      <c r="F332" s="198" t="s">
        <v>843</v>
      </c>
      <c r="H332" s="199">
        <v>0.38</v>
      </c>
      <c r="I332" s="200"/>
      <c r="L332" s="196"/>
      <c r="M332" s="201"/>
      <c r="N332" s="202"/>
      <c r="O332" s="202"/>
      <c r="P332" s="202"/>
      <c r="Q332" s="202"/>
      <c r="R332" s="202"/>
      <c r="S332" s="202"/>
      <c r="T332" s="203"/>
      <c r="AT332" s="197" t="s">
        <v>141</v>
      </c>
      <c r="AU332" s="197" t="s">
        <v>81</v>
      </c>
      <c r="AV332" s="12" t="s">
        <v>81</v>
      </c>
      <c r="AW332" s="12" t="s">
        <v>36</v>
      </c>
      <c r="AX332" s="12" t="s">
        <v>72</v>
      </c>
      <c r="AY332" s="197" t="s">
        <v>133</v>
      </c>
    </row>
    <row r="333" spans="2:51" s="11" customFormat="1" ht="13.5">
      <c r="B333" s="187"/>
      <c r="D333" s="188" t="s">
        <v>141</v>
      </c>
      <c r="E333" s="189" t="s">
        <v>5</v>
      </c>
      <c r="F333" s="190" t="s">
        <v>652</v>
      </c>
      <c r="H333" s="191" t="s">
        <v>5</v>
      </c>
      <c r="I333" s="192"/>
      <c r="L333" s="187"/>
      <c r="M333" s="193"/>
      <c r="N333" s="194"/>
      <c r="O333" s="194"/>
      <c r="P333" s="194"/>
      <c r="Q333" s="194"/>
      <c r="R333" s="194"/>
      <c r="S333" s="194"/>
      <c r="T333" s="195"/>
      <c r="AT333" s="191" t="s">
        <v>141</v>
      </c>
      <c r="AU333" s="191" t="s">
        <v>81</v>
      </c>
      <c r="AV333" s="11" t="s">
        <v>77</v>
      </c>
      <c r="AW333" s="11" t="s">
        <v>36</v>
      </c>
      <c r="AX333" s="11" t="s">
        <v>72</v>
      </c>
      <c r="AY333" s="191" t="s">
        <v>133</v>
      </c>
    </row>
    <row r="334" spans="2:51" s="12" customFormat="1" ht="13.5">
      <c r="B334" s="196"/>
      <c r="D334" s="188" t="s">
        <v>141</v>
      </c>
      <c r="E334" s="197" t="s">
        <v>5</v>
      </c>
      <c r="F334" s="198" t="s">
        <v>844</v>
      </c>
      <c r="H334" s="199">
        <v>1.95</v>
      </c>
      <c r="I334" s="200"/>
      <c r="L334" s="196"/>
      <c r="M334" s="201"/>
      <c r="N334" s="202"/>
      <c r="O334" s="202"/>
      <c r="P334" s="202"/>
      <c r="Q334" s="202"/>
      <c r="R334" s="202"/>
      <c r="S334" s="202"/>
      <c r="T334" s="203"/>
      <c r="AT334" s="197" t="s">
        <v>141</v>
      </c>
      <c r="AU334" s="197" t="s">
        <v>81</v>
      </c>
      <c r="AV334" s="12" t="s">
        <v>81</v>
      </c>
      <c r="AW334" s="12" t="s">
        <v>36</v>
      </c>
      <c r="AX334" s="12" t="s">
        <v>72</v>
      </c>
      <c r="AY334" s="197" t="s">
        <v>133</v>
      </c>
    </row>
    <row r="335" spans="2:51" s="11" customFormat="1" ht="13.5">
      <c r="B335" s="187"/>
      <c r="D335" s="188" t="s">
        <v>141</v>
      </c>
      <c r="E335" s="189" t="s">
        <v>5</v>
      </c>
      <c r="F335" s="190" t="s">
        <v>760</v>
      </c>
      <c r="H335" s="191" t="s">
        <v>5</v>
      </c>
      <c r="I335" s="192"/>
      <c r="L335" s="187"/>
      <c r="M335" s="193"/>
      <c r="N335" s="194"/>
      <c r="O335" s="194"/>
      <c r="P335" s="194"/>
      <c r="Q335" s="194"/>
      <c r="R335" s="194"/>
      <c r="S335" s="194"/>
      <c r="T335" s="195"/>
      <c r="AT335" s="191" t="s">
        <v>141</v>
      </c>
      <c r="AU335" s="191" t="s">
        <v>81</v>
      </c>
      <c r="AV335" s="11" t="s">
        <v>77</v>
      </c>
      <c r="AW335" s="11" t="s">
        <v>36</v>
      </c>
      <c r="AX335" s="11" t="s">
        <v>72</v>
      </c>
      <c r="AY335" s="191" t="s">
        <v>133</v>
      </c>
    </row>
    <row r="336" spans="2:51" s="12" customFormat="1" ht="13.5">
      <c r="B336" s="196"/>
      <c r="D336" s="188" t="s">
        <v>141</v>
      </c>
      <c r="E336" s="197" t="s">
        <v>5</v>
      </c>
      <c r="F336" s="198" t="s">
        <v>845</v>
      </c>
      <c r="H336" s="199">
        <v>0.25</v>
      </c>
      <c r="I336" s="200"/>
      <c r="L336" s="196"/>
      <c r="M336" s="201"/>
      <c r="N336" s="202"/>
      <c r="O336" s="202"/>
      <c r="P336" s="202"/>
      <c r="Q336" s="202"/>
      <c r="R336" s="202"/>
      <c r="S336" s="202"/>
      <c r="T336" s="203"/>
      <c r="AT336" s="197" t="s">
        <v>141</v>
      </c>
      <c r="AU336" s="197" t="s">
        <v>81</v>
      </c>
      <c r="AV336" s="12" t="s">
        <v>81</v>
      </c>
      <c r="AW336" s="12" t="s">
        <v>36</v>
      </c>
      <c r="AX336" s="12" t="s">
        <v>72</v>
      </c>
      <c r="AY336" s="197" t="s">
        <v>133</v>
      </c>
    </row>
    <row r="337" spans="2:51" s="14" customFormat="1" ht="13.5">
      <c r="B337" s="212"/>
      <c r="D337" s="213" t="s">
        <v>141</v>
      </c>
      <c r="E337" s="214" t="s">
        <v>5</v>
      </c>
      <c r="F337" s="215" t="s">
        <v>146</v>
      </c>
      <c r="H337" s="216">
        <v>10.48</v>
      </c>
      <c r="I337" s="217"/>
      <c r="L337" s="212"/>
      <c r="M337" s="218"/>
      <c r="N337" s="219"/>
      <c r="O337" s="219"/>
      <c r="P337" s="219"/>
      <c r="Q337" s="219"/>
      <c r="R337" s="219"/>
      <c r="S337" s="219"/>
      <c r="T337" s="220"/>
      <c r="AT337" s="221" t="s">
        <v>141</v>
      </c>
      <c r="AU337" s="221" t="s">
        <v>81</v>
      </c>
      <c r="AV337" s="14" t="s">
        <v>88</v>
      </c>
      <c r="AW337" s="14" t="s">
        <v>36</v>
      </c>
      <c r="AX337" s="14" t="s">
        <v>77</v>
      </c>
      <c r="AY337" s="221" t="s">
        <v>133</v>
      </c>
    </row>
    <row r="338" spans="2:65" s="1" customFormat="1" ht="22.5" customHeight="1">
      <c r="B338" s="174"/>
      <c r="C338" s="175" t="s">
        <v>411</v>
      </c>
      <c r="D338" s="175" t="s">
        <v>135</v>
      </c>
      <c r="E338" s="176" t="s">
        <v>846</v>
      </c>
      <c r="F338" s="177" t="s">
        <v>847</v>
      </c>
      <c r="G338" s="178" t="s">
        <v>138</v>
      </c>
      <c r="H338" s="179">
        <v>2.057</v>
      </c>
      <c r="I338" s="180"/>
      <c r="J338" s="181">
        <f>ROUND(I338*H338,2)</f>
        <v>0</v>
      </c>
      <c r="K338" s="177" t="s">
        <v>139</v>
      </c>
      <c r="L338" s="41"/>
      <c r="M338" s="182" t="s">
        <v>5</v>
      </c>
      <c r="N338" s="183" t="s">
        <v>43</v>
      </c>
      <c r="O338" s="42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AR338" s="24" t="s">
        <v>88</v>
      </c>
      <c r="AT338" s="24" t="s">
        <v>135</v>
      </c>
      <c r="AU338" s="24" t="s">
        <v>81</v>
      </c>
      <c r="AY338" s="24" t="s">
        <v>133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24" t="s">
        <v>77</v>
      </c>
      <c r="BK338" s="186">
        <f>ROUND(I338*H338,2)</f>
        <v>0</v>
      </c>
      <c r="BL338" s="24" t="s">
        <v>88</v>
      </c>
      <c r="BM338" s="24" t="s">
        <v>848</v>
      </c>
    </row>
    <row r="339" spans="2:51" s="11" customFormat="1" ht="13.5">
      <c r="B339" s="187"/>
      <c r="D339" s="188" t="s">
        <v>141</v>
      </c>
      <c r="E339" s="189" t="s">
        <v>5</v>
      </c>
      <c r="F339" s="190" t="s">
        <v>806</v>
      </c>
      <c r="H339" s="191" t="s">
        <v>5</v>
      </c>
      <c r="I339" s="192"/>
      <c r="L339" s="187"/>
      <c r="M339" s="193"/>
      <c r="N339" s="194"/>
      <c r="O339" s="194"/>
      <c r="P339" s="194"/>
      <c r="Q339" s="194"/>
      <c r="R339" s="194"/>
      <c r="S339" s="194"/>
      <c r="T339" s="195"/>
      <c r="AT339" s="191" t="s">
        <v>141</v>
      </c>
      <c r="AU339" s="191" t="s">
        <v>81</v>
      </c>
      <c r="AV339" s="11" t="s">
        <v>77</v>
      </c>
      <c r="AW339" s="11" t="s">
        <v>36</v>
      </c>
      <c r="AX339" s="11" t="s">
        <v>72</v>
      </c>
      <c r="AY339" s="191" t="s">
        <v>133</v>
      </c>
    </row>
    <row r="340" spans="2:51" s="11" customFormat="1" ht="13.5">
      <c r="B340" s="187"/>
      <c r="D340" s="188" t="s">
        <v>141</v>
      </c>
      <c r="E340" s="189" t="s">
        <v>5</v>
      </c>
      <c r="F340" s="190" t="s">
        <v>656</v>
      </c>
      <c r="H340" s="191" t="s">
        <v>5</v>
      </c>
      <c r="I340" s="192"/>
      <c r="L340" s="187"/>
      <c r="M340" s="193"/>
      <c r="N340" s="194"/>
      <c r="O340" s="194"/>
      <c r="P340" s="194"/>
      <c r="Q340" s="194"/>
      <c r="R340" s="194"/>
      <c r="S340" s="194"/>
      <c r="T340" s="195"/>
      <c r="AT340" s="191" t="s">
        <v>141</v>
      </c>
      <c r="AU340" s="191" t="s">
        <v>81</v>
      </c>
      <c r="AV340" s="11" t="s">
        <v>77</v>
      </c>
      <c r="AW340" s="11" t="s">
        <v>36</v>
      </c>
      <c r="AX340" s="11" t="s">
        <v>72</v>
      </c>
      <c r="AY340" s="191" t="s">
        <v>133</v>
      </c>
    </row>
    <row r="341" spans="2:51" s="12" customFormat="1" ht="13.5">
      <c r="B341" s="196"/>
      <c r="D341" s="188" t="s">
        <v>141</v>
      </c>
      <c r="E341" s="197" t="s">
        <v>5</v>
      </c>
      <c r="F341" s="198" t="s">
        <v>849</v>
      </c>
      <c r="H341" s="199">
        <v>2.057</v>
      </c>
      <c r="I341" s="200"/>
      <c r="L341" s="196"/>
      <c r="M341" s="201"/>
      <c r="N341" s="202"/>
      <c r="O341" s="202"/>
      <c r="P341" s="202"/>
      <c r="Q341" s="202"/>
      <c r="R341" s="202"/>
      <c r="S341" s="202"/>
      <c r="T341" s="203"/>
      <c r="AT341" s="197" t="s">
        <v>141</v>
      </c>
      <c r="AU341" s="197" t="s">
        <v>81</v>
      </c>
      <c r="AV341" s="12" t="s">
        <v>81</v>
      </c>
      <c r="AW341" s="12" t="s">
        <v>36</v>
      </c>
      <c r="AX341" s="12" t="s">
        <v>77</v>
      </c>
      <c r="AY341" s="197" t="s">
        <v>133</v>
      </c>
    </row>
    <row r="342" spans="2:63" s="10" customFormat="1" ht="29.85" customHeight="1">
      <c r="B342" s="160"/>
      <c r="D342" s="171" t="s">
        <v>71</v>
      </c>
      <c r="E342" s="172" t="s">
        <v>91</v>
      </c>
      <c r="F342" s="172" t="s">
        <v>388</v>
      </c>
      <c r="I342" s="163"/>
      <c r="J342" s="173">
        <f>BK342</f>
        <v>0</v>
      </c>
      <c r="L342" s="160"/>
      <c r="M342" s="165"/>
      <c r="N342" s="166"/>
      <c r="O342" s="166"/>
      <c r="P342" s="167">
        <f>SUM(P343:P381)</f>
        <v>0</v>
      </c>
      <c r="Q342" s="166"/>
      <c r="R342" s="167">
        <f>SUM(R343:R381)</f>
        <v>3.89444</v>
      </c>
      <c r="S342" s="166"/>
      <c r="T342" s="168">
        <f>SUM(T343:T381)</f>
        <v>0</v>
      </c>
      <c r="AR342" s="161" t="s">
        <v>77</v>
      </c>
      <c r="AT342" s="169" t="s">
        <v>71</v>
      </c>
      <c r="AU342" s="169" t="s">
        <v>77</v>
      </c>
      <c r="AY342" s="161" t="s">
        <v>133</v>
      </c>
      <c r="BK342" s="170">
        <f>SUM(BK343:BK381)</f>
        <v>0</v>
      </c>
    </row>
    <row r="343" spans="2:65" s="1" customFormat="1" ht="22.5" customHeight="1">
      <c r="B343" s="174"/>
      <c r="C343" s="175" t="s">
        <v>416</v>
      </c>
      <c r="D343" s="175" t="s">
        <v>135</v>
      </c>
      <c r="E343" s="176" t="s">
        <v>850</v>
      </c>
      <c r="F343" s="177" t="s">
        <v>851</v>
      </c>
      <c r="G343" s="178" t="s">
        <v>236</v>
      </c>
      <c r="H343" s="179">
        <v>21.2</v>
      </c>
      <c r="I343" s="180"/>
      <c r="J343" s="181">
        <f>ROUND(I343*H343,2)</f>
        <v>0</v>
      </c>
      <c r="K343" s="177" t="s">
        <v>139</v>
      </c>
      <c r="L343" s="41"/>
      <c r="M343" s="182" t="s">
        <v>5</v>
      </c>
      <c r="N343" s="183" t="s">
        <v>43</v>
      </c>
      <c r="O343" s="42"/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AR343" s="24" t="s">
        <v>88</v>
      </c>
      <c r="AT343" s="24" t="s">
        <v>135</v>
      </c>
      <c r="AU343" s="24" t="s">
        <v>81</v>
      </c>
      <c r="AY343" s="24" t="s">
        <v>133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24" t="s">
        <v>77</v>
      </c>
      <c r="BK343" s="186">
        <f>ROUND(I343*H343,2)</f>
        <v>0</v>
      </c>
      <c r="BL343" s="24" t="s">
        <v>88</v>
      </c>
      <c r="BM343" s="24" t="s">
        <v>852</v>
      </c>
    </row>
    <row r="344" spans="2:51" s="11" customFormat="1" ht="13.5">
      <c r="B344" s="187"/>
      <c r="D344" s="188" t="s">
        <v>141</v>
      </c>
      <c r="E344" s="189" t="s">
        <v>5</v>
      </c>
      <c r="F344" s="190" t="s">
        <v>649</v>
      </c>
      <c r="H344" s="191" t="s">
        <v>5</v>
      </c>
      <c r="I344" s="192"/>
      <c r="L344" s="187"/>
      <c r="M344" s="193"/>
      <c r="N344" s="194"/>
      <c r="O344" s="194"/>
      <c r="P344" s="194"/>
      <c r="Q344" s="194"/>
      <c r="R344" s="194"/>
      <c r="S344" s="194"/>
      <c r="T344" s="195"/>
      <c r="AT344" s="191" t="s">
        <v>141</v>
      </c>
      <c r="AU344" s="191" t="s">
        <v>81</v>
      </c>
      <c r="AV344" s="11" t="s">
        <v>77</v>
      </c>
      <c r="AW344" s="11" t="s">
        <v>36</v>
      </c>
      <c r="AX344" s="11" t="s">
        <v>72</v>
      </c>
      <c r="AY344" s="191" t="s">
        <v>133</v>
      </c>
    </row>
    <row r="345" spans="2:51" s="11" customFormat="1" ht="13.5">
      <c r="B345" s="187"/>
      <c r="D345" s="188" t="s">
        <v>141</v>
      </c>
      <c r="E345" s="189" t="s">
        <v>5</v>
      </c>
      <c r="F345" s="190" t="s">
        <v>656</v>
      </c>
      <c r="H345" s="191" t="s">
        <v>5</v>
      </c>
      <c r="I345" s="192"/>
      <c r="L345" s="187"/>
      <c r="M345" s="193"/>
      <c r="N345" s="194"/>
      <c r="O345" s="194"/>
      <c r="P345" s="194"/>
      <c r="Q345" s="194"/>
      <c r="R345" s="194"/>
      <c r="S345" s="194"/>
      <c r="T345" s="195"/>
      <c r="AT345" s="191" t="s">
        <v>141</v>
      </c>
      <c r="AU345" s="191" t="s">
        <v>81</v>
      </c>
      <c r="AV345" s="11" t="s">
        <v>77</v>
      </c>
      <c r="AW345" s="11" t="s">
        <v>36</v>
      </c>
      <c r="AX345" s="11" t="s">
        <v>72</v>
      </c>
      <c r="AY345" s="191" t="s">
        <v>133</v>
      </c>
    </row>
    <row r="346" spans="2:51" s="12" customFormat="1" ht="13.5">
      <c r="B346" s="196"/>
      <c r="D346" s="188" t="s">
        <v>141</v>
      </c>
      <c r="E346" s="197" t="s">
        <v>5</v>
      </c>
      <c r="F346" s="198" t="s">
        <v>657</v>
      </c>
      <c r="H346" s="199">
        <v>18</v>
      </c>
      <c r="I346" s="200"/>
      <c r="L346" s="196"/>
      <c r="M346" s="201"/>
      <c r="N346" s="202"/>
      <c r="O346" s="202"/>
      <c r="P346" s="202"/>
      <c r="Q346" s="202"/>
      <c r="R346" s="202"/>
      <c r="S346" s="202"/>
      <c r="T346" s="203"/>
      <c r="AT346" s="197" t="s">
        <v>141</v>
      </c>
      <c r="AU346" s="197" t="s">
        <v>81</v>
      </c>
      <c r="AV346" s="12" t="s">
        <v>81</v>
      </c>
      <c r="AW346" s="12" t="s">
        <v>36</v>
      </c>
      <c r="AX346" s="12" t="s">
        <v>72</v>
      </c>
      <c r="AY346" s="197" t="s">
        <v>133</v>
      </c>
    </row>
    <row r="347" spans="2:51" s="11" customFormat="1" ht="13.5">
      <c r="B347" s="187"/>
      <c r="D347" s="188" t="s">
        <v>141</v>
      </c>
      <c r="E347" s="189" t="s">
        <v>5</v>
      </c>
      <c r="F347" s="190" t="s">
        <v>658</v>
      </c>
      <c r="H347" s="191" t="s">
        <v>5</v>
      </c>
      <c r="I347" s="192"/>
      <c r="L347" s="187"/>
      <c r="M347" s="193"/>
      <c r="N347" s="194"/>
      <c r="O347" s="194"/>
      <c r="P347" s="194"/>
      <c r="Q347" s="194"/>
      <c r="R347" s="194"/>
      <c r="S347" s="194"/>
      <c r="T347" s="195"/>
      <c r="AT347" s="191" t="s">
        <v>141</v>
      </c>
      <c r="AU347" s="191" t="s">
        <v>81</v>
      </c>
      <c r="AV347" s="11" t="s">
        <v>77</v>
      </c>
      <c r="AW347" s="11" t="s">
        <v>36</v>
      </c>
      <c r="AX347" s="11" t="s">
        <v>72</v>
      </c>
      <c r="AY347" s="191" t="s">
        <v>133</v>
      </c>
    </row>
    <row r="348" spans="2:51" s="12" customFormat="1" ht="13.5">
      <c r="B348" s="196"/>
      <c r="D348" s="188" t="s">
        <v>141</v>
      </c>
      <c r="E348" s="197" t="s">
        <v>5</v>
      </c>
      <c r="F348" s="198" t="s">
        <v>659</v>
      </c>
      <c r="H348" s="199">
        <v>3.2</v>
      </c>
      <c r="I348" s="200"/>
      <c r="L348" s="196"/>
      <c r="M348" s="201"/>
      <c r="N348" s="202"/>
      <c r="O348" s="202"/>
      <c r="P348" s="202"/>
      <c r="Q348" s="202"/>
      <c r="R348" s="202"/>
      <c r="S348" s="202"/>
      <c r="T348" s="203"/>
      <c r="AT348" s="197" t="s">
        <v>141</v>
      </c>
      <c r="AU348" s="197" t="s">
        <v>81</v>
      </c>
      <c r="AV348" s="12" t="s">
        <v>81</v>
      </c>
      <c r="AW348" s="12" t="s">
        <v>36</v>
      </c>
      <c r="AX348" s="12" t="s">
        <v>72</v>
      </c>
      <c r="AY348" s="197" t="s">
        <v>133</v>
      </c>
    </row>
    <row r="349" spans="2:51" s="14" customFormat="1" ht="13.5">
      <c r="B349" s="212"/>
      <c r="D349" s="213" t="s">
        <v>141</v>
      </c>
      <c r="E349" s="214" t="s">
        <v>5</v>
      </c>
      <c r="F349" s="215" t="s">
        <v>146</v>
      </c>
      <c r="H349" s="216">
        <v>21.2</v>
      </c>
      <c r="I349" s="217"/>
      <c r="L349" s="212"/>
      <c r="M349" s="218"/>
      <c r="N349" s="219"/>
      <c r="O349" s="219"/>
      <c r="P349" s="219"/>
      <c r="Q349" s="219"/>
      <c r="R349" s="219"/>
      <c r="S349" s="219"/>
      <c r="T349" s="220"/>
      <c r="AT349" s="221" t="s">
        <v>141</v>
      </c>
      <c r="AU349" s="221" t="s">
        <v>81</v>
      </c>
      <c r="AV349" s="14" t="s">
        <v>88</v>
      </c>
      <c r="AW349" s="14" t="s">
        <v>36</v>
      </c>
      <c r="AX349" s="14" t="s">
        <v>77</v>
      </c>
      <c r="AY349" s="221" t="s">
        <v>133</v>
      </c>
    </row>
    <row r="350" spans="2:65" s="1" customFormat="1" ht="22.5" customHeight="1">
      <c r="B350" s="174"/>
      <c r="C350" s="175" t="s">
        <v>215</v>
      </c>
      <c r="D350" s="175" t="s">
        <v>135</v>
      </c>
      <c r="E350" s="176" t="s">
        <v>853</v>
      </c>
      <c r="F350" s="177" t="s">
        <v>854</v>
      </c>
      <c r="G350" s="178" t="s">
        <v>236</v>
      </c>
      <c r="H350" s="179">
        <v>21.57</v>
      </c>
      <c r="I350" s="180"/>
      <c r="J350" s="181">
        <f>ROUND(I350*H350,2)</f>
        <v>0</v>
      </c>
      <c r="K350" s="177" t="s">
        <v>139</v>
      </c>
      <c r="L350" s="41"/>
      <c r="M350" s="182" t="s">
        <v>5</v>
      </c>
      <c r="N350" s="183" t="s">
        <v>43</v>
      </c>
      <c r="O350" s="42"/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AR350" s="24" t="s">
        <v>88</v>
      </c>
      <c r="AT350" s="24" t="s">
        <v>135</v>
      </c>
      <c r="AU350" s="24" t="s">
        <v>81</v>
      </c>
      <c r="AY350" s="24" t="s">
        <v>133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24" t="s">
        <v>77</v>
      </c>
      <c r="BK350" s="186">
        <f>ROUND(I350*H350,2)</f>
        <v>0</v>
      </c>
      <c r="BL350" s="24" t="s">
        <v>88</v>
      </c>
      <c r="BM350" s="24" t="s">
        <v>855</v>
      </c>
    </row>
    <row r="351" spans="2:51" s="11" customFormat="1" ht="13.5">
      <c r="B351" s="187"/>
      <c r="D351" s="188" t="s">
        <v>141</v>
      </c>
      <c r="E351" s="189" t="s">
        <v>5</v>
      </c>
      <c r="F351" s="190" t="s">
        <v>649</v>
      </c>
      <c r="H351" s="191" t="s">
        <v>5</v>
      </c>
      <c r="I351" s="192"/>
      <c r="L351" s="187"/>
      <c r="M351" s="193"/>
      <c r="N351" s="194"/>
      <c r="O351" s="194"/>
      <c r="P351" s="194"/>
      <c r="Q351" s="194"/>
      <c r="R351" s="194"/>
      <c r="S351" s="194"/>
      <c r="T351" s="195"/>
      <c r="AT351" s="191" t="s">
        <v>141</v>
      </c>
      <c r="AU351" s="191" t="s">
        <v>81</v>
      </c>
      <c r="AV351" s="11" t="s">
        <v>77</v>
      </c>
      <c r="AW351" s="11" t="s">
        <v>36</v>
      </c>
      <c r="AX351" s="11" t="s">
        <v>72</v>
      </c>
      <c r="AY351" s="191" t="s">
        <v>133</v>
      </c>
    </row>
    <row r="352" spans="2:51" s="11" customFormat="1" ht="13.5">
      <c r="B352" s="187"/>
      <c r="D352" s="188" t="s">
        <v>141</v>
      </c>
      <c r="E352" s="189" t="s">
        <v>5</v>
      </c>
      <c r="F352" s="190" t="s">
        <v>656</v>
      </c>
      <c r="H352" s="191" t="s">
        <v>5</v>
      </c>
      <c r="I352" s="192"/>
      <c r="L352" s="187"/>
      <c r="M352" s="193"/>
      <c r="N352" s="194"/>
      <c r="O352" s="194"/>
      <c r="P352" s="194"/>
      <c r="Q352" s="194"/>
      <c r="R352" s="194"/>
      <c r="S352" s="194"/>
      <c r="T352" s="195"/>
      <c r="AT352" s="191" t="s">
        <v>141</v>
      </c>
      <c r="AU352" s="191" t="s">
        <v>81</v>
      </c>
      <c r="AV352" s="11" t="s">
        <v>77</v>
      </c>
      <c r="AW352" s="11" t="s">
        <v>36</v>
      </c>
      <c r="AX352" s="11" t="s">
        <v>72</v>
      </c>
      <c r="AY352" s="191" t="s">
        <v>133</v>
      </c>
    </row>
    <row r="353" spans="2:51" s="12" customFormat="1" ht="13.5">
      <c r="B353" s="196"/>
      <c r="D353" s="213" t="s">
        <v>141</v>
      </c>
      <c r="E353" s="238" t="s">
        <v>5</v>
      </c>
      <c r="F353" s="239" t="s">
        <v>677</v>
      </c>
      <c r="H353" s="240">
        <v>21.57</v>
      </c>
      <c r="I353" s="200"/>
      <c r="L353" s="196"/>
      <c r="M353" s="201"/>
      <c r="N353" s="202"/>
      <c r="O353" s="202"/>
      <c r="P353" s="202"/>
      <c r="Q353" s="202"/>
      <c r="R353" s="202"/>
      <c r="S353" s="202"/>
      <c r="T353" s="203"/>
      <c r="AT353" s="197" t="s">
        <v>141</v>
      </c>
      <c r="AU353" s="197" t="s">
        <v>81</v>
      </c>
      <c r="AV353" s="12" t="s">
        <v>81</v>
      </c>
      <c r="AW353" s="12" t="s">
        <v>36</v>
      </c>
      <c r="AX353" s="12" t="s">
        <v>77</v>
      </c>
      <c r="AY353" s="197" t="s">
        <v>133</v>
      </c>
    </row>
    <row r="354" spans="2:65" s="1" customFormat="1" ht="22.5" customHeight="1">
      <c r="B354" s="174"/>
      <c r="C354" s="175" t="s">
        <v>427</v>
      </c>
      <c r="D354" s="175" t="s">
        <v>135</v>
      </c>
      <c r="E354" s="176" t="s">
        <v>856</v>
      </c>
      <c r="F354" s="177" t="s">
        <v>857</v>
      </c>
      <c r="G354" s="178" t="s">
        <v>236</v>
      </c>
      <c r="H354" s="179">
        <v>21.57</v>
      </c>
      <c r="I354" s="180"/>
      <c r="J354" s="181">
        <f>ROUND(I354*H354,2)</f>
        <v>0</v>
      </c>
      <c r="K354" s="177" t="s">
        <v>139</v>
      </c>
      <c r="L354" s="41"/>
      <c r="M354" s="182" t="s">
        <v>5</v>
      </c>
      <c r="N354" s="183" t="s">
        <v>43</v>
      </c>
      <c r="O354" s="42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AR354" s="24" t="s">
        <v>88</v>
      </c>
      <c r="AT354" s="24" t="s">
        <v>135</v>
      </c>
      <c r="AU354" s="24" t="s">
        <v>81</v>
      </c>
      <c r="AY354" s="24" t="s">
        <v>133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24" t="s">
        <v>77</v>
      </c>
      <c r="BK354" s="186">
        <f>ROUND(I354*H354,2)</f>
        <v>0</v>
      </c>
      <c r="BL354" s="24" t="s">
        <v>88</v>
      </c>
      <c r="BM354" s="24" t="s">
        <v>858</v>
      </c>
    </row>
    <row r="355" spans="2:51" s="11" customFormat="1" ht="13.5">
      <c r="B355" s="187"/>
      <c r="D355" s="188" t="s">
        <v>141</v>
      </c>
      <c r="E355" s="189" t="s">
        <v>5</v>
      </c>
      <c r="F355" s="190" t="s">
        <v>649</v>
      </c>
      <c r="H355" s="191" t="s">
        <v>5</v>
      </c>
      <c r="I355" s="192"/>
      <c r="L355" s="187"/>
      <c r="M355" s="193"/>
      <c r="N355" s="194"/>
      <c r="O355" s="194"/>
      <c r="P355" s="194"/>
      <c r="Q355" s="194"/>
      <c r="R355" s="194"/>
      <c r="S355" s="194"/>
      <c r="T355" s="195"/>
      <c r="AT355" s="191" t="s">
        <v>141</v>
      </c>
      <c r="AU355" s="191" t="s">
        <v>81</v>
      </c>
      <c r="AV355" s="11" t="s">
        <v>77</v>
      </c>
      <c r="AW355" s="11" t="s">
        <v>36</v>
      </c>
      <c r="AX355" s="11" t="s">
        <v>72</v>
      </c>
      <c r="AY355" s="191" t="s">
        <v>133</v>
      </c>
    </row>
    <row r="356" spans="2:51" s="11" customFormat="1" ht="13.5">
      <c r="B356" s="187"/>
      <c r="D356" s="188" t="s">
        <v>141</v>
      </c>
      <c r="E356" s="189" t="s">
        <v>5</v>
      </c>
      <c r="F356" s="190" t="s">
        <v>656</v>
      </c>
      <c r="H356" s="191" t="s">
        <v>5</v>
      </c>
      <c r="I356" s="192"/>
      <c r="L356" s="187"/>
      <c r="M356" s="193"/>
      <c r="N356" s="194"/>
      <c r="O356" s="194"/>
      <c r="P356" s="194"/>
      <c r="Q356" s="194"/>
      <c r="R356" s="194"/>
      <c r="S356" s="194"/>
      <c r="T356" s="195"/>
      <c r="AT356" s="191" t="s">
        <v>141</v>
      </c>
      <c r="AU356" s="191" t="s">
        <v>81</v>
      </c>
      <c r="AV356" s="11" t="s">
        <v>77</v>
      </c>
      <c r="AW356" s="11" t="s">
        <v>36</v>
      </c>
      <c r="AX356" s="11" t="s">
        <v>72</v>
      </c>
      <c r="AY356" s="191" t="s">
        <v>133</v>
      </c>
    </row>
    <row r="357" spans="2:51" s="12" customFormat="1" ht="13.5">
      <c r="B357" s="196"/>
      <c r="D357" s="213" t="s">
        <v>141</v>
      </c>
      <c r="E357" s="238" t="s">
        <v>5</v>
      </c>
      <c r="F357" s="239" t="s">
        <v>677</v>
      </c>
      <c r="H357" s="240">
        <v>21.57</v>
      </c>
      <c r="I357" s="200"/>
      <c r="L357" s="196"/>
      <c r="M357" s="201"/>
      <c r="N357" s="202"/>
      <c r="O357" s="202"/>
      <c r="P357" s="202"/>
      <c r="Q357" s="202"/>
      <c r="R357" s="202"/>
      <c r="S357" s="202"/>
      <c r="T357" s="203"/>
      <c r="AT357" s="197" t="s">
        <v>141</v>
      </c>
      <c r="AU357" s="197" t="s">
        <v>81</v>
      </c>
      <c r="AV357" s="12" t="s">
        <v>81</v>
      </c>
      <c r="AW357" s="12" t="s">
        <v>36</v>
      </c>
      <c r="AX357" s="12" t="s">
        <v>77</v>
      </c>
      <c r="AY357" s="197" t="s">
        <v>133</v>
      </c>
    </row>
    <row r="358" spans="2:65" s="1" customFormat="1" ht="22.5" customHeight="1">
      <c r="B358" s="174"/>
      <c r="C358" s="175" t="s">
        <v>432</v>
      </c>
      <c r="D358" s="175" t="s">
        <v>135</v>
      </c>
      <c r="E358" s="176" t="s">
        <v>859</v>
      </c>
      <c r="F358" s="177" t="s">
        <v>860</v>
      </c>
      <c r="G358" s="178" t="s">
        <v>236</v>
      </c>
      <c r="H358" s="179">
        <v>21.57</v>
      </c>
      <c r="I358" s="180"/>
      <c r="J358" s="181">
        <f>ROUND(I358*H358,2)</f>
        <v>0</v>
      </c>
      <c r="K358" s="177" t="s">
        <v>139</v>
      </c>
      <c r="L358" s="41"/>
      <c r="M358" s="182" t="s">
        <v>5</v>
      </c>
      <c r="N358" s="183" t="s">
        <v>43</v>
      </c>
      <c r="O358" s="42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AR358" s="24" t="s">
        <v>88</v>
      </c>
      <c r="AT358" s="24" t="s">
        <v>135</v>
      </c>
      <c r="AU358" s="24" t="s">
        <v>81</v>
      </c>
      <c r="AY358" s="24" t="s">
        <v>133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24" t="s">
        <v>77</v>
      </c>
      <c r="BK358" s="186">
        <f>ROUND(I358*H358,2)</f>
        <v>0</v>
      </c>
      <c r="BL358" s="24" t="s">
        <v>88</v>
      </c>
      <c r="BM358" s="24" t="s">
        <v>861</v>
      </c>
    </row>
    <row r="359" spans="2:51" s="11" customFormat="1" ht="13.5">
      <c r="B359" s="187"/>
      <c r="D359" s="188" t="s">
        <v>141</v>
      </c>
      <c r="E359" s="189" t="s">
        <v>5</v>
      </c>
      <c r="F359" s="190" t="s">
        <v>649</v>
      </c>
      <c r="H359" s="191" t="s">
        <v>5</v>
      </c>
      <c r="I359" s="192"/>
      <c r="L359" s="187"/>
      <c r="M359" s="193"/>
      <c r="N359" s="194"/>
      <c r="O359" s="194"/>
      <c r="P359" s="194"/>
      <c r="Q359" s="194"/>
      <c r="R359" s="194"/>
      <c r="S359" s="194"/>
      <c r="T359" s="195"/>
      <c r="AT359" s="191" t="s">
        <v>141</v>
      </c>
      <c r="AU359" s="191" t="s">
        <v>81</v>
      </c>
      <c r="AV359" s="11" t="s">
        <v>77</v>
      </c>
      <c r="AW359" s="11" t="s">
        <v>36</v>
      </c>
      <c r="AX359" s="11" t="s">
        <v>72</v>
      </c>
      <c r="AY359" s="191" t="s">
        <v>133</v>
      </c>
    </row>
    <row r="360" spans="2:51" s="11" customFormat="1" ht="13.5">
      <c r="B360" s="187"/>
      <c r="D360" s="188" t="s">
        <v>141</v>
      </c>
      <c r="E360" s="189" t="s">
        <v>5</v>
      </c>
      <c r="F360" s="190" t="s">
        <v>656</v>
      </c>
      <c r="H360" s="191" t="s">
        <v>5</v>
      </c>
      <c r="I360" s="192"/>
      <c r="L360" s="187"/>
      <c r="M360" s="193"/>
      <c r="N360" s="194"/>
      <c r="O360" s="194"/>
      <c r="P360" s="194"/>
      <c r="Q360" s="194"/>
      <c r="R360" s="194"/>
      <c r="S360" s="194"/>
      <c r="T360" s="195"/>
      <c r="AT360" s="191" t="s">
        <v>141</v>
      </c>
      <c r="AU360" s="191" t="s">
        <v>81</v>
      </c>
      <c r="AV360" s="11" t="s">
        <v>77</v>
      </c>
      <c r="AW360" s="11" t="s">
        <v>36</v>
      </c>
      <c r="AX360" s="11" t="s">
        <v>72</v>
      </c>
      <c r="AY360" s="191" t="s">
        <v>133</v>
      </c>
    </row>
    <row r="361" spans="2:51" s="12" customFormat="1" ht="13.5">
      <c r="B361" s="196"/>
      <c r="D361" s="213" t="s">
        <v>141</v>
      </c>
      <c r="E361" s="238" t="s">
        <v>5</v>
      </c>
      <c r="F361" s="239" t="s">
        <v>677</v>
      </c>
      <c r="H361" s="240">
        <v>21.57</v>
      </c>
      <c r="I361" s="200"/>
      <c r="L361" s="196"/>
      <c r="M361" s="201"/>
      <c r="N361" s="202"/>
      <c r="O361" s="202"/>
      <c r="P361" s="202"/>
      <c r="Q361" s="202"/>
      <c r="R361" s="202"/>
      <c r="S361" s="202"/>
      <c r="T361" s="203"/>
      <c r="AT361" s="197" t="s">
        <v>141</v>
      </c>
      <c r="AU361" s="197" t="s">
        <v>81</v>
      </c>
      <c r="AV361" s="12" t="s">
        <v>81</v>
      </c>
      <c r="AW361" s="12" t="s">
        <v>36</v>
      </c>
      <c r="AX361" s="12" t="s">
        <v>77</v>
      </c>
      <c r="AY361" s="197" t="s">
        <v>133</v>
      </c>
    </row>
    <row r="362" spans="2:65" s="1" customFormat="1" ht="22.5" customHeight="1">
      <c r="B362" s="174"/>
      <c r="C362" s="175" t="s">
        <v>438</v>
      </c>
      <c r="D362" s="175" t="s">
        <v>135</v>
      </c>
      <c r="E362" s="176" t="s">
        <v>862</v>
      </c>
      <c r="F362" s="177" t="s">
        <v>863</v>
      </c>
      <c r="G362" s="178" t="s">
        <v>236</v>
      </c>
      <c r="H362" s="179">
        <v>21.57</v>
      </c>
      <c r="I362" s="180"/>
      <c r="J362" s="181">
        <f>ROUND(I362*H362,2)</f>
        <v>0</v>
      </c>
      <c r="K362" s="177" t="s">
        <v>139</v>
      </c>
      <c r="L362" s="41"/>
      <c r="M362" s="182" t="s">
        <v>5</v>
      </c>
      <c r="N362" s="183" t="s">
        <v>43</v>
      </c>
      <c r="O362" s="42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AR362" s="24" t="s">
        <v>88</v>
      </c>
      <c r="AT362" s="24" t="s">
        <v>135</v>
      </c>
      <c r="AU362" s="24" t="s">
        <v>81</v>
      </c>
      <c r="AY362" s="24" t="s">
        <v>133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24" t="s">
        <v>77</v>
      </c>
      <c r="BK362" s="186">
        <f>ROUND(I362*H362,2)</f>
        <v>0</v>
      </c>
      <c r="BL362" s="24" t="s">
        <v>88</v>
      </c>
      <c r="BM362" s="24" t="s">
        <v>864</v>
      </c>
    </row>
    <row r="363" spans="2:51" s="11" customFormat="1" ht="13.5">
      <c r="B363" s="187"/>
      <c r="D363" s="188" t="s">
        <v>141</v>
      </c>
      <c r="E363" s="189" t="s">
        <v>5</v>
      </c>
      <c r="F363" s="190" t="s">
        <v>649</v>
      </c>
      <c r="H363" s="191" t="s">
        <v>5</v>
      </c>
      <c r="I363" s="192"/>
      <c r="L363" s="187"/>
      <c r="M363" s="193"/>
      <c r="N363" s="194"/>
      <c r="O363" s="194"/>
      <c r="P363" s="194"/>
      <c r="Q363" s="194"/>
      <c r="R363" s="194"/>
      <c r="S363" s="194"/>
      <c r="T363" s="195"/>
      <c r="AT363" s="191" t="s">
        <v>141</v>
      </c>
      <c r="AU363" s="191" t="s">
        <v>81</v>
      </c>
      <c r="AV363" s="11" t="s">
        <v>77</v>
      </c>
      <c r="AW363" s="11" t="s">
        <v>36</v>
      </c>
      <c r="AX363" s="11" t="s">
        <v>72</v>
      </c>
      <c r="AY363" s="191" t="s">
        <v>133</v>
      </c>
    </row>
    <row r="364" spans="2:51" s="11" customFormat="1" ht="13.5">
      <c r="B364" s="187"/>
      <c r="D364" s="188" t="s">
        <v>141</v>
      </c>
      <c r="E364" s="189" t="s">
        <v>5</v>
      </c>
      <c r="F364" s="190" t="s">
        <v>656</v>
      </c>
      <c r="H364" s="191" t="s">
        <v>5</v>
      </c>
      <c r="I364" s="192"/>
      <c r="L364" s="187"/>
      <c r="M364" s="193"/>
      <c r="N364" s="194"/>
      <c r="O364" s="194"/>
      <c r="P364" s="194"/>
      <c r="Q364" s="194"/>
      <c r="R364" s="194"/>
      <c r="S364" s="194"/>
      <c r="T364" s="195"/>
      <c r="AT364" s="191" t="s">
        <v>141</v>
      </c>
      <c r="AU364" s="191" t="s">
        <v>81</v>
      </c>
      <c r="AV364" s="11" t="s">
        <v>77</v>
      </c>
      <c r="AW364" s="11" t="s">
        <v>36</v>
      </c>
      <c r="AX364" s="11" t="s">
        <v>72</v>
      </c>
      <c r="AY364" s="191" t="s">
        <v>133</v>
      </c>
    </row>
    <row r="365" spans="2:51" s="12" customFormat="1" ht="13.5">
      <c r="B365" s="196"/>
      <c r="D365" s="213" t="s">
        <v>141</v>
      </c>
      <c r="E365" s="238" t="s">
        <v>5</v>
      </c>
      <c r="F365" s="239" t="s">
        <v>677</v>
      </c>
      <c r="H365" s="240">
        <v>21.57</v>
      </c>
      <c r="I365" s="200"/>
      <c r="L365" s="196"/>
      <c r="M365" s="201"/>
      <c r="N365" s="202"/>
      <c r="O365" s="202"/>
      <c r="P365" s="202"/>
      <c r="Q365" s="202"/>
      <c r="R365" s="202"/>
      <c r="S365" s="202"/>
      <c r="T365" s="203"/>
      <c r="AT365" s="197" t="s">
        <v>141</v>
      </c>
      <c r="AU365" s="197" t="s">
        <v>81</v>
      </c>
      <c r="AV365" s="12" t="s">
        <v>81</v>
      </c>
      <c r="AW365" s="12" t="s">
        <v>36</v>
      </c>
      <c r="AX365" s="12" t="s">
        <v>77</v>
      </c>
      <c r="AY365" s="197" t="s">
        <v>133</v>
      </c>
    </row>
    <row r="366" spans="2:65" s="1" customFormat="1" ht="31.5" customHeight="1">
      <c r="B366" s="174"/>
      <c r="C366" s="175" t="s">
        <v>446</v>
      </c>
      <c r="D366" s="175" t="s">
        <v>135</v>
      </c>
      <c r="E366" s="176" t="s">
        <v>865</v>
      </c>
      <c r="F366" s="177" t="s">
        <v>866</v>
      </c>
      <c r="G366" s="178" t="s">
        <v>236</v>
      </c>
      <c r="H366" s="179">
        <v>21.57</v>
      </c>
      <c r="I366" s="180"/>
      <c r="J366" s="181">
        <f>ROUND(I366*H366,2)</f>
        <v>0</v>
      </c>
      <c r="K366" s="177" t="s">
        <v>139</v>
      </c>
      <c r="L366" s="41"/>
      <c r="M366" s="182" t="s">
        <v>5</v>
      </c>
      <c r="N366" s="183" t="s">
        <v>43</v>
      </c>
      <c r="O366" s="42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AR366" s="24" t="s">
        <v>88</v>
      </c>
      <c r="AT366" s="24" t="s">
        <v>135</v>
      </c>
      <c r="AU366" s="24" t="s">
        <v>81</v>
      </c>
      <c r="AY366" s="24" t="s">
        <v>133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24" t="s">
        <v>77</v>
      </c>
      <c r="BK366" s="186">
        <f>ROUND(I366*H366,2)</f>
        <v>0</v>
      </c>
      <c r="BL366" s="24" t="s">
        <v>88</v>
      </c>
      <c r="BM366" s="24" t="s">
        <v>867</v>
      </c>
    </row>
    <row r="367" spans="2:51" s="11" customFormat="1" ht="13.5">
      <c r="B367" s="187"/>
      <c r="D367" s="188" t="s">
        <v>141</v>
      </c>
      <c r="E367" s="189" t="s">
        <v>5</v>
      </c>
      <c r="F367" s="190" t="s">
        <v>649</v>
      </c>
      <c r="H367" s="191" t="s">
        <v>5</v>
      </c>
      <c r="I367" s="192"/>
      <c r="L367" s="187"/>
      <c r="M367" s="193"/>
      <c r="N367" s="194"/>
      <c r="O367" s="194"/>
      <c r="P367" s="194"/>
      <c r="Q367" s="194"/>
      <c r="R367" s="194"/>
      <c r="S367" s="194"/>
      <c r="T367" s="195"/>
      <c r="AT367" s="191" t="s">
        <v>141</v>
      </c>
      <c r="AU367" s="191" t="s">
        <v>81</v>
      </c>
      <c r="AV367" s="11" t="s">
        <v>77</v>
      </c>
      <c r="AW367" s="11" t="s">
        <v>36</v>
      </c>
      <c r="AX367" s="11" t="s">
        <v>72</v>
      </c>
      <c r="AY367" s="191" t="s">
        <v>133</v>
      </c>
    </row>
    <row r="368" spans="2:51" s="11" customFormat="1" ht="13.5">
      <c r="B368" s="187"/>
      <c r="D368" s="188" t="s">
        <v>141</v>
      </c>
      <c r="E368" s="189" t="s">
        <v>5</v>
      </c>
      <c r="F368" s="190" t="s">
        <v>656</v>
      </c>
      <c r="H368" s="191" t="s">
        <v>5</v>
      </c>
      <c r="I368" s="192"/>
      <c r="L368" s="187"/>
      <c r="M368" s="193"/>
      <c r="N368" s="194"/>
      <c r="O368" s="194"/>
      <c r="P368" s="194"/>
      <c r="Q368" s="194"/>
      <c r="R368" s="194"/>
      <c r="S368" s="194"/>
      <c r="T368" s="195"/>
      <c r="AT368" s="191" t="s">
        <v>141</v>
      </c>
      <c r="AU368" s="191" t="s">
        <v>81</v>
      </c>
      <c r="AV368" s="11" t="s">
        <v>77</v>
      </c>
      <c r="AW368" s="11" t="s">
        <v>36</v>
      </c>
      <c r="AX368" s="11" t="s">
        <v>72</v>
      </c>
      <c r="AY368" s="191" t="s">
        <v>133</v>
      </c>
    </row>
    <row r="369" spans="2:51" s="12" customFormat="1" ht="13.5">
      <c r="B369" s="196"/>
      <c r="D369" s="213" t="s">
        <v>141</v>
      </c>
      <c r="E369" s="238" t="s">
        <v>5</v>
      </c>
      <c r="F369" s="239" t="s">
        <v>677</v>
      </c>
      <c r="H369" s="240">
        <v>21.57</v>
      </c>
      <c r="I369" s="200"/>
      <c r="L369" s="196"/>
      <c r="M369" s="201"/>
      <c r="N369" s="202"/>
      <c r="O369" s="202"/>
      <c r="P369" s="202"/>
      <c r="Q369" s="202"/>
      <c r="R369" s="202"/>
      <c r="S369" s="202"/>
      <c r="T369" s="203"/>
      <c r="AT369" s="197" t="s">
        <v>141</v>
      </c>
      <c r="AU369" s="197" t="s">
        <v>81</v>
      </c>
      <c r="AV369" s="12" t="s">
        <v>81</v>
      </c>
      <c r="AW369" s="12" t="s">
        <v>36</v>
      </c>
      <c r="AX369" s="12" t="s">
        <v>77</v>
      </c>
      <c r="AY369" s="197" t="s">
        <v>133</v>
      </c>
    </row>
    <row r="370" spans="2:65" s="1" customFormat="1" ht="22.5" customHeight="1">
      <c r="B370" s="174"/>
      <c r="C370" s="175" t="s">
        <v>452</v>
      </c>
      <c r="D370" s="175" t="s">
        <v>135</v>
      </c>
      <c r="E370" s="176" t="s">
        <v>868</v>
      </c>
      <c r="F370" s="177" t="s">
        <v>869</v>
      </c>
      <c r="G370" s="178" t="s">
        <v>236</v>
      </c>
      <c r="H370" s="179">
        <v>21.57</v>
      </c>
      <c r="I370" s="180"/>
      <c r="J370" s="181">
        <f>ROUND(I370*H370,2)</f>
        <v>0</v>
      </c>
      <c r="K370" s="177" t="s">
        <v>139</v>
      </c>
      <c r="L370" s="41"/>
      <c r="M370" s="182" t="s">
        <v>5</v>
      </c>
      <c r="N370" s="183" t="s">
        <v>43</v>
      </c>
      <c r="O370" s="42"/>
      <c r="P370" s="184">
        <f>O370*H370</f>
        <v>0</v>
      </c>
      <c r="Q370" s="184">
        <v>0</v>
      </c>
      <c r="R370" s="184">
        <f>Q370*H370</f>
        <v>0</v>
      </c>
      <c r="S370" s="184">
        <v>0</v>
      </c>
      <c r="T370" s="185">
        <f>S370*H370</f>
        <v>0</v>
      </c>
      <c r="AR370" s="24" t="s">
        <v>88</v>
      </c>
      <c r="AT370" s="24" t="s">
        <v>135</v>
      </c>
      <c r="AU370" s="24" t="s">
        <v>81</v>
      </c>
      <c r="AY370" s="24" t="s">
        <v>133</v>
      </c>
      <c r="BE370" s="186">
        <f>IF(N370="základní",J370,0)</f>
        <v>0</v>
      </c>
      <c r="BF370" s="186">
        <f>IF(N370="snížená",J370,0)</f>
        <v>0</v>
      </c>
      <c r="BG370" s="186">
        <f>IF(N370="zákl. přenesená",J370,0)</f>
        <v>0</v>
      </c>
      <c r="BH370" s="186">
        <f>IF(N370="sníž. přenesená",J370,0)</f>
        <v>0</v>
      </c>
      <c r="BI370" s="186">
        <f>IF(N370="nulová",J370,0)</f>
        <v>0</v>
      </c>
      <c r="BJ370" s="24" t="s">
        <v>77</v>
      </c>
      <c r="BK370" s="186">
        <f>ROUND(I370*H370,2)</f>
        <v>0</v>
      </c>
      <c r="BL370" s="24" t="s">
        <v>88</v>
      </c>
      <c r="BM370" s="24" t="s">
        <v>870</v>
      </c>
    </row>
    <row r="371" spans="2:51" s="11" customFormat="1" ht="13.5">
      <c r="B371" s="187"/>
      <c r="D371" s="188" t="s">
        <v>141</v>
      </c>
      <c r="E371" s="189" t="s">
        <v>5</v>
      </c>
      <c r="F371" s="190" t="s">
        <v>649</v>
      </c>
      <c r="H371" s="191" t="s">
        <v>5</v>
      </c>
      <c r="I371" s="192"/>
      <c r="L371" s="187"/>
      <c r="M371" s="193"/>
      <c r="N371" s="194"/>
      <c r="O371" s="194"/>
      <c r="P371" s="194"/>
      <c r="Q371" s="194"/>
      <c r="R371" s="194"/>
      <c r="S371" s="194"/>
      <c r="T371" s="195"/>
      <c r="AT371" s="191" t="s">
        <v>141</v>
      </c>
      <c r="AU371" s="191" t="s">
        <v>81</v>
      </c>
      <c r="AV371" s="11" t="s">
        <v>77</v>
      </c>
      <c r="AW371" s="11" t="s">
        <v>36</v>
      </c>
      <c r="AX371" s="11" t="s">
        <v>72</v>
      </c>
      <c r="AY371" s="191" t="s">
        <v>133</v>
      </c>
    </row>
    <row r="372" spans="2:51" s="11" customFormat="1" ht="13.5">
      <c r="B372" s="187"/>
      <c r="D372" s="188" t="s">
        <v>141</v>
      </c>
      <c r="E372" s="189" t="s">
        <v>5</v>
      </c>
      <c r="F372" s="190" t="s">
        <v>656</v>
      </c>
      <c r="H372" s="191" t="s">
        <v>5</v>
      </c>
      <c r="I372" s="192"/>
      <c r="L372" s="187"/>
      <c r="M372" s="193"/>
      <c r="N372" s="194"/>
      <c r="O372" s="194"/>
      <c r="P372" s="194"/>
      <c r="Q372" s="194"/>
      <c r="R372" s="194"/>
      <c r="S372" s="194"/>
      <c r="T372" s="195"/>
      <c r="AT372" s="191" t="s">
        <v>141</v>
      </c>
      <c r="AU372" s="191" t="s">
        <v>81</v>
      </c>
      <c r="AV372" s="11" t="s">
        <v>77</v>
      </c>
      <c r="AW372" s="11" t="s">
        <v>36</v>
      </c>
      <c r="AX372" s="11" t="s">
        <v>72</v>
      </c>
      <c r="AY372" s="191" t="s">
        <v>133</v>
      </c>
    </row>
    <row r="373" spans="2:51" s="12" customFormat="1" ht="13.5">
      <c r="B373" s="196"/>
      <c r="D373" s="213" t="s">
        <v>141</v>
      </c>
      <c r="E373" s="238" t="s">
        <v>5</v>
      </c>
      <c r="F373" s="239" t="s">
        <v>677</v>
      </c>
      <c r="H373" s="240">
        <v>21.57</v>
      </c>
      <c r="I373" s="200"/>
      <c r="L373" s="196"/>
      <c r="M373" s="201"/>
      <c r="N373" s="202"/>
      <c r="O373" s="202"/>
      <c r="P373" s="202"/>
      <c r="Q373" s="202"/>
      <c r="R373" s="202"/>
      <c r="S373" s="202"/>
      <c r="T373" s="203"/>
      <c r="AT373" s="197" t="s">
        <v>141</v>
      </c>
      <c r="AU373" s="197" t="s">
        <v>81</v>
      </c>
      <c r="AV373" s="12" t="s">
        <v>81</v>
      </c>
      <c r="AW373" s="12" t="s">
        <v>36</v>
      </c>
      <c r="AX373" s="12" t="s">
        <v>77</v>
      </c>
      <c r="AY373" s="197" t="s">
        <v>133</v>
      </c>
    </row>
    <row r="374" spans="2:65" s="1" customFormat="1" ht="22.5" customHeight="1">
      <c r="B374" s="174"/>
      <c r="C374" s="175" t="s">
        <v>458</v>
      </c>
      <c r="D374" s="175" t="s">
        <v>135</v>
      </c>
      <c r="E374" s="176" t="s">
        <v>439</v>
      </c>
      <c r="F374" s="177" t="s">
        <v>440</v>
      </c>
      <c r="G374" s="178" t="s">
        <v>236</v>
      </c>
      <c r="H374" s="179">
        <v>21.2</v>
      </c>
      <c r="I374" s="180"/>
      <c r="J374" s="181">
        <f>ROUND(I374*H374,2)</f>
        <v>0</v>
      </c>
      <c r="K374" s="177" t="s">
        <v>139</v>
      </c>
      <c r="L374" s="41"/>
      <c r="M374" s="182" t="s">
        <v>5</v>
      </c>
      <c r="N374" s="183" t="s">
        <v>43</v>
      </c>
      <c r="O374" s="42"/>
      <c r="P374" s="184">
        <f>O374*H374</f>
        <v>0</v>
      </c>
      <c r="Q374" s="184">
        <v>0.1837</v>
      </c>
      <c r="R374" s="184">
        <f>Q374*H374</f>
        <v>3.89444</v>
      </c>
      <c r="S374" s="184">
        <v>0</v>
      </c>
      <c r="T374" s="185">
        <f>S374*H374</f>
        <v>0</v>
      </c>
      <c r="AR374" s="24" t="s">
        <v>88</v>
      </c>
      <c r="AT374" s="24" t="s">
        <v>135</v>
      </c>
      <c r="AU374" s="24" t="s">
        <v>81</v>
      </c>
      <c r="AY374" s="24" t="s">
        <v>133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24" t="s">
        <v>77</v>
      </c>
      <c r="BK374" s="186">
        <f>ROUND(I374*H374,2)</f>
        <v>0</v>
      </c>
      <c r="BL374" s="24" t="s">
        <v>88</v>
      </c>
      <c r="BM374" s="24" t="s">
        <v>871</v>
      </c>
    </row>
    <row r="375" spans="2:51" s="11" customFormat="1" ht="13.5">
      <c r="B375" s="187"/>
      <c r="D375" s="188" t="s">
        <v>141</v>
      </c>
      <c r="E375" s="189" t="s">
        <v>5</v>
      </c>
      <c r="F375" s="190" t="s">
        <v>649</v>
      </c>
      <c r="H375" s="191" t="s">
        <v>5</v>
      </c>
      <c r="I375" s="192"/>
      <c r="L375" s="187"/>
      <c r="M375" s="193"/>
      <c r="N375" s="194"/>
      <c r="O375" s="194"/>
      <c r="P375" s="194"/>
      <c r="Q375" s="194"/>
      <c r="R375" s="194"/>
      <c r="S375" s="194"/>
      <c r="T375" s="195"/>
      <c r="AT375" s="191" t="s">
        <v>141</v>
      </c>
      <c r="AU375" s="191" t="s">
        <v>81</v>
      </c>
      <c r="AV375" s="11" t="s">
        <v>77</v>
      </c>
      <c r="AW375" s="11" t="s">
        <v>36</v>
      </c>
      <c r="AX375" s="11" t="s">
        <v>72</v>
      </c>
      <c r="AY375" s="191" t="s">
        <v>133</v>
      </c>
    </row>
    <row r="376" spans="2:51" s="11" customFormat="1" ht="27">
      <c r="B376" s="187"/>
      <c r="D376" s="188" t="s">
        <v>141</v>
      </c>
      <c r="E376" s="189" t="s">
        <v>5</v>
      </c>
      <c r="F376" s="190" t="s">
        <v>655</v>
      </c>
      <c r="H376" s="191" t="s">
        <v>5</v>
      </c>
      <c r="I376" s="192"/>
      <c r="L376" s="187"/>
      <c r="M376" s="193"/>
      <c r="N376" s="194"/>
      <c r="O376" s="194"/>
      <c r="P376" s="194"/>
      <c r="Q376" s="194"/>
      <c r="R376" s="194"/>
      <c r="S376" s="194"/>
      <c r="T376" s="195"/>
      <c r="AT376" s="191" t="s">
        <v>141</v>
      </c>
      <c r="AU376" s="191" t="s">
        <v>81</v>
      </c>
      <c r="AV376" s="11" t="s">
        <v>77</v>
      </c>
      <c r="AW376" s="11" t="s">
        <v>36</v>
      </c>
      <c r="AX376" s="11" t="s">
        <v>72</v>
      </c>
      <c r="AY376" s="191" t="s">
        <v>133</v>
      </c>
    </row>
    <row r="377" spans="2:51" s="11" customFormat="1" ht="13.5">
      <c r="B377" s="187"/>
      <c r="D377" s="188" t="s">
        <v>141</v>
      </c>
      <c r="E377" s="189" t="s">
        <v>5</v>
      </c>
      <c r="F377" s="190" t="s">
        <v>656</v>
      </c>
      <c r="H377" s="191" t="s">
        <v>5</v>
      </c>
      <c r="I377" s="192"/>
      <c r="L377" s="187"/>
      <c r="M377" s="193"/>
      <c r="N377" s="194"/>
      <c r="O377" s="194"/>
      <c r="P377" s="194"/>
      <c r="Q377" s="194"/>
      <c r="R377" s="194"/>
      <c r="S377" s="194"/>
      <c r="T377" s="195"/>
      <c r="AT377" s="191" t="s">
        <v>141</v>
      </c>
      <c r="AU377" s="191" t="s">
        <v>81</v>
      </c>
      <c r="AV377" s="11" t="s">
        <v>77</v>
      </c>
      <c r="AW377" s="11" t="s">
        <v>36</v>
      </c>
      <c r="AX377" s="11" t="s">
        <v>72</v>
      </c>
      <c r="AY377" s="191" t="s">
        <v>133</v>
      </c>
    </row>
    <row r="378" spans="2:51" s="12" customFormat="1" ht="13.5">
      <c r="B378" s="196"/>
      <c r="D378" s="188" t="s">
        <v>141</v>
      </c>
      <c r="E378" s="197" t="s">
        <v>5</v>
      </c>
      <c r="F378" s="198" t="s">
        <v>657</v>
      </c>
      <c r="H378" s="199">
        <v>18</v>
      </c>
      <c r="I378" s="200"/>
      <c r="L378" s="196"/>
      <c r="M378" s="201"/>
      <c r="N378" s="202"/>
      <c r="O378" s="202"/>
      <c r="P378" s="202"/>
      <c r="Q378" s="202"/>
      <c r="R378" s="202"/>
      <c r="S378" s="202"/>
      <c r="T378" s="203"/>
      <c r="AT378" s="197" t="s">
        <v>141</v>
      </c>
      <c r="AU378" s="197" t="s">
        <v>81</v>
      </c>
      <c r="AV378" s="12" t="s">
        <v>81</v>
      </c>
      <c r="AW378" s="12" t="s">
        <v>36</v>
      </c>
      <c r="AX378" s="12" t="s">
        <v>72</v>
      </c>
      <c r="AY378" s="197" t="s">
        <v>133</v>
      </c>
    </row>
    <row r="379" spans="2:51" s="11" customFormat="1" ht="13.5">
      <c r="B379" s="187"/>
      <c r="D379" s="188" t="s">
        <v>141</v>
      </c>
      <c r="E379" s="189" t="s">
        <v>5</v>
      </c>
      <c r="F379" s="190" t="s">
        <v>658</v>
      </c>
      <c r="H379" s="191" t="s">
        <v>5</v>
      </c>
      <c r="I379" s="192"/>
      <c r="L379" s="187"/>
      <c r="M379" s="193"/>
      <c r="N379" s="194"/>
      <c r="O379" s="194"/>
      <c r="P379" s="194"/>
      <c r="Q379" s="194"/>
      <c r="R379" s="194"/>
      <c r="S379" s="194"/>
      <c r="T379" s="195"/>
      <c r="AT379" s="191" t="s">
        <v>141</v>
      </c>
      <c r="AU379" s="191" t="s">
        <v>81</v>
      </c>
      <c r="AV379" s="11" t="s">
        <v>77</v>
      </c>
      <c r="AW379" s="11" t="s">
        <v>36</v>
      </c>
      <c r="AX379" s="11" t="s">
        <v>72</v>
      </c>
      <c r="AY379" s="191" t="s">
        <v>133</v>
      </c>
    </row>
    <row r="380" spans="2:51" s="12" customFormat="1" ht="13.5">
      <c r="B380" s="196"/>
      <c r="D380" s="188" t="s">
        <v>141</v>
      </c>
      <c r="E380" s="197" t="s">
        <v>5</v>
      </c>
      <c r="F380" s="198" t="s">
        <v>659</v>
      </c>
      <c r="H380" s="199">
        <v>3.2</v>
      </c>
      <c r="I380" s="200"/>
      <c r="L380" s="196"/>
      <c r="M380" s="201"/>
      <c r="N380" s="202"/>
      <c r="O380" s="202"/>
      <c r="P380" s="202"/>
      <c r="Q380" s="202"/>
      <c r="R380" s="202"/>
      <c r="S380" s="202"/>
      <c r="T380" s="203"/>
      <c r="AT380" s="197" t="s">
        <v>141</v>
      </c>
      <c r="AU380" s="197" t="s">
        <v>81</v>
      </c>
      <c r="AV380" s="12" t="s">
        <v>81</v>
      </c>
      <c r="AW380" s="12" t="s">
        <v>36</v>
      </c>
      <c r="AX380" s="12" t="s">
        <v>72</v>
      </c>
      <c r="AY380" s="197" t="s">
        <v>133</v>
      </c>
    </row>
    <row r="381" spans="2:51" s="14" customFormat="1" ht="13.5">
      <c r="B381" s="212"/>
      <c r="D381" s="188" t="s">
        <v>141</v>
      </c>
      <c r="E381" s="222" t="s">
        <v>5</v>
      </c>
      <c r="F381" s="223" t="s">
        <v>146</v>
      </c>
      <c r="H381" s="224">
        <v>21.2</v>
      </c>
      <c r="I381" s="217"/>
      <c r="L381" s="212"/>
      <c r="M381" s="218"/>
      <c r="N381" s="219"/>
      <c r="O381" s="219"/>
      <c r="P381" s="219"/>
      <c r="Q381" s="219"/>
      <c r="R381" s="219"/>
      <c r="S381" s="219"/>
      <c r="T381" s="220"/>
      <c r="AT381" s="221" t="s">
        <v>141</v>
      </c>
      <c r="AU381" s="221" t="s">
        <v>81</v>
      </c>
      <c r="AV381" s="14" t="s">
        <v>88</v>
      </c>
      <c r="AW381" s="14" t="s">
        <v>36</v>
      </c>
      <c r="AX381" s="14" t="s">
        <v>77</v>
      </c>
      <c r="AY381" s="221" t="s">
        <v>133</v>
      </c>
    </row>
    <row r="382" spans="2:63" s="10" customFormat="1" ht="29.85" customHeight="1">
      <c r="B382" s="160"/>
      <c r="D382" s="171" t="s">
        <v>71</v>
      </c>
      <c r="E382" s="172" t="s">
        <v>174</v>
      </c>
      <c r="F382" s="172" t="s">
        <v>464</v>
      </c>
      <c r="I382" s="163"/>
      <c r="J382" s="173">
        <f>BK382</f>
        <v>0</v>
      </c>
      <c r="L382" s="160"/>
      <c r="M382" s="165"/>
      <c r="N382" s="166"/>
      <c r="O382" s="166"/>
      <c r="P382" s="167">
        <f>SUM(P383:P475)</f>
        <v>0</v>
      </c>
      <c r="Q382" s="166"/>
      <c r="R382" s="167">
        <f>SUM(R383:R475)</f>
        <v>15.043963650000004</v>
      </c>
      <c r="S382" s="166"/>
      <c r="T382" s="168">
        <f>SUM(T383:T475)</f>
        <v>0</v>
      </c>
      <c r="AR382" s="161" t="s">
        <v>77</v>
      </c>
      <c r="AT382" s="169" t="s">
        <v>71</v>
      </c>
      <c r="AU382" s="169" t="s">
        <v>77</v>
      </c>
      <c r="AY382" s="161" t="s">
        <v>133</v>
      </c>
      <c r="BK382" s="170">
        <f>SUM(BK383:BK475)</f>
        <v>0</v>
      </c>
    </row>
    <row r="383" spans="2:65" s="1" customFormat="1" ht="31.5" customHeight="1">
      <c r="B383" s="174"/>
      <c r="C383" s="175" t="s">
        <v>465</v>
      </c>
      <c r="D383" s="175" t="s">
        <v>135</v>
      </c>
      <c r="E383" s="176" t="s">
        <v>872</v>
      </c>
      <c r="F383" s="177" t="s">
        <v>873</v>
      </c>
      <c r="G383" s="178" t="s">
        <v>358</v>
      </c>
      <c r="H383" s="179">
        <v>18.7</v>
      </c>
      <c r="I383" s="180"/>
      <c r="J383" s="181">
        <f>ROUND(I383*H383,2)</f>
        <v>0</v>
      </c>
      <c r="K383" s="177" t="s">
        <v>139</v>
      </c>
      <c r="L383" s="41"/>
      <c r="M383" s="182" t="s">
        <v>5</v>
      </c>
      <c r="N383" s="183" t="s">
        <v>43</v>
      </c>
      <c r="O383" s="42"/>
      <c r="P383" s="184">
        <f>O383*H383</f>
        <v>0</v>
      </c>
      <c r="Q383" s="184">
        <v>8.2E-05</v>
      </c>
      <c r="R383" s="184">
        <f>Q383*H383</f>
        <v>0.0015333999999999999</v>
      </c>
      <c r="S383" s="184">
        <v>0</v>
      </c>
      <c r="T383" s="185">
        <f>S383*H383</f>
        <v>0</v>
      </c>
      <c r="AR383" s="24" t="s">
        <v>88</v>
      </c>
      <c r="AT383" s="24" t="s">
        <v>135</v>
      </c>
      <c r="AU383" s="24" t="s">
        <v>81</v>
      </c>
      <c r="AY383" s="24" t="s">
        <v>133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24" t="s">
        <v>77</v>
      </c>
      <c r="BK383" s="186">
        <f>ROUND(I383*H383,2)</f>
        <v>0</v>
      </c>
      <c r="BL383" s="24" t="s">
        <v>88</v>
      </c>
      <c r="BM383" s="24" t="s">
        <v>874</v>
      </c>
    </row>
    <row r="384" spans="2:51" s="11" customFormat="1" ht="13.5">
      <c r="B384" s="187"/>
      <c r="D384" s="188" t="s">
        <v>141</v>
      </c>
      <c r="E384" s="189" t="s">
        <v>5</v>
      </c>
      <c r="F384" s="190" t="s">
        <v>875</v>
      </c>
      <c r="H384" s="191" t="s">
        <v>5</v>
      </c>
      <c r="I384" s="192"/>
      <c r="L384" s="187"/>
      <c r="M384" s="193"/>
      <c r="N384" s="194"/>
      <c r="O384" s="194"/>
      <c r="P384" s="194"/>
      <c r="Q384" s="194"/>
      <c r="R384" s="194"/>
      <c r="S384" s="194"/>
      <c r="T384" s="195"/>
      <c r="AT384" s="191" t="s">
        <v>141</v>
      </c>
      <c r="AU384" s="191" t="s">
        <v>81</v>
      </c>
      <c r="AV384" s="11" t="s">
        <v>77</v>
      </c>
      <c r="AW384" s="11" t="s">
        <v>36</v>
      </c>
      <c r="AX384" s="11" t="s">
        <v>72</v>
      </c>
      <c r="AY384" s="191" t="s">
        <v>133</v>
      </c>
    </row>
    <row r="385" spans="2:51" s="12" customFormat="1" ht="13.5">
      <c r="B385" s="196"/>
      <c r="D385" s="213" t="s">
        <v>141</v>
      </c>
      <c r="E385" s="238" t="s">
        <v>5</v>
      </c>
      <c r="F385" s="239" t="s">
        <v>876</v>
      </c>
      <c r="H385" s="240">
        <v>18.7</v>
      </c>
      <c r="I385" s="200"/>
      <c r="L385" s="196"/>
      <c r="M385" s="201"/>
      <c r="N385" s="202"/>
      <c r="O385" s="202"/>
      <c r="P385" s="202"/>
      <c r="Q385" s="202"/>
      <c r="R385" s="202"/>
      <c r="S385" s="202"/>
      <c r="T385" s="203"/>
      <c r="AT385" s="197" t="s">
        <v>141</v>
      </c>
      <c r="AU385" s="197" t="s">
        <v>81</v>
      </c>
      <c r="AV385" s="12" t="s">
        <v>81</v>
      </c>
      <c r="AW385" s="12" t="s">
        <v>36</v>
      </c>
      <c r="AX385" s="12" t="s">
        <v>77</v>
      </c>
      <c r="AY385" s="197" t="s">
        <v>133</v>
      </c>
    </row>
    <row r="386" spans="2:65" s="1" customFormat="1" ht="22.5" customHeight="1">
      <c r="B386" s="174"/>
      <c r="C386" s="225" t="s">
        <v>471</v>
      </c>
      <c r="D386" s="225" t="s">
        <v>212</v>
      </c>
      <c r="E386" s="226" t="s">
        <v>877</v>
      </c>
      <c r="F386" s="227" t="s">
        <v>878</v>
      </c>
      <c r="G386" s="228" t="s">
        <v>358</v>
      </c>
      <c r="H386" s="229">
        <v>19.074</v>
      </c>
      <c r="I386" s="230"/>
      <c r="J386" s="231">
        <f>ROUND(I386*H386,2)</f>
        <v>0</v>
      </c>
      <c r="K386" s="227" t="s">
        <v>139</v>
      </c>
      <c r="L386" s="232"/>
      <c r="M386" s="233" t="s">
        <v>5</v>
      </c>
      <c r="N386" s="234" t="s">
        <v>43</v>
      </c>
      <c r="O386" s="42"/>
      <c r="P386" s="184">
        <f>O386*H386</f>
        <v>0</v>
      </c>
      <c r="Q386" s="184">
        <v>0.1</v>
      </c>
      <c r="R386" s="184">
        <f>Q386*H386</f>
        <v>1.9074000000000002</v>
      </c>
      <c r="S386" s="184">
        <v>0</v>
      </c>
      <c r="T386" s="185">
        <f>S386*H386</f>
        <v>0</v>
      </c>
      <c r="AR386" s="24" t="s">
        <v>174</v>
      </c>
      <c r="AT386" s="24" t="s">
        <v>212</v>
      </c>
      <c r="AU386" s="24" t="s">
        <v>81</v>
      </c>
      <c r="AY386" s="24" t="s">
        <v>133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24" t="s">
        <v>77</v>
      </c>
      <c r="BK386" s="186">
        <f>ROUND(I386*H386,2)</f>
        <v>0</v>
      </c>
      <c r="BL386" s="24" t="s">
        <v>88</v>
      </c>
      <c r="BM386" s="24" t="s">
        <v>879</v>
      </c>
    </row>
    <row r="387" spans="2:51" s="11" customFormat="1" ht="13.5">
      <c r="B387" s="187"/>
      <c r="D387" s="188" t="s">
        <v>141</v>
      </c>
      <c r="E387" s="189" t="s">
        <v>5</v>
      </c>
      <c r="F387" s="190" t="s">
        <v>880</v>
      </c>
      <c r="H387" s="191" t="s">
        <v>5</v>
      </c>
      <c r="I387" s="192"/>
      <c r="L387" s="187"/>
      <c r="M387" s="193"/>
      <c r="N387" s="194"/>
      <c r="O387" s="194"/>
      <c r="P387" s="194"/>
      <c r="Q387" s="194"/>
      <c r="R387" s="194"/>
      <c r="S387" s="194"/>
      <c r="T387" s="195"/>
      <c r="AT387" s="191" t="s">
        <v>141</v>
      </c>
      <c r="AU387" s="191" t="s">
        <v>81</v>
      </c>
      <c r="AV387" s="11" t="s">
        <v>77</v>
      </c>
      <c r="AW387" s="11" t="s">
        <v>36</v>
      </c>
      <c r="AX387" s="11" t="s">
        <v>72</v>
      </c>
      <c r="AY387" s="191" t="s">
        <v>133</v>
      </c>
    </row>
    <row r="388" spans="2:51" s="12" customFormat="1" ht="13.5">
      <c r="B388" s="196"/>
      <c r="D388" s="213" t="s">
        <v>141</v>
      </c>
      <c r="E388" s="238" t="s">
        <v>5</v>
      </c>
      <c r="F388" s="239" t="s">
        <v>881</v>
      </c>
      <c r="H388" s="240">
        <v>19.074</v>
      </c>
      <c r="I388" s="200"/>
      <c r="L388" s="196"/>
      <c r="M388" s="201"/>
      <c r="N388" s="202"/>
      <c r="O388" s="202"/>
      <c r="P388" s="202"/>
      <c r="Q388" s="202"/>
      <c r="R388" s="202"/>
      <c r="S388" s="202"/>
      <c r="T388" s="203"/>
      <c r="AT388" s="197" t="s">
        <v>141</v>
      </c>
      <c r="AU388" s="197" t="s">
        <v>81</v>
      </c>
      <c r="AV388" s="12" t="s">
        <v>81</v>
      </c>
      <c r="AW388" s="12" t="s">
        <v>36</v>
      </c>
      <c r="AX388" s="12" t="s">
        <v>77</v>
      </c>
      <c r="AY388" s="197" t="s">
        <v>133</v>
      </c>
    </row>
    <row r="389" spans="2:65" s="1" customFormat="1" ht="22.5" customHeight="1">
      <c r="B389" s="174"/>
      <c r="C389" s="175" t="s">
        <v>476</v>
      </c>
      <c r="D389" s="175" t="s">
        <v>135</v>
      </c>
      <c r="E389" s="176" t="s">
        <v>882</v>
      </c>
      <c r="F389" s="177" t="s">
        <v>883</v>
      </c>
      <c r="G389" s="178" t="s">
        <v>358</v>
      </c>
      <c r="H389" s="179">
        <v>2.5</v>
      </c>
      <c r="I389" s="180"/>
      <c r="J389" s="181">
        <f>ROUND(I389*H389,2)</f>
        <v>0</v>
      </c>
      <c r="K389" s="177" t="s">
        <v>139</v>
      </c>
      <c r="L389" s="41"/>
      <c r="M389" s="182" t="s">
        <v>5</v>
      </c>
      <c r="N389" s="183" t="s">
        <v>43</v>
      </c>
      <c r="O389" s="42"/>
      <c r="P389" s="184">
        <f>O389*H389</f>
        <v>0</v>
      </c>
      <c r="Q389" s="184">
        <v>0.001276</v>
      </c>
      <c r="R389" s="184">
        <f>Q389*H389</f>
        <v>0.00319</v>
      </c>
      <c r="S389" s="184">
        <v>0</v>
      </c>
      <c r="T389" s="185">
        <f>S389*H389</f>
        <v>0</v>
      </c>
      <c r="AR389" s="24" t="s">
        <v>88</v>
      </c>
      <c r="AT389" s="24" t="s">
        <v>135</v>
      </c>
      <c r="AU389" s="24" t="s">
        <v>81</v>
      </c>
      <c r="AY389" s="24" t="s">
        <v>133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24" t="s">
        <v>77</v>
      </c>
      <c r="BK389" s="186">
        <f>ROUND(I389*H389,2)</f>
        <v>0</v>
      </c>
      <c r="BL389" s="24" t="s">
        <v>88</v>
      </c>
      <c r="BM389" s="24" t="s">
        <v>884</v>
      </c>
    </row>
    <row r="390" spans="2:51" s="11" customFormat="1" ht="13.5">
      <c r="B390" s="187"/>
      <c r="D390" s="188" t="s">
        <v>141</v>
      </c>
      <c r="E390" s="189" t="s">
        <v>5</v>
      </c>
      <c r="F390" s="190" t="s">
        <v>875</v>
      </c>
      <c r="H390" s="191" t="s">
        <v>5</v>
      </c>
      <c r="I390" s="192"/>
      <c r="L390" s="187"/>
      <c r="M390" s="193"/>
      <c r="N390" s="194"/>
      <c r="O390" s="194"/>
      <c r="P390" s="194"/>
      <c r="Q390" s="194"/>
      <c r="R390" s="194"/>
      <c r="S390" s="194"/>
      <c r="T390" s="195"/>
      <c r="AT390" s="191" t="s">
        <v>141</v>
      </c>
      <c r="AU390" s="191" t="s">
        <v>81</v>
      </c>
      <c r="AV390" s="11" t="s">
        <v>77</v>
      </c>
      <c r="AW390" s="11" t="s">
        <v>36</v>
      </c>
      <c r="AX390" s="11" t="s">
        <v>72</v>
      </c>
      <c r="AY390" s="191" t="s">
        <v>133</v>
      </c>
    </row>
    <row r="391" spans="2:51" s="11" customFormat="1" ht="13.5">
      <c r="B391" s="187"/>
      <c r="D391" s="188" t="s">
        <v>141</v>
      </c>
      <c r="E391" s="189" t="s">
        <v>5</v>
      </c>
      <c r="F391" s="190" t="s">
        <v>760</v>
      </c>
      <c r="H391" s="191" t="s">
        <v>5</v>
      </c>
      <c r="I391" s="192"/>
      <c r="L391" s="187"/>
      <c r="M391" s="193"/>
      <c r="N391" s="194"/>
      <c r="O391" s="194"/>
      <c r="P391" s="194"/>
      <c r="Q391" s="194"/>
      <c r="R391" s="194"/>
      <c r="S391" s="194"/>
      <c r="T391" s="195"/>
      <c r="AT391" s="191" t="s">
        <v>141</v>
      </c>
      <c r="AU391" s="191" t="s">
        <v>81</v>
      </c>
      <c r="AV391" s="11" t="s">
        <v>77</v>
      </c>
      <c r="AW391" s="11" t="s">
        <v>36</v>
      </c>
      <c r="AX391" s="11" t="s">
        <v>72</v>
      </c>
      <c r="AY391" s="191" t="s">
        <v>133</v>
      </c>
    </row>
    <row r="392" spans="2:51" s="12" customFormat="1" ht="13.5">
      <c r="B392" s="196"/>
      <c r="D392" s="213" t="s">
        <v>141</v>
      </c>
      <c r="E392" s="238" t="s">
        <v>5</v>
      </c>
      <c r="F392" s="239" t="s">
        <v>885</v>
      </c>
      <c r="H392" s="240">
        <v>2.5</v>
      </c>
      <c r="I392" s="200"/>
      <c r="L392" s="196"/>
      <c r="M392" s="201"/>
      <c r="N392" s="202"/>
      <c r="O392" s="202"/>
      <c r="P392" s="202"/>
      <c r="Q392" s="202"/>
      <c r="R392" s="202"/>
      <c r="S392" s="202"/>
      <c r="T392" s="203"/>
      <c r="AT392" s="197" t="s">
        <v>141</v>
      </c>
      <c r="AU392" s="197" t="s">
        <v>81</v>
      </c>
      <c r="AV392" s="12" t="s">
        <v>81</v>
      </c>
      <c r="AW392" s="12" t="s">
        <v>36</v>
      </c>
      <c r="AX392" s="12" t="s">
        <v>77</v>
      </c>
      <c r="AY392" s="197" t="s">
        <v>133</v>
      </c>
    </row>
    <row r="393" spans="2:65" s="1" customFormat="1" ht="22.5" customHeight="1">
      <c r="B393" s="174"/>
      <c r="C393" s="175" t="s">
        <v>480</v>
      </c>
      <c r="D393" s="175" t="s">
        <v>135</v>
      </c>
      <c r="E393" s="176" t="s">
        <v>886</v>
      </c>
      <c r="F393" s="177" t="s">
        <v>887</v>
      </c>
      <c r="G393" s="178" t="s">
        <v>358</v>
      </c>
      <c r="H393" s="179">
        <v>53.8</v>
      </c>
      <c r="I393" s="180"/>
      <c r="J393" s="181">
        <f>ROUND(I393*H393,2)</f>
        <v>0</v>
      </c>
      <c r="K393" s="177" t="s">
        <v>139</v>
      </c>
      <c r="L393" s="41"/>
      <c r="M393" s="182" t="s">
        <v>5</v>
      </c>
      <c r="N393" s="183" t="s">
        <v>43</v>
      </c>
      <c r="O393" s="42"/>
      <c r="P393" s="184">
        <f>O393*H393</f>
        <v>0</v>
      </c>
      <c r="Q393" s="184">
        <v>0.002681</v>
      </c>
      <c r="R393" s="184">
        <f>Q393*H393</f>
        <v>0.14423779999999997</v>
      </c>
      <c r="S393" s="184">
        <v>0</v>
      </c>
      <c r="T393" s="185">
        <f>S393*H393</f>
        <v>0</v>
      </c>
      <c r="AR393" s="24" t="s">
        <v>88</v>
      </c>
      <c r="AT393" s="24" t="s">
        <v>135</v>
      </c>
      <c r="AU393" s="24" t="s">
        <v>81</v>
      </c>
      <c r="AY393" s="24" t="s">
        <v>133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24" t="s">
        <v>77</v>
      </c>
      <c r="BK393" s="186">
        <f>ROUND(I393*H393,2)</f>
        <v>0</v>
      </c>
      <c r="BL393" s="24" t="s">
        <v>88</v>
      </c>
      <c r="BM393" s="24" t="s">
        <v>888</v>
      </c>
    </row>
    <row r="394" spans="2:51" s="11" customFormat="1" ht="13.5">
      <c r="B394" s="187"/>
      <c r="D394" s="188" t="s">
        <v>141</v>
      </c>
      <c r="E394" s="189" t="s">
        <v>5</v>
      </c>
      <c r="F394" s="190" t="s">
        <v>875</v>
      </c>
      <c r="H394" s="191" t="s">
        <v>5</v>
      </c>
      <c r="I394" s="192"/>
      <c r="L394" s="187"/>
      <c r="M394" s="193"/>
      <c r="N394" s="194"/>
      <c r="O394" s="194"/>
      <c r="P394" s="194"/>
      <c r="Q394" s="194"/>
      <c r="R394" s="194"/>
      <c r="S394" s="194"/>
      <c r="T394" s="195"/>
      <c r="AT394" s="191" t="s">
        <v>141</v>
      </c>
      <c r="AU394" s="191" t="s">
        <v>81</v>
      </c>
      <c r="AV394" s="11" t="s">
        <v>77</v>
      </c>
      <c r="AW394" s="11" t="s">
        <v>36</v>
      </c>
      <c r="AX394" s="11" t="s">
        <v>72</v>
      </c>
      <c r="AY394" s="191" t="s">
        <v>133</v>
      </c>
    </row>
    <row r="395" spans="2:51" s="11" customFormat="1" ht="13.5">
      <c r="B395" s="187"/>
      <c r="D395" s="188" t="s">
        <v>141</v>
      </c>
      <c r="E395" s="189" t="s">
        <v>5</v>
      </c>
      <c r="F395" s="190" t="s">
        <v>889</v>
      </c>
      <c r="H395" s="191" t="s">
        <v>5</v>
      </c>
      <c r="I395" s="192"/>
      <c r="L395" s="187"/>
      <c r="M395" s="193"/>
      <c r="N395" s="194"/>
      <c r="O395" s="194"/>
      <c r="P395" s="194"/>
      <c r="Q395" s="194"/>
      <c r="R395" s="194"/>
      <c r="S395" s="194"/>
      <c r="T395" s="195"/>
      <c r="AT395" s="191" t="s">
        <v>141</v>
      </c>
      <c r="AU395" s="191" t="s">
        <v>81</v>
      </c>
      <c r="AV395" s="11" t="s">
        <v>77</v>
      </c>
      <c r="AW395" s="11" t="s">
        <v>36</v>
      </c>
      <c r="AX395" s="11" t="s">
        <v>72</v>
      </c>
      <c r="AY395" s="191" t="s">
        <v>133</v>
      </c>
    </row>
    <row r="396" spans="2:51" s="12" customFormat="1" ht="13.5">
      <c r="B396" s="196"/>
      <c r="D396" s="213" t="s">
        <v>141</v>
      </c>
      <c r="E396" s="238" t="s">
        <v>5</v>
      </c>
      <c r="F396" s="239" t="s">
        <v>890</v>
      </c>
      <c r="H396" s="240">
        <v>53.8</v>
      </c>
      <c r="I396" s="200"/>
      <c r="L396" s="196"/>
      <c r="M396" s="201"/>
      <c r="N396" s="202"/>
      <c r="O396" s="202"/>
      <c r="P396" s="202"/>
      <c r="Q396" s="202"/>
      <c r="R396" s="202"/>
      <c r="S396" s="202"/>
      <c r="T396" s="203"/>
      <c r="AT396" s="197" t="s">
        <v>141</v>
      </c>
      <c r="AU396" s="197" t="s">
        <v>81</v>
      </c>
      <c r="AV396" s="12" t="s">
        <v>81</v>
      </c>
      <c r="AW396" s="12" t="s">
        <v>36</v>
      </c>
      <c r="AX396" s="12" t="s">
        <v>77</v>
      </c>
      <c r="AY396" s="197" t="s">
        <v>133</v>
      </c>
    </row>
    <row r="397" spans="2:65" s="1" customFormat="1" ht="22.5" customHeight="1">
      <c r="B397" s="174"/>
      <c r="C397" s="175" t="s">
        <v>486</v>
      </c>
      <c r="D397" s="175" t="s">
        <v>135</v>
      </c>
      <c r="E397" s="176" t="s">
        <v>891</v>
      </c>
      <c r="F397" s="177" t="s">
        <v>892</v>
      </c>
      <c r="G397" s="178" t="s">
        <v>358</v>
      </c>
      <c r="H397" s="179">
        <v>48.5</v>
      </c>
      <c r="I397" s="180"/>
      <c r="J397" s="181">
        <f>ROUND(I397*H397,2)</f>
        <v>0</v>
      </c>
      <c r="K397" s="177" t="s">
        <v>139</v>
      </c>
      <c r="L397" s="41"/>
      <c r="M397" s="182" t="s">
        <v>5</v>
      </c>
      <c r="N397" s="183" t="s">
        <v>43</v>
      </c>
      <c r="O397" s="42"/>
      <c r="P397" s="184">
        <f>O397*H397</f>
        <v>0</v>
      </c>
      <c r="Q397" s="184">
        <v>0.000926</v>
      </c>
      <c r="R397" s="184">
        <f>Q397*H397</f>
        <v>0.044911</v>
      </c>
      <c r="S397" s="184">
        <v>0</v>
      </c>
      <c r="T397" s="185">
        <f>S397*H397</f>
        <v>0</v>
      </c>
      <c r="AR397" s="24" t="s">
        <v>88</v>
      </c>
      <c r="AT397" s="24" t="s">
        <v>135</v>
      </c>
      <c r="AU397" s="24" t="s">
        <v>81</v>
      </c>
      <c r="AY397" s="24" t="s">
        <v>133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24" t="s">
        <v>77</v>
      </c>
      <c r="BK397" s="186">
        <f>ROUND(I397*H397,2)</f>
        <v>0</v>
      </c>
      <c r="BL397" s="24" t="s">
        <v>88</v>
      </c>
      <c r="BM397" s="24" t="s">
        <v>893</v>
      </c>
    </row>
    <row r="398" spans="2:51" s="11" customFormat="1" ht="13.5">
      <c r="B398" s="187"/>
      <c r="D398" s="188" t="s">
        <v>141</v>
      </c>
      <c r="E398" s="189" t="s">
        <v>5</v>
      </c>
      <c r="F398" s="190" t="s">
        <v>875</v>
      </c>
      <c r="H398" s="191" t="s">
        <v>5</v>
      </c>
      <c r="I398" s="192"/>
      <c r="L398" s="187"/>
      <c r="M398" s="193"/>
      <c r="N398" s="194"/>
      <c r="O398" s="194"/>
      <c r="P398" s="194"/>
      <c r="Q398" s="194"/>
      <c r="R398" s="194"/>
      <c r="S398" s="194"/>
      <c r="T398" s="195"/>
      <c r="AT398" s="191" t="s">
        <v>141</v>
      </c>
      <c r="AU398" s="191" t="s">
        <v>81</v>
      </c>
      <c r="AV398" s="11" t="s">
        <v>77</v>
      </c>
      <c r="AW398" s="11" t="s">
        <v>36</v>
      </c>
      <c r="AX398" s="11" t="s">
        <v>72</v>
      </c>
      <c r="AY398" s="191" t="s">
        <v>133</v>
      </c>
    </row>
    <row r="399" spans="2:51" s="11" customFormat="1" ht="13.5">
      <c r="B399" s="187"/>
      <c r="D399" s="188" t="s">
        <v>141</v>
      </c>
      <c r="E399" s="189" t="s">
        <v>5</v>
      </c>
      <c r="F399" s="190" t="s">
        <v>894</v>
      </c>
      <c r="H399" s="191" t="s">
        <v>5</v>
      </c>
      <c r="I399" s="192"/>
      <c r="L399" s="187"/>
      <c r="M399" s="193"/>
      <c r="N399" s="194"/>
      <c r="O399" s="194"/>
      <c r="P399" s="194"/>
      <c r="Q399" s="194"/>
      <c r="R399" s="194"/>
      <c r="S399" s="194"/>
      <c r="T399" s="195"/>
      <c r="AT399" s="191" t="s">
        <v>141</v>
      </c>
      <c r="AU399" s="191" t="s">
        <v>81</v>
      </c>
      <c r="AV399" s="11" t="s">
        <v>77</v>
      </c>
      <c r="AW399" s="11" t="s">
        <v>36</v>
      </c>
      <c r="AX399" s="11" t="s">
        <v>72</v>
      </c>
      <c r="AY399" s="191" t="s">
        <v>133</v>
      </c>
    </row>
    <row r="400" spans="2:51" s="12" customFormat="1" ht="13.5">
      <c r="B400" s="196"/>
      <c r="D400" s="213" t="s">
        <v>141</v>
      </c>
      <c r="E400" s="238" t="s">
        <v>5</v>
      </c>
      <c r="F400" s="239" t="s">
        <v>895</v>
      </c>
      <c r="H400" s="240">
        <v>48.5</v>
      </c>
      <c r="I400" s="200"/>
      <c r="L400" s="196"/>
      <c r="M400" s="201"/>
      <c r="N400" s="202"/>
      <c r="O400" s="202"/>
      <c r="P400" s="202"/>
      <c r="Q400" s="202"/>
      <c r="R400" s="202"/>
      <c r="S400" s="202"/>
      <c r="T400" s="203"/>
      <c r="AT400" s="197" t="s">
        <v>141</v>
      </c>
      <c r="AU400" s="197" t="s">
        <v>81</v>
      </c>
      <c r="AV400" s="12" t="s">
        <v>81</v>
      </c>
      <c r="AW400" s="12" t="s">
        <v>36</v>
      </c>
      <c r="AX400" s="12" t="s">
        <v>77</v>
      </c>
      <c r="AY400" s="197" t="s">
        <v>133</v>
      </c>
    </row>
    <row r="401" spans="2:65" s="1" customFormat="1" ht="22.5" customHeight="1">
      <c r="B401" s="174"/>
      <c r="C401" s="175" t="s">
        <v>491</v>
      </c>
      <c r="D401" s="175" t="s">
        <v>135</v>
      </c>
      <c r="E401" s="176" t="s">
        <v>896</v>
      </c>
      <c r="F401" s="177" t="s">
        <v>897</v>
      </c>
      <c r="G401" s="178" t="s">
        <v>358</v>
      </c>
      <c r="H401" s="179">
        <v>104.8</v>
      </c>
      <c r="I401" s="180"/>
      <c r="J401" s="181">
        <f>ROUND(I401*H401,2)</f>
        <v>0</v>
      </c>
      <c r="K401" s="177" t="s">
        <v>139</v>
      </c>
      <c r="L401" s="41"/>
      <c r="M401" s="182" t="s">
        <v>5</v>
      </c>
      <c r="N401" s="183" t="s">
        <v>43</v>
      </c>
      <c r="O401" s="42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AR401" s="24" t="s">
        <v>88</v>
      </c>
      <c r="AT401" s="24" t="s">
        <v>135</v>
      </c>
      <c r="AU401" s="24" t="s">
        <v>81</v>
      </c>
      <c r="AY401" s="24" t="s">
        <v>133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24" t="s">
        <v>77</v>
      </c>
      <c r="BK401" s="186">
        <f>ROUND(I401*H401,2)</f>
        <v>0</v>
      </c>
      <c r="BL401" s="24" t="s">
        <v>88</v>
      </c>
      <c r="BM401" s="24" t="s">
        <v>898</v>
      </c>
    </row>
    <row r="402" spans="2:51" s="11" customFormat="1" ht="13.5">
      <c r="B402" s="187"/>
      <c r="D402" s="188" t="s">
        <v>141</v>
      </c>
      <c r="E402" s="189" t="s">
        <v>5</v>
      </c>
      <c r="F402" s="190" t="s">
        <v>875</v>
      </c>
      <c r="H402" s="191" t="s">
        <v>5</v>
      </c>
      <c r="I402" s="192"/>
      <c r="L402" s="187"/>
      <c r="M402" s="193"/>
      <c r="N402" s="194"/>
      <c r="O402" s="194"/>
      <c r="P402" s="194"/>
      <c r="Q402" s="194"/>
      <c r="R402" s="194"/>
      <c r="S402" s="194"/>
      <c r="T402" s="195"/>
      <c r="AT402" s="191" t="s">
        <v>141</v>
      </c>
      <c r="AU402" s="191" t="s">
        <v>81</v>
      </c>
      <c r="AV402" s="11" t="s">
        <v>77</v>
      </c>
      <c r="AW402" s="11" t="s">
        <v>36</v>
      </c>
      <c r="AX402" s="11" t="s">
        <v>72</v>
      </c>
      <c r="AY402" s="191" t="s">
        <v>133</v>
      </c>
    </row>
    <row r="403" spans="2:51" s="12" customFormat="1" ht="13.5">
      <c r="B403" s="196"/>
      <c r="D403" s="213" t="s">
        <v>141</v>
      </c>
      <c r="E403" s="238" t="s">
        <v>5</v>
      </c>
      <c r="F403" s="239" t="s">
        <v>899</v>
      </c>
      <c r="H403" s="240">
        <v>104.8</v>
      </c>
      <c r="I403" s="200"/>
      <c r="L403" s="196"/>
      <c r="M403" s="201"/>
      <c r="N403" s="202"/>
      <c r="O403" s="202"/>
      <c r="P403" s="202"/>
      <c r="Q403" s="202"/>
      <c r="R403" s="202"/>
      <c r="S403" s="202"/>
      <c r="T403" s="203"/>
      <c r="AT403" s="197" t="s">
        <v>141</v>
      </c>
      <c r="AU403" s="197" t="s">
        <v>81</v>
      </c>
      <c r="AV403" s="12" t="s">
        <v>81</v>
      </c>
      <c r="AW403" s="12" t="s">
        <v>36</v>
      </c>
      <c r="AX403" s="12" t="s">
        <v>77</v>
      </c>
      <c r="AY403" s="197" t="s">
        <v>133</v>
      </c>
    </row>
    <row r="404" spans="2:65" s="1" customFormat="1" ht="22.5" customHeight="1">
      <c r="B404" s="174"/>
      <c r="C404" s="175" t="s">
        <v>497</v>
      </c>
      <c r="D404" s="175" t="s">
        <v>135</v>
      </c>
      <c r="E404" s="176" t="s">
        <v>900</v>
      </c>
      <c r="F404" s="177" t="s">
        <v>901</v>
      </c>
      <c r="G404" s="178" t="s">
        <v>190</v>
      </c>
      <c r="H404" s="179">
        <v>2</v>
      </c>
      <c r="I404" s="180"/>
      <c r="J404" s="181">
        <f>ROUND(I404*H404,2)</f>
        <v>0</v>
      </c>
      <c r="K404" s="177" t="s">
        <v>139</v>
      </c>
      <c r="L404" s="41"/>
      <c r="M404" s="182" t="s">
        <v>5</v>
      </c>
      <c r="N404" s="183" t="s">
        <v>43</v>
      </c>
      <c r="O404" s="42"/>
      <c r="P404" s="184">
        <f>O404*H404</f>
        <v>0</v>
      </c>
      <c r="Q404" s="184">
        <v>0.460090406</v>
      </c>
      <c r="R404" s="184">
        <f>Q404*H404</f>
        <v>0.920180812</v>
      </c>
      <c r="S404" s="184">
        <v>0</v>
      </c>
      <c r="T404" s="185">
        <f>S404*H404</f>
        <v>0</v>
      </c>
      <c r="AR404" s="24" t="s">
        <v>88</v>
      </c>
      <c r="AT404" s="24" t="s">
        <v>135</v>
      </c>
      <c r="AU404" s="24" t="s">
        <v>81</v>
      </c>
      <c r="AY404" s="24" t="s">
        <v>133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24" t="s">
        <v>77</v>
      </c>
      <c r="BK404" s="186">
        <f>ROUND(I404*H404,2)</f>
        <v>0</v>
      </c>
      <c r="BL404" s="24" t="s">
        <v>88</v>
      </c>
      <c r="BM404" s="24" t="s">
        <v>902</v>
      </c>
    </row>
    <row r="405" spans="2:65" s="1" customFormat="1" ht="22.5" customHeight="1">
      <c r="B405" s="174"/>
      <c r="C405" s="175" t="s">
        <v>502</v>
      </c>
      <c r="D405" s="175" t="s">
        <v>135</v>
      </c>
      <c r="E405" s="176" t="s">
        <v>903</v>
      </c>
      <c r="F405" s="177" t="s">
        <v>904</v>
      </c>
      <c r="G405" s="178" t="s">
        <v>358</v>
      </c>
      <c r="H405" s="179">
        <v>18.7</v>
      </c>
      <c r="I405" s="180"/>
      <c r="J405" s="181">
        <f>ROUND(I405*H405,2)</f>
        <v>0</v>
      </c>
      <c r="K405" s="177" t="s">
        <v>139</v>
      </c>
      <c r="L405" s="41"/>
      <c r="M405" s="182" t="s">
        <v>5</v>
      </c>
      <c r="N405" s="183" t="s">
        <v>43</v>
      </c>
      <c r="O405" s="42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AR405" s="24" t="s">
        <v>88</v>
      </c>
      <c r="AT405" s="24" t="s">
        <v>135</v>
      </c>
      <c r="AU405" s="24" t="s">
        <v>81</v>
      </c>
      <c r="AY405" s="24" t="s">
        <v>133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24" t="s">
        <v>77</v>
      </c>
      <c r="BK405" s="186">
        <f>ROUND(I405*H405,2)</f>
        <v>0</v>
      </c>
      <c r="BL405" s="24" t="s">
        <v>88</v>
      </c>
      <c r="BM405" s="24" t="s">
        <v>905</v>
      </c>
    </row>
    <row r="406" spans="2:51" s="11" customFormat="1" ht="13.5">
      <c r="B406" s="187"/>
      <c r="D406" s="188" t="s">
        <v>141</v>
      </c>
      <c r="E406" s="189" t="s">
        <v>5</v>
      </c>
      <c r="F406" s="190" t="s">
        <v>875</v>
      </c>
      <c r="H406" s="191" t="s">
        <v>5</v>
      </c>
      <c r="I406" s="192"/>
      <c r="L406" s="187"/>
      <c r="M406" s="193"/>
      <c r="N406" s="194"/>
      <c r="O406" s="194"/>
      <c r="P406" s="194"/>
      <c r="Q406" s="194"/>
      <c r="R406" s="194"/>
      <c r="S406" s="194"/>
      <c r="T406" s="195"/>
      <c r="AT406" s="191" t="s">
        <v>141</v>
      </c>
      <c r="AU406" s="191" t="s">
        <v>81</v>
      </c>
      <c r="AV406" s="11" t="s">
        <v>77</v>
      </c>
      <c r="AW406" s="11" t="s">
        <v>36</v>
      </c>
      <c r="AX406" s="11" t="s">
        <v>72</v>
      </c>
      <c r="AY406" s="191" t="s">
        <v>133</v>
      </c>
    </row>
    <row r="407" spans="2:51" s="12" customFormat="1" ht="13.5">
      <c r="B407" s="196"/>
      <c r="D407" s="213" t="s">
        <v>141</v>
      </c>
      <c r="E407" s="238" t="s">
        <v>5</v>
      </c>
      <c r="F407" s="239" t="s">
        <v>906</v>
      </c>
      <c r="H407" s="240">
        <v>18.7</v>
      </c>
      <c r="I407" s="200"/>
      <c r="L407" s="196"/>
      <c r="M407" s="201"/>
      <c r="N407" s="202"/>
      <c r="O407" s="202"/>
      <c r="P407" s="202"/>
      <c r="Q407" s="202"/>
      <c r="R407" s="202"/>
      <c r="S407" s="202"/>
      <c r="T407" s="203"/>
      <c r="AT407" s="197" t="s">
        <v>141</v>
      </c>
      <c r="AU407" s="197" t="s">
        <v>81</v>
      </c>
      <c r="AV407" s="12" t="s">
        <v>81</v>
      </c>
      <c r="AW407" s="12" t="s">
        <v>36</v>
      </c>
      <c r="AX407" s="12" t="s">
        <v>77</v>
      </c>
      <c r="AY407" s="197" t="s">
        <v>133</v>
      </c>
    </row>
    <row r="408" spans="2:65" s="1" customFormat="1" ht="31.5" customHeight="1">
      <c r="B408" s="174"/>
      <c r="C408" s="175" t="s">
        <v>507</v>
      </c>
      <c r="D408" s="175" t="s">
        <v>135</v>
      </c>
      <c r="E408" s="176" t="s">
        <v>907</v>
      </c>
      <c r="F408" s="177" t="s">
        <v>908</v>
      </c>
      <c r="G408" s="178" t="s">
        <v>190</v>
      </c>
      <c r="H408" s="179">
        <v>2</v>
      </c>
      <c r="I408" s="180"/>
      <c r="J408" s="181">
        <f>ROUND(I408*H408,2)</f>
        <v>0</v>
      </c>
      <c r="K408" s="177" t="s">
        <v>139</v>
      </c>
      <c r="L408" s="41"/>
      <c r="M408" s="182" t="s">
        <v>5</v>
      </c>
      <c r="N408" s="183" t="s">
        <v>43</v>
      </c>
      <c r="O408" s="42"/>
      <c r="P408" s="184">
        <f>O408*H408</f>
        <v>0</v>
      </c>
      <c r="Q408" s="184">
        <v>2.116764944</v>
      </c>
      <c r="R408" s="184">
        <f>Q408*H408</f>
        <v>4.233529888</v>
      </c>
      <c r="S408" s="184">
        <v>0</v>
      </c>
      <c r="T408" s="185">
        <f>S408*H408</f>
        <v>0</v>
      </c>
      <c r="AR408" s="24" t="s">
        <v>88</v>
      </c>
      <c r="AT408" s="24" t="s">
        <v>135</v>
      </c>
      <c r="AU408" s="24" t="s">
        <v>81</v>
      </c>
      <c r="AY408" s="24" t="s">
        <v>133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24" t="s">
        <v>77</v>
      </c>
      <c r="BK408" s="186">
        <f>ROUND(I408*H408,2)</f>
        <v>0</v>
      </c>
      <c r="BL408" s="24" t="s">
        <v>88</v>
      </c>
      <c r="BM408" s="24" t="s">
        <v>909</v>
      </c>
    </row>
    <row r="409" spans="2:51" s="11" customFormat="1" ht="13.5">
      <c r="B409" s="187"/>
      <c r="D409" s="188" t="s">
        <v>141</v>
      </c>
      <c r="E409" s="189" t="s">
        <v>5</v>
      </c>
      <c r="F409" s="190" t="s">
        <v>910</v>
      </c>
      <c r="H409" s="191" t="s">
        <v>5</v>
      </c>
      <c r="I409" s="192"/>
      <c r="L409" s="187"/>
      <c r="M409" s="193"/>
      <c r="N409" s="194"/>
      <c r="O409" s="194"/>
      <c r="P409" s="194"/>
      <c r="Q409" s="194"/>
      <c r="R409" s="194"/>
      <c r="S409" s="194"/>
      <c r="T409" s="195"/>
      <c r="AT409" s="191" t="s">
        <v>141</v>
      </c>
      <c r="AU409" s="191" t="s">
        <v>81</v>
      </c>
      <c r="AV409" s="11" t="s">
        <v>77</v>
      </c>
      <c r="AW409" s="11" t="s">
        <v>36</v>
      </c>
      <c r="AX409" s="11" t="s">
        <v>72</v>
      </c>
      <c r="AY409" s="191" t="s">
        <v>133</v>
      </c>
    </row>
    <row r="410" spans="2:51" s="12" customFormat="1" ht="13.5">
      <c r="B410" s="196"/>
      <c r="D410" s="213" t="s">
        <v>141</v>
      </c>
      <c r="E410" s="238" t="s">
        <v>5</v>
      </c>
      <c r="F410" s="239" t="s">
        <v>594</v>
      </c>
      <c r="H410" s="240">
        <v>2</v>
      </c>
      <c r="I410" s="200"/>
      <c r="L410" s="196"/>
      <c r="M410" s="201"/>
      <c r="N410" s="202"/>
      <c r="O410" s="202"/>
      <c r="P410" s="202"/>
      <c r="Q410" s="202"/>
      <c r="R410" s="202"/>
      <c r="S410" s="202"/>
      <c r="T410" s="203"/>
      <c r="AT410" s="197" t="s">
        <v>141</v>
      </c>
      <c r="AU410" s="197" t="s">
        <v>81</v>
      </c>
      <c r="AV410" s="12" t="s">
        <v>81</v>
      </c>
      <c r="AW410" s="12" t="s">
        <v>36</v>
      </c>
      <c r="AX410" s="12" t="s">
        <v>77</v>
      </c>
      <c r="AY410" s="197" t="s">
        <v>133</v>
      </c>
    </row>
    <row r="411" spans="2:65" s="1" customFormat="1" ht="22.5" customHeight="1">
      <c r="B411" s="174"/>
      <c r="C411" s="225" t="s">
        <v>512</v>
      </c>
      <c r="D411" s="225" t="s">
        <v>212</v>
      </c>
      <c r="E411" s="226" t="s">
        <v>911</v>
      </c>
      <c r="F411" s="227" t="s">
        <v>912</v>
      </c>
      <c r="G411" s="228" t="s">
        <v>190</v>
      </c>
      <c r="H411" s="229">
        <v>1.01</v>
      </c>
      <c r="I411" s="230"/>
      <c r="J411" s="231">
        <f>ROUND(I411*H411,2)</f>
        <v>0</v>
      </c>
      <c r="K411" s="227" t="s">
        <v>139</v>
      </c>
      <c r="L411" s="232"/>
      <c r="M411" s="233" t="s">
        <v>5</v>
      </c>
      <c r="N411" s="234" t="s">
        <v>43</v>
      </c>
      <c r="O411" s="42"/>
      <c r="P411" s="184">
        <f>O411*H411</f>
        <v>0</v>
      </c>
      <c r="Q411" s="184">
        <v>0.04</v>
      </c>
      <c r="R411" s="184">
        <f>Q411*H411</f>
        <v>0.0404</v>
      </c>
      <c r="S411" s="184">
        <v>0</v>
      </c>
      <c r="T411" s="185">
        <f>S411*H411</f>
        <v>0</v>
      </c>
      <c r="AR411" s="24" t="s">
        <v>174</v>
      </c>
      <c r="AT411" s="24" t="s">
        <v>212</v>
      </c>
      <c r="AU411" s="24" t="s">
        <v>81</v>
      </c>
      <c r="AY411" s="24" t="s">
        <v>133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24" t="s">
        <v>77</v>
      </c>
      <c r="BK411" s="186">
        <f>ROUND(I411*H411,2)</f>
        <v>0</v>
      </c>
      <c r="BL411" s="24" t="s">
        <v>88</v>
      </c>
      <c r="BM411" s="24" t="s">
        <v>913</v>
      </c>
    </row>
    <row r="412" spans="2:51" s="11" customFormat="1" ht="13.5">
      <c r="B412" s="187"/>
      <c r="D412" s="188" t="s">
        <v>141</v>
      </c>
      <c r="E412" s="189" t="s">
        <v>5</v>
      </c>
      <c r="F412" s="190" t="s">
        <v>914</v>
      </c>
      <c r="H412" s="191" t="s">
        <v>5</v>
      </c>
      <c r="I412" s="192"/>
      <c r="L412" s="187"/>
      <c r="M412" s="193"/>
      <c r="N412" s="194"/>
      <c r="O412" s="194"/>
      <c r="P412" s="194"/>
      <c r="Q412" s="194"/>
      <c r="R412" s="194"/>
      <c r="S412" s="194"/>
      <c r="T412" s="195"/>
      <c r="AT412" s="191" t="s">
        <v>141</v>
      </c>
      <c r="AU412" s="191" t="s">
        <v>81</v>
      </c>
      <c r="AV412" s="11" t="s">
        <v>77</v>
      </c>
      <c r="AW412" s="11" t="s">
        <v>36</v>
      </c>
      <c r="AX412" s="11" t="s">
        <v>72</v>
      </c>
      <c r="AY412" s="191" t="s">
        <v>133</v>
      </c>
    </row>
    <row r="413" spans="2:51" s="12" customFormat="1" ht="13.5">
      <c r="B413" s="196"/>
      <c r="D413" s="213" t="s">
        <v>141</v>
      </c>
      <c r="E413" s="238" t="s">
        <v>5</v>
      </c>
      <c r="F413" s="239" t="s">
        <v>915</v>
      </c>
      <c r="H413" s="240">
        <v>1.01</v>
      </c>
      <c r="I413" s="200"/>
      <c r="L413" s="196"/>
      <c r="M413" s="201"/>
      <c r="N413" s="202"/>
      <c r="O413" s="202"/>
      <c r="P413" s="202"/>
      <c r="Q413" s="202"/>
      <c r="R413" s="202"/>
      <c r="S413" s="202"/>
      <c r="T413" s="203"/>
      <c r="AT413" s="197" t="s">
        <v>141</v>
      </c>
      <c r="AU413" s="197" t="s">
        <v>81</v>
      </c>
      <c r="AV413" s="12" t="s">
        <v>81</v>
      </c>
      <c r="AW413" s="12" t="s">
        <v>36</v>
      </c>
      <c r="AX413" s="12" t="s">
        <v>77</v>
      </c>
      <c r="AY413" s="197" t="s">
        <v>133</v>
      </c>
    </row>
    <row r="414" spans="2:65" s="1" customFormat="1" ht="22.5" customHeight="1">
      <c r="B414" s="174"/>
      <c r="C414" s="225" t="s">
        <v>517</v>
      </c>
      <c r="D414" s="225" t="s">
        <v>212</v>
      </c>
      <c r="E414" s="226" t="s">
        <v>916</v>
      </c>
      <c r="F414" s="227" t="s">
        <v>917</v>
      </c>
      <c r="G414" s="228" t="s">
        <v>190</v>
      </c>
      <c r="H414" s="229">
        <v>2.02</v>
      </c>
      <c r="I414" s="230"/>
      <c r="J414" s="231">
        <f>ROUND(I414*H414,2)</f>
        <v>0</v>
      </c>
      <c r="K414" s="227" t="s">
        <v>139</v>
      </c>
      <c r="L414" s="232"/>
      <c r="M414" s="233" t="s">
        <v>5</v>
      </c>
      <c r="N414" s="234" t="s">
        <v>43</v>
      </c>
      <c r="O414" s="42"/>
      <c r="P414" s="184">
        <f>O414*H414</f>
        <v>0</v>
      </c>
      <c r="Q414" s="184">
        <v>0.054</v>
      </c>
      <c r="R414" s="184">
        <f>Q414*H414</f>
        <v>0.10908</v>
      </c>
      <c r="S414" s="184">
        <v>0</v>
      </c>
      <c r="T414" s="185">
        <f>S414*H414</f>
        <v>0</v>
      </c>
      <c r="AR414" s="24" t="s">
        <v>174</v>
      </c>
      <c r="AT414" s="24" t="s">
        <v>212</v>
      </c>
      <c r="AU414" s="24" t="s">
        <v>81</v>
      </c>
      <c r="AY414" s="24" t="s">
        <v>133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24" t="s">
        <v>77</v>
      </c>
      <c r="BK414" s="186">
        <f>ROUND(I414*H414,2)</f>
        <v>0</v>
      </c>
      <c r="BL414" s="24" t="s">
        <v>88</v>
      </c>
      <c r="BM414" s="24" t="s">
        <v>918</v>
      </c>
    </row>
    <row r="415" spans="2:51" s="11" customFormat="1" ht="13.5">
      <c r="B415" s="187"/>
      <c r="D415" s="188" t="s">
        <v>141</v>
      </c>
      <c r="E415" s="189" t="s">
        <v>5</v>
      </c>
      <c r="F415" s="190" t="s">
        <v>914</v>
      </c>
      <c r="H415" s="191" t="s">
        <v>5</v>
      </c>
      <c r="I415" s="192"/>
      <c r="L415" s="187"/>
      <c r="M415" s="193"/>
      <c r="N415" s="194"/>
      <c r="O415" s="194"/>
      <c r="P415" s="194"/>
      <c r="Q415" s="194"/>
      <c r="R415" s="194"/>
      <c r="S415" s="194"/>
      <c r="T415" s="195"/>
      <c r="AT415" s="191" t="s">
        <v>141</v>
      </c>
      <c r="AU415" s="191" t="s">
        <v>81</v>
      </c>
      <c r="AV415" s="11" t="s">
        <v>77</v>
      </c>
      <c r="AW415" s="11" t="s">
        <v>36</v>
      </c>
      <c r="AX415" s="11" t="s">
        <v>72</v>
      </c>
      <c r="AY415" s="191" t="s">
        <v>133</v>
      </c>
    </row>
    <row r="416" spans="2:51" s="12" customFormat="1" ht="13.5">
      <c r="B416" s="196"/>
      <c r="D416" s="213" t="s">
        <v>141</v>
      </c>
      <c r="E416" s="238" t="s">
        <v>5</v>
      </c>
      <c r="F416" s="239" t="s">
        <v>919</v>
      </c>
      <c r="H416" s="240">
        <v>2.02</v>
      </c>
      <c r="I416" s="200"/>
      <c r="L416" s="196"/>
      <c r="M416" s="201"/>
      <c r="N416" s="202"/>
      <c r="O416" s="202"/>
      <c r="P416" s="202"/>
      <c r="Q416" s="202"/>
      <c r="R416" s="202"/>
      <c r="S416" s="202"/>
      <c r="T416" s="203"/>
      <c r="AT416" s="197" t="s">
        <v>141</v>
      </c>
      <c r="AU416" s="197" t="s">
        <v>81</v>
      </c>
      <c r="AV416" s="12" t="s">
        <v>81</v>
      </c>
      <c r="AW416" s="12" t="s">
        <v>36</v>
      </c>
      <c r="AX416" s="12" t="s">
        <v>77</v>
      </c>
      <c r="AY416" s="197" t="s">
        <v>133</v>
      </c>
    </row>
    <row r="417" spans="2:65" s="1" customFormat="1" ht="22.5" customHeight="1">
      <c r="B417" s="174"/>
      <c r="C417" s="225" t="s">
        <v>523</v>
      </c>
      <c r="D417" s="225" t="s">
        <v>212</v>
      </c>
      <c r="E417" s="226" t="s">
        <v>920</v>
      </c>
      <c r="F417" s="227" t="s">
        <v>921</v>
      </c>
      <c r="G417" s="228" t="s">
        <v>190</v>
      </c>
      <c r="H417" s="229">
        <v>2.02</v>
      </c>
      <c r="I417" s="230"/>
      <c r="J417" s="231">
        <f>ROUND(I417*H417,2)</f>
        <v>0</v>
      </c>
      <c r="K417" s="227" t="s">
        <v>139</v>
      </c>
      <c r="L417" s="232"/>
      <c r="M417" s="233" t="s">
        <v>5</v>
      </c>
      <c r="N417" s="234" t="s">
        <v>43</v>
      </c>
      <c r="O417" s="42"/>
      <c r="P417" s="184">
        <f>O417*H417</f>
        <v>0</v>
      </c>
      <c r="Q417" s="184">
        <v>0.068</v>
      </c>
      <c r="R417" s="184">
        <f>Q417*H417</f>
        <v>0.13736</v>
      </c>
      <c r="S417" s="184">
        <v>0</v>
      </c>
      <c r="T417" s="185">
        <f>S417*H417</f>
        <v>0</v>
      </c>
      <c r="AR417" s="24" t="s">
        <v>174</v>
      </c>
      <c r="AT417" s="24" t="s">
        <v>212</v>
      </c>
      <c r="AU417" s="24" t="s">
        <v>81</v>
      </c>
      <c r="AY417" s="24" t="s">
        <v>133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24" t="s">
        <v>77</v>
      </c>
      <c r="BK417" s="186">
        <f>ROUND(I417*H417,2)</f>
        <v>0</v>
      </c>
      <c r="BL417" s="24" t="s">
        <v>88</v>
      </c>
      <c r="BM417" s="24" t="s">
        <v>922</v>
      </c>
    </row>
    <row r="418" spans="2:51" s="11" customFormat="1" ht="13.5">
      <c r="B418" s="187"/>
      <c r="D418" s="188" t="s">
        <v>141</v>
      </c>
      <c r="E418" s="189" t="s">
        <v>5</v>
      </c>
      <c r="F418" s="190" t="s">
        <v>914</v>
      </c>
      <c r="H418" s="191" t="s">
        <v>5</v>
      </c>
      <c r="I418" s="192"/>
      <c r="L418" s="187"/>
      <c r="M418" s="193"/>
      <c r="N418" s="194"/>
      <c r="O418" s="194"/>
      <c r="P418" s="194"/>
      <c r="Q418" s="194"/>
      <c r="R418" s="194"/>
      <c r="S418" s="194"/>
      <c r="T418" s="195"/>
      <c r="AT418" s="191" t="s">
        <v>141</v>
      </c>
      <c r="AU418" s="191" t="s">
        <v>81</v>
      </c>
      <c r="AV418" s="11" t="s">
        <v>77</v>
      </c>
      <c r="AW418" s="11" t="s">
        <v>36</v>
      </c>
      <c r="AX418" s="11" t="s">
        <v>72</v>
      </c>
      <c r="AY418" s="191" t="s">
        <v>133</v>
      </c>
    </row>
    <row r="419" spans="2:51" s="12" customFormat="1" ht="13.5">
      <c r="B419" s="196"/>
      <c r="D419" s="213" t="s">
        <v>141</v>
      </c>
      <c r="E419" s="238" t="s">
        <v>5</v>
      </c>
      <c r="F419" s="239" t="s">
        <v>919</v>
      </c>
      <c r="H419" s="240">
        <v>2.02</v>
      </c>
      <c r="I419" s="200"/>
      <c r="L419" s="196"/>
      <c r="M419" s="201"/>
      <c r="N419" s="202"/>
      <c r="O419" s="202"/>
      <c r="P419" s="202"/>
      <c r="Q419" s="202"/>
      <c r="R419" s="202"/>
      <c r="S419" s="202"/>
      <c r="T419" s="203"/>
      <c r="AT419" s="197" t="s">
        <v>141</v>
      </c>
      <c r="AU419" s="197" t="s">
        <v>81</v>
      </c>
      <c r="AV419" s="12" t="s">
        <v>81</v>
      </c>
      <c r="AW419" s="12" t="s">
        <v>36</v>
      </c>
      <c r="AX419" s="12" t="s">
        <v>77</v>
      </c>
      <c r="AY419" s="197" t="s">
        <v>133</v>
      </c>
    </row>
    <row r="420" spans="2:65" s="1" customFormat="1" ht="22.5" customHeight="1">
      <c r="B420" s="174"/>
      <c r="C420" s="225" t="s">
        <v>527</v>
      </c>
      <c r="D420" s="225" t="s">
        <v>212</v>
      </c>
      <c r="E420" s="226" t="s">
        <v>923</v>
      </c>
      <c r="F420" s="227" t="s">
        <v>924</v>
      </c>
      <c r="G420" s="228" t="s">
        <v>190</v>
      </c>
      <c r="H420" s="229">
        <v>2.02</v>
      </c>
      <c r="I420" s="230"/>
      <c r="J420" s="231">
        <f>ROUND(I420*H420,2)</f>
        <v>0</v>
      </c>
      <c r="K420" s="227" t="s">
        <v>139</v>
      </c>
      <c r="L420" s="232"/>
      <c r="M420" s="233" t="s">
        <v>5</v>
      </c>
      <c r="N420" s="234" t="s">
        <v>43</v>
      </c>
      <c r="O420" s="42"/>
      <c r="P420" s="184">
        <f>O420*H420</f>
        <v>0</v>
      </c>
      <c r="Q420" s="184">
        <v>0.449</v>
      </c>
      <c r="R420" s="184">
        <f>Q420*H420</f>
        <v>0.90698</v>
      </c>
      <c r="S420" s="184">
        <v>0</v>
      </c>
      <c r="T420" s="185">
        <f>S420*H420</f>
        <v>0</v>
      </c>
      <c r="AR420" s="24" t="s">
        <v>174</v>
      </c>
      <c r="AT420" s="24" t="s">
        <v>212</v>
      </c>
      <c r="AU420" s="24" t="s">
        <v>81</v>
      </c>
      <c r="AY420" s="24" t="s">
        <v>133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24" t="s">
        <v>77</v>
      </c>
      <c r="BK420" s="186">
        <f>ROUND(I420*H420,2)</f>
        <v>0</v>
      </c>
      <c r="BL420" s="24" t="s">
        <v>88</v>
      </c>
      <c r="BM420" s="24" t="s">
        <v>925</v>
      </c>
    </row>
    <row r="421" spans="2:51" s="11" customFormat="1" ht="13.5">
      <c r="B421" s="187"/>
      <c r="D421" s="188" t="s">
        <v>141</v>
      </c>
      <c r="E421" s="189" t="s">
        <v>5</v>
      </c>
      <c r="F421" s="190" t="s">
        <v>914</v>
      </c>
      <c r="H421" s="191" t="s">
        <v>5</v>
      </c>
      <c r="I421" s="192"/>
      <c r="L421" s="187"/>
      <c r="M421" s="193"/>
      <c r="N421" s="194"/>
      <c r="O421" s="194"/>
      <c r="P421" s="194"/>
      <c r="Q421" s="194"/>
      <c r="R421" s="194"/>
      <c r="S421" s="194"/>
      <c r="T421" s="195"/>
      <c r="AT421" s="191" t="s">
        <v>141</v>
      </c>
      <c r="AU421" s="191" t="s">
        <v>81</v>
      </c>
      <c r="AV421" s="11" t="s">
        <v>77</v>
      </c>
      <c r="AW421" s="11" t="s">
        <v>36</v>
      </c>
      <c r="AX421" s="11" t="s">
        <v>72</v>
      </c>
      <c r="AY421" s="191" t="s">
        <v>133</v>
      </c>
    </row>
    <row r="422" spans="2:51" s="12" customFormat="1" ht="13.5">
      <c r="B422" s="196"/>
      <c r="D422" s="213" t="s">
        <v>141</v>
      </c>
      <c r="E422" s="238" t="s">
        <v>5</v>
      </c>
      <c r="F422" s="239" t="s">
        <v>919</v>
      </c>
      <c r="H422" s="240">
        <v>2.02</v>
      </c>
      <c r="I422" s="200"/>
      <c r="L422" s="196"/>
      <c r="M422" s="201"/>
      <c r="N422" s="202"/>
      <c r="O422" s="202"/>
      <c r="P422" s="202"/>
      <c r="Q422" s="202"/>
      <c r="R422" s="202"/>
      <c r="S422" s="202"/>
      <c r="T422" s="203"/>
      <c r="AT422" s="197" t="s">
        <v>141</v>
      </c>
      <c r="AU422" s="197" t="s">
        <v>81</v>
      </c>
      <c r="AV422" s="12" t="s">
        <v>81</v>
      </c>
      <c r="AW422" s="12" t="s">
        <v>36</v>
      </c>
      <c r="AX422" s="12" t="s">
        <v>77</v>
      </c>
      <c r="AY422" s="197" t="s">
        <v>133</v>
      </c>
    </row>
    <row r="423" spans="2:65" s="1" customFormat="1" ht="22.5" customHeight="1">
      <c r="B423" s="174"/>
      <c r="C423" s="225" t="s">
        <v>531</v>
      </c>
      <c r="D423" s="225" t="s">
        <v>212</v>
      </c>
      <c r="E423" s="226" t="s">
        <v>926</v>
      </c>
      <c r="F423" s="227" t="s">
        <v>927</v>
      </c>
      <c r="G423" s="228" t="s">
        <v>190</v>
      </c>
      <c r="H423" s="229">
        <v>2.02</v>
      </c>
      <c r="I423" s="230"/>
      <c r="J423" s="231">
        <f>ROUND(I423*H423,2)</f>
        <v>0</v>
      </c>
      <c r="K423" s="227" t="s">
        <v>139</v>
      </c>
      <c r="L423" s="232"/>
      <c r="M423" s="233" t="s">
        <v>5</v>
      </c>
      <c r="N423" s="234" t="s">
        <v>43</v>
      </c>
      <c r="O423" s="42"/>
      <c r="P423" s="184">
        <f>O423*H423</f>
        <v>0</v>
      </c>
      <c r="Q423" s="184">
        <v>0.25</v>
      </c>
      <c r="R423" s="184">
        <f>Q423*H423</f>
        <v>0.505</v>
      </c>
      <c r="S423" s="184">
        <v>0</v>
      </c>
      <c r="T423" s="185">
        <f>S423*H423</f>
        <v>0</v>
      </c>
      <c r="AR423" s="24" t="s">
        <v>174</v>
      </c>
      <c r="AT423" s="24" t="s">
        <v>212</v>
      </c>
      <c r="AU423" s="24" t="s">
        <v>81</v>
      </c>
      <c r="AY423" s="24" t="s">
        <v>133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24" t="s">
        <v>77</v>
      </c>
      <c r="BK423" s="186">
        <f>ROUND(I423*H423,2)</f>
        <v>0</v>
      </c>
      <c r="BL423" s="24" t="s">
        <v>88</v>
      </c>
      <c r="BM423" s="24" t="s">
        <v>928</v>
      </c>
    </row>
    <row r="424" spans="2:51" s="11" customFormat="1" ht="13.5">
      <c r="B424" s="187"/>
      <c r="D424" s="188" t="s">
        <v>141</v>
      </c>
      <c r="E424" s="189" t="s">
        <v>5</v>
      </c>
      <c r="F424" s="190" t="s">
        <v>914</v>
      </c>
      <c r="H424" s="191" t="s">
        <v>5</v>
      </c>
      <c r="I424" s="192"/>
      <c r="L424" s="187"/>
      <c r="M424" s="193"/>
      <c r="N424" s="194"/>
      <c r="O424" s="194"/>
      <c r="P424" s="194"/>
      <c r="Q424" s="194"/>
      <c r="R424" s="194"/>
      <c r="S424" s="194"/>
      <c r="T424" s="195"/>
      <c r="AT424" s="191" t="s">
        <v>141</v>
      </c>
      <c r="AU424" s="191" t="s">
        <v>81</v>
      </c>
      <c r="AV424" s="11" t="s">
        <v>77</v>
      </c>
      <c r="AW424" s="11" t="s">
        <v>36</v>
      </c>
      <c r="AX424" s="11" t="s">
        <v>72</v>
      </c>
      <c r="AY424" s="191" t="s">
        <v>133</v>
      </c>
    </row>
    <row r="425" spans="2:51" s="12" customFormat="1" ht="13.5">
      <c r="B425" s="196"/>
      <c r="D425" s="213" t="s">
        <v>141</v>
      </c>
      <c r="E425" s="238" t="s">
        <v>5</v>
      </c>
      <c r="F425" s="239" t="s">
        <v>919</v>
      </c>
      <c r="H425" s="240">
        <v>2.02</v>
      </c>
      <c r="I425" s="200"/>
      <c r="L425" s="196"/>
      <c r="M425" s="201"/>
      <c r="N425" s="202"/>
      <c r="O425" s="202"/>
      <c r="P425" s="202"/>
      <c r="Q425" s="202"/>
      <c r="R425" s="202"/>
      <c r="S425" s="202"/>
      <c r="T425" s="203"/>
      <c r="AT425" s="197" t="s">
        <v>141</v>
      </c>
      <c r="AU425" s="197" t="s">
        <v>81</v>
      </c>
      <c r="AV425" s="12" t="s">
        <v>81</v>
      </c>
      <c r="AW425" s="12" t="s">
        <v>36</v>
      </c>
      <c r="AX425" s="12" t="s">
        <v>77</v>
      </c>
      <c r="AY425" s="197" t="s">
        <v>133</v>
      </c>
    </row>
    <row r="426" spans="2:65" s="1" customFormat="1" ht="22.5" customHeight="1">
      <c r="B426" s="174"/>
      <c r="C426" s="225" t="s">
        <v>537</v>
      </c>
      <c r="D426" s="225" t="s">
        <v>212</v>
      </c>
      <c r="E426" s="226" t="s">
        <v>929</v>
      </c>
      <c r="F426" s="227" t="s">
        <v>930</v>
      </c>
      <c r="G426" s="228" t="s">
        <v>190</v>
      </c>
      <c r="H426" s="229">
        <v>2.02</v>
      </c>
      <c r="I426" s="230"/>
      <c r="J426" s="231">
        <f>ROUND(I426*H426,2)</f>
        <v>0</v>
      </c>
      <c r="K426" s="227" t="s">
        <v>139</v>
      </c>
      <c r="L426" s="232"/>
      <c r="M426" s="233" t="s">
        <v>5</v>
      </c>
      <c r="N426" s="234" t="s">
        <v>43</v>
      </c>
      <c r="O426" s="42"/>
      <c r="P426" s="184">
        <f>O426*H426</f>
        <v>0</v>
      </c>
      <c r="Q426" s="184">
        <v>0.5</v>
      </c>
      <c r="R426" s="184">
        <f>Q426*H426</f>
        <v>1.01</v>
      </c>
      <c r="S426" s="184">
        <v>0</v>
      </c>
      <c r="T426" s="185">
        <f>S426*H426</f>
        <v>0</v>
      </c>
      <c r="AR426" s="24" t="s">
        <v>174</v>
      </c>
      <c r="AT426" s="24" t="s">
        <v>212</v>
      </c>
      <c r="AU426" s="24" t="s">
        <v>81</v>
      </c>
      <c r="AY426" s="24" t="s">
        <v>133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24" t="s">
        <v>77</v>
      </c>
      <c r="BK426" s="186">
        <f>ROUND(I426*H426,2)</f>
        <v>0</v>
      </c>
      <c r="BL426" s="24" t="s">
        <v>88</v>
      </c>
      <c r="BM426" s="24" t="s">
        <v>931</v>
      </c>
    </row>
    <row r="427" spans="2:51" s="11" customFormat="1" ht="13.5">
      <c r="B427" s="187"/>
      <c r="D427" s="188" t="s">
        <v>141</v>
      </c>
      <c r="E427" s="189" t="s">
        <v>5</v>
      </c>
      <c r="F427" s="190" t="s">
        <v>914</v>
      </c>
      <c r="H427" s="191" t="s">
        <v>5</v>
      </c>
      <c r="I427" s="192"/>
      <c r="L427" s="187"/>
      <c r="M427" s="193"/>
      <c r="N427" s="194"/>
      <c r="O427" s="194"/>
      <c r="P427" s="194"/>
      <c r="Q427" s="194"/>
      <c r="R427" s="194"/>
      <c r="S427" s="194"/>
      <c r="T427" s="195"/>
      <c r="AT427" s="191" t="s">
        <v>141</v>
      </c>
      <c r="AU427" s="191" t="s">
        <v>81</v>
      </c>
      <c r="AV427" s="11" t="s">
        <v>77</v>
      </c>
      <c r="AW427" s="11" t="s">
        <v>36</v>
      </c>
      <c r="AX427" s="11" t="s">
        <v>72</v>
      </c>
      <c r="AY427" s="191" t="s">
        <v>133</v>
      </c>
    </row>
    <row r="428" spans="2:51" s="12" customFormat="1" ht="13.5">
      <c r="B428" s="196"/>
      <c r="D428" s="213" t="s">
        <v>141</v>
      </c>
      <c r="E428" s="238" t="s">
        <v>5</v>
      </c>
      <c r="F428" s="239" t="s">
        <v>919</v>
      </c>
      <c r="H428" s="240">
        <v>2.02</v>
      </c>
      <c r="I428" s="200"/>
      <c r="L428" s="196"/>
      <c r="M428" s="201"/>
      <c r="N428" s="202"/>
      <c r="O428" s="202"/>
      <c r="P428" s="202"/>
      <c r="Q428" s="202"/>
      <c r="R428" s="202"/>
      <c r="S428" s="202"/>
      <c r="T428" s="203"/>
      <c r="AT428" s="197" t="s">
        <v>141</v>
      </c>
      <c r="AU428" s="197" t="s">
        <v>81</v>
      </c>
      <c r="AV428" s="12" t="s">
        <v>81</v>
      </c>
      <c r="AW428" s="12" t="s">
        <v>36</v>
      </c>
      <c r="AX428" s="12" t="s">
        <v>77</v>
      </c>
      <c r="AY428" s="197" t="s">
        <v>133</v>
      </c>
    </row>
    <row r="429" spans="2:65" s="1" customFormat="1" ht="22.5" customHeight="1">
      <c r="B429" s="174"/>
      <c r="C429" s="225" t="s">
        <v>542</v>
      </c>
      <c r="D429" s="225" t="s">
        <v>212</v>
      </c>
      <c r="E429" s="226" t="s">
        <v>932</v>
      </c>
      <c r="F429" s="227" t="s">
        <v>933</v>
      </c>
      <c r="G429" s="228" t="s">
        <v>190</v>
      </c>
      <c r="H429" s="229">
        <v>1.01</v>
      </c>
      <c r="I429" s="230"/>
      <c r="J429" s="231">
        <f>ROUND(I429*H429,2)</f>
        <v>0</v>
      </c>
      <c r="K429" s="227" t="s">
        <v>5</v>
      </c>
      <c r="L429" s="232"/>
      <c r="M429" s="233" t="s">
        <v>5</v>
      </c>
      <c r="N429" s="234" t="s">
        <v>43</v>
      </c>
      <c r="O429" s="42"/>
      <c r="P429" s="184">
        <f>O429*H429</f>
        <v>0</v>
      </c>
      <c r="Q429" s="184">
        <v>1.6</v>
      </c>
      <c r="R429" s="184">
        <f>Q429*H429</f>
        <v>1.616</v>
      </c>
      <c r="S429" s="184">
        <v>0</v>
      </c>
      <c r="T429" s="185">
        <f>S429*H429</f>
        <v>0</v>
      </c>
      <c r="AR429" s="24" t="s">
        <v>174</v>
      </c>
      <c r="AT429" s="24" t="s">
        <v>212</v>
      </c>
      <c r="AU429" s="24" t="s">
        <v>81</v>
      </c>
      <c r="AY429" s="24" t="s">
        <v>133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24" t="s">
        <v>77</v>
      </c>
      <c r="BK429" s="186">
        <f>ROUND(I429*H429,2)</f>
        <v>0</v>
      </c>
      <c r="BL429" s="24" t="s">
        <v>88</v>
      </c>
      <c r="BM429" s="24" t="s">
        <v>934</v>
      </c>
    </row>
    <row r="430" spans="2:51" s="11" customFormat="1" ht="13.5">
      <c r="B430" s="187"/>
      <c r="D430" s="188" t="s">
        <v>141</v>
      </c>
      <c r="E430" s="189" t="s">
        <v>5</v>
      </c>
      <c r="F430" s="190" t="s">
        <v>914</v>
      </c>
      <c r="H430" s="191" t="s">
        <v>5</v>
      </c>
      <c r="I430" s="192"/>
      <c r="L430" s="187"/>
      <c r="M430" s="193"/>
      <c r="N430" s="194"/>
      <c r="O430" s="194"/>
      <c r="P430" s="194"/>
      <c r="Q430" s="194"/>
      <c r="R430" s="194"/>
      <c r="S430" s="194"/>
      <c r="T430" s="195"/>
      <c r="AT430" s="191" t="s">
        <v>141</v>
      </c>
      <c r="AU430" s="191" t="s">
        <v>81</v>
      </c>
      <c r="AV430" s="11" t="s">
        <v>77</v>
      </c>
      <c r="AW430" s="11" t="s">
        <v>36</v>
      </c>
      <c r="AX430" s="11" t="s">
        <v>72</v>
      </c>
      <c r="AY430" s="191" t="s">
        <v>133</v>
      </c>
    </row>
    <row r="431" spans="2:51" s="12" customFormat="1" ht="13.5">
      <c r="B431" s="196"/>
      <c r="D431" s="213" t="s">
        <v>141</v>
      </c>
      <c r="E431" s="238" t="s">
        <v>5</v>
      </c>
      <c r="F431" s="239" t="s">
        <v>915</v>
      </c>
      <c r="H431" s="240">
        <v>1.01</v>
      </c>
      <c r="I431" s="200"/>
      <c r="L431" s="196"/>
      <c r="M431" s="201"/>
      <c r="N431" s="202"/>
      <c r="O431" s="202"/>
      <c r="P431" s="202"/>
      <c r="Q431" s="202"/>
      <c r="R431" s="202"/>
      <c r="S431" s="202"/>
      <c r="T431" s="203"/>
      <c r="AT431" s="197" t="s">
        <v>141</v>
      </c>
      <c r="AU431" s="197" t="s">
        <v>81</v>
      </c>
      <c r="AV431" s="12" t="s">
        <v>81</v>
      </c>
      <c r="AW431" s="12" t="s">
        <v>36</v>
      </c>
      <c r="AX431" s="12" t="s">
        <v>77</v>
      </c>
      <c r="AY431" s="197" t="s">
        <v>133</v>
      </c>
    </row>
    <row r="432" spans="2:65" s="1" customFormat="1" ht="22.5" customHeight="1">
      <c r="B432" s="174"/>
      <c r="C432" s="225" t="s">
        <v>548</v>
      </c>
      <c r="D432" s="225" t="s">
        <v>212</v>
      </c>
      <c r="E432" s="226" t="s">
        <v>935</v>
      </c>
      <c r="F432" s="227" t="s">
        <v>936</v>
      </c>
      <c r="G432" s="228" t="s">
        <v>190</v>
      </c>
      <c r="H432" s="229">
        <v>1.01</v>
      </c>
      <c r="I432" s="230"/>
      <c r="J432" s="231">
        <f>ROUND(I432*H432,2)</f>
        <v>0</v>
      </c>
      <c r="K432" s="227" t="s">
        <v>5</v>
      </c>
      <c r="L432" s="232"/>
      <c r="M432" s="233" t="s">
        <v>5</v>
      </c>
      <c r="N432" s="234" t="s">
        <v>43</v>
      </c>
      <c r="O432" s="42"/>
      <c r="P432" s="184">
        <f>O432*H432</f>
        <v>0</v>
      </c>
      <c r="Q432" s="184">
        <v>1.87</v>
      </c>
      <c r="R432" s="184">
        <f>Q432*H432</f>
        <v>1.8887</v>
      </c>
      <c r="S432" s="184">
        <v>0</v>
      </c>
      <c r="T432" s="185">
        <f>S432*H432</f>
        <v>0</v>
      </c>
      <c r="AR432" s="24" t="s">
        <v>174</v>
      </c>
      <c r="AT432" s="24" t="s">
        <v>212</v>
      </c>
      <c r="AU432" s="24" t="s">
        <v>81</v>
      </c>
      <c r="AY432" s="24" t="s">
        <v>133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24" t="s">
        <v>77</v>
      </c>
      <c r="BK432" s="186">
        <f>ROUND(I432*H432,2)</f>
        <v>0</v>
      </c>
      <c r="BL432" s="24" t="s">
        <v>88</v>
      </c>
      <c r="BM432" s="24" t="s">
        <v>937</v>
      </c>
    </row>
    <row r="433" spans="2:51" s="11" customFormat="1" ht="13.5">
      <c r="B433" s="187"/>
      <c r="D433" s="188" t="s">
        <v>141</v>
      </c>
      <c r="E433" s="189" t="s">
        <v>5</v>
      </c>
      <c r="F433" s="190" t="s">
        <v>914</v>
      </c>
      <c r="H433" s="191" t="s">
        <v>5</v>
      </c>
      <c r="I433" s="192"/>
      <c r="L433" s="187"/>
      <c r="M433" s="193"/>
      <c r="N433" s="194"/>
      <c r="O433" s="194"/>
      <c r="P433" s="194"/>
      <c r="Q433" s="194"/>
      <c r="R433" s="194"/>
      <c r="S433" s="194"/>
      <c r="T433" s="195"/>
      <c r="AT433" s="191" t="s">
        <v>141</v>
      </c>
      <c r="AU433" s="191" t="s">
        <v>81</v>
      </c>
      <c r="AV433" s="11" t="s">
        <v>77</v>
      </c>
      <c r="AW433" s="11" t="s">
        <v>36</v>
      </c>
      <c r="AX433" s="11" t="s">
        <v>72</v>
      </c>
      <c r="AY433" s="191" t="s">
        <v>133</v>
      </c>
    </row>
    <row r="434" spans="2:51" s="12" customFormat="1" ht="13.5">
      <c r="B434" s="196"/>
      <c r="D434" s="213" t="s">
        <v>141</v>
      </c>
      <c r="E434" s="238" t="s">
        <v>5</v>
      </c>
      <c r="F434" s="239" t="s">
        <v>915</v>
      </c>
      <c r="H434" s="240">
        <v>1.01</v>
      </c>
      <c r="I434" s="200"/>
      <c r="L434" s="196"/>
      <c r="M434" s="201"/>
      <c r="N434" s="202"/>
      <c r="O434" s="202"/>
      <c r="P434" s="202"/>
      <c r="Q434" s="202"/>
      <c r="R434" s="202"/>
      <c r="S434" s="202"/>
      <c r="T434" s="203"/>
      <c r="AT434" s="197" t="s">
        <v>141</v>
      </c>
      <c r="AU434" s="197" t="s">
        <v>81</v>
      </c>
      <c r="AV434" s="12" t="s">
        <v>81</v>
      </c>
      <c r="AW434" s="12" t="s">
        <v>36</v>
      </c>
      <c r="AX434" s="12" t="s">
        <v>77</v>
      </c>
      <c r="AY434" s="197" t="s">
        <v>133</v>
      </c>
    </row>
    <row r="435" spans="2:65" s="1" customFormat="1" ht="22.5" customHeight="1">
      <c r="B435" s="174"/>
      <c r="C435" s="225" t="s">
        <v>554</v>
      </c>
      <c r="D435" s="225" t="s">
        <v>212</v>
      </c>
      <c r="E435" s="226" t="s">
        <v>938</v>
      </c>
      <c r="F435" s="227" t="s">
        <v>939</v>
      </c>
      <c r="G435" s="228" t="s">
        <v>190</v>
      </c>
      <c r="H435" s="229">
        <v>6</v>
      </c>
      <c r="I435" s="230"/>
      <c r="J435" s="231">
        <f>ROUND(I435*H435,2)</f>
        <v>0</v>
      </c>
      <c r="K435" s="227" t="s">
        <v>139</v>
      </c>
      <c r="L435" s="232"/>
      <c r="M435" s="233" t="s">
        <v>5</v>
      </c>
      <c r="N435" s="234" t="s">
        <v>43</v>
      </c>
      <c r="O435" s="42"/>
      <c r="P435" s="184">
        <f>O435*H435</f>
        <v>0</v>
      </c>
      <c r="Q435" s="184">
        <v>0.002</v>
      </c>
      <c r="R435" s="184">
        <f>Q435*H435</f>
        <v>0.012</v>
      </c>
      <c r="S435" s="184">
        <v>0</v>
      </c>
      <c r="T435" s="185">
        <f>S435*H435</f>
        <v>0</v>
      </c>
      <c r="AR435" s="24" t="s">
        <v>174</v>
      </c>
      <c r="AT435" s="24" t="s">
        <v>212</v>
      </c>
      <c r="AU435" s="24" t="s">
        <v>81</v>
      </c>
      <c r="AY435" s="24" t="s">
        <v>133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24" t="s">
        <v>77</v>
      </c>
      <c r="BK435" s="186">
        <f>ROUND(I435*H435,2)</f>
        <v>0</v>
      </c>
      <c r="BL435" s="24" t="s">
        <v>88</v>
      </c>
      <c r="BM435" s="24" t="s">
        <v>940</v>
      </c>
    </row>
    <row r="436" spans="2:51" s="11" customFormat="1" ht="13.5">
      <c r="B436" s="187"/>
      <c r="D436" s="188" t="s">
        <v>141</v>
      </c>
      <c r="E436" s="189" t="s">
        <v>5</v>
      </c>
      <c r="F436" s="190" t="s">
        <v>910</v>
      </c>
      <c r="H436" s="191" t="s">
        <v>5</v>
      </c>
      <c r="I436" s="192"/>
      <c r="L436" s="187"/>
      <c r="M436" s="193"/>
      <c r="N436" s="194"/>
      <c r="O436" s="194"/>
      <c r="P436" s="194"/>
      <c r="Q436" s="194"/>
      <c r="R436" s="194"/>
      <c r="S436" s="194"/>
      <c r="T436" s="195"/>
      <c r="AT436" s="191" t="s">
        <v>141</v>
      </c>
      <c r="AU436" s="191" t="s">
        <v>81</v>
      </c>
      <c r="AV436" s="11" t="s">
        <v>77</v>
      </c>
      <c r="AW436" s="11" t="s">
        <v>36</v>
      </c>
      <c r="AX436" s="11" t="s">
        <v>72</v>
      </c>
      <c r="AY436" s="191" t="s">
        <v>133</v>
      </c>
    </row>
    <row r="437" spans="2:51" s="12" customFormat="1" ht="13.5">
      <c r="B437" s="196"/>
      <c r="D437" s="213" t="s">
        <v>141</v>
      </c>
      <c r="E437" s="238" t="s">
        <v>5</v>
      </c>
      <c r="F437" s="239" t="s">
        <v>941</v>
      </c>
      <c r="H437" s="240">
        <v>6</v>
      </c>
      <c r="I437" s="200"/>
      <c r="L437" s="196"/>
      <c r="M437" s="201"/>
      <c r="N437" s="202"/>
      <c r="O437" s="202"/>
      <c r="P437" s="202"/>
      <c r="Q437" s="202"/>
      <c r="R437" s="202"/>
      <c r="S437" s="202"/>
      <c r="T437" s="203"/>
      <c r="AT437" s="197" t="s">
        <v>141</v>
      </c>
      <c r="AU437" s="197" t="s">
        <v>81</v>
      </c>
      <c r="AV437" s="12" t="s">
        <v>81</v>
      </c>
      <c r="AW437" s="12" t="s">
        <v>36</v>
      </c>
      <c r="AX437" s="12" t="s">
        <v>77</v>
      </c>
      <c r="AY437" s="197" t="s">
        <v>133</v>
      </c>
    </row>
    <row r="438" spans="2:65" s="1" customFormat="1" ht="22.5" customHeight="1">
      <c r="B438" s="174"/>
      <c r="C438" s="175" t="s">
        <v>561</v>
      </c>
      <c r="D438" s="175" t="s">
        <v>135</v>
      </c>
      <c r="E438" s="176" t="s">
        <v>942</v>
      </c>
      <c r="F438" s="177" t="s">
        <v>943</v>
      </c>
      <c r="G438" s="178" t="s">
        <v>190</v>
      </c>
      <c r="H438" s="179">
        <v>1</v>
      </c>
      <c r="I438" s="180"/>
      <c r="J438" s="181">
        <f>ROUND(I438*H438,2)</f>
        <v>0</v>
      </c>
      <c r="K438" s="177" t="s">
        <v>139</v>
      </c>
      <c r="L438" s="41"/>
      <c r="M438" s="182" t="s">
        <v>5</v>
      </c>
      <c r="N438" s="183" t="s">
        <v>43</v>
      </c>
      <c r="O438" s="42"/>
      <c r="P438" s="184">
        <f>O438*H438</f>
        <v>0</v>
      </c>
      <c r="Q438" s="184">
        <v>0.1056</v>
      </c>
      <c r="R438" s="184">
        <f>Q438*H438</f>
        <v>0.1056</v>
      </c>
      <c r="S438" s="184">
        <v>0</v>
      </c>
      <c r="T438" s="185">
        <f>S438*H438</f>
        <v>0</v>
      </c>
      <c r="AR438" s="24" t="s">
        <v>88</v>
      </c>
      <c r="AT438" s="24" t="s">
        <v>135</v>
      </c>
      <c r="AU438" s="24" t="s">
        <v>81</v>
      </c>
      <c r="AY438" s="24" t="s">
        <v>133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24" t="s">
        <v>77</v>
      </c>
      <c r="BK438" s="186">
        <f>ROUND(I438*H438,2)</f>
        <v>0</v>
      </c>
      <c r="BL438" s="24" t="s">
        <v>88</v>
      </c>
      <c r="BM438" s="24" t="s">
        <v>944</v>
      </c>
    </row>
    <row r="439" spans="2:51" s="11" customFormat="1" ht="13.5">
      <c r="B439" s="187"/>
      <c r="D439" s="188" t="s">
        <v>141</v>
      </c>
      <c r="E439" s="189" t="s">
        <v>5</v>
      </c>
      <c r="F439" s="190" t="s">
        <v>945</v>
      </c>
      <c r="H439" s="191" t="s">
        <v>5</v>
      </c>
      <c r="I439" s="192"/>
      <c r="L439" s="187"/>
      <c r="M439" s="193"/>
      <c r="N439" s="194"/>
      <c r="O439" s="194"/>
      <c r="P439" s="194"/>
      <c r="Q439" s="194"/>
      <c r="R439" s="194"/>
      <c r="S439" s="194"/>
      <c r="T439" s="195"/>
      <c r="AT439" s="191" t="s">
        <v>141</v>
      </c>
      <c r="AU439" s="191" t="s">
        <v>81</v>
      </c>
      <c r="AV439" s="11" t="s">
        <v>77</v>
      </c>
      <c r="AW439" s="11" t="s">
        <v>36</v>
      </c>
      <c r="AX439" s="11" t="s">
        <v>72</v>
      </c>
      <c r="AY439" s="191" t="s">
        <v>133</v>
      </c>
    </row>
    <row r="440" spans="2:51" s="12" customFormat="1" ht="13.5">
      <c r="B440" s="196"/>
      <c r="D440" s="213" t="s">
        <v>141</v>
      </c>
      <c r="E440" s="238" t="s">
        <v>5</v>
      </c>
      <c r="F440" s="239" t="s">
        <v>470</v>
      </c>
      <c r="H440" s="240">
        <v>1</v>
      </c>
      <c r="I440" s="200"/>
      <c r="L440" s="196"/>
      <c r="M440" s="201"/>
      <c r="N440" s="202"/>
      <c r="O440" s="202"/>
      <c r="P440" s="202"/>
      <c r="Q440" s="202"/>
      <c r="R440" s="202"/>
      <c r="S440" s="202"/>
      <c r="T440" s="203"/>
      <c r="AT440" s="197" t="s">
        <v>141</v>
      </c>
      <c r="AU440" s="197" t="s">
        <v>81</v>
      </c>
      <c r="AV440" s="12" t="s">
        <v>81</v>
      </c>
      <c r="AW440" s="12" t="s">
        <v>36</v>
      </c>
      <c r="AX440" s="12" t="s">
        <v>77</v>
      </c>
      <c r="AY440" s="197" t="s">
        <v>133</v>
      </c>
    </row>
    <row r="441" spans="2:65" s="1" customFormat="1" ht="22.5" customHeight="1">
      <c r="B441" s="174"/>
      <c r="C441" s="175" t="s">
        <v>572</v>
      </c>
      <c r="D441" s="175" t="s">
        <v>135</v>
      </c>
      <c r="E441" s="176" t="s">
        <v>946</v>
      </c>
      <c r="F441" s="177" t="s">
        <v>947</v>
      </c>
      <c r="G441" s="178" t="s">
        <v>190</v>
      </c>
      <c r="H441" s="179">
        <v>1</v>
      </c>
      <c r="I441" s="180"/>
      <c r="J441" s="181">
        <f>ROUND(I441*H441,2)</f>
        <v>0</v>
      </c>
      <c r="K441" s="177" t="s">
        <v>139</v>
      </c>
      <c r="L441" s="41"/>
      <c r="M441" s="182" t="s">
        <v>5</v>
      </c>
      <c r="N441" s="183" t="s">
        <v>43</v>
      </c>
      <c r="O441" s="42"/>
      <c r="P441" s="184">
        <f>O441*H441</f>
        <v>0</v>
      </c>
      <c r="Q441" s="184">
        <v>0.10661</v>
      </c>
      <c r="R441" s="184">
        <f>Q441*H441</f>
        <v>0.10661</v>
      </c>
      <c r="S441" s="184">
        <v>0</v>
      </c>
      <c r="T441" s="185">
        <f>S441*H441</f>
        <v>0</v>
      </c>
      <c r="AR441" s="24" t="s">
        <v>88</v>
      </c>
      <c r="AT441" s="24" t="s">
        <v>135</v>
      </c>
      <c r="AU441" s="24" t="s">
        <v>81</v>
      </c>
      <c r="AY441" s="24" t="s">
        <v>133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24" t="s">
        <v>77</v>
      </c>
      <c r="BK441" s="186">
        <f>ROUND(I441*H441,2)</f>
        <v>0</v>
      </c>
      <c r="BL441" s="24" t="s">
        <v>88</v>
      </c>
      <c r="BM441" s="24" t="s">
        <v>948</v>
      </c>
    </row>
    <row r="442" spans="2:51" s="11" customFormat="1" ht="13.5">
      <c r="B442" s="187"/>
      <c r="D442" s="188" t="s">
        <v>141</v>
      </c>
      <c r="E442" s="189" t="s">
        <v>5</v>
      </c>
      <c r="F442" s="190" t="s">
        <v>945</v>
      </c>
      <c r="H442" s="191" t="s">
        <v>5</v>
      </c>
      <c r="I442" s="192"/>
      <c r="L442" s="187"/>
      <c r="M442" s="193"/>
      <c r="N442" s="194"/>
      <c r="O442" s="194"/>
      <c r="P442" s="194"/>
      <c r="Q442" s="194"/>
      <c r="R442" s="194"/>
      <c r="S442" s="194"/>
      <c r="T442" s="195"/>
      <c r="AT442" s="191" t="s">
        <v>141</v>
      </c>
      <c r="AU442" s="191" t="s">
        <v>81</v>
      </c>
      <c r="AV442" s="11" t="s">
        <v>77</v>
      </c>
      <c r="AW442" s="11" t="s">
        <v>36</v>
      </c>
      <c r="AX442" s="11" t="s">
        <v>72</v>
      </c>
      <c r="AY442" s="191" t="s">
        <v>133</v>
      </c>
    </row>
    <row r="443" spans="2:51" s="12" customFormat="1" ht="13.5">
      <c r="B443" s="196"/>
      <c r="D443" s="213" t="s">
        <v>141</v>
      </c>
      <c r="E443" s="238" t="s">
        <v>5</v>
      </c>
      <c r="F443" s="239" t="s">
        <v>470</v>
      </c>
      <c r="H443" s="240">
        <v>1</v>
      </c>
      <c r="I443" s="200"/>
      <c r="L443" s="196"/>
      <c r="M443" s="201"/>
      <c r="N443" s="202"/>
      <c r="O443" s="202"/>
      <c r="P443" s="202"/>
      <c r="Q443" s="202"/>
      <c r="R443" s="202"/>
      <c r="S443" s="202"/>
      <c r="T443" s="203"/>
      <c r="AT443" s="197" t="s">
        <v>141</v>
      </c>
      <c r="AU443" s="197" t="s">
        <v>81</v>
      </c>
      <c r="AV443" s="12" t="s">
        <v>81</v>
      </c>
      <c r="AW443" s="12" t="s">
        <v>36</v>
      </c>
      <c r="AX443" s="12" t="s">
        <v>77</v>
      </c>
      <c r="AY443" s="197" t="s">
        <v>133</v>
      </c>
    </row>
    <row r="444" spans="2:65" s="1" customFormat="1" ht="22.5" customHeight="1">
      <c r="B444" s="174"/>
      <c r="C444" s="175" t="s">
        <v>579</v>
      </c>
      <c r="D444" s="175" t="s">
        <v>135</v>
      </c>
      <c r="E444" s="176" t="s">
        <v>949</v>
      </c>
      <c r="F444" s="177" t="s">
        <v>950</v>
      </c>
      <c r="G444" s="178" t="s">
        <v>190</v>
      </c>
      <c r="H444" s="179">
        <v>1</v>
      </c>
      <c r="I444" s="180"/>
      <c r="J444" s="181">
        <f>ROUND(I444*H444,2)</f>
        <v>0</v>
      </c>
      <c r="K444" s="177" t="s">
        <v>139</v>
      </c>
      <c r="L444" s="41"/>
      <c r="M444" s="182" t="s">
        <v>5</v>
      </c>
      <c r="N444" s="183" t="s">
        <v>43</v>
      </c>
      <c r="O444" s="42"/>
      <c r="P444" s="184">
        <f>O444*H444</f>
        <v>0</v>
      </c>
      <c r="Q444" s="184">
        <v>0.10762</v>
      </c>
      <c r="R444" s="184">
        <f>Q444*H444</f>
        <v>0.10762</v>
      </c>
      <c r="S444" s="184">
        <v>0</v>
      </c>
      <c r="T444" s="185">
        <f>S444*H444</f>
        <v>0</v>
      </c>
      <c r="AR444" s="24" t="s">
        <v>88</v>
      </c>
      <c r="AT444" s="24" t="s">
        <v>135</v>
      </c>
      <c r="AU444" s="24" t="s">
        <v>81</v>
      </c>
      <c r="AY444" s="24" t="s">
        <v>133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24" t="s">
        <v>77</v>
      </c>
      <c r="BK444" s="186">
        <f>ROUND(I444*H444,2)</f>
        <v>0</v>
      </c>
      <c r="BL444" s="24" t="s">
        <v>88</v>
      </c>
      <c r="BM444" s="24" t="s">
        <v>951</v>
      </c>
    </row>
    <row r="445" spans="2:51" s="11" customFormat="1" ht="13.5">
      <c r="B445" s="187"/>
      <c r="D445" s="188" t="s">
        <v>141</v>
      </c>
      <c r="E445" s="189" t="s">
        <v>5</v>
      </c>
      <c r="F445" s="190" t="s">
        <v>945</v>
      </c>
      <c r="H445" s="191" t="s">
        <v>5</v>
      </c>
      <c r="I445" s="192"/>
      <c r="L445" s="187"/>
      <c r="M445" s="193"/>
      <c r="N445" s="194"/>
      <c r="O445" s="194"/>
      <c r="P445" s="194"/>
      <c r="Q445" s="194"/>
      <c r="R445" s="194"/>
      <c r="S445" s="194"/>
      <c r="T445" s="195"/>
      <c r="AT445" s="191" t="s">
        <v>141</v>
      </c>
      <c r="AU445" s="191" t="s">
        <v>81</v>
      </c>
      <c r="AV445" s="11" t="s">
        <v>77</v>
      </c>
      <c r="AW445" s="11" t="s">
        <v>36</v>
      </c>
      <c r="AX445" s="11" t="s">
        <v>72</v>
      </c>
      <c r="AY445" s="191" t="s">
        <v>133</v>
      </c>
    </row>
    <row r="446" spans="2:51" s="12" customFormat="1" ht="13.5">
      <c r="B446" s="196"/>
      <c r="D446" s="213" t="s">
        <v>141</v>
      </c>
      <c r="E446" s="238" t="s">
        <v>5</v>
      </c>
      <c r="F446" s="239" t="s">
        <v>470</v>
      </c>
      <c r="H446" s="240">
        <v>1</v>
      </c>
      <c r="I446" s="200"/>
      <c r="L446" s="196"/>
      <c r="M446" s="201"/>
      <c r="N446" s="202"/>
      <c r="O446" s="202"/>
      <c r="P446" s="202"/>
      <c r="Q446" s="202"/>
      <c r="R446" s="202"/>
      <c r="S446" s="202"/>
      <c r="T446" s="203"/>
      <c r="AT446" s="197" t="s">
        <v>141</v>
      </c>
      <c r="AU446" s="197" t="s">
        <v>81</v>
      </c>
      <c r="AV446" s="12" t="s">
        <v>81</v>
      </c>
      <c r="AW446" s="12" t="s">
        <v>36</v>
      </c>
      <c r="AX446" s="12" t="s">
        <v>77</v>
      </c>
      <c r="AY446" s="197" t="s">
        <v>133</v>
      </c>
    </row>
    <row r="447" spans="2:65" s="1" customFormat="1" ht="22.5" customHeight="1">
      <c r="B447" s="174"/>
      <c r="C447" s="175" t="s">
        <v>585</v>
      </c>
      <c r="D447" s="175" t="s">
        <v>135</v>
      </c>
      <c r="E447" s="176" t="s">
        <v>952</v>
      </c>
      <c r="F447" s="177" t="s">
        <v>953</v>
      </c>
      <c r="G447" s="178" t="s">
        <v>190</v>
      </c>
      <c r="H447" s="179">
        <v>2</v>
      </c>
      <c r="I447" s="180"/>
      <c r="J447" s="181">
        <f>ROUND(I447*H447,2)</f>
        <v>0</v>
      </c>
      <c r="K447" s="177" t="s">
        <v>139</v>
      </c>
      <c r="L447" s="41"/>
      <c r="M447" s="182" t="s">
        <v>5</v>
      </c>
      <c r="N447" s="183" t="s">
        <v>43</v>
      </c>
      <c r="O447" s="42"/>
      <c r="P447" s="184">
        <f>O447*H447</f>
        <v>0</v>
      </c>
      <c r="Q447" s="184">
        <v>0.01212</v>
      </c>
      <c r="R447" s="184">
        <f>Q447*H447</f>
        <v>0.02424</v>
      </c>
      <c r="S447" s="184">
        <v>0</v>
      </c>
      <c r="T447" s="185">
        <f>S447*H447</f>
        <v>0</v>
      </c>
      <c r="AR447" s="24" t="s">
        <v>88</v>
      </c>
      <c r="AT447" s="24" t="s">
        <v>135</v>
      </c>
      <c r="AU447" s="24" t="s">
        <v>81</v>
      </c>
      <c r="AY447" s="24" t="s">
        <v>133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24" t="s">
        <v>77</v>
      </c>
      <c r="BK447" s="186">
        <f>ROUND(I447*H447,2)</f>
        <v>0</v>
      </c>
      <c r="BL447" s="24" t="s">
        <v>88</v>
      </c>
      <c r="BM447" s="24" t="s">
        <v>954</v>
      </c>
    </row>
    <row r="448" spans="2:51" s="11" customFormat="1" ht="13.5">
      <c r="B448" s="187"/>
      <c r="D448" s="188" t="s">
        <v>141</v>
      </c>
      <c r="E448" s="189" t="s">
        <v>5</v>
      </c>
      <c r="F448" s="190" t="s">
        <v>945</v>
      </c>
      <c r="H448" s="191" t="s">
        <v>5</v>
      </c>
      <c r="I448" s="192"/>
      <c r="L448" s="187"/>
      <c r="M448" s="193"/>
      <c r="N448" s="194"/>
      <c r="O448" s="194"/>
      <c r="P448" s="194"/>
      <c r="Q448" s="194"/>
      <c r="R448" s="194"/>
      <c r="S448" s="194"/>
      <c r="T448" s="195"/>
      <c r="AT448" s="191" t="s">
        <v>141</v>
      </c>
      <c r="AU448" s="191" t="s">
        <v>81</v>
      </c>
      <c r="AV448" s="11" t="s">
        <v>77</v>
      </c>
      <c r="AW448" s="11" t="s">
        <v>36</v>
      </c>
      <c r="AX448" s="11" t="s">
        <v>72</v>
      </c>
      <c r="AY448" s="191" t="s">
        <v>133</v>
      </c>
    </row>
    <row r="449" spans="2:51" s="12" customFormat="1" ht="13.5">
      <c r="B449" s="196"/>
      <c r="D449" s="213" t="s">
        <v>141</v>
      </c>
      <c r="E449" s="238" t="s">
        <v>5</v>
      </c>
      <c r="F449" s="239" t="s">
        <v>955</v>
      </c>
      <c r="H449" s="240">
        <v>2</v>
      </c>
      <c r="I449" s="200"/>
      <c r="L449" s="196"/>
      <c r="M449" s="201"/>
      <c r="N449" s="202"/>
      <c r="O449" s="202"/>
      <c r="P449" s="202"/>
      <c r="Q449" s="202"/>
      <c r="R449" s="202"/>
      <c r="S449" s="202"/>
      <c r="T449" s="203"/>
      <c r="AT449" s="197" t="s">
        <v>141</v>
      </c>
      <c r="AU449" s="197" t="s">
        <v>81</v>
      </c>
      <c r="AV449" s="12" t="s">
        <v>81</v>
      </c>
      <c r="AW449" s="12" t="s">
        <v>36</v>
      </c>
      <c r="AX449" s="12" t="s">
        <v>77</v>
      </c>
      <c r="AY449" s="197" t="s">
        <v>133</v>
      </c>
    </row>
    <row r="450" spans="2:65" s="1" customFormat="1" ht="22.5" customHeight="1">
      <c r="B450" s="174"/>
      <c r="C450" s="175" t="s">
        <v>589</v>
      </c>
      <c r="D450" s="175" t="s">
        <v>135</v>
      </c>
      <c r="E450" s="176" t="s">
        <v>956</v>
      </c>
      <c r="F450" s="177" t="s">
        <v>957</v>
      </c>
      <c r="G450" s="178" t="s">
        <v>190</v>
      </c>
      <c r="H450" s="179">
        <v>1</v>
      </c>
      <c r="I450" s="180"/>
      <c r="J450" s="181">
        <f>ROUND(I450*H450,2)</f>
        <v>0</v>
      </c>
      <c r="K450" s="177" t="s">
        <v>139</v>
      </c>
      <c r="L450" s="41"/>
      <c r="M450" s="182" t="s">
        <v>5</v>
      </c>
      <c r="N450" s="183" t="s">
        <v>43</v>
      </c>
      <c r="O450" s="42"/>
      <c r="P450" s="184">
        <f>O450*H450</f>
        <v>0</v>
      </c>
      <c r="Q450" s="184">
        <v>0.02424</v>
      </c>
      <c r="R450" s="184">
        <f>Q450*H450</f>
        <v>0.02424</v>
      </c>
      <c r="S450" s="184">
        <v>0</v>
      </c>
      <c r="T450" s="185">
        <f>S450*H450</f>
        <v>0</v>
      </c>
      <c r="AR450" s="24" t="s">
        <v>88</v>
      </c>
      <c r="AT450" s="24" t="s">
        <v>135</v>
      </c>
      <c r="AU450" s="24" t="s">
        <v>81</v>
      </c>
      <c r="AY450" s="24" t="s">
        <v>133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24" t="s">
        <v>77</v>
      </c>
      <c r="BK450" s="186">
        <f>ROUND(I450*H450,2)</f>
        <v>0</v>
      </c>
      <c r="BL450" s="24" t="s">
        <v>88</v>
      </c>
      <c r="BM450" s="24" t="s">
        <v>958</v>
      </c>
    </row>
    <row r="451" spans="2:51" s="11" customFormat="1" ht="13.5">
      <c r="B451" s="187"/>
      <c r="D451" s="188" t="s">
        <v>141</v>
      </c>
      <c r="E451" s="189" t="s">
        <v>5</v>
      </c>
      <c r="F451" s="190" t="s">
        <v>945</v>
      </c>
      <c r="H451" s="191" t="s">
        <v>5</v>
      </c>
      <c r="I451" s="192"/>
      <c r="L451" s="187"/>
      <c r="M451" s="193"/>
      <c r="N451" s="194"/>
      <c r="O451" s="194"/>
      <c r="P451" s="194"/>
      <c r="Q451" s="194"/>
      <c r="R451" s="194"/>
      <c r="S451" s="194"/>
      <c r="T451" s="195"/>
      <c r="AT451" s="191" t="s">
        <v>141</v>
      </c>
      <c r="AU451" s="191" t="s">
        <v>81</v>
      </c>
      <c r="AV451" s="11" t="s">
        <v>77</v>
      </c>
      <c r="AW451" s="11" t="s">
        <v>36</v>
      </c>
      <c r="AX451" s="11" t="s">
        <v>72</v>
      </c>
      <c r="AY451" s="191" t="s">
        <v>133</v>
      </c>
    </row>
    <row r="452" spans="2:51" s="12" customFormat="1" ht="13.5">
      <c r="B452" s="196"/>
      <c r="D452" s="213" t="s">
        <v>141</v>
      </c>
      <c r="E452" s="238" t="s">
        <v>5</v>
      </c>
      <c r="F452" s="239" t="s">
        <v>470</v>
      </c>
      <c r="H452" s="240">
        <v>1</v>
      </c>
      <c r="I452" s="200"/>
      <c r="L452" s="196"/>
      <c r="M452" s="201"/>
      <c r="N452" s="202"/>
      <c r="O452" s="202"/>
      <c r="P452" s="202"/>
      <c r="Q452" s="202"/>
      <c r="R452" s="202"/>
      <c r="S452" s="202"/>
      <c r="T452" s="203"/>
      <c r="AT452" s="197" t="s">
        <v>141</v>
      </c>
      <c r="AU452" s="197" t="s">
        <v>81</v>
      </c>
      <c r="AV452" s="12" t="s">
        <v>81</v>
      </c>
      <c r="AW452" s="12" t="s">
        <v>36</v>
      </c>
      <c r="AX452" s="12" t="s">
        <v>77</v>
      </c>
      <c r="AY452" s="197" t="s">
        <v>133</v>
      </c>
    </row>
    <row r="453" spans="2:65" s="1" customFormat="1" ht="22.5" customHeight="1">
      <c r="B453" s="174"/>
      <c r="C453" s="175" t="s">
        <v>597</v>
      </c>
      <c r="D453" s="175" t="s">
        <v>135</v>
      </c>
      <c r="E453" s="176" t="s">
        <v>959</v>
      </c>
      <c r="F453" s="177" t="s">
        <v>960</v>
      </c>
      <c r="G453" s="178" t="s">
        <v>190</v>
      </c>
      <c r="H453" s="179">
        <v>3</v>
      </c>
      <c r="I453" s="180"/>
      <c r="J453" s="181">
        <f>ROUND(I453*H453,2)</f>
        <v>0</v>
      </c>
      <c r="K453" s="177" t="s">
        <v>139</v>
      </c>
      <c r="L453" s="41"/>
      <c r="M453" s="182" t="s">
        <v>5</v>
      </c>
      <c r="N453" s="183" t="s">
        <v>43</v>
      </c>
      <c r="O453" s="42"/>
      <c r="P453" s="184">
        <f>O453*H453</f>
        <v>0</v>
      </c>
      <c r="Q453" s="184">
        <v>0</v>
      </c>
      <c r="R453" s="184">
        <f>Q453*H453</f>
        <v>0</v>
      </c>
      <c r="S453" s="184">
        <v>0</v>
      </c>
      <c r="T453" s="185">
        <f>S453*H453</f>
        <v>0</v>
      </c>
      <c r="AR453" s="24" t="s">
        <v>88</v>
      </c>
      <c r="AT453" s="24" t="s">
        <v>135</v>
      </c>
      <c r="AU453" s="24" t="s">
        <v>81</v>
      </c>
      <c r="AY453" s="24" t="s">
        <v>133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24" t="s">
        <v>77</v>
      </c>
      <c r="BK453" s="186">
        <f>ROUND(I453*H453,2)</f>
        <v>0</v>
      </c>
      <c r="BL453" s="24" t="s">
        <v>88</v>
      </c>
      <c r="BM453" s="24" t="s">
        <v>961</v>
      </c>
    </row>
    <row r="454" spans="2:51" s="11" customFormat="1" ht="13.5">
      <c r="B454" s="187"/>
      <c r="D454" s="188" t="s">
        <v>141</v>
      </c>
      <c r="E454" s="189" t="s">
        <v>5</v>
      </c>
      <c r="F454" s="190" t="s">
        <v>945</v>
      </c>
      <c r="H454" s="191" t="s">
        <v>5</v>
      </c>
      <c r="I454" s="192"/>
      <c r="L454" s="187"/>
      <c r="M454" s="193"/>
      <c r="N454" s="194"/>
      <c r="O454" s="194"/>
      <c r="P454" s="194"/>
      <c r="Q454" s="194"/>
      <c r="R454" s="194"/>
      <c r="S454" s="194"/>
      <c r="T454" s="195"/>
      <c r="AT454" s="191" t="s">
        <v>141</v>
      </c>
      <c r="AU454" s="191" t="s">
        <v>81</v>
      </c>
      <c r="AV454" s="11" t="s">
        <v>77</v>
      </c>
      <c r="AW454" s="11" t="s">
        <v>36</v>
      </c>
      <c r="AX454" s="11" t="s">
        <v>72</v>
      </c>
      <c r="AY454" s="191" t="s">
        <v>133</v>
      </c>
    </row>
    <row r="455" spans="2:51" s="12" customFormat="1" ht="13.5">
      <c r="B455" s="196"/>
      <c r="D455" s="213" t="s">
        <v>141</v>
      </c>
      <c r="E455" s="238" t="s">
        <v>5</v>
      </c>
      <c r="F455" s="239" t="s">
        <v>962</v>
      </c>
      <c r="H455" s="240">
        <v>3</v>
      </c>
      <c r="I455" s="200"/>
      <c r="L455" s="196"/>
      <c r="M455" s="201"/>
      <c r="N455" s="202"/>
      <c r="O455" s="202"/>
      <c r="P455" s="202"/>
      <c r="Q455" s="202"/>
      <c r="R455" s="202"/>
      <c r="S455" s="202"/>
      <c r="T455" s="203"/>
      <c r="AT455" s="197" t="s">
        <v>141</v>
      </c>
      <c r="AU455" s="197" t="s">
        <v>81</v>
      </c>
      <c r="AV455" s="12" t="s">
        <v>81</v>
      </c>
      <c r="AW455" s="12" t="s">
        <v>36</v>
      </c>
      <c r="AX455" s="12" t="s">
        <v>77</v>
      </c>
      <c r="AY455" s="197" t="s">
        <v>133</v>
      </c>
    </row>
    <row r="456" spans="2:65" s="1" customFormat="1" ht="31.5" customHeight="1">
      <c r="B456" s="174"/>
      <c r="C456" s="175" t="s">
        <v>607</v>
      </c>
      <c r="D456" s="175" t="s">
        <v>135</v>
      </c>
      <c r="E456" s="176" t="s">
        <v>963</v>
      </c>
      <c r="F456" s="177" t="s">
        <v>964</v>
      </c>
      <c r="G456" s="178" t="s">
        <v>190</v>
      </c>
      <c r="H456" s="179">
        <v>3</v>
      </c>
      <c r="I456" s="180"/>
      <c r="J456" s="181">
        <f>ROUND(I456*H456,2)</f>
        <v>0</v>
      </c>
      <c r="K456" s="177" t="s">
        <v>139</v>
      </c>
      <c r="L456" s="41"/>
      <c r="M456" s="182" t="s">
        <v>5</v>
      </c>
      <c r="N456" s="183" t="s">
        <v>43</v>
      </c>
      <c r="O456" s="42"/>
      <c r="P456" s="184">
        <f>O456*H456</f>
        <v>0</v>
      </c>
      <c r="Q456" s="184">
        <v>0.35248</v>
      </c>
      <c r="R456" s="184">
        <f>Q456*H456</f>
        <v>1.0574400000000002</v>
      </c>
      <c r="S456" s="184">
        <v>0</v>
      </c>
      <c r="T456" s="185">
        <f>S456*H456</f>
        <v>0</v>
      </c>
      <c r="AR456" s="24" t="s">
        <v>88</v>
      </c>
      <c r="AT456" s="24" t="s">
        <v>135</v>
      </c>
      <c r="AU456" s="24" t="s">
        <v>81</v>
      </c>
      <c r="AY456" s="24" t="s">
        <v>133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24" t="s">
        <v>77</v>
      </c>
      <c r="BK456" s="186">
        <f>ROUND(I456*H456,2)</f>
        <v>0</v>
      </c>
      <c r="BL456" s="24" t="s">
        <v>88</v>
      </c>
      <c r="BM456" s="24" t="s">
        <v>965</v>
      </c>
    </row>
    <row r="457" spans="2:51" s="11" customFormat="1" ht="13.5">
      <c r="B457" s="187"/>
      <c r="D457" s="188" t="s">
        <v>141</v>
      </c>
      <c r="E457" s="189" t="s">
        <v>5</v>
      </c>
      <c r="F457" s="190" t="s">
        <v>945</v>
      </c>
      <c r="H457" s="191" t="s">
        <v>5</v>
      </c>
      <c r="I457" s="192"/>
      <c r="L457" s="187"/>
      <c r="M457" s="193"/>
      <c r="N457" s="194"/>
      <c r="O457" s="194"/>
      <c r="P457" s="194"/>
      <c r="Q457" s="194"/>
      <c r="R457" s="194"/>
      <c r="S457" s="194"/>
      <c r="T457" s="195"/>
      <c r="AT457" s="191" t="s">
        <v>141</v>
      </c>
      <c r="AU457" s="191" t="s">
        <v>81</v>
      </c>
      <c r="AV457" s="11" t="s">
        <v>77</v>
      </c>
      <c r="AW457" s="11" t="s">
        <v>36</v>
      </c>
      <c r="AX457" s="11" t="s">
        <v>72</v>
      </c>
      <c r="AY457" s="191" t="s">
        <v>133</v>
      </c>
    </row>
    <row r="458" spans="2:51" s="11" customFormat="1" ht="13.5">
      <c r="B458" s="187"/>
      <c r="D458" s="188" t="s">
        <v>141</v>
      </c>
      <c r="E458" s="189" t="s">
        <v>5</v>
      </c>
      <c r="F458" s="190" t="s">
        <v>966</v>
      </c>
      <c r="H458" s="191" t="s">
        <v>5</v>
      </c>
      <c r="I458" s="192"/>
      <c r="L458" s="187"/>
      <c r="M458" s="193"/>
      <c r="N458" s="194"/>
      <c r="O458" s="194"/>
      <c r="P458" s="194"/>
      <c r="Q458" s="194"/>
      <c r="R458" s="194"/>
      <c r="S458" s="194"/>
      <c r="T458" s="195"/>
      <c r="AT458" s="191" t="s">
        <v>141</v>
      </c>
      <c r="AU458" s="191" t="s">
        <v>81</v>
      </c>
      <c r="AV458" s="11" t="s">
        <v>77</v>
      </c>
      <c r="AW458" s="11" t="s">
        <v>36</v>
      </c>
      <c r="AX458" s="11" t="s">
        <v>72</v>
      </c>
      <c r="AY458" s="191" t="s">
        <v>133</v>
      </c>
    </row>
    <row r="459" spans="2:51" s="11" customFormat="1" ht="13.5">
      <c r="B459" s="187"/>
      <c r="D459" s="188" t="s">
        <v>141</v>
      </c>
      <c r="E459" s="189" t="s">
        <v>5</v>
      </c>
      <c r="F459" s="190" t="s">
        <v>967</v>
      </c>
      <c r="H459" s="191" t="s">
        <v>5</v>
      </c>
      <c r="I459" s="192"/>
      <c r="L459" s="187"/>
      <c r="M459" s="193"/>
      <c r="N459" s="194"/>
      <c r="O459" s="194"/>
      <c r="P459" s="194"/>
      <c r="Q459" s="194"/>
      <c r="R459" s="194"/>
      <c r="S459" s="194"/>
      <c r="T459" s="195"/>
      <c r="AT459" s="191" t="s">
        <v>141</v>
      </c>
      <c r="AU459" s="191" t="s">
        <v>81</v>
      </c>
      <c r="AV459" s="11" t="s">
        <v>77</v>
      </c>
      <c r="AW459" s="11" t="s">
        <v>36</v>
      </c>
      <c r="AX459" s="11" t="s">
        <v>72</v>
      </c>
      <c r="AY459" s="191" t="s">
        <v>133</v>
      </c>
    </row>
    <row r="460" spans="2:51" s="11" customFormat="1" ht="13.5">
      <c r="B460" s="187"/>
      <c r="D460" s="188" t="s">
        <v>141</v>
      </c>
      <c r="E460" s="189" t="s">
        <v>5</v>
      </c>
      <c r="F460" s="190" t="s">
        <v>968</v>
      </c>
      <c r="H460" s="191" t="s">
        <v>5</v>
      </c>
      <c r="I460" s="192"/>
      <c r="L460" s="187"/>
      <c r="M460" s="193"/>
      <c r="N460" s="194"/>
      <c r="O460" s="194"/>
      <c r="P460" s="194"/>
      <c r="Q460" s="194"/>
      <c r="R460" s="194"/>
      <c r="S460" s="194"/>
      <c r="T460" s="195"/>
      <c r="AT460" s="191" t="s">
        <v>141</v>
      </c>
      <c r="AU460" s="191" t="s">
        <v>81</v>
      </c>
      <c r="AV460" s="11" t="s">
        <v>77</v>
      </c>
      <c r="AW460" s="11" t="s">
        <v>36</v>
      </c>
      <c r="AX460" s="11" t="s">
        <v>72</v>
      </c>
      <c r="AY460" s="191" t="s">
        <v>133</v>
      </c>
    </row>
    <row r="461" spans="2:51" s="11" customFormat="1" ht="13.5">
      <c r="B461" s="187"/>
      <c r="D461" s="188" t="s">
        <v>141</v>
      </c>
      <c r="E461" s="189" t="s">
        <v>5</v>
      </c>
      <c r="F461" s="190" t="s">
        <v>969</v>
      </c>
      <c r="H461" s="191" t="s">
        <v>5</v>
      </c>
      <c r="I461" s="192"/>
      <c r="L461" s="187"/>
      <c r="M461" s="193"/>
      <c r="N461" s="194"/>
      <c r="O461" s="194"/>
      <c r="P461" s="194"/>
      <c r="Q461" s="194"/>
      <c r="R461" s="194"/>
      <c r="S461" s="194"/>
      <c r="T461" s="195"/>
      <c r="AT461" s="191" t="s">
        <v>141</v>
      </c>
      <c r="AU461" s="191" t="s">
        <v>81</v>
      </c>
      <c r="AV461" s="11" t="s">
        <v>77</v>
      </c>
      <c r="AW461" s="11" t="s">
        <v>36</v>
      </c>
      <c r="AX461" s="11" t="s">
        <v>72</v>
      </c>
      <c r="AY461" s="191" t="s">
        <v>133</v>
      </c>
    </row>
    <row r="462" spans="2:51" s="12" customFormat="1" ht="13.5">
      <c r="B462" s="196"/>
      <c r="D462" s="213" t="s">
        <v>141</v>
      </c>
      <c r="E462" s="238" t="s">
        <v>5</v>
      </c>
      <c r="F462" s="239" t="s">
        <v>962</v>
      </c>
      <c r="H462" s="240">
        <v>3</v>
      </c>
      <c r="I462" s="200"/>
      <c r="L462" s="196"/>
      <c r="M462" s="201"/>
      <c r="N462" s="202"/>
      <c r="O462" s="202"/>
      <c r="P462" s="202"/>
      <c r="Q462" s="202"/>
      <c r="R462" s="202"/>
      <c r="S462" s="202"/>
      <c r="T462" s="203"/>
      <c r="AT462" s="197" t="s">
        <v>141</v>
      </c>
      <c r="AU462" s="197" t="s">
        <v>81</v>
      </c>
      <c r="AV462" s="12" t="s">
        <v>81</v>
      </c>
      <c r="AW462" s="12" t="s">
        <v>36</v>
      </c>
      <c r="AX462" s="12" t="s">
        <v>77</v>
      </c>
      <c r="AY462" s="197" t="s">
        <v>133</v>
      </c>
    </row>
    <row r="463" spans="2:65" s="1" customFormat="1" ht="22.5" customHeight="1">
      <c r="B463" s="174"/>
      <c r="C463" s="175" t="s">
        <v>613</v>
      </c>
      <c r="D463" s="175" t="s">
        <v>135</v>
      </c>
      <c r="E463" s="176" t="s">
        <v>970</v>
      </c>
      <c r="F463" s="177" t="s">
        <v>971</v>
      </c>
      <c r="G463" s="178" t="s">
        <v>190</v>
      </c>
      <c r="H463" s="179">
        <v>2</v>
      </c>
      <c r="I463" s="180"/>
      <c r="J463" s="181">
        <f>ROUND(I463*H463,2)</f>
        <v>0</v>
      </c>
      <c r="K463" s="177" t="s">
        <v>139</v>
      </c>
      <c r="L463" s="41"/>
      <c r="M463" s="182" t="s">
        <v>5</v>
      </c>
      <c r="N463" s="183" t="s">
        <v>43</v>
      </c>
      <c r="O463" s="42"/>
      <c r="P463" s="184">
        <f>O463*H463</f>
        <v>0</v>
      </c>
      <c r="Q463" s="184">
        <v>0.00702</v>
      </c>
      <c r="R463" s="184">
        <f>Q463*H463</f>
        <v>0.01404</v>
      </c>
      <c r="S463" s="184">
        <v>0</v>
      </c>
      <c r="T463" s="185">
        <f>S463*H463</f>
        <v>0</v>
      </c>
      <c r="AR463" s="24" t="s">
        <v>88</v>
      </c>
      <c r="AT463" s="24" t="s">
        <v>135</v>
      </c>
      <c r="AU463" s="24" t="s">
        <v>81</v>
      </c>
      <c r="AY463" s="24" t="s">
        <v>133</v>
      </c>
      <c r="BE463" s="186">
        <f>IF(N463="základní",J463,0)</f>
        <v>0</v>
      </c>
      <c r="BF463" s="186">
        <f>IF(N463="snížená",J463,0)</f>
        <v>0</v>
      </c>
      <c r="BG463" s="186">
        <f>IF(N463="zákl. přenesená",J463,0)</f>
        <v>0</v>
      </c>
      <c r="BH463" s="186">
        <f>IF(N463="sníž. přenesená",J463,0)</f>
        <v>0</v>
      </c>
      <c r="BI463" s="186">
        <f>IF(N463="nulová",J463,0)</f>
        <v>0</v>
      </c>
      <c r="BJ463" s="24" t="s">
        <v>77</v>
      </c>
      <c r="BK463" s="186">
        <f>ROUND(I463*H463,2)</f>
        <v>0</v>
      </c>
      <c r="BL463" s="24" t="s">
        <v>88</v>
      </c>
      <c r="BM463" s="24" t="s">
        <v>972</v>
      </c>
    </row>
    <row r="464" spans="2:51" s="11" customFormat="1" ht="13.5">
      <c r="B464" s="187"/>
      <c r="D464" s="188" t="s">
        <v>141</v>
      </c>
      <c r="E464" s="189" t="s">
        <v>5</v>
      </c>
      <c r="F464" s="190" t="s">
        <v>910</v>
      </c>
      <c r="H464" s="191" t="s">
        <v>5</v>
      </c>
      <c r="I464" s="192"/>
      <c r="L464" s="187"/>
      <c r="M464" s="193"/>
      <c r="N464" s="194"/>
      <c r="O464" s="194"/>
      <c r="P464" s="194"/>
      <c r="Q464" s="194"/>
      <c r="R464" s="194"/>
      <c r="S464" s="194"/>
      <c r="T464" s="195"/>
      <c r="AT464" s="191" t="s">
        <v>141</v>
      </c>
      <c r="AU464" s="191" t="s">
        <v>81</v>
      </c>
      <c r="AV464" s="11" t="s">
        <v>77</v>
      </c>
      <c r="AW464" s="11" t="s">
        <v>36</v>
      </c>
      <c r="AX464" s="11" t="s">
        <v>72</v>
      </c>
      <c r="AY464" s="191" t="s">
        <v>133</v>
      </c>
    </row>
    <row r="465" spans="2:51" s="12" customFormat="1" ht="13.5">
      <c r="B465" s="196"/>
      <c r="D465" s="213" t="s">
        <v>141</v>
      </c>
      <c r="E465" s="238" t="s">
        <v>5</v>
      </c>
      <c r="F465" s="239" t="s">
        <v>594</v>
      </c>
      <c r="H465" s="240">
        <v>2</v>
      </c>
      <c r="I465" s="200"/>
      <c r="L465" s="196"/>
      <c r="M465" s="201"/>
      <c r="N465" s="202"/>
      <c r="O465" s="202"/>
      <c r="P465" s="202"/>
      <c r="Q465" s="202"/>
      <c r="R465" s="202"/>
      <c r="S465" s="202"/>
      <c r="T465" s="203"/>
      <c r="AT465" s="197" t="s">
        <v>141</v>
      </c>
      <c r="AU465" s="197" t="s">
        <v>81</v>
      </c>
      <c r="AV465" s="12" t="s">
        <v>81</v>
      </c>
      <c r="AW465" s="12" t="s">
        <v>36</v>
      </c>
      <c r="AX465" s="12" t="s">
        <v>77</v>
      </c>
      <c r="AY465" s="197" t="s">
        <v>133</v>
      </c>
    </row>
    <row r="466" spans="2:65" s="1" customFormat="1" ht="22.5" customHeight="1">
      <c r="B466" s="174"/>
      <c r="C466" s="225" t="s">
        <v>617</v>
      </c>
      <c r="D466" s="225" t="s">
        <v>212</v>
      </c>
      <c r="E466" s="226" t="s">
        <v>973</v>
      </c>
      <c r="F466" s="227" t="s">
        <v>974</v>
      </c>
      <c r="G466" s="228" t="s">
        <v>190</v>
      </c>
      <c r="H466" s="229">
        <v>2</v>
      </c>
      <c r="I466" s="230"/>
      <c r="J466" s="231">
        <f>ROUND(I466*H466,2)</f>
        <v>0</v>
      </c>
      <c r="K466" s="227" t="s">
        <v>5</v>
      </c>
      <c r="L466" s="232"/>
      <c r="M466" s="233" t="s">
        <v>5</v>
      </c>
      <c r="N466" s="234" t="s">
        <v>43</v>
      </c>
      <c r="O466" s="42"/>
      <c r="P466" s="184">
        <f>O466*H466</f>
        <v>0</v>
      </c>
      <c r="Q466" s="184">
        <v>0.056</v>
      </c>
      <c r="R466" s="184">
        <f>Q466*H466</f>
        <v>0.112</v>
      </c>
      <c r="S466" s="184">
        <v>0</v>
      </c>
      <c r="T466" s="185">
        <f>S466*H466</f>
        <v>0</v>
      </c>
      <c r="AR466" s="24" t="s">
        <v>174</v>
      </c>
      <c r="AT466" s="24" t="s">
        <v>212</v>
      </c>
      <c r="AU466" s="24" t="s">
        <v>81</v>
      </c>
      <c r="AY466" s="24" t="s">
        <v>133</v>
      </c>
      <c r="BE466" s="186">
        <f>IF(N466="základní",J466,0)</f>
        <v>0</v>
      </c>
      <c r="BF466" s="186">
        <f>IF(N466="snížená",J466,0)</f>
        <v>0</v>
      </c>
      <c r="BG466" s="186">
        <f>IF(N466="zákl. přenesená",J466,0)</f>
        <v>0</v>
      </c>
      <c r="BH466" s="186">
        <f>IF(N466="sníž. přenesená",J466,0)</f>
        <v>0</v>
      </c>
      <c r="BI466" s="186">
        <f>IF(N466="nulová",J466,0)</f>
        <v>0</v>
      </c>
      <c r="BJ466" s="24" t="s">
        <v>77</v>
      </c>
      <c r="BK466" s="186">
        <f>ROUND(I466*H466,2)</f>
        <v>0</v>
      </c>
      <c r="BL466" s="24" t="s">
        <v>88</v>
      </c>
      <c r="BM466" s="24" t="s">
        <v>975</v>
      </c>
    </row>
    <row r="467" spans="2:51" s="11" customFormat="1" ht="13.5">
      <c r="B467" s="187"/>
      <c r="D467" s="188" t="s">
        <v>141</v>
      </c>
      <c r="E467" s="189" t="s">
        <v>5</v>
      </c>
      <c r="F467" s="190" t="s">
        <v>910</v>
      </c>
      <c r="H467" s="191" t="s">
        <v>5</v>
      </c>
      <c r="I467" s="192"/>
      <c r="L467" s="187"/>
      <c r="M467" s="193"/>
      <c r="N467" s="194"/>
      <c r="O467" s="194"/>
      <c r="P467" s="194"/>
      <c r="Q467" s="194"/>
      <c r="R467" s="194"/>
      <c r="S467" s="194"/>
      <c r="T467" s="195"/>
      <c r="AT467" s="191" t="s">
        <v>141</v>
      </c>
      <c r="AU467" s="191" t="s">
        <v>81</v>
      </c>
      <c r="AV467" s="11" t="s">
        <v>77</v>
      </c>
      <c r="AW467" s="11" t="s">
        <v>36</v>
      </c>
      <c r="AX467" s="11" t="s">
        <v>72</v>
      </c>
      <c r="AY467" s="191" t="s">
        <v>133</v>
      </c>
    </row>
    <row r="468" spans="2:51" s="12" customFormat="1" ht="13.5">
      <c r="B468" s="196"/>
      <c r="D468" s="213" t="s">
        <v>141</v>
      </c>
      <c r="E468" s="238" t="s">
        <v>5</v>
      </c>
      <c r="F468" s="239" t="s">
        <v>594</v>
      </c>
      <c r="H468" s="240">
        <v>2</v>
      </c>
      <c r="I468" s="200"/>
      <c r="L468" s="196"/>
      <c r="M468" s="201"/>
      <c r="N468" s="202"/>
      <c r="O468" s="202"/>
      <c r="P468" s="202"/>
      <c r="Q468" s="202"/>
      <c r="R468" s="202"/>
      <c r="S468" s="202"/>
      <c r="T468" s="203"/>
      <c r="AT468" s="197" t="s">
        <v>141</v>
      </c>
      <c r="AU468" s="197" t="s">
        <v>81</v>
      </c>
      <c r="AV468" s="12" t="s">
        <v>81</v>
      </c>
      <c r="AW468" s="12" t="s">
        <v>36</v>
      </c>
      <c r="AX468" s="12" t="s">
        <v>77</v>
      </c>
      <c r="AY468" s="197" t="s">
        <v>133</v>
      </c>
    </row>
    <row r="469" spans="2:65" s="1" customFormat="1" ht="22.5" customHeight="1">
      <c r="B469" s="174"/>
      <c r="C469" s="175" t="s">
        <v>621</v>
      </c>
      <c r="D469" s="175" t="s">
        <v>135</v>
      </c>
      <c r="E469" s="176" t="s">
        <v>976</v>
      </c>
      <c r="F469" s="177" t="s">
        <v>977</v>
      </c>
      <c r="G469" s="178" t="s">
        <v>138</v>
      </c>
      <c r="H469" s="179">
        <v>0.5</v>
      </c>
      <c r="I469" s="180"/>
      <c r="J469" s="181">
        <f>ROUND(I469*H469,2)</f>
        <v>0</v>
      </c>
      <c r="K469" s="177" t="s">
        <v>139</v>
      </c>
      <c r="L469" s="41"/>
      <c r="M469" s="182" t="s">
        <v>5</v>
      </c>
      <c r="N469" s="183" t="s">
        <v>43</v>
      </c>
      <c r="O469" s="42"/>
      <c r="P469" s="184">
        <f>O469*H469</f>
        <v>0</v>
      </c>
      <c r="Q469" s="184">
        <v>0</v>
      </c>
      <c r="R469" s="184">
        <f>Q469*H469</f>
        <v>0</v>
      </c>
      <c r="S469" s="184">
        <v>0</v>
      </c>
      <c r="T469" s="185">
        <f>S469*H469</f>
        <v>0</v>
      </c>
      <c r="AR469" s="24" t="s">
        <v>88</v>
      </c>
      <c r="AT469" s="24" t="s">
        <v>135</v>
      </c>
      <c r="AU469" s="24" t="s">
        <v>81</v>
      </c>
      <c r="AY469" s="24" t="s">
        <v>133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24" t="s">
        <v>77</v>
      </c>
      <c r="BK469" s="186">
        <f>ROUND(I469*H469,2)</f>
        <v>0</v>
      </c>
      <c r="BL469" s="24" t="s">
        <v>88</v>
      </c>
      <c r="BM469" s="24" t="s">
        <v>978</v>
      </c>
    </row>
    <row r="470" spans="2:51" s="11" customFormat="1" ht="13.5">
      <c r="B470" s="187"/>
      <c r="D470" s="188" t="s">
        <v>141</v>
      </c>
      <c r="E470" s="189" t="s">
        <v>5</v>
      </c>
      <c r="F470" s="190" t="s">
        <v>875</v>
      </c>
      <c r="H470" s="191" t="s">
        <v>5</v>
      </c>
      <c r="I470" s="192"/>
      <c r="L470" s="187"/>
      <c r="M470" s="193"/>
      <c r="N470" s="194"/>
      <c r="O470" s="194"/>
      <c r="P470" s="194"/>
      <c r="Q470" s="194"/>
      <c r="R470" s="194"/>
      <c r="S470" s="194"/>
      <c r="T470" s="195"/>
      <c r="AT470" s="191" t="s">
        <v>141</v>
      </c>
      <c r="AU470" s="191" t="s">
        <v>81</v>
      </c>
      <c r="AV470" s="11" t="s">
        <v>77</v>
      </c>
      <c r="AW470" s="11" t="s">
        <v>36</v>
      </c>
      <c r="AX470" s="11" t="s">
        <v>72</v>
      </c>
      <c r="AY470" s="191" t="s">
        <v>133</v>
      </c>
    </row>
    <row r="471" spans="2:51" s="11" customFormat="1" ht="13.5">
      <c r="B471" s="187"/>
      <c r="D471" s="188" t="s">
        <v>141</v>
      </c>
      <c r="E471" s="189" t="s">
        <v>5</v>
      </c>
      <c r="F471" s="190" t="s">
        <v>979</v>
      </c>
      <c r="H471" s="191" t="s">
        <v>5</v>
      </c>
      <c r="I471" s="192"/>
      <c r="L471" s="187"/>
      <c r="M471" s="193"/>
      <c r="N471" s="194"/>
      <c r="O471" s="194"/>
      <c r="P471" s="194"/>
      <c r="Q471" s="194"/>
      <c r="R471" s="194"/>
      <c r="S471" s="194"/>
      <c r="T471" s="195"/>
      <c r="AT471" s="191" t="s">
        <v>141</v>
      </c>
      <c r="AU471" s="191" t="s">
        <v>81</v>
      </c>
      <c r="AV471" s="11" t="s">
        <v>77</v>
      </c>
      <c r="AW471" s="11" t="s">
        <v>36</v>
      </c>
      <c r="AX471" s="11" t="s">
        <v>72</v>
      </c>
      <c r="AY471" s="191" t="s">
        <v>133</v>
      </c>
    </row>
    <row r="472" spans="2:51" s="12" customFormat="1" ht="13.5">
      <c r="B472" s="196"/>
      <c r="D472" s="213" t="s">
        <v>141</v>
      </c>
      <c r="E472" s="238" t="s">
        <v>5</v>
      </c>
      <c r="F472" s="239" t="s">
        <v>980</v>
      </c>
      <c r="H472" s="240">
        <v>0.5</v>
      </c>
      <c r="I472" s="200"/>
      <c r="L472" s="196"/>
      <c r="M472" s="201"/>
      <c r="N472" s="202"/>
      <c r="O472" s="202"/>
      <c r="P472" s="202"/>
      <c r="Q472" s="202"/>
      <c r="R472" s="202"/>
      <c r="S472" s="202"/>
      <c r="T472" s="203"/>
      <c r="AT472" s="197" t="s">
        <v>141</v>
      </c>
      <c r="AU472" s="197" t="s">
        <v>81</v>
      </c>
      <c r="AV472" s="12" t="s">
        <v>81</v>
      </c>
      <c r="AW472" s="12" t="s">
        <v>36</v>
      </c>
      <c r="AX472" s="12" t="s">
        <v>77</v>
      </c>
      <c r="AY472" s="197" t="s">
        <v>133</v>
      </c>
    </row>
    <row r="473" spans="2:65" s="1" customFormat="1" ht="22.5" customHeight="1">
      <c r="B473" s="174"/>
      <c r="C473" s="175" t="s">
        <v>625</v>
      </c>
      <c r="D473" s="175" t="s">
        <v>135</v>
      </c>
      <c r="E473" s="176" t="s">
        <v>981</v>
      </c>
      <c r="F473" s="177" t="s">
        <v>982</v>
      </c>
      <c r="G473" s="178" t="s">
        <v>358</v>
      </c>
      <c r="H473" s="179">
        <v>123.5</v>
      </c>
      <c r="I473" s="180"/>
      <c r="J473" s="181">
        <f>ROUND(I473*H473,2)</f>
        <v>0</v>
      </c>
      <c r="K473" s="177" t="s">
        <v>139</v>
      </c>
      <c r="L473" s="41"/>
      <c r="M473" s="182" t="s">
        <v>5</v>
      </c>
      <c r="N473" s="183" t="s">
        <v>43</v>
      </c>
      <c r="O473" s="42"/>
      <c r="P473" s="184">
        <f>O473*H473</f>
        <v>0</v>
      </c>
      <c r="Q473" s="184">
        <v>9.45E-05</v>
      </c>
      <c r="R473" s="184">
        <f>Q473*H473</f>
        <v>0.01167075</v>
      </c>
      <c r="S473" s="184">
        <v>0</v>
      </c>
      <c r="T473" s="185">
        <f>S473*H473</f>
        <v>0</v>
      </c>
      <c r="AR473" s="24" t="s">
        <v>88</v>
      </c>
      <c r="AT473" s="24" t="s">
        <v>135</v>
      </c>
      <c r="AU473" s="24" t="s">
        <v>81</v>
      </c>
      <c r="AY473" s="24" t="s">
        <v>133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24" t="s">
        <v>77</v>
      </c>
      <c r="BK473" s="186">
        <f>ROUND(I473*H473,2)</f>
        <v>0</v>
      </c>
      <c r="BL473" s="24" t="s">
        <v>88</v>
      </c>
      <c r="BM473" s="24" t="s">
        <v>983</v>
      </c>
    </row>
    <row r="474" spans="2:51" s="11" customFormat="1" ht="13.5">
      <c r="B474" s="187"/>
      <c r="D474" s="188" t="s">
        <v>141</v>
      </c>
      <c r="E474" s="189" t="s">
        <v>5</v>
      </c>
      <c r="F474" s="190" t="s">
        <v>875</v>
      </c>
      <c r="H474" s="191" t="s">
        <v>5</v>
      </c>
      <c r="I474" s="192"/>
      <c r="L474" s="187"/>
      <c r="M474" s="193"/>
      <c r="N474" s="194"/>
      <c r="O474" s="194"/>
      <c r="P474" s="194"/>
      <c r="Q474" s="194"/>
      <c r="R474" s="194"/>
      <c r="S474" s="194"/>
      <c r="T474" s="195"/>
      <c r="AT474" s="191" t="s">
        <v>141</v>
      </c>
      <c r="AU474" s="191" t="s">
        <v>81</v>
      </c>
      <c r="AV474" s="11" t="s">
        <v>77</v>
      </c>
      <c r="AW474" s="11" t="s">
        <v>36</v>
      </c>
      <c r="AX474" s="11" t="s">
        <v>72</v>
      </c>
      <c r="AY474" s="191" t="s">
        <v>133</v>
      </c>
    </row>
    <row r="475" spans="2:51" s="12" customFormat="1" ht="13.5">
      <c r="B475" s="196"/>
      <c r="D475" s="188" t="s">
        <v>141</v>
      </c>
      <c r="E475" s="197" t="s">
        <v>5</v>
      </c>
      <c r="F475" s="198" t="s">
        <v>984</v>
      </c>
      <c r="H475" s="199">
        <v>123.5</v>
      </c>
      <c r="I475" s="200"/>
      <c r="L475" s="196"/>
      <c r="M475" s="201"/>
      <c r="N475" s="202"/>
      <c r="O475" s="202"/>
      <c r="P475" s="202"/>
      <c r="Q475" s="202"/>
      <c r="R475" s="202"/>
      <c r="S475" s="202"/>
      <c r="T475" s="203"/>
      <c r="AT475" s="197" t="s">
        <v>141</v>
      </c>
      <c r="AU475" s="197" t="s">
        <v>81</v>
      </c>
      <c r="AV475" s="12" t="s">
        <v>81</v>
      </c>
      <c r="AW475" s="12" t="s">
        <v>36</v>
      </c>
      <c r="AX475" s="12" t="s">
        <v>77</v>
      </c>
      <c r="AY475" s="197" t="s">
        <v>133</v>
      </c>
    </row>
    <row r="476" spans="2:63" s="10" customFormat="1" ht="29.85" customHeight="1">
      <c r="B476" s="160"/>
      <c r="D476" s="171" t="s">
        <v>71</v>
      </c>
      <c r="E476" s="172" t="s">
        <v>180</v>
      </c>
      <c r="F476" s="172" t="s">
        <v>186</v>
      </c>
      <c r="I476" s="163"/>
      <c r="J476" s="173">
        <f>BK476</f>
        <v>0</v>
      </c>
      <c r="L476" s="160"/>
      <c r="M476" s="165"/>
      <c r="N476" s="166"/>
      <c r="O476" s="166"/>
      <c r="P476" s="167">
        <f>SUM(P477:P503)</f>
        <v>0</v>
      </c>
      <c r="Q476" s="166"/>
      <c r="R476" s="167">
        <f>SUM(R477:R503)</f>
        <v>0.4853429634</v>
      </c>
      <c r="S476" s="166"/>
      <c r="T476" s="168">
        <f>SUM(T477:T503)</f>
        <v>0.192</v>
      </c>
      <c r="AR476" s="161" t="s">
        <v>77</v>
      </c>
      <c r="AT476" s="169" t="s">
        <v>71</v>
      </c>
      <c r="AU476" s="169" t="s">
        <v>77</v>
      </c>
      <c r="AY476" s="161" t="s">
        <v>133</v>
      </c>
      <c r="BK476" s="170">
        <f>SUM(BK477:BK503)</f>
        <v>0</v>
      </c>
    </row>
    <row r="477" spans="2:65" s="1" customFormat="1" ht="22.5" customHeight="1">
      <c r="B477" s="174"/>
      <c r="C477" s="175" t="s">
        <v>631</v>
      </c>
      <c r="D477" s="175" t="s">
        <v>135</v>
      </c>
      <c r="E477" s="176" t="s">
        <v>532</v>
      </c>
      <c r="F477" s="177" t="s">
        <v>533</v>
      </c>
      <c r="G477" s="178" t="s">
        <v>358</v>
      </c>
      <c r="H477" s="179">
        <v>2</v>
      </c>
      <c r="I477" s="180"/>
      <c r="J477" s="181">
        <f>ROUND(I477*H477,2)</f>
        <v>0</v>
      </c>
      <c r="K477" s="177" t="s">
        <v>139</v>
      </c>
      <c r="L477" s="41"/>
      <c r="M477" s="182" t="s">
        <v>5</v>
      </c>
      <c r="N477" s="183" t="s">
        <v>43</v>
      </c>
      <c r="O477" s="42"/>
      <c r="P477" s="184">
        <f>O477*H477</f>
        <v>0</v>
      </c>
      <c r="Q477" s="184">
        <v>0.1406696</v>
      </c>
      <c r="R477" s="184">
        <f>Q477*H477</f>
        <v>0.2813392</v>
      </c>
      <c r="S477" s="184">
        <v>0</v>
      </c>
      <c r="T477" s="185">
        <f>S477*H477</f>
        <v>0</v>
      </c>
      <c r="AR477" s="24" t="s">
        <v>88</v>
      </c>
      <c r="AT477" s="24" t="s">
        <v>135</v>
      </c>
      <c r="AU477" s="24" t="s">
        <v>81</v>
      </c>
      <c r="AY477" s="24" t="s">
        <v>133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24" t="s">
        <v>77</v>
      </c>
      <c r="BK477" s="186">
        <f>ROUND(I477*H477,2)</f>
        <v>0</v>
      </c>
      <c r="BL477" s="24" t="s">
        <v>88</v>
      </c>
      <c r="BM477" s="24" t="s">
        <v>985</v>
      </c>
    </row>
    <row r="478" spans="2:51" s="11" customFormat="1" ht="13.5">
      <c r="B478" s="187"/>
      <c r="D478" s="188" t="s">
        <v>141</v>
      </c>
      <c r="E478" s="189" t="s">
        <v>5</v>
      </c>
      <c r="F478" s="190" t="s">
        <v>649</v>
      </c>
      <c r="H478" s="191" t="s">
        <v>5</v>
      </c>
      <c r="I478" s="192"/>
      <c r="L478" s="187"/>
      <c r="M478" s="193"/>
      <c r="N478" s="194"/>
      <c r="O478" s="194"/>
      <c r="P478" s="194"/>
      <c r="Q478" s="194"/>
      <c r="R478" s="194"/>
      <c r="S478" s="194"/>
      <c r="T478" s="195"/>
      <c r="AT478" s="191" t="s">
        <v>141</v>
      </c>
      <c r="AU478" s="191" t="s">
        <v>81</v>
      </c>
      <c r="AV478" s="11" t="s">
        <v>77</v>
      </c>
      <c r="AW478" s="11" t="s">
        <v>36</v>
      </c>
      <c r="AX478" s="11" t="s">
        <v>72</v>
      </c>
      <c r="AY478" s="191" t="s">
        <v>133</v>
      </c>
    </row>
    <row r="479" spans="2:51" s="11" customFormat="1" ht="13.5">
      <c r="B479" s="187"/>
      <c r="D479" s="188" t="s">
        <v>141</v>
      </c>
      <c r="E479" s="189" t="s">
        <v>5</v>
      </c>
      <c r="F479" s="190" t="s">
        <v>986</v>
      </c>
      <c r="H479" s="191" t="s">
        <v>5</v>
      </c>
      <c r="I479" s="192"/>
      <c r="L479" s="187"/>
      <c r="M479" s="193"/>
      <c r="N479" s="194"/>
      <c r="O479" s="194"/>
      <c r="P479" s="194"/>
      <c r="Q479" s="194"/>
      <c r="R479" s="194"/>
      <c r="S479" s="194"/>
      <c r="T479" s="195"/>
      <c r="AT479" s="191" t="s">
        <v>141</v>
      </c>
      <c r="AU479" s="191" t="s">
        <v>81</v>
      </c>
      <c r="AV479" s="11" t="s">
        <v>77</v>
      </c>
      <c r="AW479" s="11" t="s">
        <v>36</v>
      </c>
      <c r="AX479" s="11" t="s">
        <v>72</v>
      </c>
      <c r="AY479" s="191" t="s">
        <v>133</v>
      </c>
    </row>
    <row r="480" spans="2:51" s="12" customFormat="1" ht="13.5">
      <c r="B480" s="196"/>
      <c r="D480" s="213" t="s">
        <v>141</v>
      </c>
      <c r="E480" s="238" t="s">
        <v>5</v>
      </c>
      <c r="F480" s="239" t="s">
        <v>594</v>
      </c>
      <c r="H480" s="240">
        <v>2</v>
      </c>
      <c r="I480" s="200"/>
      <c r="L480" s="196"/>
      <c r="M480" s="201"/>
      <c r="N480" s="202"/>
      <c r="O480" s="202"/>
      <c r="P480" s="202"/>
      <c r="Q480" s="202"/>
      <c r="R480" s="202"/>
      <c r="S480" s="202"/>
      <c r="T480" s="203"/>
      <c r="AT480" s="197" t="s">
        <v>141</v>
      </c>
      <c r="AU480" s="197" t="s">
        <v>81</v>
      </c>
      <c r="AV480" s="12" t="s">
        <v>81</v>
      </c>
      <c r="AW480" s="12" t="s">
        <v>36</v>
      </c>
      <c r="AX480" s="12" t="s">
        <v>77</v>
      </c>
      <c r="AY480" s="197" t="s">
        <v>133</v>
      </c>
    </row>
    <row r="481" spans="2:65" s="1" customFormat="1" ht="22.5" customHeight="1">
      <c r="B481" s="174"/>
      <c r="C481" s="175" t="s">
        <v>637</v>
      </c>
      <c r="D481" s="175" t="s">
        <v>135</v>
      </c>
      <c r="E481" s="176" t="s">
        <v>543</v>
      </c>
      <c r="F481" s="177" t="s">
        <v>544</v>
      </c>
      <c r="G481" s="178" t="s">
        <v>138</v>
      </c>
      <c r="H481" s="179">
        <v>0.08</v>
      </c>
      <c r="I481" s="180"/>
      <c r="J481" s="181">
        <f>ROUND(I481*H481,2)</f>
        <v>0</v>
      </c>
      <c r="K481" s="177" t="s">
        <v>139</v>
      </c>
      <c r="L481" s="41"/>
      <c r="M481" s="182" t="s">
        <v>5</v>
      </c>
      <c r="N481" s="183" t="s">
        <v>43</v>
      </c>
      <c r="O481" s="42"/>
      <c r="P481" s="184">
        <f>O481*H481</f>
        <v>0</v>
      </c>
      <c r="Q481" s="184">
        <v>2.25634</v>
      </c>
      <c r="R481" s="184">
        <f>Q481*H481</f>
        <v>0.18050719999999998</v>
      </c>
      <c r="S481" s="184">
        <v>0</v>
      </c>
      <c r="T481" s="185">
        <f>S481*H481</f>
        <v>0</v>
      </c>
      <c r="AR481" s="24" t="s">
        <v>88</v>
      </c>
      <c r="AT481" s="24" t="s">
        <v>135</v>
      </c>
      <c r="AU481" s="24" t="s">
        <v>81</v>
      </c>
      <c r="AY481" s="24" t="s">
        <v>133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24" t="s">
        <v>77</v>
      </c>
      <c r="BK481" s="186">
        <f>ROUND(I481*H481,2)</f>
        <v>0</v>
      </c>
      <c r="BL481" s="24" t="s">
        <v>88</v>
      </c>
      <c r="BM481" s="24" t="s">
        <v>987</v>
      </c>
    </row>
    <row r="482" spans="2:51" s="11" customFormat="1" ht="13.5">
      <c r="B482" s="187"/>
      <c r="D482" s="188" t="s">
        <v>141</v>
      </c>
      <c r="E482" s="189" t="s">
        <v>5</v>
      </c>
      <c r="F482" s="190" t="s">
        <v>988</v>
      </c>
      <c r="H482" s="191" t="s">
        <v>5</v>
      </c>
      <c r="I482" s="192"/>
      <c r="L482" s="187"/>
      <c r="M482" s="193"/>
      <c r="N482" s="194"/>
      <c r="O482" s="194"/>
      <c r="P482" s="194"/>
      <c r="Q482" s="194"/>
      <c r="R482" s="194"/>
      <c r="S482" s="194"/>
      <c r="T482" s="195"/>
      <c r="AT482" s="191" t="s">
        <v>141</v>
      </c>
      <c r="AU482" s="191" t="s">
        <v>81</v>
      </c>
      <c r="AV482" s="11" t="s">
        <v>77</v>
      </c>
      <c r="AW482" s="11" t="s">
        <v>36</v>
      </c>
      <c r="AX482" s="11" t="s">
        <v>72</v>
      </c>
      <c r="AY482" s="191" t="s">
        <v>133</v>
      </c>
    </row>
    <row r="483" spans="2:51" s="12" customFormat="1" ht="13.5">
      <c r="B483" s="196"/>
      <c r="D483" s="213" t="s">
        <v>141</v>
      </c>
      <c r="E483" s="238" t="s">
        <v>5</v>
      </c>
      <c r="F483" s="239" t="s">
        <v>989</v>
      </c>
      <c r="H483" s="240">
        <v>0.08</v>
      </c>
      <c r="I483" s="200"/>
      <c r="L483" s="196"/>
      <c r="M483" s="201"/>
      <c r="N483" s="202"/>
      <c r="O483" s="202"/>
      <c r="P483" s="202"/>
      <c r="Q483" s="202"/>
      <c r="R483" s="202"/>
      <c r="S483" s="202"/>
      <c r="T483" s="203"/>
      <c r="AT483" s="197" t="s">
        <v>141</v>
      </c>
      <c r="AU483" s="197" t="s">
        <v>81</v>
      </c>
      <c r="AV483" s="12" t="s">
        <v>81</v>
      </c>
      <c r="AW483" s="12" t="s">
        <v>36</v>
      </c>
      <c r="AX483" s="12" t="s">
        <v>77</v>
      </c>
      <c r="AY483" s="197" t="s">
        <v>133</v>
      </c>
    </row>
    <row r="484" spans="2:65" s="1" customFormat="1" ht="31.5" customHeight="1">
      <c r="B484" s="174"/>
      <c r="C484" s="175" t="s">
        <v>643</v>
      </c>
      <c r="D484" s="175" t="s">
        <v>135</v>
      </c>
      <c r="E484" s="176" t="s">
        <v>990</v>
      </c>
      <c r="F484" s="177" t="s">
        <v>991</v>
      </c>
      <c r="G484" s="178" t="s">
        <v>358</v>
      </c>
      <c r="H484" s="179">
        <v>34.8</v>
      </c>
      <c r="I484" s="180"/>
      <c r="J484" s="181">
        <f>ROUND(I484*H484,2)</f>
        <v>0</v>
      </c>
      <c r="K484" s="177" t="s">
        <v>139</v>
      </c>
      <c r="L484" s="41"/>
      <c r="M484" s="182" t="s">
        <v>5</v>
      </c>
      <c r="N484" s="183" t="s">
        <v>43</v>
      </c>
      <c r="O484" s="42"/>
      <c r="P484" s="184">
        <f>O484*H484</f>
        <v>0</v>
      </c>
      <c r="Q484" s="184">
        <v>0.000605063</v>
      </c>
      <c r="R484" s="184">
        <f>Q484*H484</f>
        <v>0.021056192399999996</v>
      </c>
      <c r="S484" s="184">
        <v>0</v>
      </c>
      <c r="T484" s="185">
        <f>S484*H484</f>
        <v>0</v>
      </c>
      <c r="AR484" s="24" t="s">
        <v>88</v>
      </c>
      <c r="AT484" s="24" t="s">
        <v>135</v>
      </c>
      <c r="AU484" s="24" t="s">
        <v>81</v>
      </c>
      <c r="AY484" s="24" t="s">
        <v>133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24" t="s">
        <v>77</v>
      </c>
      <c r="BK484" s="186">
        <f>ROUND(I484*H484,2)</f>
        <v>0</v>
      </c>
      <c r="BL484" s="24" t="s">
        <v>88</v>
      </c>
      <c r="BM484" s="24" t="s">
        <v>992</v>
      </c>
    </row>
    <row r="485" spans="2:51" s="11" customFormat="1" ht="13.5">
      <c r="B485" s="187"/>
      <c r="D485" s="188" t="s">
        <v>141</v>
      </c>
      <c r="E485" s="189" t="s">
        <v>5</v>
      </c>
      <c r="F485" s="190" t="s">
        <v>649</v>
      </c>
      <c r="H485" s="191" t="s">
        <v>5</v>
      </c>
      <c r="I485" s="192"/>
      <c r="L485" s="187"/>
      <c r="M485" s="193"/>
      <c r="N485" s="194"/>
      <c r="O485" s="194"/>
      <c r="P485" s="194"/>
      <c r="Q485" s="194"/>
      <c r="R485" s="194"/>
      <c r="S485" s="194"/>
      <c r="T485" s="195"/>
      <c r="AT485" s="191" t="s">
        <v>141</v>
      </c>
      <c r="AU485" s="191" t="s">
        <v>81</v>
      </c>
      <c r="AV485" s="11" t="s">
        <v>77</v>
      </c>
      <c r="AW485" s="11" t="s">
        <v>36</v>
      </c>
      <c r="AX485" s="11" t="s">
        <v>72</v>
      </c>
      <c r="AY485" s="191" t="s">
        <v>133</v>
      </c>
    </row>
    <row r="486" spans="2:51" s="11" customFormat="1" ht="13.5">
      <c r="B486" s="187"/>
      <c r="D486" s="188" t="s">
        <v>141</v>
      </c>
      <c r="E486" s="189" t="s">
        <v>5</v>
      </c>
      <c r="F486" s="190" t="s">
        <v>656</v>
      </c>
      <c r="H486" s="191" t="s">
        <v>5</v>
      </c>
      <c r="I486" s="192"/>
      <c r="L486" s="187"/>
      <c r="M486" s="193"/>
      <c r="N486" s="194"/>
      <c r="O486" s="194"/>
      <c r="P486" s="194"/>
      <c r="Q486" s="194"/>
      <c r="R486" s="194"/>
      <c r="S486" s="194"/>
      <c r="T486" s="195"/>
      <c r="AT486" s="191" t="s">
        <v>141</v>
      </c>
      <c r="AU486" s="191" t="s">
        <v>81</v>
      </c>
      <c r="AV486" s="11" t="s">
        <v>77</v>
      </c>
      <c r="AW486" s="11" t="s">
        <v>36</v>
      </c>
      <c r="AX486" s="11" t="s">
        <v>72</v>
      </c>
      <c r="AY486" s="191" t="s">
        <v>133</v>
      </c>
    </row>
    <row r="487" spans="2:51" s="12" customFormat="1" ht="13.5">
      <c r="B487" s="196"/>
      <c r="D487" s="213" t="s">
        <v>141</v>
      </c>
      <c r="E487" s="238" t="s">
        <v>5</v>
      </c>
      <c r="F487" s="239" t="s">
        <v>993</v>
      </c>
      <c r="H487" s="240">
        <v>34.8</v>
      </c>
      <c r="I487" s="200"/>
      <c r="L487" s="196"/>
      <c r="M487" s="201"/>
      <c r="N487" s="202"/>
      <c r="O487" s="202"/>
      <c r="P487" s="202"/>
      <c r="Q487" s="202"/>
      <c r="R487" s="202"/>
      <c r="S487" s="202"/>
      <c r="T487" s="203"/>
      <c r="AT487" s="197" t="s">
        <v>141</v>
      </c>
      <c r="AU487" s="197" t="s">
        <v>81</v>
      </c>
      <c r="AV487" s="12" t="s">
        <v>81</v>
      </c>
      <c r="AW487" s="12" t="s">
        <v>36</v>
      </c>
      <c r="AX487" s="12" t="s">
        <v>77</v>
      </c>
      <c r="AY487" s="197" t="s">
        <v>133</v>
      </c>
    </row>
    <row r="488" spans="2:65" s="1" customFormat="1" ht="22.5" customHeight="1">
      <c r="B488" s="174"/>
      <c r="C488" s="175" t="s">
        <v>994</v>
      </c>
      <c r="D488" s="175" t="s">
        <v>135</v>
      </c>
      <c r="E488" s="176" t="s">
        <v>995</v>
      </c>
      <c r="F488" s="177" t="s">
        <v>996</v>
      </c>
      <c r="G488" s="178" t="s">
        <v>358</v>
      </c>
      <c r="H488" s="179">
        <v>34.8</v>
      </c>
      <c r="I488" s="180"/>
      <c r="J488" s="181">
        <f>ROUND(I488*H488,2)</f>
        <v>0</v>
      </c>
      <c r="K488" s="177" t="s">
        <v>139</v>
      </c>
      <c r="L488" s="41"/>
      <c r="M488" s="182" t="s">
        <v>5</v>
      </c>
      <c r="N488" s="183" t="s">
        <v>43</v>
      </c>
      <c r="O488" s="42"/>
      <c r="P488" s="184">
        <f>O488*H488</f>
        <v>0</v>
      </c>
      <c r="Q488" s="184">
        <v>1.645E-06</v>
      </c>
      <c r="R488" s="184">
        <f>Q488*H488</f>
        <v>5.7245999999999994E-05</v>
      </c>
      <c r="S488" s="184">
        <v>0</v>
      </c>
      <c r="T488" s="185">
        <f>S488*H488</f>
        <v>0</v>
      </c>
      <c r="AR488" s="24" t="s">
        <v>88</v>
      </c>
      <c r="AT488" s="24" t="s">
        <v>135</v>
      </c>
      <c r="AU488" s="24" t="s">
        <v>81</v>
      </c>
      <c r="AY488" s="24" t="s">
        <v>133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24" t="s">
        <v>77</v>
      </c>
      <c r="BK488" s="186">
        <f>ROUND(I488*H488,2)</f>
        <v>0</v>
      </c>
      <c r="BL488" s="24" t="s">
        <v>88</v>
      </c>
      <c r="BM488" s="24" t="s">
        <v>997</v>
      </c>
    </row>
    <row r="489" spans="2:51" s="11" customFormat="1" ht="13.5">
      <c r="B489" s="187"/>
      <c r="D489" s="188" t="s">
        <v>141</v>
      </c>
      <c r="E489" s="189" t="s">
        <v>5</v>
      </c>
      <c r="F489" s="190" t="s">
        <v>649</v>
      </c>
      <c r="H489" s="191" t="s">
        <v>5</v>
      </c>
      <c r="I489" s="192"/>
      <c r="L489" s="187"/>
      <c r="M489" s="193"/>
      <c r="N489" s="194"/>
      <c r="O489" s="194"/>
      <c r="P489" s="194"/>
      <c r="Q489" s="194"/>
      <c r="R489" s="194"/>
      <c r="S489" s="194"/>
      <c r="T489" s="195"/>
      <c r="AT489" s="191" t="s">
        <v>141</v>
      </c>
      <c r="AU489" s="191" t="s">
        <v>81</v>
      </c>
      <c r="AV489" s="11" t="s">
        <v>77</v>
      </c>
      <c r="AW489" s="11" t="s">
        <v>36</v>
      </c>
      <c r="AX489" s="11" t="s">
        <v>72</v>
      </c>
      <c r="AY489" s="191" t="s">
        <v>133</v>
      </c>
    </row>
    <row r="490" spans="2:51" s="11" customFormat="1" ht="13.5">
      <c r="B490" s="187"/>
      <c r="D490" s="188" t="s">
        <v>141</v>
      </c>
      <c r="E490" s="189" t="s">
        <v>5</v>
      </c>
      <c r="F490" s="190" t="s">
        <v>656</v>
      </c>
      <c r="H490" s="191" t="s">
        <v>5</v>
      </c>
      <c r="I490" s="192"/>
      <c r="L490" s="187"/>
      <c r="M490" s="193"/>
      <c r="N490" s="194"/>
      <c r="O490" s="194"/>
      <c r="P490" s="194"/>
      <c r="Q490" s="194"/>
      <c r="R490" s="194"/>
      <c r="S490" s="194"/>
      <c r="T490" s="195"/>
      <c r="AT490" s="191" t="s">
        <v>141</v>
      </c>
      <c r="AU490" s="191" t="s">
        <v>81</v>
      </c>
      <c r="AV490" s="11" t="s">
        <v>77</v>
      </c>
      <c r="AW490" s="11" t="s">
        <v>36</v>
      </c>
      <c r="AX490" s="11" t="s">
        <v>72</v>
      </c>
      <c r="AY490" s="191" t="s">
        <v>133</v>
      </c>
    </row>
    <row r="491" spans="2:51" s="12" customFormat="1" ht="13.5">
      <c r="B491" s="196"/>
      <c r="D491" s="213" t="s">
        <v>141</v>
      </c>
      <c r="E491" s="238" t="s">
        <v>5</v>
      </c>
      <c r="F491" s="239" t="s">
        <v>993</v>
      </c>
      <c r="H491" s="240">
        <v>34.8</v>
      </c>
      <c r="I491" s="200"/>
      <c r="L491" s="196"/>
      <c r="M491" s="201"/>
      <c r="N491" s="202"/>
      <c r="O491" s="202"/>
      <c r="P491" s="202"/>
      <c r="Q491" s="202"/>
      <c r="R491" s="202"/>
      <c r="S491" s="202"/>
      <c r="T491" s="203"/>
      <c r="AT491" s="197" t="s">
        <v>141</v>
      </c>
      <c r="AU491" s="197" t="s">
        <v>81</v>
      </c>
      <c r="AV491" s="12" t="s">
        <v>81</v>
      </c>
      <c r="AW491" s="12" t="s">
        <v>36</v>
      </c>
      <c r="AX491" s="12" t="s">
        <v>77</v>
      </c>
      <c r="AY491" s="197" t="s">
        <v>133</v>
      </c>
    </row>
    <row r="492" spans="2:65" s="1" customFormat="1" ht="22.5" customHeight="1">
      <c r="B492" s="174"/>
      <c r="C492" s="175" t="s">
        <v>998</v>
      </c>
      <c r="D492" s="175" t="s">
        <v>135</v>
      </c>
      <c r="E492" s="176" t="s">
        <v>999</v>
      </c>
      <c r="F492" s="177" t="s">
        <v>1000</v>
      </c>
      <c r="G492" s="178" t="s">
        <v>358</v>
      </c>
      <c r="H492" s="179">
        <v>0.5</v>
      </c>
      <c r="I492" s="180"/>
      <c r="J492" s="181">
        <f>ROUND(I492*H492,2)</f>
        <v>0</v>
      </c>
      <c r="K492" s="177" t="s">
        <v>139</v>
      </c>
      <c r="L492" s="41"/>
      <c r="M492" s="182" t="s">
        <v>5</v>
      </c>
      <c r="N492" s="183" t="s">
        <v>43</v>
      </c>
      <c r="O492" s="42"/>
      <c r="P492" s="184">
        <f>O492*H492</f>
        <v>0</v>
      </c>
      <c r="Q492" s="184">
        <v>0.00476625</v>
      </c>
      <c r="R492" s="184">
        <f>Q492*H492</f>
        <v>0.002383125</v>
      </c>
      <c r="S492" s="184">
        <v>0.384</v>
      </c>
      <c r="T492" s="185">
        <f>S492*H492</f>
        <v>0.192</v>
      </c>
      <c r="AR492" s="24" t="s">
        <v>88</v>
      </c>
      <c r="AT492" s="24" t="s">
        <v>135</v>
      </c>
      <c r="AU492" s="24" t="s">
        <v>81</v>
      </c>
      <c r="AY492" s="24" t="s">
        <v>133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24" t="s">
        <v>77</v>
      </c>
      <c r="BK492" s="186">
        <f>ROUND(I492*H492,2)</f>
        <v>0</v>
      </c>
      <c r="BL492" s="24" t="s">
        <v>88</v>
      </c>
      <c r="BM492" s="24" t="s">
        <v>1001</v>
      </c>
    </row>
    <row r="493" spans="2:51" s="11" customFormat="1" ht="13.5">
      <c r="B493" s="187"/>
      <c r="D493" s="188" t="s">
        <v>141</v>
      </c>
      <c r="E493" s="189" t="s">
        <v>5</v>
      </c>
      <c r="F493" s="190" t="s">
        <v>875</v>
      </c>
      <c r="H493" s="191" t="s">
        <v>5</v>
      </c>
      <c r="I493" s="192"/>
      <c r="L493" s="187"/>
      <c r="M493" s="193"/>
      <c r="N493" s="194"/>
      <c r="O493" s="194"/>
      <c r="P493" s="194"/>
      <c r="Q493" s="194"/>
      <c r="R493" s="194"/>
      <c r="S493" s="194"/>
      <c r="T493" s="195"/>
      <c r="AT493" s="191" t="s">
        <v>141</v>
      </c>
      <c r="AU493" s="191" t="s">
        <v>81</v>
      </c>
      <c r="AV493" s="11" t="s">
        <v>77</v>
      </c>
      <c r="AW493" s="11" t="s">
        <v>36</v>
      </c>
      <c r="AX493" s="11" t="s">
        <v>72</v>
      </c>
      <c r="AY493" s="191" t="s">
        <v>133</v>
      </c>
    </row>
    <row r="494" spans="2:51" s="11" customFormat="1" ht="13.5">
      <c r="B494" s="187"/>
      <c r="D494" s="188" t="s">
        <v>141</v>
      </c>
      <c r="E494" s="189" t="s">
        <v>5</v>
      </c>
      <c r="F494" s="190" t="s">
        <v>979</v>
      </c>
      <c r="H494" s="191" t="s">
        <v>5</v>
      </c>
      <c r="I494" s="192"/>
      <c r="L494" s="187"/>
      <c r="M494" s="193"/>
      <c r="N494" s="194"/>
      <c r="O494" s="194"/>
      <c r="P494" s="194"/>
      <c r="Q494" s="194"/>
      <c r="R494" s="194"/>
      <c r="S494" s="194"/>
      <c r="T494" s="195"/>
      <c r="AT494" s="191" t="s">
        <v>141</v>
      </c>
      <c r="AU494" s="191" t="s">
        <v>81</v>
      </c>
      <c r="AV494" s="11" t="s">
        <v>77</v>
      </c>
      <c r="AW494" s="11" t="s">
        <v>36</v>
      </c>
      <c r="AX494" s="11" t="s">
        <v>72</v>
      </c>
      <c r="AY494" s="191" t="s">
        <v>133</v>
      </c>
    </row>
    <row r="495" spans="2:51" s="12" customFormat="1" ht="13.5">
      <c r="B495" s="196"/>
      <c r="D495" s="213" t="s">
        <v>141</v>
      </c>
      <c r="E495" s="238" t="s">
        <v>5</v>
      </c>
      <c r="F495" s="239" t="s">
        <v>1002</v>
      </c>
      <c r="H495" s="240">
        <v>0.5</v>
      </c>
      <c r="I495" s="200"/>
      <c r="L495" s="196"/>
      <c r="M495" s="201"/>
      <c r="N495" s="202"/>
      <c r="O495" s="202"/>
      <c r="P495" s="202"/>
      <c r="Q495" s="202"/>
      <c r="R495" s="202"/>
      <c r="S495" s="202"/>
      <c r="T495" s="203"/>
      <c r="AT495" s="197" t="s">
        <v>141</v>
      </c>
      <c r="AU495" s="197" t="s">
        <v>81</v>
      </c>
      <c r="AV495" s="12" t="s">
        <v>81</v>
      </c>
      <c r="AW495" s="12" t="s">
        <v>36</v>
      </c>
      <c r="AX495" s="12" t="s">
        <v>77</v>
      </c>
      <c r="AY495" s="197" t="s">
        <v>133</v>
      </c>
    </row>
    <row r="496" spans="2:65" s="1" customFormat="1" ht="22.5" customHeight="1">
      <c r="B496" s="174"/>
      <c r="C496" s="175" t="s">
        <v>1003</v>
      </c>
      <c r="D496" s="175" t="s">
        <v>135</v>
      </c>
      <c r="E496" s="176" t="s">
        <v>586</v>
      </c>
      <c r="F496" s="177" t="s">
        <v>587</v>
      </c>
      <c r="G496" s="178" t="s">
        <v>236</v>
      </c>
      <c r="H496" s="179">
        <v>21.2</v>
      </c>
      <c r="I496" s="180"/>
      <c r="J496" s="181">
        <f>ROUND(I496*H496,2)</f>
        <v>0</v>
      </c>
      <c r="K496" s="177" t="s">
        <v>139</v>
      </c>
      <c r="L496" s="41"/>
      <c r="M496" s="182" t="s">
        <v>5</v>
      </c>
      <c r="N496" s="183" t="s">
        <v>43</v>
      </c>
      <c r="O496" s="42"/>
      <c r="P496" s="184">
        <f>O496*H496</f>
        <v>0</v>
      </c>
      <c r="Q496" s="184">
        <v>0</v>
      </c>
      <c r="R496" s="184">
        <f>Q496*H496</f>
        <v>0</v>
      </c>
      <c r="S496" s="184">
        <v>0</v>
      </c>
      <c r="T496" s="185">
        <f>S496*H496</f>
        <v>0</v>
      </c>
      <c r="AR496" s="24" t="s">
        <v>88</v>
      </c>
      <c r="AT496" s="24" t="s">
        <v>135</v>
      </c>
      <c r="AU496" s="24" t="s">
        <v>81</v>
      </c>
      <c r="AY496" s="24" t="s">
        <v>133</v>
      </c>
      <c r="BE496" s="186">
        <f>IF(N496="základní",J496,0)</f>
        <v>0</v>
      </c>
      <c r="BF496" s="186">
        <f>IF(N496="snížená",J496,0)</f>
        <v>0</v>
      </c>
      <c r="BG496" s="186">
        <f>IF(N496="zákl. přenesená",J496,0)</f>
        <v>0</v>
      </c>
      <c r="BH496" s="186">
        <f>IF(N496="sníž. přenesená",J496,0)</f>
        <v>0</v>
      </c>
      <c r="BI496" s="186">
        <f>IF(N496="nulová",J496,0)</f>
        <v>0</v>
      </c>
      <c r="BJ496" s="24" t="s">
        <v>77</v>
      </c>
      <c r="BK496" s="186">
        <f>ROUND(I496*H496,2)</f>
        <v>0</v>
      </c>
      <c r="BL496" s="24" t="s">
        <v>88</v>
      </c>
      <c r="BM496" s="24" t="s">
        <v>1004</v>
      </c>
    </row>
    <row r="497" spans="2:51" s="11" customFormat="1" ht="13.5">
      <c r="B497" s="187"/>
      <c r="D497" s="188" t="s">
        <v>141</v>
      </c>
      <c r="E497" s="189" t="s">
        <v>5</v>
      </c>
      <c r="F497" s="190" t="s">
        <v>649</v>
      </c>
      <c r="H497" s="191" t="s">
        <v>5</v>
      </c>
      <c r="I497" s="192"/>
      <c r="L497" s="187"/>
      <c r="M497" s="193"/>
      <c r="N497" s="194"/>
      <c r="O497" s="194"/>
      <c r="P497" s="194"/>
      <c r="Q497" s="194"/>
      <c r="R497" s="194"/>
      <c r="S497" s="194"/>
      <c r="T497" s="195"/>
      <c r="AT497" s="191" t="s">
        <v>141</v>
      </c>
      <c r="AU497" s="191" t="s">
        <v>81</v>
      </c>
      <c r="AV497" s="11" t="s">
        <v>77</v>
      </c>
      <c r="AW497" s="11" t="s">
        <v>36</v>
      </c>
      <c r="AX497" s="11" t="s">
        <v>72</v>
      </c>
      <c r="AY497" s="191" t="s">
        <v>133</v>
      </c>
    </row>
    <row r="498" spans="2:51" s="11" customFormat="1" ht="27">
      <c r="B498" s="187"/>
      <c r="D498" s="188" t="s">
        <v>141</v>
      </c>
      <c r="E498" s="189" t="s">
        <v>5</v>
      </c>
      <c r="F498" s="190" t="s">
        <v>655</v>
      </c>
      <c r="H498" s="191" t="s">
        <v>5</v>
      </c>
      <c r="I498" s="192"/>
      <c r="L498" s="187"/>
      <c r="M498" s="193"/>
      <c r="N498" s="194"/>
      <c r="O498" s="194"/>
      <c r="P498" s="194"/>
      <c r="Q498" s="194"/>
      <c r="R498" s="194"/>
      <c r="S498" s="194"/>
      <c r="T498" s="195"/>
      <c r="AT498" s="191" t="s">
        <v>141</v>
      </c>
      <c r="AU498" s="191" t="s">
        <v>81</v>
      </c>
      <c r="AV498" s="11" t="s">
        <v>77</v>
      </c>
      <c r="AW498" s="11" t="s">
        <v>36</v>
      </c>
      <c r="AX498" s="11" t="s">
        <v>72</v>
      </c>
      <c r="AY498" s="191" t="s">
        <v>133</v>
      </c>
    </row>
    <row r="499" spans="2:51" s="11" customFormat="1" ht="13.5">
      <c r="B499" s="187"/>
      <c r="D499" s="188" t="s">
        <v>141</v>
      </c>
      <c r="E499" s="189" t="s">
        <v>5</v>
      </c>
      <c r="F499" s="190" t="s">
        <v>656</v>
      </c>
      <c r="H499" s="191" t="s">
        <v>5</v>
      </c>
      <c r="I499" s="192"/>
      <c r="L499" s="187"/>
      <c r="M499" s="193"/>
      <c r="N499" s="194"/>
      <c r="O499" s="194"/>
      <c r="P499" s="194"/>
      <c r="Q499" s="194"/>
      <c r="R499" s="194"/>
      <c r="S499" s="194"/>
      <c r="T499" s="195"/>
      <c r="AT499" s="191" t="s">
        <v>141</v>
      </c>
      <c r="AU499" s="191" t="s">
        <v>81</v>
      </c>
      <c r="AV499" s="11" t="s">
        <v>77</v>
      </c>
      <c r="AW499" s="11" t="s">
        <v>36</v>
      </c>
      <c r="AX499" s="11" t="s">
        <v>72</v>
      </c>
      <c r="AY499" s="191" t="s">
        <v>133</v>
      </c>
    </row>
    <row r="500" spans="2:51" s="12" customFormat="1" ht="13.5">
      <c r="B500" s="196"/>
      <c r="D500" s="188" t="s">
        <v>141</v>
      </c>
      <c r="E500" s="197" t="s">
        <v>5</v>
      </c>
      <c r="F500" s="198" t="s">
        <v>657</v>
      </c>
      <c r="H500" s="199">
        <v>18</v>
      </c>
      <c r="I500" s="200"/>
      <c r="L500" s="196"/>
      <c r="M500" s="201"/>
      <c r="N500" s="202"/>
      <c r="O500" s="202"/>
      <c r="P500" s="202"/>
      <c r="Q500" s="202"/>
      <c r="R500" s="202"/>
      <c r="S500" s="202"/>
      <c r="T500" s="203"/>
      <c r="AT500" s="197" t="s">
        <v>141</v>
      </c>
      <c r="AU500" s="197" t="s">
        <v>81</v>
      </c>
      <c r="AV500" s="12" t="s">
        <v>81</v>
      </c>
      <c r="AW500" s="12" t="s">
        <v>36</v>
      </c>
      <c r="AX500" s="12" t="s">
        <v>72</v>
      </c>
      <c r="AY500" s="197" t="s">
        <v>133</v>
      </c>
    </row>
    <row r="501" spans="2:51" s="11" customFormat="1" ht="13.5">
      <c r="B501" s="187"/>
      <c r="D501" s="188" t="s">
        <v>141</v>
      </c>
      <c r="E501" s="189" t="s">
        <v>5</v>
      </c>
      <c r="F501" s="190" t="s">
        <v>658</v>
      </c>
      <c r="H501" s="191" t="s">
        <v>5</v>
      </c>
      <c r="I501" s="192"/>
      <c r="L501" s="187"/>
      <c r="M501" s="193"/>
      <c r="N501" s="194"/>
      <c r="O501" s="194"/>
      <c r="P501" s="194"/>
      <c r="Q501" s="194"/>
      <c r="R501" s="194"/>
      <c r="S501" s="194"/>
      <c r="T501" s="195"/>
      <c r="AT501" s="191" t="s">
        <v>141</v>
      </c>
      <c r="AU501" s="191" t="s">
        <v>81</v>
      </c>
      <c r="AV501" s="11" t="s">
        <v>77</v>
      </c>
      <c r="AW501" s="11" t="s">
        <v>36</v>
      </c>
      <c r="AX501" s="11" t="s">
        <v>72</v>
      </c>
      <c r="AY501" s="191" t="s">
        <v>133</v>
      </c>
    </row>
    <row r="502" spans="2:51" s="12" customFormat="1" ht="13.5">
      <c r="B502" s="196"/>
      <c r="D502" s="188" t="s">
        <v>141</v>
      </c>
      <c r="E502" s="197" t="s">
        <v>5</v>
      </c>
      <c r="F502" s="198" t="s">
        <v>659</v>
      </c>
      <c r="H502" s="199">
        <v>3.2</v>
      </c>
      <c r="I502" s="200"/>
      <c r="L502" s="196"/>
      <c r="M502" s="201"/>
      <c r="N502" s="202"/>
      <c r="O502" s="202"/>
      <c r="P502" s="202"/>
      <c r="Q502" s="202"/>
      <c r="R502" s="202"/>
      <c r="S502" s="202"/>
      <c r="T502" s="203"/>
      <c r="AT502" s="197" t="s">
        <v>141</v>
      </c>
      <c r="AU502" s="197" t="s">
        <v>81</v>
      </c>
      <c r="AV502" s="12" t="s">
        <v>81</v>
      </c>
      <c r="AW502" s="12" t="s">
        <v>36</v>
      </c>
      <c r="AX502" s="12" t="s">
        <v>72</v>
      </c>
      <c r="AY502" s="197" t="s">
        <v>133</v>
      </c>
    </row>
    <row r="503" spans="2:51" s="14" customFormat="1" ht="13.5">
      <c r="B503" s="212"/>
      <c r="D503" s="188" t="s">
        <v>141</v>
      </c>
      <c r="E503" s="222" t="s">
        <v>5</v>
      </c>
      <c r="F503" s="223" t="s">
        <v>146</v>
      </c>
      <c r="H503" s="224">
        <v>21.2</v>
      </c>
      <c r="I503" s="217"/>
      <c r="L503" s="212"/>
      <c r="M503" s="218"/>
      <c r="N503" s="219"/>
      <c r="O503" s="219"/>
      <c r="P503" s="219"/>
      <c r="Q503" s="219"/>
      <c r="R503" s="219"/>
      <c r="S503" s="219"/>
      <c r="T503" s="220"/>
      <c r="AT503" s="221" t="s">
        <v>141</v>
      </c>
      <c r="AU503" s="221" t="s">
        <v>81</v>
      </c>
      <c r="AV503" s="14" t="s">
        <v>88</v>
      </c>
      <c r="AW503" s="14" t="s">
        <v>36</v>
      </c>
      <c r="AX503" s="14" t="s">
        <v>77</v>
      </c>
      <c r="AY503" s="221" t="s">
        <v>133</v>
      </c>
    </row>
    <row r="504" spans="2:63" s="10" customFormat="1" ht="29.85" customHeight="1">
      <c r="B504" s="160"/>
      <c r="D504" s="171" t="s">
        <v>71</v>
      </c>
      <c r="E504" s="172" t="s">
        <v>595</v>
      </c>
      <c r="F504" s="172" t="s">
        <v>596</v>
      </c>
      <c r="I504" s="163"/>
      <c r="J504" s="173">
        <f>BK504</f>
        <v>0</v>
      </c>
      <c r="L504" s="160"/>
      <c r="M504" s="165"/>
      <c r="N504" s="166"/>
      <c r="O504" s="166"/>
      <c r="P504" s="167">
        <f>SUM(P505:P525)</f>
        <v>0</v>
      </c>
      <c r="Q504" s="166"/>
      <c r="R504" s="167">
        <f>SUM(R505:R525)</f>
        <v>0</v>
      </c>
      <c r="S504" s="166"/>
      <c r="T504" s="168">
        <f>SUM(T505:T525)</f>
        <v>0</v>
      </c>
      <c r="AR504" s="161" t="s">
        <v>77</v>
      </c>
      <c r="AT504" s="169" t="s">
        <v>71</v>
      </c>
      <c r="AU504" s="169" t="s">
        <v>77</v>
      </c>
      <c r="AY504" s="161" t="s">
        <v>133</v>
      </c>
      <c r="BK504" s="170">
        <f>SUM(BK505:BK525)</f>
        <v>0</v>
      </c>
    </row>
    <row r="505" spans="2:65" s="1" customFormat="1" ht="22.5" customHeight="1">
      <c r="B505" s="174"/>
      <c r="C505" s="175" t="s">
        <v>1005</v>
      </c>
      <c r="D505" s="175" t="s">
        <v>135</v>
      </c>
      <c r="E505" s="176" t="s">
        <v>598</v>
      </c>
      <c r="F505" s="177" t="s">
        <v>599</v>
      </c>
      <c r="G505" s="178" t="s">
        <v>163</v>
      </c>
      <c r="H505" s="179">
        <v>72.072</v>
      </c>
      <c r="I505" s="180"/>
      <c r="J505" s="181">
        <f>ROUND(I505*H505,2)</f>
        <v>0</v>
      </c>
      <c r="K505" s="177" t="s">
        <v>139</v>
      </c>
      <c r="L505" s="41"/>
      <c r="M505" s="182" t="s">
        <v>5</v>
      </c>
      <c r="N505" s="183" t="s">
        <v>43</v>
      </c>
      <c r="O505" s="42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AR505" s="24" t="s">
        <v>88</v>
      </c>
      <c r="AT505" s="24" t="s">
        <v>135</v>
      </c>
      <c r="AU505" s="24" t="s">
        <v>81</v>
      </c>
      <c r="AY505" s="24" t="s">
        <v>133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24" t="s">
        <v>77</v>
      </c>
      <c r="BK505" s="186">
        <f>ROUND(I505*H505,2)</f>
        <v>0</v>
      </c>
      <c r="BL505" s="24" t="s">
        <v>88</v>
      </c>
      <c r="BM505" s="24" t="s">
        <v>1006</v>
      </c>
    </row>
    <row r="506" spans="2:51" s="12" customFormat="1" ht="13.5">
      <c r="B506" s="196"/>
      <c r="D506" s="188" t="s">
        <v>141</v>
      </c>
      <c r="E506" s="197" t="s">
        <v>5</v>
      </c>
      <c r="F506" s="198" t="s">
        <v>1007</v>
      </c>
      <c r="H506" s="199">
        <v>3.239</v>
      </c>
      <c r="I506" s="200"/>
      <c r="L506" s="196"/>
      <c r="M506" s="201"/>
      <c r="N506" s="202"/>
      <c r="O506" s="202"/>
      <c r="P506" s="202"/>
      <c r="Q506" s="202"/>
      <c r="R506" s="202"/>
      <c r="S506" s="202"/>
      <c r="T506" s="203"/>
      <c r="AT506" s="197" t="s">
        <v>141</v>
      </c>
      <c r="AU506" s="197" t="s">
        <v>81</v>
      </c>
      <c r="AV506" s="12" t="s">
        <v>81</v>
      </c>
      <c r="AW506" s="12" t="s">
        <v>36</v>
      </c>
      <c r="AX506" s="12" t="s">
        <v>72</v>
      </c>
      <c r="AY506" s="197" t="s">
        <v>133</v>
      </c>
    </row>
    <row r="507" spans="2:51" s="12" customFormat="1" ht="13.5">
      <c r="B507" s="196"/>
      <c r="D507" s="188" t="s">
        <v>141</v>
      </c>
      <c r="E507" s="197" t="s">
        <v>5</v>
      </c>
      <c r="F507" s="198" t="s">
        <v>1008</v>
      </c>
      <c r="H507" s="199">
        <v>12.219</v>
      </c>
      <c r="I507" s="200"/>
      <c r="L507" s="196"/>
      <c r="M507" s="201"/>
      <c r="N507" s="202"/>
      <c r="O507" s="202"/>
      <c r="P507" s="202"/>
      <c r="Q507" s="202"/>
      <c r="R507" s="202"/>
      <c r="S507" s="202"/>
      <c r="T507" s="203"/>
      <c r="AT507" s="197" t="s">
        <v>141</v>
      </c>
      <c r="AU507" s="197" t="s">
        <v>81</v>
      </c>
      <c r="AV507" s="12" t="s">
        <v>81</v>
      </c>
      <c r="AW507" s="12" t="s">
        <v>36</v>
      </c>
      <c r="AX507" s="12" t="s">
        <v>72</v>
      </c>
      <c r="AY507" s="197" t="s">
        <v>133</v>
      </c>
    </row>
    <row r="508" spans="2:51" s="12" customFormat="1" ht="13.5">
      <c r="B508" s="196"/>
      <c r="D508" s="188" t="s">
        <v>141</v>
      </c>
      <c r="E508" s="197" t="s">
        <v>5</v>
      </c>
      <c r="F508" s="198" t="s">
        <v>1009</v>
      </c>
      <c r="H508" s="199">
        <v>17.875</v>
      </c>
      <c r="I508" s="200"/>
      <c r="L508" s="196"/>
      <c r="M508" s="201"/>
      <c r="N508" s="202"/>
      <c r="O508" s="202"/>
      <c r="P508" s="202"/>
      <c r="Q508" s="202"/>
      <c r="R508" s="202"/>
      <c r="S508" s="202"/>
      <c r="T508" s="203"/>
      <c r="AT508" s="197" t="s">
        <v>141</v>
      </c>
      <c r="AU508" s="197" t="s">
        <v>81</v>
      </c>
      <c r="AV508" s="12" t="s">
        <v>81</v>
      </c>
      <c r="AW508" s="12" t="s">
        <v>36</v>
      </c>
      <c r="AX508" s="12" t="s">
        <v>72</v>
      </c>
      <c r="AY508" s="197" t="s">
        <v>133</v>
      </c>
    </row>
    <row r="509" spans="2:51" s="12" customFormat="1" ht="13.5">
      <c r="B509" s="196"/>
      <c r="D509" s="188" t="s">
        <v>141</v>
      </c>
      <c r="E509" s="197" t="s">
        <v>5</v>
      </c>
      <c r="F509" s="198" t="s">
        <v>1010</v>
      </c>
      <c r="H509" s="199">
        <v>4.745</v>
      </c>
      <c r="I509" s="200"/>
      <c r="L509" s="196"/>
      <c r="M509" s="201"/>
      <c r="N509" s="202"/>
      <c r="O509" s="202"/>
      <c r="P509" s="202"/>
      <c r="Q509" s="202"/>
      <c r="R509" s="202"/>
      <c r="S509" s="202"/>
      <c r="T509" s="203"/>
      <c r="AT509" s="197" t="s">
        <v>141</v>
      </c>
      <c r="AU509" s="197" t="s">
        <v>81</v>
      </c>
      <c r="AV509" s="12" t="s">
        <v>81</v>
      </c>
      <c r="AW509" s="12" t="s">
        <v>36</v>
      </c>
      <c r="AX509" s="12" t="s">
        <v>72</v>
      </c>
      <c r="AY509" s="197" t="s">
        <v>133</v>
      </c>
    </row>
    <row r="510" spans="2:51" s="12" customFormat="1" ht="13.5">
      <c r="B510" s="196"/>
      <c r="D510" s="188" t="s">
        <v>141</v>
      </c>
      <c r="E510" s="197" t="s">
        <v>5</v>
      </c>
      <c r="F510" s="198" t="s">
        <v>1011</v>
      </c>
      <c r="H510" s="199">
        <v>33.82</v>
      </c>
      <c r="I510" s="200"/>
      <c r="L510" s="196"/>
      <c r="M510" s="201"/>
      <c r="N510" s="202"/>
      <c r="O510" s="202"/>
      <c r="P510" s="202"/>
      <c r="Q510" s="202"/>
      <c r="R510" s="202"/>
      <c r="S510" s="202"/>
      <c r="T510" s="203"/>
      <c r="AT510" s="197" t="s">
        <v>141</v>
      </c>
      <c r="AU510" s="197" t="s">
        <v>81</v>
      </c>
      <c r="AV510" s="12" t="s">
        <v>81</v>
      </c>
      <c r="AW510" s="12" t="s">
        <v>36</v>
      </c>
      <c r="AX510" s="12" t="s">
        <v>72</v>
      </c>
      <c r="AY510" s="197" t="s">
        <v>133</v>
      </c>
    </row>
    <row r="511" spans="2:51" s="12" customFormat="1" ht="13.5">
      <c r="B511" s="196"/>
      <c r="D511" s="188" t="s">
        <v>141</v>
      </c>
      <c r="E511" s="197" t="s">
        <v>5</v>
      </c>
      <c r="F511" s="198" t="s">
        <v>1012</v>
      </c>
      <c r="H511" s="199">
        <v>0.174</v>
      </c>
      <c r="I511" s="200"/>
      <c r="L511" s="196"/>
      <c r="M511" s="201"/>
      <c r="N511" s="202"/>
      <c r="O511" s="202"/>
      <c r="P511" s="202"/>
      <c r="Q511" s="202"/>
      <c r="R511" s="202"/>
      <c r="S511" s="202"/>
      <c r="T511" s="203"/>
      <c r="AT511" s="197" t="s">
        <v>141</v>
      </c>
      <c r="AU511" s="197" t="s">
        <v>81</v>
      </c>
      <c r="AV511" s="12" t="s">
        <v>81</v>
      </c>
      <c r="AW511" s="12" t="s">
        <v>36</v>
      </c>
      <c r="AX511" s="12" t="s">
        <v>72</v>
      </c>
      <c r="AY511" s="197" t="s">
        <v>133</v>
      </c>
    </row>
    <row r="512" spans="2:51" s="14" customFormat="1" ht="13.5">
      <c r="B512" s="212"/>
      <c r="D512" s="213" t="s">
        <v>141</v>
      </c>
      <c r="E512" s="214" t="s">
        <v>5</v>
      </c>
      <c r="F512" s="215" t="s">
        <v>146</v>
      </c>
      <c r="H512" s="216">
        <v>72.072</v>
      </c>
      <c r="I512" s="217"/>
      <c r="L512" s="212"/>
      <c r="M512" s="218"/>
      <c r="N512" s="219"/>
      <c r="O512" s="219"/>
      <c r="P512" s="219"/>
      <c r="Q512" s="219"/>
      <c r="R512" s="219"/>
      <c r="S512" s="219"/>
      <c r="T512" s="220"/>
      <c r="AT512" s="221" t="s">
        <v>141</v>
      </c>
      <c r="AU512" s="221" t="s">
        <v>81</v>
      </c>
      <c r="AV512" s="14" t="s">
        <v>88</v>
      </c>
      <c r="AW512" s="14" t="s">
        <v>36</v>
      </c>
      <c r="AX512" s="14" t="s">
        <v>77</v>
      </c>
      <c r="AY512" s="221" t="s">
        <v>133</v>
      </c>
    </row>
    <row r="513" spans="2:65" s="1" customFormat="1" ht="22.5" customHeight="1">
      <c r="B513" s="174"/>
      <c r="C513" s="175" t="s">
        <v>1013</v>
      </c>
      <c r="D513" s="175" t="s">
        <v>135</v>
      </c>
      <c r="E513" s="176" t="s">
        <v>608</v>
      </c>
      <c r="F513" s="177" t="s">
        <v>609</v>
      </c>
      <c r="G513" s="178" t="s">
        <v>163</v>
      </c>
      <c r="H513" s="179">
        <v>1009.008</v>
      </c>
      <c r="I513" s="180"/>
      <c r="J513" s="181">
        <f>ROUND(I513*H513,2)</f>
        <v>0</v>
      </c>
      <c r="K513" s="177" t="s">
        <v>139</v>
      </c>
      <c r="L513" s="41"/>
      <c r="M513" s="182" t="s">
        <v>5</v>
      </c>
      <c r="N513" s="183" t="s">
        <v>43</v>
      </c>
      <c r="O513" s="42"/>
      <c r="P513" s="184">
        <f>O513*H513</f>
        <v>0</v>
      </c>
      <c r="Q513" s="184">
        <v>0</v>
      </c>
      <c r="R513" s="184">
        <f>Q513*H513</f>
        <v>0</v>
      </c>
      <c r="S513" s="184">
        <v>0</v>
      </c>
      <c r="T513" s="185">
        <f>S513*H513</f>
        <v>0</v>
      </c>
      <c r="AR513" s="24" t="s">
        <v>88</v>
      </c>
      <c r="AT513" s="24" t="s">
        <v>135</v>
      </c>
      <c r="AU513" s="24" t="s">
        <v>81</v>
      </c>
      <c r="AY513" s="24" t="s">
        <v>133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24" t="s">
        <v>77</v>
      </c>
      <c r="BK513" s="186">
        <f>ROUND(I513*H513,2)</f>
        <v>0</v>
      </c>
      <c r="BL513" s="24" t="s">
        <v>88</v>
      </c>
      <c r="BM513" s="24" t="s">
        <v>1014</v>
      </c>
    </row>
    <row r="514" spans="2:51" s="11" customFormat="1" ht="13.5">
      <c r="B514" s="187"/>
      <c r="D514" s="188" t="s">
        <v>141</v>
      </c>
      <c r="E514" s="189" t="s">
        <v>5</v>
      </c>
      <c r="F514" s="190" t="s">
        <v>611</v>
      </c>
      <c r="H514" s="191" t="s">
        <v>5</v>
      </c>
      <c r="I514" s="192"/>
      <c r="L514" s="187"/>
      <c r="M514" s="193"/>
      <c r="N514" s="194"/>
      <c r="O514" s="194"/>
      <c r="P514" s="194"/>
      <c r="Q514" s="194"/>
      <c r="R514" s="194"/>
      <c r="S514" s="194"/>
      <c r="T514" s="195"/>
      <c r="AT514" s="191" t="s">
        <v>141</v>
      </c>
      <c r="AU514" s="191" t="s">
        <v>81</v>
      </c>
      <c r="AV514" s="11" t="s">
        <v>77</v>
      </c>
      <c r="AW514" s="11" t="s">
        <v>36</v>
      </c>
      <c r="AX514" s="11" t="s">
        <v>72</v>
      </c>
      <c r="AY514" s="191" t="s">
        <v>133</v>
      </c>
    </row>
    <row r="515" spans="2:51" s="12" customFormat="1" ht="13.5">
      <c r="B515" s="196"/>
      <c r="D515" s="213" t="s">
        <v>141</v>
      </c>
      <c r="E515" s="238" t="s">
        <v>5</v>
      </c>
      <c r="F515" s="239" t="s">
        <v>1015</v>
      </c>
      <c r="H515" s="240">
        <v>1009.008</v>
      </c>
      <c r="I515" s="200"/>
      <c r="L515" s="196"/>
      <c r="M515" s="201"/>
      <c r="N515" s="202"/>
      <c r="O515" s="202"/>
      <c r="P515" s="202"/>
      <c r="Q515" s="202"/>
      <c r="R515" s="202"/>
      <c r="S515" s="202"/>
      <c r="T515" s="203"/>
      <c r="AT515" s="197" t="s">
        <v>141</v>
      </c>
      <c r="AU515" s="197" t="s">
        <v>81</v>
      </c>
      <c r="AV515" s="12" t="s">
        <v>81</v>
      </c>
      <c r="AW515" s="12" t="s">
        <v>36</v>
      </c>
      <c r="AX515" s="12" t="s">
        <v>77</v>
      </c>
      <c r="AY515" s="197" t="s">
        <v>133</v>
      </c>
    </row>
    <row r="516" spans="2:65" s="1" customFormat="1" ht="22.5" customHeight="1">
      <c r="B516" s="174"/>
      <c r="C516" s="175" t="s">
        <v>1016</v>
      </c>
      <c r="D516" s="175" t="s">
        <v>135</v>
      </c>
      <c r="E516" s="176" t="s">
        <v>614</v>
      </c>
      <c r="F516" s="177" t="s">
        <v>615</v>
      </c>
      <c r="G516" s="178" t="s">
        <v>163</v>
      </c>
      <c r="H516" s="179">
        <v>33.507</v>
      </c>
      <c r="I516" s="180"/>
      <c r="J516" s="181">
        <f>ROUND(I516*H516,2)</f>
        <v>0</v>
      </c>
      <c r="K516" s="177" t="s">
        <v>139</v>
      </c>
      <c r="L516" s="41"/>
      <c r="M516" s="182" t="s">
        <v>5</v>
      </c>
      <c r="N516" s="183" t="s">
        <v>43</v>
      </c>
      <c r="O516" s="42"/>
      <c r="P516" s="184">
        <f>O516*H516</f>
        <v>0</v>
      </c>
      <c r="Q516" s="184">
        <v>0</v>
      </c>
      <c r="R516" s="184">
        <f>Q516*H516</f>
        <v>0</v>
      </c>
      <c r="S516" s="184">
        <v>0</v>
      </c>
      <c r="T516" s="185">
        <f>S516*H516</f>
        <v>0</v>
      </c>
      <c r="AR516" s="24" t="s">
        <v>88</v>
      </c>
      <c r="AT516" s="24" t="s">
        <v>135</v>
      </c>
      <c r="AU516" s="24" t="s">
        <v>81</v>
      </c>
      <c r="AY516" s="24" t="s">
        <v>133</v>
      </c>
      <c r="BE516" s="186">
        <f>IF(N516="základní",J516,0)</f>
        <v>0</v>
      </c>
      <c r="BF516" s="186">
        <f>IF(N516="snížená",J516,0)</f>
        <v>0</v>
      </c>
      <c r="BG516" s="186">
        <f>IF(N516="zákl. přenesená",J516,0)</f>
        <v>0</v>
      </c>
      <c r="BH516" s="186">
        <f>IF(N516="sníž. přenesená",J516,0)</f>
        <v>0</v>
      </c>
      <c r="BI516" s="186">
        <f>IF(N516="nulová",J516,0)</f>
        <v>0</v>
      </c>
      <c r="BJ516" s="24" t="s">
        <v>77</v>
      </c>
      <c r="BK516" s="186">
        <f>ROUND(I516*H516,2)</f>
        <v>0</v>
      </c>
      <c r="BL516" s="24" t="s">
        <v>88</v>
      </c>
      <c r="BM516" s="24" t="s">
        <v>1017</v>
      </c>
    </row>
    <row r="517" spans="2:51" s="12" customFormat="1" ht="13.5">
      <c r="B517" s="196"/>
      <c r="D517" s="188" t="s">
        <v>141</v>
      </c>
      <c r="E517" s="197" t="s">
        <v>5</v>
      </c>
      <c r="F517" s="198" t="s">
        <v>1007</v>
      </c>
      <c r="H517" s="199">
        <v>3.239</v>
      </c>
      <c r="I517" s="200"/>
      <c r="L517" s="196"/>
      <c r="M517" s="201"/>
      <c r="N517" s="202"/>
      <c r="O517" s="202"/>
      <c r="P517" s="202"/>
      <c r="Q517" s="202"/>
      <c r="R517" s="202"/>
      <c r="S517" s="202"/>
      <c r="T517" s="203"/>
      <c r="AT517" s="197" t="s">
        <v>141</v>
      </c>
      <c r="AU517" s="197" t="s">
        <v>81</v>
      </c>
      <c r="AV517" s="12" t="s">
        <v>81</v>
      </c>
      <c r="AW517" s="12" t="s">
        <v>36</v>
      </c>
      <c r="AX517" s="12" t="s">
        <v>72</v>
      </c>
      <c r="AY517" s="197" t="s">
        <v>133</v>
      </c>
    </row>
    <row r="518" spans="2:51" s="12" customFormat="1" ht="13.5">
      <c r="B518" s="196"/>
      <c r="D518" s="188" t="s">
        <v>141</v>
      </c>
      <c r="E518" s="197" t="s">
        <v>5</v>
      </c>
      <c r="F518" s="198" t="s">
        <v>1008</v>
      </c>
      <c r="H518" s="199">
        <v>12.219</v>
      </c>
      <c r="I518" s="200"/>
      <c r="L518" s="196"/>
      <c r="M518" s="201"/>
      <c r="N518" s="202"/>
      <c r="O518" s="202"/>
      <c r="P518" s="202"/>
      <c r="Q518" s="202"/>
      <c r="R518" s="202"/>
      <c r="S518" s="202"/>
      <c r="T518" s="203"/>
      <c r="AT518" s="197" t="s">
        <v>141</v>
      </c>
      <c r="AU518" s="197" t="s">
        <v>81</v>
      </c>
      <c r="AV518" s="12" t="s">
        <v>81</v>
      </c>
      <c r="AW518" s="12" t="s">
        <v>36</v>
      </c>
      <c r="AX518" s="12" t="s">
        <v>72</v>
      </c>
      <c r="AY518" s="197" t="s">
        <v>133</v>
      </c>
    </row>
    <row r="519" spans="2:51" s="12" customFormat="1" ht="13.5">
      <c r="B519" s="196"/>
      <c r="D519" s="188" t="s">
        <v>141</v>
      </c>
      <c r="E519" s="197" t="s">
        <v>5</v>
      </c>
      <c r="F519" s="198" t="s">
        <v>1009</v>
      </c>
      <c r="H519" s="199">
        <v>17.875</v>
      </c>
      <c r="I519" s="200"/>
      <c r="L519" s="196"/>
      <c r="M519" s="201"/>
      <c r="N519" s="202"/>
      <c r="O519" s="202"/>
      <c r="P519" s="202"/>
      <c r="Q519" s="202"/>
      <c r="R519" s="202"/>
      <c r="S519" s="202"/>
      <c r="T519" s="203"/>
      <c r="AT519" s="197" t="s">
        <v>141</v>
      </c>
      <c r="AU519" s="197" t="s">
        <v>81</v>
      </c>
      <c r="AV519" s="12" t="s">
        <v>81</v>
      </c>
      <c r="AW519" s="12" t="s">
        <v>36</v>
      </c>
      <c r="AX519" s="12" t="s">
        <v>72</v>
      </c>
      <c r="AY519" s="197" t="s">
        <v>133</v>
      </c>
    </row>
    <row r="520" spans="2:51" s="12" customFormat="1" ht="13.5">
      <c r="B520" s="196"/>
      <c r="D520" s="188" t="s">
        <v>141</v>
      </c>
      <c r="E520" s="197" t="s">
        <v>5</v>
      </c>
      <c r="F520" s="198" t="s">
        <v>1012</v>
      </c>
      <c r="H520" s="199">
        <v>0.174</v>
      </c>
      <c r="I520" s="200"/>
      <c r="L520" s="196"/>
      <c r="M520" s="201"/>
      <c r="N520" s="202"/>
      <c r="O520" s="202"/>
      <c r="P520" s="202"/>
      <c r="Q520" s="202"/>
      <c r="R520" s="202"/>
      <c r="S520" s="202"/>
      <c r="T520" s="203"/>
      <c r="AT520" s="197" t="s">
        <v>141</v>
      </c>
      <c r="AU520" s="197" t="s">
        <v>81</v>
      </c>
      <c r="AV520" s="12" t="s">
        <v>81</v>
      </c>
      <c r="AW520" s="12" t="s">
        <v>36</v>
      </c>
      <c r="AX520" s="12" t="s">
        <v>72</v>
      </c>
      <c r="AY520" s="197" t="s">
        <v>133</v>
      </c>
    </row>
    <row r="521" spans="2:51" s="14" customFormat="1" ht="13.5">
      <c r="B521" s="212"/>
      <c r="D521" s="213" t="s">
        <v>141</v>
      </c>
      <c r="E521" s="214" t="s">
        <v>5</v>
      </c>
      <c r="F521" s="215" t="s">
        <v>146</v>
      </c>
      <c r="H521" s="216">
        <v>33.507</v>
      </c>
      <c r="I521" s="217"/>
      <c r="L521" s="212"/>
      <c r="M521" s="218"/>
      <c r="N521" s="219"/>
      <c r="O521" s="219"/>
      <c r="P521" s="219"/>
      <c r="Q521" s="219"/>
      <c r="R521" s="219"/>
      <c r="S521" s="219"/>
      <c r="T521" s="220"/>
      <c r="AT521" s="221" t="s">
        <v>141</v>
      </c>
      <c r="AU521" s="221" t="s">
        <v>81</v>
      </c>
      <c r="AV521" s="14" t="s">
        <v>88</v>
      </c>
      <c r="AW521" s="14" t="s">
        <v>36</v>
      </c>
      <c r="AX521" s="14" t="s">
        <v>77</v>
      </c>
      <c r="AY521" s="221" t="s">
        <v>133</v>
      </c>
    </row>
    <row r="522" spans="2:65" s="1" customFormat="1" ht="22.5" customHeight="1">
      <c r="B522" s="174"/>
      <c r="C522" s="175" t="s">
        <v>1018</v>
      </c>
      <c r="D522" s="175" t="s">
        <v>135</v>
      </c>
      <c r="E522" s="176" t="s">
        <v>1019</v>
      </c>
      <c r="F522" s="177" t="s">
        <v>1020</v>
      </c>
      <c r="G522" s="178" t="s">
        <v>163</v>
      </c>
      <c r="H522" s="179">
        <v>4.745</v>
      </c>
      <c r="I522" s="180"/>
      <c r="J522" s="181">
        <f>ROUND(I522*H522,2)</f>
        <v>0</v>
      </c>
      <c r="K522" s="177" t="s">
        <v>139</v>
      </c>
      <c r="L522" s="41"/>
      <c r="M522" s="182" t="s">
        <v>5</v>
      </c>
      <c r="N522" s="183" t="s">
        <v>43</v>
      </c>
      <c r="O522" s="42"/>
      <c r="P522" s="184">
        <f>O522*H522</f>
        <v>0</v>
      </c>
      <c r="Q522" s="184">
        <v>0</v>
      </c>
      <c r="R522" s="184">
        <f>Q522*H522</f>
        <v>0</v>
      </c>
      <c r="S522" s="184">
        <v>0</v>
      </c>
      <c r="T522" s="185">
        <f>S522*H522</f>
        <v>0</v>
      </c>
      <c r="AR522" s="24" t="s">
        <v>88</v>
      </c>
      <c r="AT522" s="24" t="s">
        <v>135</v>
      </c>
      <c r="AU522" s="24" t="s">
        <v>81</v>
      </c>
      <c r="AY522" s="24" t="s">
        <v>133</v>
      </c>
      <c r="BE522" s="186">
        <f>IF(N522="základní",J522,0)</f>
        <v>0</v>
      </c>
      <c r="BF522" s="186">
        <f>IF(N522="snížená",J522,0)</f>
        <v>0</v>
      </c>
      <c r="BG522" s="186">
        <f>IF(N522="zákl. přenesená",J522,0)</f>
        <v>0</v>
      </c>
      <c r="BH522" s="186">
        <f>IF(N522="sníž. přenesená",J522,0)</f>
        <v>0</v>
      </c>
      <c r="BI522" s="186">
        <f>IF(N522="nulová",J522,0)</f>
        <v>0</v>
      </c>
      <c r="BJ522" s="24" t="s">
        <v>77</v>
      </c>
      <c r="BK522" s="186">
        <f>ROUND(I522*H522,2)</f>
        <v>0</v>
      </c>
      <c r="BL522" s="24" t="s">
        <v>88</v>
      </c>
      <c r="BM522" s="24" t="s">
        <v>1021</v>
      </c>
    </row>
    <row r="523" spans="2:51" s="12" customFormat="1" ht="13.5">
      <c r="B523" s="196"/>
      <c r="D523" s="213" t="s">
        <v>141</v>
      </c>
      <c r="E523" s="238" t="s">
        <v>5</v>
      </c>
      <c r="F523" s="239" t="s">
        <v>1010</v>
      </c>
      <c r="H523" s="240">
        <v>4.745</v>
      </c>
      <c r="I523" s="200"/>
      <c r="L523" s="196"/>
      <c r="M523" s="201"/>
      <c r="N523" s="202"/>
      <c r="O523" s="202"/>
      <c r="P523" s="202"/>
      <c r="Q523" s="202"/>
      <c r="R523" s="202"/>
      <c r="S523" s="202"/>
      <c r="T523" s="203"/>
      <c r="AT523" s="197" t="s">
        <v>141</v>
      </c>
      <c r="AU523" s="197" t="s">
        <v>81</v>
      </c>
      <c r="AV523" s="12" t="s">
        <v>81</v>
      </c>
      <c r="AW523" s="12" t="s">
        <v>36</v>
      </c>
      <c r="AX523" s="12" t="s">
        <v>77</v>
      </c>
      <c r="AY523" s="197" t="s">
        <v>133</v>
      </c>
    </row>
    <row r="524" spans="2:65" s="1" customFormat="1" ht="22.5" customHeight="1">
      <c r="B524" s="174"/>
      <c r="C524" s="175" t="s">
        <v>1022</v>
      </c>
      <c r="D524" s="175" t="s">
        <v>135</v>
      </c>
      <c r="E524" s="176" t="s">
        <v>622</v>
      </c>
      <c r="F524" s="177" t="s">
        <v>623</v>
      </c>
      <c r="G524" s="178" t="s">
        <v>163</v>
      </c>
      <c r="H524" s="179">
        <v>33.82</v>
      </c>
      <c r="I524" s="180"/>
      <c r="J524" s="181">
        <f>ROUND(I524*H524,2)</f>
        <v>0</v>
      </c>
      <c r="K524" s="177" t="s">
        <v>139</v>
      </c>
      <c r="L524" s="41"/>
      <c r="M524" s="182" t="s">
        <v>5</v>
      </c>
      <c r="N524" s="183" t="s">
        <v>43</v>
      </c>
      <c r="O524" s="42"/>
      <c r="P524" s="184">
        <f>O524*H524</f>
        <v>0</v>
      </c>
      <c r="Q524" s="184">
        <v>0</v>
      </c>
      <c r="R524" s="184">
        <f>Q524*H524</f>
        <v>0</v>
      </c>
      <c r="S524" s="184">
        <v>0</v>
      </c>
      <c r="T524" s="185">
        <f>S524*H524</f>
        <v>0</v>
      </c>
      <c r="AR524" s="24" t="s">
        <v>88</v>
      </c>
      <c r="AT524" s="24" t="s">
        <v>135</v>
      </c>
      <c r="AU524" s="24" t="s">
        <v>81</v>
      </c>
      <c r="AY524" s="24" t="s">
        <v>133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24" t="s">
        <v>77</v>
      </c>
      <c r="BK524" s="186">
        <f>ROUND(I524*H524,2)</f>
        <v>0</v>
      </c>
      <c r="BL524" s="24" t="s">
        <v>88</v>
      </c>
      <c r="BM524" s="24" t="s">
        <v>1023</v>
      </c>
    </row>
    <row r="525" spans="2:51" s="12" customFormat="1" ht="13.5">
      <c r="B525" s="196"/>
      <c r="D525" s="188" t="s">
        <v>141</v>
      </c>
      <c r="E525" s="197" t="s">
        <v>5</v>
      </c>
      <c r="F525" s="198" t="s">
        <v>1011</v>
      </c>
      <c r="H525" s="199">
        <v>33.82</v>
      </c>
      <c r="I525" s="200"/>
      <c r="L525" s="196"/>
      <c r="M525" s="201"/>
      <c r="N525" s="202"/>
      <c r="O525" s="202"/>
      <c r="P525" s="202"/>
      <c r="Q525" s="202"/>
      <c r="R525" s="202"/>
      <c r="S525" s="202"/>
      <c r="T525" s="203"/>
      <c r="AT525" s="197" t="s">
        <v>141</v>
      </c>
      <c r="AU525" s="197" t="s">
        <v>81</v>
      </c>
      <c r="AV525" s="12" t="s">
        <v>81</v>
      </c>
      <c r="AW525" s="12" t="s">
        <v>36</v>
      </c>
      <c r="AX525" s="12" t="s">
        <v>77</v>
      </c>
      <c r="AY525" s="197" t="s">
        <v>133</v>
      </c>
    </row>
    <row r="526" spans="2:63" s="10" customFormat="1" ht="29.85" customHeight="1">
      <c r="B526" s="160"/>
      <c r="D526" s="171" t="s">
        <v>71</v>
      </c>
      <c r="E526" s="172" t="s">
        <v>196</v>
      </c>
      <c r="F526" s="172" t="s">
        <v>197</v>
      </c>
      <c r="I526" s="163"/>
      <c r="J526" s="173">
        <f>BK526</f>
        <v>0</v>
      </c>
      <c r="L526" s="160"/>
      <c r="M526" s="165"/>
      <c r="N526" s="166"/>
      <c r="O526" s="166"/>
      <c r="P526" s="167">
        <f>P527</f>
        <v>0</v>
      </c>
      <c r="Q526" s="166"/>
      <c r="R526" s="167">
        <f>R527</f>
        <v>0</v>
      </c>
      <c r="S526" s="166"/>
      <c r="T526" s="168">
        <f>T527</f>
        <v>0</v>
      </c>
      <c r="AR526" s="161" t="s">
        <v>77</v>
      </c>
      <c r="AT526" s="169" t="s">
        <v>71</v>
      </c>
      <c r="AU526" s="169" t="s">
        <v>77</v>
      </c>
      <c r="AY526" s="161" t="s">
        <v>133</v>
      </c>
      <c r="BK526" s="170">
        <f>BK527</f>
        <v>0</v>
      </c>
    </row>
    <row r="527" spans="2:65" s="1" customFormat="1" ht="22.5" customHeight="1">
      <c r="B527" s="174"/>
      <c r="C527" s="175" t="s">
        <v>1024</v>
      </c>
      <c r="D527" s="175" t="s">
        <v>135</v>
      </c>
      <c r="E527" s="176" t="s">
        <v>1025</v>
      </c>
      <c r="F527" s="177" t="s">
        <v>1026</v>
      </c>
      <c r="G527" s="178" t="s">
        <v>163</v>
      </c>
      <c r="H527" s="179">
        <v>324.466</v>
      </c>
      <c r="I527" s="180"/>
      <c r="J527" s="181">
        <f>ROUND(I527*H527,2)</f>
        <v>0</v>
      </c>
      <c r="K527" s="177" t="s">
        <v>139</v>
      </c>
      <c r="L527" s="41"/>
      <c r="M527" s="182" t="s">
        <v>5</v>
      </c>
      <c r="N527" s="241" t="s">
        <v>43</v>
      </c>
      <c r="O527" s="242"/>
      <c r="P527" s="243">
        <f>O527*H527</f>
        <v>0</v>
      </c>
      <c r="Q527" s="243">
        <v>0</v>
      </c>
      <c r="R527" s="243">
        <f>Q527*H527</f>
        <v>0</v>
      </c>
      <c r="S527" s="243">
        <v>0</v>
      </c>
      <c r="T527" s="244">
        <f>S527*H527</f>
        <v>0</v>
      </c>
      <c r="AR527" s="24" t="s">
        <v>88</v>
      </c>
      <c r="AT527" s="24" t="s">
        <v>135</v>
      </c>
      <c r="AU527" s="24" t="s">
        <v>81</v>
      </c>
      <c r="AY527" s="24" t="s">
        <v>133</v>
      </c>
      <c r="BE527" s="186">
        <f>IF(N527="základní",J527,0)</f>
        <v>0</v>
      </c>
      <c r="BF527" s="186">
        <f>IF(N527="snížená",J527,0)</f>
        <v>0</v>
      </c>
      <c r="BG527" s="186">
        <f>IF(N527="zákl. přenesená",J527,0)</f>
        <v>0</v>
      </c>
      <c r="BH527" s="186">
        <f>IF(N527="sníž. přenesená",J527,0)</f>
        <v>0</v>
      </c>
      <c r="BI527" s="186">
        <f>IF(N527="nulová",J527,0)</f>
        <v>0</v>
      </c>
      <c r="BJ527" s="24" t="s">
        <v>77</v>
      </c>
      <c r="BK527" s="186">
        <f>ROUND(I527*H527,2)</f>
        <v>0</v>
      </c>
      <c r="BL527" s="24" t="s">
        <v>88</v>
      </c>
      <c r="BM527" s="24" t="s">
        <v>1027</v>
      </c>
    </row>
    <row r="528" spans="2:12" s="1" customFormat="1" ht="6.95" customHeight="1">
      <c r="B528" s="56"/>
      <c r="C528" s="57"/>
      <c r="D528" s="57"/>
      <c r="E528" s="57"/>
      <c r="F528" s="57"/>
      <c r="G528" s="57"/>
      <c r="H528" s="57"/>
      <c r="I528" s="127"/>
      <c r="J528" s="57"/>
      <c r="K528" s="57"/>
      <c r="L528" s="41"/>
    </row>
  </sheetData>
  <autoFilter ref="C83:K527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97</v>
      </c>
      <c r="G1" s="373" t="s">
        <v>98</v>
      </c>
      <c r="H1" s="373"/>
      <c r="I1" s="103"/>
      <c r="J1" s="102" t="s">
        <v>99</v>
      </c>
      <c r="K1" s="101" t="s">
        <v>100</v>
      </c>
      <c r="L1" s="102" t="s">
        <v>101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81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2:11" ht="22.5" customHeight="1">
      <c r="B7" s="28"/>
      <c r="C7" s="29"/>
      <c r="D7" s="29"/>
      <c r="E7" s="366" t="str">
        <f>'Rekapitulace stavby'!K6</f>
        <v>Olomouc - Oprava III. nádvoří Rektorátu UPOL</v>
      </c>
      <c r="F7" s="367"/>
      <c r="G7" s="367"/>
      <c r="H7" s="367"/>
      <c r="I7" s="105"/>
      <c r="J7" s="29"/>
      <c r="K7" s="31"/>
    </row>
    <row r="8" spans="2:11" s="1" customFormat="1" ht="13.5">
      <c r="B8" s="41"/>
      <c r="C8" s="42"/>
      <c r="D8" s="37" t="s">
        <v>103</v>
      </c>
      <c r="E8" s="42"/>
      <c r="F8" s="42"/>
      <c r="G8" s="42"/>
      <c r="H8" s="42"/>
      <c r="I8" s="106"/>
      <c r="J8" s="42"/>
      <c r="K8" s="45"/>
    </row>
    <row r="9" spans="2:11" s="1" customFormat="1" ht="36.95" customHeight="1">
      <c r="B9" s="41"/>
      <c r="C9" s="42"/>
      <c r="D9" s="42"/>
      <c r="E9" s="368" t="s">
        <v>1028</v>
      </c>
      <c r="F9" s="369"/>
      <c r="G9" s="369"/>
      <c r="H9" s="369"/>
      <c r="I9" s="10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3. 7. 2017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7" t="s">
        <v>30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7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7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36" t="s">
        <v>5</v>
      </c>
      <c r="F24" s="336"/>
      <c r="G24" s="336"/>
      <c r="H24" s="336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38</v>
      </c>
      <c r="E27" s="42"/>
      <c r="F27" s="42"/>
      <c r="G27" s="42"/>
      <c r="H27" s="42"/>
      <c r="I27" s="106"/>
      <c r="J27" s="116">
        <f>ROUND(J94,2)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7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8">
        <f>ROUND(SUM(BE94:BE244),2)</f>
        <v>0</v>
      </c>
      <c r="G30" s="42"/>
      <c r="H30" s="42"/>
      <c r="I30" s="119">
        <v>0.21</v>
      </c>
      <c r="J30" s="118">
        <f>ROUND(ROUND((SUM(BE94:BE244)),2)*I30,2)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8">
        <f>ROUND(SUM(BF94:BF244),2)</f>
        <v>0</v>
      </c>
      <c r="G31" s="42"/>
      <c r="H31" s="42"/>
      <c r="I31" s="119">
        <v>0.15</v>
      </c>
      <c r="J31" s="118">
        <f>ROUND(ROUND((SUM(BF94:BF244)),2)*I31,2)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18">
        <f>ROUND(SUM(BG94:BG244),2)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18">
        <f>ROUND(SUM(BH94:BH244),2)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18">
        <f>ROUND(SUM(BI94:BI244),2)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48</v>
      </c>
      <c r="E36" s="71"/>
      <c r="F36" s="71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6" t="str">
        <f>E7</f>
        <v>Olomouc - Oprava III. nádvoří Rektorátu UPOL</v>
      </c>
      <c r="F45" s="367"/>
      <c r="G45" s="367"/>
      <c r="H45" s="367"/>
      <c r="I45" s="106"/>
      <c r="J45" s="42"/>
      <c r="K45" s="45"/>
    </row>
    <row r="46" spans="2:11" s="1" customFormat="1" ht="14.45" customHeight="1">
      <c r="B46" s="41"/>
      <c r="C46" s="37" t="s">
        <v>103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8" t="str">
        <f>E9</f>
        <v>4 - IO 03 - Veřejné osvětlení</v>
      </c>
      <c r="F47" s="369"/>
      <c r="G47" s="369"/>
      <c r="H47" s="369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Křížkovského č.o.8, č.p. 511</v>
      </c>
      <c r="G49" s="42"/>
      <c r="H49" s="42"/>
      <c r="I49" s="107" t="s">
        <v>25</v>
      </c>
      <c r="J49" s="108" t="str">
        <f>IF(J12="","",J12)</f>
        <v>3. 7. 2017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Univerzita Palackého v Olomouci</v>
      </c>
      <c r="G51" s="42"/>
      <c r="H51" s="42"/>
      <c r="I51" s="107" t="s">
        <v>33</v>
      </c>
      <c r="J51" s="35" t="str">
        <f>E21</f>
        <v>Atelier Polách &amp; Bravenec s.r.o.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11" s="1" customFormat="1" ht="29.25" customHeight="1">
      <c r="B54" s="41"/>
      <c r="C54" s="130" t="s">
        <v>106</v>
      </c>
      <c r="D54" s="120"/>
      <c r="E54" s="120"/>
      <c r="F54" s="120"/>
      <c r="G54" s="120"/>
      <c r="H54" s="120"/>
      <c r="I54" s="131"/>
      <c r="J54" s="132" t="s">
        <v>107</v>
      </c>
      <c r="K54" s="13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108</v>
      </c>
      <c r="D56" s="42"/>
      <c r="E56" s="42"/>
      <c r="F56" s="42"/>
      <c r="G56" s="42"/>
      <c r="H56" s="42"/>
      <c r="I56" s="106"/>
      <c r="J56" s="116">
        <f>J94</f>
        <v>0</v>
      </c>
      <c r="K56" s="45"/>
      <c r="AU56" s="24" t="s">
        <v>109</v>
      </c>
    </row>
    <row r="57" spans="2:11" s="7" customFormat="1" ht="24.95" customHeight="1">
      <c r="B57" s="135"/>
      <c r="C57" s="136"/>
      <c r="D57" s="137" t="s">
        <v>110</v>
      </c>
      <c r="E57" s="138"/>
      <c r="F57" s="138"/>
      <c r="G57" s="138"/>
      <c r="H57" s="138"/>
      <c r="I57" s="139"/>
      <c r="J57" s="140">
        <f>J95</f>
        <v>0</v>
      </c>
      <c r="K57" s="141"/>
    </row>
    <row r="58" spans="2:11" s="8" customFormat="1" ht="19.9" customHeight="1">
      <c r="B58" s="142"/>
      <c r="C58" s="143"/>
      <c r="D58" s="144" t="s">
        <v>1029</v>
      </c>
      <c r="E58" s="145"/>
      <c r="F58" s="145"/>
      <c r="G58" s="145"/>
      <c r="H58" s="145"/>
      <c r="I58" s="146"/>
      <c r="J58" s="147">
        <f>J105</f>
        <v>0</v>
      </c>
      <c r="K58" s="148"/>
    </row>
    <row r="59" spans="2:11" s="8" customFormat="1" ht="19.9" customHeight="1">
      <c r="B59" s="142"/>
      <c r="C59" s="143"/>
      <c r="D59" s="144" t="s">
        <v>113</v>
      </c>
      <c r="E59" s="145"/>
      <c r="F59" s="145"/>
      <c r="G59" s="145"/>
      <c r="H59" s="145"/>
      <c r="I59" s="146"/>
      <c r="J59" s="147">
        <f>J109</f>
        <v>0</v>
      </c>
      <c r="K59" s="148"/>
    </row>
    <row r="60" spans="2:11" s="8" customFormat="1" ht="19.9" customHeight="1">
      <c r="B60" s="142"/>
      <c r="C60" s="143"/>
      <c r="D60" s="144" t="s">
        <v>232</v>
      </c>
      <c r="E60" s="145"/>
      <c r="F60" s="145"/>
      <c r="G60" s="145"/>
      <c r="H60" s="145"/>
      <c r="I60" s="146"/>
      <c r="J60" s="147">
        <f>J119</f>
        <v>0</v>
      </c>
      <c r="K60" s="148"/>
    </row>
    <row r="61" spans="2:11" s="7" customFormat="1" ht="24.95" customHeight="1">
      <c r="B61" s="135"/>
      <c r="C61" s="136"/>
      <c r="D61" s="137" t="s">
        <v>115</v>
      </c>
      <c r="E61" s="138"/>
      <c r="F61" s="138"/>
      <c r="G61" s="138"/>
      <c r="H61" s="138"/>
      <c r="I61" s="139"/>
      <c r="J61" s="140">
        <f>J129</f>
        <v>0</v>
      </c>
      <c r="K61" s="141"/>
    </row>
    <row r="62" spans="2:11" s="8" customFormat="1" ht="19.9" customHeight="1">
      <c r="B62" s="142"/>
      <c r="C62" s="143"/>
      <c r="D62" s="144" t="s">
        <v>1030</v>
      </c>
      <c r="E62" s="145"/>
      <c r="F62" s="145"/>
      <c r="G62" s="145"/>
      <c r="H62" s="145"/>
      <c r="I62" s="146"/>
      <c r="J62" s="147">
        <f>J130</f>
        <v>0</v>
      </c>
      <c r="K62" s="148"/>
    </row>
    <row r="63" spans="2:11" s="7" customFormat="1" ht="24.95" customHeight="1">
      <c r="B63" s="135"/>
      <c r="C63" s="136"/>
      <c r="D63" s="137" t="s">
        <v>1031</v>
      </c>
      <c r="E63" s="138"/>
      <c r="F63" s="138"/>
      <c r="G63" s="138"/>
      <c r="H63" s="138"/>
      <c r="I63" s="139"/>
      <c r="J63" s="140">
        <f>J173</f>
        <v>0</v>
      </c>
      <c r="K63" s="141"/>
    </row>
    <row r="64" spans="2:11" s="8" customFormat="1" ht="19.9" customHeight="1">
      <c r="B64" s="142"/>
      <c r="C64" s="143"/>
      <c r="D64" s="144" t="s">
        <v>1032</v>
      </c>
      <c r="E64" s="145"/>
      <c r="F64" s="145"/>
      <c r="G64" s="145"/>
      <c r="H64" s="145"/>
      <c r="I64" s="146"/>
      <c r="J64" s="147">
        <f>J174</f>
        <v>0</v>
      </c>
      <c r="K64" s="148"/>
    </row>
    <row r="65" spans="2:11" s="8" customFormat="1" ht="19.9" customHeight="1">
      <c r="B65" s="142"/>
      <c r="C65" s="143"/>
      <c r="D65" s="144" t="s">
        <v>1033</v>
      </c>
      <c r="E65" s="145"/>
      <c r="F65" s="145"/>
      <c r="G65" s="145"/>
      <c r="H65" s="145"/>
      <c r="I65" s="146"/>
      <c r="J65" s="147">
        <f>J183</f>
        <v>0</v>
      </c>
      <c r="K65" s="148"/>
    </row>
    <row r="66" spans="2:11" s="8" customFormat="1" ht="19.9" customHeight="1">
      <c r="B66" s="142"/>
      <c r="C66" s="143"/>
      <c r="D66" s="144" t="s">
        <v>1034</v>
      </c>
      <c r="E66" s="145"/>
      <c r="F66" s="145"/>
      <c r="G66" s="145"/>
      <c r="H66" s="145"/>
      <c r="I66" s="146"/>
      <c r="J66" s="147">
        <f>J211</f>
        <v>0</v>
      </c>
      <c r="K66" s="148"/>
    </row>
    <row r="67" spans="2:11" s="7" customFormat="1" ht="24.95" customHeight="1">
      <c r="B67" s="135"/>
      <c r="C67" s="136"/>
      <c r="D67" s="137" t="s">
        <v>1035</v>
      </c>
      <c r="E67" s="138"/>
      <c r="F67" s="138"/>
      <c r="G67" s="138"/>
      <c r="H67" s="138"/>
      <c r="I67" s="139"/>
      <c r="J67" s="140">
        <f>J218</f>
        <v>0</v>
      </c>
      <c r="K67" s="141"/>
    </row>
    <row r="68" spans="2:11" s="7" customFormat="1" ht="24.95" customHeight="1">
      <c r="B68" s="135"/>
      <c r="C68" s="136"/>
      <c r="D68" s="137" t="s">
        <v>1036</v>
      </c>
      <c r="E68" s="138"/>
      <c r="F68" s="138"/>
      <c r="G68" s="138"/>
      <c r="H68" s="138"/>
      <c r="I68" s="139"/>
      <c r="J68" s="140">
        <f>J226</f>
        <v>0</v>
      </c>
      <c r="K68" s="141"/>
    </row>
    <row r="69" spans="2:11" s="7" customFormat="1" ht="24.95" customHeight="1">
      <c r="B69" s="135"/>
      <c r="C69" s="136"/>
      <c r="D69" s="137" t="s">
        <v>1037</v>
      </c>
      <c r="E69" s="138"/>
      <c r="F69" s="138"/>
      <c r="G69" s="138"/>
      <c r="H69" s="138"/>
      <c r="I69" s="139"/>
      <c r="J69" s="140">
        <f>J229</f>
        <v>0</v>
      </c>
      <c r="K69" s="141"/>
    </row>
    <row r="70" spans="2:11" s="8" customFormat="1" ht="19.9" customHeight="1">
      <c r="B70" s="142"/>
      <c r="C70" s="143"/>
      <c r="D70" s="144" t="s">
        <v>1038</v>
      </c>
      <c r="E70" s="145"/>
      <c r="F70" s="145"/>
      <c r="G70" s="145"/>
      <c r="H70" s="145"/>
      <c r="I70" s="146"/>
      <c r="J70" s="147">
        <f>J230</f>
        <v>0</v>
      </c>
      <c r="K70" s="148"/>
    </row>
    <row r="71" spans="2:11" s="8" customFormat="1" ht="19.9" customHeight="1">
      <c r="B71" s="142"/>
      <c r="C71" s="143"/>
      <c r="D71" s="144" t="s">
        <v>1039</v>
      </c>
      <c r="E71" s="145"/>
      <c r="F71" s="145"/>
      <c r="G71" s="145"/>
      <c r="H71" s="145"/>
      <c r="I71" s="146"/>
      <c r="J71" s="147">
        <f>J235</f>
        <v>0</v>
      </c>
      <c r="K71" s="148"/>
    </row>
    <row r="72" spans="2:11" s="8" customFormat="1" ht="19.9" customHeight="1">
      <c r="B72" s="142"/>
      <c r="C72" s="143"/>
      <c r="D72" s="144" t="s">
        <v>1040</v>
      </c>
      <c r="E72" s="145"/>
      <c r="F72" s="145"/>
      <c r="G72" s="145"/>
      <c r="H72" s="145"/>
      <c r="I72" s="146"/>
      <c r="J72" s="147">
        <f>J239</f>
        <v>0</v>
      </c>
      <c r="K72" s="148"/>
    </row>
    <row r="73" spans="2:11" s="8" customFormat="1" ht="19.9" customHeight="1">
      <c r="B73" s="142"/>
      <c r="C73" s="143"/>
      <c r="D73" s="144" t="s">
        <v>1041</v>
      </c>
      <c r="E73" s="145"/>
      <c r="F73" s="145"/>
      <c r="G73" s="145"/>
      <c r="H73" s="145"/>
      <c r="I73" s="146"/>
      <c r="J73" s="147">
        <f>J241</f>
        <v>0</v>
      </c>
      <c r="K73" s="148"/>
    </row>
    <row r="74" spans="2:11" s="8" customFormat="1" ht="19.9" customHeight="1">
      <c r="B74" s="142"/>
      <c r="C74" s="143"/>
      <c r="D74" s="144" t="s">
        <v>1042</v>
      </c>
      <c r="E74" s="145"/>
      <c r="F74" s="145"/>
      <c r="G74" s="145"/>
      <c r="H74" s="145"/>
      <c r="I74" s="146"/>
      <c r="J74" s="147">
        <f>J243</f>
        <v>0</v>
      </c>
      <c r="K74" s="148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06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27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28"/>
      <c r="J80" s="60"/>
      <c r="K80" s="60"/>
      <c r="L80" s="41"/>
    </row>
    <row r="81" spans="2:12" s="1" customFormat="1" ht="36.95" customHeight="1">
      <c r="B81" s="41"/>
      <c r="C81" s="61" t="s">
        <v>117</v>
      </c>
      <c r="L81" s="41"/>
    </row>
    <row r="82" spans="2:12" s="1" customFormat="1" ht="6.95" customHeight="1">
      <c r="B82" s="41"/>
      <c r="L82" s="41"/>
    </row>
    <row r="83" spans="2:12" s="1" customFormat="1" ht="14.45" customHeight="1">
      <c r="B83" s="41"/>
      <c r="C83" s="63" t="s">
        <v>19</v>
      </c>
      <c r="L83" s="41"/>
    </row>
    <row r="84" spans="2:12" s="1" customFormat="1" ht="22.5" customHeight="1">
      <c r="B84" s="41"/>
      <c r="E84" s="370" t="str">
        <f>E7</f>
        <v>Olomouc - Oprava III. nádvoří Rektorátu UPOL</v>
      </c>
      <c r="F84" s="371"/>
      <c r="G84" s="371"/>
      <c r="H84" s="371"/>
      <c r="L84" s="41"/>
    </row>
    <row r="85" spans="2:12" s="1" customFormat="1" ht="14.45" customHeight="1">
      <c r="B85" s="41"/>
      <c r="C85" s="63" t="s">
        <v>103</v>
      </c>
      <c r="L85" s="41"/>
    </row>
    <row r="86" spans="2:12" s="1" customFormat="1" ht="23.25" customHeight="1">
      <c r="B86" s="41"/>
      <c r="E86" s="347" t="str">
        <f>E9</f>
        <v>4 - IO 03 - Veřejné osvětlení</v>
      </c>
      <c r="F86" s="372"/>
      <c r="G86" s="372"/>
      <c r="H86" s="372"/>
      <c r="L86" s="41"/>
    </row>
    <row r="87" spans="2:12" s="1" customFormat="1" ht="6.95" customHeight="1">
      <c r="B87" s="41"/>
      <c r="L87" s="41"/>
    </row>
    <row r="88" spans="2:12" s="1" customFormat="1" ht="18" customHeight="1">
      <c r="B88" s="41"/>
      <c r="C88" s="63" t="s">
        <v>23</v>
      </c>
      <c r="F88" s="149" t="str">
        <f>F12</f>
        <v>Křížkovského č.o.8, č.p. 511</v>
      </c>
      <c r="I88" s="150" t="s">
        <v>25</v>
      </c>
      <c r="J88" s="67" t="str">
        <f>IF(J12="","",J12)</f>
        <v>3. 7. 2017</v>
      </c>
      <c r="L88" s="41"/>
    </row>
    <row r="89" spans="2:12" s="1" customFormat="1" ht="6.95" customHeight="1">
      <c r="B89" s="41"/>
      <c r="L89" s="41"/>
    </row>
    <row r="90" spans="2:12" s="1" customFormat="1" ht="13.5">
      <c r="B90" s="41"/>
      <c r="C90" s="63" t="s">
        <v>27</v>
      </c>
      <c r="F90" s="149" t="str">
        <f>E15</f>
        <v xml:space="preserve"> Univerzita Palackého v Olomouci</v>
      </c>
      <c r="I90" s="150" t="s">
        <v>33</v>
      </c>
      <c r="J90" s="149" t="str">
        <f>E21</f>
        <v>Atelier Polách &amp; Bravenec s.r.o.</v>
      </c>
      <c r="L90" s="41"/>
    </row>
    <row r="91" spans="2:12" s="1" customFormat="1" ht="14.45" customHeight="1">
      <c r="B91" s="41"/>
      <c r="C91" s="63" t="s">
        <v>31</v>
      </c>
      <c r="F91" s="149" t="str">
        <f>IF(E18="","",E18)</f>
        <v/>
      </c>
      <c r="L91" s="41"/>
    </row>
    <row r="92" spans="2:12" s="1" customFormat="1" ht="10.35" customHeight="1">
      <c r="B92" s="41"/>
      <c r="L92" s="41"/>
    </row>
    <row r="93" spans="2:20" s="9" customFormat="1" ht="29.25" customHeight="1">
      <c r="B93" s="151"/>
      <c r="C93" s="152" t="s">
        <v>118</v>
      </c>
      <c r="D93" s="153" t="s">
        <v>57</v>
      </c>
      <c r="E93" s="153" t="s">
        <v>53</v>
      </c>
      <c r="F93" s="153" t="s">
        <v>119</v>
      </c>
      <c r="G93" s="153" t="s">
        <v>120</v>
      </c>
      <c r="H93" s="153" t="s">
        <v>121</v>
      </c>
      <c r="I93" s="154" t="s">
        <v>122</v>
      </c>
      <c r="J93" s="153" t="s">
        <v>107</v>
      </c>
      <c r="K93" s="155" t="s">
        <v>123</v>
      </c>
      <c r="L93" s="151"/>
      <c r="M93" s="73" t="s">
        <v>124</v>
      </c>
      <c r="N93" s="74" t="s">
        <v>42</v>
      </c>
      <c r="O93" s="74" t="s">
        <v>125</v>
      </c>
      <c r="P93" s="74" t="s">
        <v>126</v>
      </c>
      <c r="Q93" s="74" t="s">
        <v>127</v>
      </c>
      <c r="R93" s="74" t="s">
        <v>128</v>
      </c>
      <c r="S93" s="74" t="s">
        <v>129</v>
      </c>
      <c r="T93" s="75" t="s">
        <v>130</v>
      </c>
    </row>
    <row r="94" spans="2:63" s="1" customFormat="1" ht="29.25" customHeight="1">
      <c r="B94" s="41"/>
      <c r="C94" s="77" t="s">
        <v>108</v>
      </c>
      <c r="J94" s="156">
        <f>BK94</f>
        <v>0</v>
      </c>
      <c r="L94" s="41"/>
      <c r="M94" s="76"/>
      <c r="N94" s="68"/>
      <c r="O94" s="68"/>
      <c r="P94" s="157">
        <f>P95+P129+P173+P218+P226+P229</f>
        <v>0</v>
      </c>
      <c r="Q94" s="68"/>
      <c r="R94" s="157">
        <f>R95+R129+R173+R218+R226+R229</f>
        <v>6.9054285</v>
      </c>
      <c r="S94" s="68"/>
      <c r="T94" s="158">
        <f>T95+T129+T173+T218+T226+T229</f>
        <v>0.068</v>
      </c>
      <c r="AT94" s="24" t="s">
        <v>71</v>
      </c>
      <c r="AU94" s="24" t="s">
        <v>109</v>
      </c>
      <c r="BK94" s="159">
        <f>BK95+BK129+BK173+BK218+BK226+BK229</f>
        <v>0</v>
      </c>
    </row>
    <row r="95" spans="2:63" s="10" customFormat="1" ht="37.35" customHeight="1">
      <c r="B95" s="160"/>
      <c r="D95" s="171" t="s">
        <v>71</v>
      </c>
      <c r="E95" s="245" t="s">
        <v>131</v>
      </c>
      <c r="F95" s="245" t="s">
        <v>132</v>
      </c>
      <c r="I95" s="163"/>
      <c r="J95" s="246">
        <f>BK95</f>
        <v>0</v>
      </c>
      <c r="L95" s="160"/>
      <c r="M95" s="165"/>
      <c r="N95" s="166"/>
      <c r="O95" s="166"/>
      <c r="P95" s="167">
        <f>P96+SUM(P97:P105)+P109+P119</f>
        <v>0</v>
      </c>
      <c r="Q95" s="166"/>
      <c r="R95" s="167">
        <f>R96+SUM(R97:R105)+R109+R119</f>
        <v>5.4703</v>
      </c>
      <c r="S95" s="166"/>
      <c r="T95" s="168">
        <f>T96+SUM(T97:T105)+T109+T119</f>
        <v>0.068</v>
      </c>
      <c r="AR95" s="161" t="s">
        <v>77</v>
      </c>
      <c r="AT95" s="169" t="s">
        <v>71</v>
      </c>
      <c r="AU95" s="169" t="s">
        <v>72</v>
      </c>
      <c r="AY95" s="161" t="s">
        <v>133</v>
      </c>
      <c r="BK95" s="170">
        <f>BK96+SUM(BK97:BK105)+BK109+BK119</f>
        <v>0</v>
      </c>
    </row>
    <row r="96" spans="2:65" s="1" customFormat="1" ht="22.5" customHeight="1">
      <c r="B96" s="174"/>
      <c r="C96" s="175" t="s">
        <v>77</v>
      </c>
      <c r="D96" s="175" t="s">
        <v>135</v>
      </c>
      <c r="E96" s="176" t="s">
        <v>791</v>
      </c>
      <c r="F96" s="177" t="s">
        <v>792</v>
      </c>
      <c r="G96" s="178" t="s">
        <v>138</v>
      </c>
      <c r="H96" s="179">
        <v>2.016</v>
      </c>
      <c r="I96" s="180"/>
      <c r="J96" s="181">
        <f>ROUND(I96*H96,2)</f>
        <v>0</v>
      </c>
      <c r="K96" s="177" t="s">
        <v>5</v>
      </c>
      <c r="L96" s="41"/>
      <c r="M96" s="182" t="s">
        <v>5</v>
      </c>
      <c r="N96" s="183" t="s">
        <v>43</v>
      </c>
      <c r="O96" s="42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AR96" s="24" t="s">
        <v>88</v>
      </c>
      <c r="AT96" s="24" t="s">
        <v>135</v>
      </c>
      <c r="AU96" s="24" t="s">
        <v>77</v>
      </c>
      <c r="AY96" s="24" t="s">
        <v>133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4" t="s">
        <v>77</v>
      </c>
      <c r="BK96" s="186">
        <f>ROUND(I96*H96,2)</f>
        <v>0</v>
      </c>
      <c r="BL96" s="24" t="s">
        <v>88</v>
      </c>
      <c r="BM96" s="24" t="s">
        <v>1043</v>
      </c>
    </row>
    <row r="97" spans="2:51" s="11" customFormat="1" ht="13.5">
      <c r="B97" s="187"/>
      <c r="D97" s="188" t="s">
        <v>141</v>
      </c>
      <c r="E97" s="189" t="s">
        <v>5</v>
      </c>
      <c r="F97" s="190" t="s">
        <v>1044</v>
      </c>
      <c r="H97" s="191" t="s">
        <v>5</v>
      </c>
      <c r="I97" s="192"/>
      <c r="L97" s="187"/>
      <c r="M97" s="193"/>
      <c r="N97" s="194"/>
      <c r="O97" s="194"/>
      <c r="P97" s="194"/>
      <c r="Q97" s="194"/>
      <c r="R97" s="194"/>
      <c r="S97" s="194"/>
      <c r="T97" s="195"/>
      <c r="AT97" s="191" t="s">
        <v>141</v>
      </c>
      <c r="AU97" s="191" t="s">
        <v>77</v>
      </c>
      <c r="AV97" s="11" t="s">
        <v>77</v>
      </c>
      <c r="AW97" s="11" t="s">
        <v>36</v>
      </c>
      <c r="AX97" s="11" t="s">
        <v>72</v>
      </c>
      <c r="AY97" s="191" t="s">
        <v>133</v>
      </c>
    </row>
    <row r="98" spans="2:51" s="11" customFormat="1" ht="13.5">
      <c r="B98" s="187"/>
      <c r="D98" s="188" t="s">
        <v>141</v>
      </c>
      <c r="E98" s="189" t="s">
        <v>5</v>
      </c>
      <c r="F98" s="190" t="s">
        <v>1045</v>
      </c>
      <c r="H98" s="191" t="s">
        <v>5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91" t="s">
        <v>141</v>
      </c>
      <c r="AU98" s="191" t="s">
        <v>77</v>
      </c>
      <c r="AV98" s="11" t="s">
        <v>77</v>
      </c>
      <c r="AW98" s="11" t="s">
        <v>36</v>
      </c>
      <c r="AX98" s="11" t="s">
        <v>72</v>
      </c>
      <c r="AY98" s="191" t="s">
        <v>133</v>
      </c>
    </row>
    <row r="99" spans="2:51" s="12" customFormat="1" ht="13.5">
      <c r="B99" s="196"/>
      <c r="D99" s="188" t="s">
        <v>141</v>
      </c>
      <c r="E99" s="197" t="s">
        <v>5</v>
      </c>
      <c r="F99" s="198" t="s">
        <v>1046</v>
      </c>
      <c r="H99" s="199">
        <v>0.48</v>
      </c>
      <c r="I99" s="200"/>
      <c r="L99" s="196"/>
      <c r="M99" s="201"/>
      <c r="N99" s="202"/>
      <c r="O99" s="202"/>
      <c r="P99" s="202"/>
      <c r="Q99" s="202"/>
      <c r="R99" s="202"/>
      <c r="S99" s="202"/>
      <c r="T99" s="203"/>
      <c r="AT99" s="197" t="s">
        <v>141</v>
      </c>
      <c r="AU99" s="197" t="s">
        <v>77</v>
      </c>
      <c r="AV99" s="12" t="s">
        <v>81</v>
      </c>
      <c r="AW99" s="12" t="s">
        <v>36</v>
      </c>
      <c r="AX99" s="12" t="s">
        <v>72</v>
      </c>
      <c r="AY99" s="197" t="s">
        <v>133</v>
      </c>
    </row>
    <row r="100" spans="2:51" s="11" customFormat="1" ht="13.5">
      <c r="B100" s="187"/>
      <c r="D100" s="188" t="s">
        <v>141</v>
      </c>
      <c r="E100" s="189" t="s">
        <v>5</v>
      </c>
      <c r="F100" s="190" t="s">
        <v>1047</v>
      </c>
      <c r="H100" s="191" t="s">
        <v>5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91" t="s">
        <v>141</v>
      </c>
      <c r="AU100" s="191" t="s">
        <v>77</v>
      </c>
      <c r="AV100" s="11" t="s">
        <v>77</v>
      </c>
      <c r="AW100" s="11" t="s">
        <v>36</v>
      </c>
      <c r="AX100" s="11" t="s">
        <v>72</v>
      </c>
      <c r="AY100" s="191" t="s">
        <v>133</v>
      </c>
    </row>
    <row r="101" spans="2:51" s="12" customFormat="1" ht="13.5">
      <c r="B101" s="196"/>
      <c r="D101" s="188" t="s">
        <v>141</v>
      </c>
      <c r="E101" s="197" t="s">
        <v>5</v>
      </c>
      <c r="F101" s="198" t="s">
        <v>1048</v>
      </c>
      <c r="H101" s="199">
        <v>1.536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141</v>
      </c>
      <c r="AU101" s="197" t="s">
        <v>77</v>
      </c>
      <c r="AV101" s="12" t="s">
        <v>81</v>
      </c>
      <c r="AW101" s="12" t="s">
        <v>36</v>
      </c>
      <c r="AX101" s="12" t="s">
        <v>72</v>
      </c>
      <c r="AY101" s="197" t="s">
        <v>133</v>
      </c>
    </row>
    <row r="102" spans="2:51" s="14" customFormat="1" ht="13.5">
      <c r="B102" s="212"/>
      <c r="D102" s="213" t="s">
        <v>141</v>
      </c>
      <c r="E102" s="214" t="s">
        <v>5</v>
      </c>
      <c r="F102" s="215" t="s">
        <v>146</v>
      </c>
      <c r="H102" s="216">
        <v>2.016</v>
      </c>
      <c r="I102" s="217"/>
      <c r="L102" s="212"/>
      <c r="M102" s="218"/>
      <c r="N102" s="219"/>
      <c r="O102" s="219"/>
      <c r="P102" s="219"/>
      <c r="Q102" s="219"/>
      <c r="R102" s="219"/>
      <c r="S102" s="219"/>
      <c r="T102" s="220"/>
      <c r="AT102" s="221" t="s">
        <v>141</v>
      </c>
      <c r="AU102" s="221" t="s">
        <v>77</v>
      </c>
      <c r="AV102" s="14" t="s">
        <v>88</v>
      </c>
      <c r="AW102" s="14" t="s">
        <v>36</v>
      </c>
      <c r="AX102" s="14" t="s">
        <v>77</v>
      </c>
      <c r="AY102" s="221" t="s">
        <v>133</v>
      </c>
    </row>
    <row r="103" spans="2:65" s="1" customFormat="1" ht="22.5" customHeight="1">
      <c r="B103" s="174"/>
      <c r="C103" s="225" t="s">
        <v>81</v>
      </c>
      <c r="D103" s="225" t="s">
        <v>212</v>
      </c>
      <c r="E103" s="226" t="s">
        <v>1049</v>
      </c>
      <c r="F103" s="227" t="s">
        <v>1050</v>
      </c>
      <c r="G103" s="228" t="s">
        <v>163</v>
      </c>
      <c r="H103" s="229">
        <v>5.413</v>
      </c>
      <c r="I103" s="230"/>
      <c r="J103" s="231">
        <f>ROUND(I103*H103,2)</f>
        <v>0</v>
      </c>
      <c r="K103" s="227" t="s">
        <v>5</v>
      </c>
      <c r="L103" s="232"/>
      <c r="M103" s="233" t="s">
        <v>5</v>
      </c>
      <c r="N103" s="234" t="s">
        <v>43</v>
      </c>
      <c r="O103" s="42"/>
      <c r="P103" s="184">
        <f>O103*H103</f>
        <v>0</v>
      </c>
      <c r="Q103" s="184">
        <v>1</v>
      </c>
      <c r="R103" s="184">
        <f>Q103*H103</f>
        <v>5.413</v>
      </c>
      <c r="S103" s="184">
        <v>0</v>
      </c>
      <c r="T103" s="185">
        <f>S103*H103</f>
        <v>0</v>
      </c>
      <c r="AR103" s="24" t="s">
        <v>174</v>
      </c>
      <c r="AT103" s="24" t="s">
        <v>212</v>
      </c>
      <c r="AU103" s="24" t="s">
        <v>77</v>
      </c>
      <c r="AY103" s="24" t="s">
        <v>133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4" t="s">
        <v>77</v>
      </c>
      <c r="BK103" s="186">
        <f>ROUND(I103*H103,2)</f>
        <v>0</v>
      </c>
      <c r="BL103" s="24" t="s">
        <v>88</v>
      </c>
      <c r="BM103" s="24" t="s">
        <v>1051</v>
      </c>
    </row>
    <row r="104" spans="2:51" s="12" customFormat="1" ht="13.5">
      <c r="B104" s="196"/>
      <c r="D104" s="188" t="s">
        <v>141</v>
      </c>
      <c r="E104" s="197" t="s">
        <v>5</v>
      </c>
      <c r="F104" s="198" t="s">
        <v>1052</v>
      </c>
      <c r="H104" s="199">
        <v>5.413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141</v>
      </c>
      <c r="AU104" s="197" t="s">
        <v>77</v>
      </c>
      <c r="AV104" s="12" t="s">
        <v>81</v>
      </c>
      <c r="AW104" s="12" t="s">
        <v>36</v>
      </c>
      <c r="AX104" s="12" t="s">
        <v>77</v>
      </c>
      <c r="AY104" s="197" t="s">
        <v>133</v>
      </c>
    </row>
    <row r="105" spans="2:63" s="10" customFormat="1" ht="29.85" customHeight="1">
      <c r="B105" s="160"/>
      <c r="D105" s="171" t="s">
        <v>71</v>
      </c>
      <c r="E105" s="172" t="s">
        <v>94</v>
      </c>
      <c r="F105" s="172" t="s">
        <v>1053</v>
      </c>
      <c r="I105" s="163"/>
      <c r="J105" s="173">
        <f>BK105</f>
        <v>0</v>
      </c>
      <c r="L105" s="160"/>
      <c r="M105" s="165"/>
      <c r="N105" s="166"/>
      <c r="O105" s="166"/>
      <c r="P105" s="167">
        <f>SUM(P106:P108)</f>
        <v>0</v>
      </c>
      <c r="Q105" s="166"/>
      <c r="R105" s="167">
        <f>SUM(R106:R108)</f>
        <v>0.057300000000000004</v>
      </c>
      <c r="S105" s="166"/>
      <c r="T105" s="168">
        <f>SUM(T106:T108)</f>
        <v>0</v>
      </c>
      <c r="AR105" s="161" t="s">
        <v>77</v>
      </c>
      <c r="AT105" s="169" t="s">
        <v>71</v>
      </c>
      <c r="AU105" s="169" t="s">
        <v>77</v>
      </c>
      <c r="AY105" s="161" t="s">
        <v>133</v>
      </c>
      <c r="BK105" s="170">
        <f>SUM(BK106:BK108)</f>
        <v>0</v>
      </c>
    </row>
    <row r="106" spans="2:65" s="1" customFormat="1" ht="22.5" customHeight="1">
      <c r="B106" s="174"/>
      <c r="C106" s="175" t="s">
        <v>85</v>
      </c>
      <c r="D106" s="175" t="s">
        <v>135</v>
      </c>
      <c r="E106" s="176" t="s">
        <v>1054</v>
      </c>
      <c r="F106" s="177" t="s">
        <v>1055</v>
      </c>
      <c r="G106" s="178" t="s">
        <v>236</v>
      </c>
      <c r="H106" s="179">
        <v>15</v>
      </c>
      <c r="I106" s="180"/>
      <c r="J106" s="181">
        <f>ROUND(I106*H106,2)</f>
        <v>0</v>
      </c>
      <c r="K106" s="177" t="s">
        <v>139</v>
      </c>
      <c r="L106" s="41"/>
      <c r="M106" s="182" t="s">
        <v>5</v>
      </c>
      <c r="N106" s="183" t="s">
        <v>43</v>
      </c>
      <c r="O106" s="42"/>
      <c r="P106" s="184">
        <f>O106*H106</f>
        <v>0</v>
      </c>
      <c r="Q106" s="184">
        <v>0.00382</v>
      </c>
      <c r="R106" s="184">
        <f>Q106*H106</f>
        <v>0.057300000000000004</v>
      </c>
      <c r="S106" s="184">
        <v>0</v>
      </c>
      <c r="T106" s="185">
        <f>S106*H106</f>
        <v>0</v>
      </c>
      <c r="AR106" s="24" t="s">
        <v>88</v>
      </c>
      <c r="AT106" s="24" t="s">
        <v>135</v>
      </c>
      <c r="AU106" s="24" t="s">
        <v>81</v>
      </c>
      <c r="AY106" s="24" t="s">
        <v>133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4" t="s">
        <v>77</v>
      </c>
      <c r="BK106" s="186">
        <f>ROUND(I106*H106,2)</f>
        <v>0</v>
      </c>
      <c r="BL106" s="24" t="s">
        <v>88</v>
      </c>
      <c r="BM106" s="24" t="s">
        <v>1056</v>
      </c>
    </row>
    <row r="107" spans="2:51" s="11" customFormat="1" ht="13.5">
      <c r="B107" s="187"/>
      <c r="D107" s="188" t="s">
        <v>141</v>
      </c>
      <c r="E107" s="189" t="s">
        <v>5</v>
      </c>
      <c r="F107" s="190" t="s">
        <v>1057</v>
      </c>
      <c r="H107" s="191" t="s">
        <v>5</v>
      </c>
      <c r="I107" s="192"/>
      <c r="L107" s="187"/>
      <c r="M107" s="193"/>
      <c r="N107" s="194"/>
      <c r="O107" s="194"/>
      <c r="P107" s="194"/>
      <c r="Q107" s="194"/>
      <c r="R107" s="194"/>
      <c r="S107" s="194"/>
      <c r="T107" s="195"/>
      <c r="AT107" s="191" t="s">
        <v>141</v>
      </c>
      <c r="AU107" s="191" t="s">
        <v>81</v>
      </c>
      <c r="AV107" s="11" t="s">
        <v>77</v>
      </c>
      <c r="AW107" s="11" t="s">
        <v>36</v>
      </c>
      <c r="AX107" s="11" t="s">
        <v>72</v>
      </c>
      <c r="AY107" s="191" t="s">
        <v>133</v>
      </c>
    </row>
    <row r="108" spans="2:51" s="12" customFormat="1" ht="13.5">
      <c r="B108" s="196"/>
      <c r="D108" s="188" t="s">
        <v>141</v>
      </c>
      <c r="E108" s="197" t="s">
        <v>5</v>
      </c>
      <c r="F108" s="198" t="s">
        <v>1058</v>
      </c>
      <c r="H108" s="199">
        <v>15</v>
      </c>
      <c r="I108" s="200"/>
      <c r="L108" s="196"/>
      <c r="M108" s="201"/>
      <c r="N108" s="202"/>
      <c r="O108" s="202"/>
      <c r="P108" s="202"/>
      <c r="Q108" s="202"/>
      <c r="R108" s="202"/>
      <c r="S108" s="202"/>
      <c r="T108" s="203"/>
      <c r="AT108" s="197" t="s">
        <v>141</v>
      </c>
      <c r="AU108" s="197" t="s">
        <v>81</v>
      </c>
      <c r="AV108" s="12" t="s">
        <v>81</v>
      </c>
      <c r="AW108" s="12" t="s">
        <v>36</v>
      </c>
      <c r="AX108" s="12" t="s">
        <v>77</v>
      </c>
      <c r="AY108" s="197" t="s">
        <v>133</v>
      </c>
    </row>
    <row r="109" spans="2:63" s="10" customFormat="1" ht="29.85" customHeight="1">
      <c r="B109" s="160"/>
      <c r="D109" s="171" t="s">
        <v>71</v>
      </c>
      <c r="E109" s="172" t="s">
        <v>180</v>
      </c>
      <c r="F109" s="172" t="s">
        <v>186</v>
      </c>
      <c r="I109" s="163"/>
      <c r="J109" s="173">
        <f>BK109</f>
        <v>0</v>
      </c>
      <c r="L109" s="160"/>
      <c r="M109" s="165"/>
      <c r="N109" s="166"/>
      <c r="O109" s="166"/>
      <c r="P109" s="167">
        <f>SUM(P110:P118)</f>
        <v>0</v>
      </c>
      <c r="Q109" s="166"/>
      <c r="R109" s="167">
        <f>SUM(R110:R118)</f>
        <v>0</v>
      </c>
      <c r="S109" s="166"/>
      <c r="T109" s="168">
        <f>SUM(T110:T118)</f>
        <v>0.068</v>
      </c>
      <c r="AR109" s="161" t="s">
        <v>77</v>
      </c>
      <c r="AT109" s="169" t="s">
        <v>71</v>
      </c>
      <c r="AU109" s="169" t="s">
        <v>77</v>
      </c>
      <c r="AY109" s="161" t="s">
        <v>133</v>
      </c>
      <c r="BK109" s="170">
        <f>SUM(BK110:BK118)</f>
        <v>0</v>
      </c>
    </row>
    <row r="110" spans="2:65" s="1" customFormat="1" ht="22.5" customHeight="1">
      <c r="B110" s="174"/>
      <c r="C110" s="175" t="s">
        <v>88</v>
      </c>
      <c r="D110" s="175" t="s">
        <v>135</v>
      </c>
      <c r="E110" s="176" t="s">
        <v>1059</v>
      </c>
      <c r="F110" s="177" t="s">
        <v>1060</v>
      </c>
      <c r="G110" s="178" t="s">
        <v>358</v>
      </c>
      <c r="H110" s="179">
        <v>16</v>
      </c>
      <c r="I110" s="180"/>
      <c r="J110" s="181">
        <f>ROUND(I110*H110,2)</f>
        <v>0</v>
      </c>
      <c r="K110" s="177" t="s">
        <v>139</v>
      </c>
      <c r="L110" s="41"/>
      <c r="M110" s="182" t="s">
        <v>5</v>
      </c>
      <c r="N110" s="183" t="s">
        <v>43</v>
      </c>
      <c r="O110" s="42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AR110" s="24" t="s">
        <v>613</v>
      </c>
      <c r="AT110" s="24" t="s">
        <v>135</v>
      </c>
      <c r="AU110" s="24" t="s">
        <v>81</v>
      </c>
      <c r="AY110" s="24" t="s">
        <v>133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4" t="s">
        <v>77</v>
      </c>
      <c r="BK110" s="186">
        <f>ROUND(I110*H110,2)</f>
        <v>0</v>
      </c>
      <c r="BL110" s="24" t="s">
        <v>613</v>
      </c>
      <c r="BM110" s="24" t="s">
        <v>1061</v>
      </c>
    </row>
    <row r="111" spans="2:65" s="1" customFormat="1" ht="22.5" customHeight="1">
      <c r="B111" s="174"/>
      <c r="C111" s="175" t="s">
        <v>91</v>
      </c>
      <c r="D111" s="175" t="s">
        <v>135</v>
      </c>
      <c r="E111" s="176" t="s">
        <v>1062</v>
      </c>
      <c r="F111" s="177" t="s">
        <v>1063</v>
      </c>
      <c r="G111" s="178" t="s">
        <v>701</v>
      </c>
      <c r="H111" s="179">
        <v>3</v>
      </c>
      <c r="I111" s="180"/>
      <c r="J111" s="181">
        <f>ROUND(I111*H111,2)</f>
        <v>0</v>
      </c>
      <c r="K111" s="177" t="s">
        <v>139</v>
      </c>
      <c r="L111" s="41"/>
      <c r="M111" s="182" t="s">
        <v>5</v>
      </c>
      <c r="N111" s="183" t="s">
        <v>43</v>
      </c>
      <c r="O111" s="42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AR111" s="24" t="s">
        <v>88</v>
      </c>
      <c r="AT111" s="24" t="s">
        <v>135</v>
      </c>
      <c r="AU111" s="24" t="s">
        <v>81</v>
      </c>
      <c r="AY111" s="24" t="s">
        <v>133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4" t="s">
        <v>77</v>
      </c>
      <c r="BK111" s="186">
        <f>ROUND(I111*H111,2)</f>
        <v>0</v>
      </c>
      <c r="BL111" s="24" t="s">
        <v>88</v>
      </c>
      <c r="BM111" s="24" t="s">
        <v>1064</v>
      </c>
    </row>
    <row r="112" spans="2:51" s="11" customFormat="1" ht="13.5">
      <c r="B112" s="187"/>
      <c r="D112" s="188" t="s">
        <v>141</v>
      </c>
      <c r="E112" s="189" t="s">
        <v>5</v>
      </c>
      <c r="F112" s="190" t="s">
        <v>1057</v>
      </c>
      <c r="H112" s="191" t="s">
        <v>5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91" t="s">
        <v>141</v>
      </c>
      <c r="AU112" s="191" t="s">
        <v>81</v>
      </c>
      <c r="AV112" s="11" t="s">
        <v>77</v>
      </c>
      <c r="AW112" s="11" t="s">
        <v>36</v>
      </c>
      <c r="AX112" s="11" t="s">
        <v>72</v>
      </c>
      <c r="AY112" s="191" t="s">
        <v>133</v>
      </c>
    </row>
    <row r="113" spans="2:51" s="12" customFormat="1" ht="13.5">
      <c r="B113" s="196"/>
      <c r="D113" s="213" t="s">
        <v>141</v>
      </c>
      <c r="E113" s="238" t="s">
        <v>5</v>
      </c>
      <c r="F113" s="239" t="s">
        <v>85</v>
      </c>
      <c r="H113" s="240">
        <v>3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141</v>
      </c>
      <c r="AU113" s="197" t="s">
        <v>81</v>
      </c>
      <c r="AV113" s="12" t="s">
        <v>81</v>
      </c>
      <c r="AW113" s="12" t="s">
        <v>36</v>
      </c>
      <c r="AX113" s="12" t="s">
        <v>77</v>
      </c>
      <c r="AY113" s="197" t="s">
        <v>133</v>
      </c>
    </row>
    <row r="114" spans="2:65" s="1" customFormat="1" ht="22.5" customHeight="1">
      <c r="B114" s="174"/>
      <c r="C114" s="175" t="s">
        <v>94</v>
      </c>
      <c r="D114" s="175" t="s">
        <v>135</v>
      </c>
      <c r="E114" s="176" t="s">
        <v>1065</v>
      </c>
      <c r="F114" s="177" t="s">
        <v>1066</v>
      </c>
      <c r="G114" s="178" t="s">
        <v>358</v>
      </c>
      <c r="H114" s="179">
        <v>15</v>
      </c>
      <c r="I114" s="180"/>
      <c r="J114" s="181">
        <f>ROUND(I114*H114,2)</f>
        <v>0</v>
      </c>
      <c r="K114" s="177" t="s">
        <v>139</v>
      </c>
      <c r="L114" s="41"/>
      <c r="M114" s="182" t="s">
        <v>5</v>
      </c>
      <c r="N114" s="183" t="s">
        <v>43</v>
      </c>
      <c r="O114" s="42"/>
      <c r="P114" s="184">
        <f>O114*H114</f>
        <v>0</v>
      </c>
      <c r="Q114" s="184">
        <v>0</v>
      </c>
      <c r="R114" s="184">
        <f>Q114*H114</f>
        <v>0</v>
      </c>
      <c r="S114" s="184">
        <v>0.002</v>
      </c>
      <c r="T114" s="185">
        <f>S114*H114</f>
        <v>0.03</v>
      </c>
      <c r="AR114" s="24" t="s">
        <v>88</v>
      </c>
      <c r="AT114" s="24" t="s">
        <v>135</v>
      </c>
      <c r="AU114" s="24" t="s">
        <v>81</v>
      </c>
      <c r="AY114" s="24" t="s">
        <v>133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4" t="s">
        <v>77</v>
      </c>
      <c r="BK114" s="186">
        <f>ROUND(I114*H114,2)</f>
        <v>0</v>
      </c>
      <c r="BL114" s="24" t="s">
        <v>88</v>
      </c>
      <c r="BM114" s="24" t="s">
        <v>1067</v>
      </c>
    </row>
    <row r="115" spans="2:51" s="11" customFormat="1" ht="13.5">
      <c r="B115" s="187"/>
      <c r="D115" s="188" t="s">
        <v>141</v>
      </c>
      <c r="E115" s="189" t="s">
        <v>5</v>
      </c>
      <c r="F115" s="190" t="s">
        <v>1057</v>
      </c>
      <c r="H115" s="191" t="s">
        <v>5</v>
      </c>
      <c r="I115" s="192"/>
      <c r="L115" s="187"/>
      <c r="M115" s="193"/>
      <c r="N115" s="194"/>
      <c r="O115" s="194"/>
      <c r="P115" s="194"/>
      <c r="Q115" s="194"/>
      <c r="R115" s="194"/>
      <c r="S115" s="194"/>
      <c r="T115" s="195"/>
      <c r="AT115" s="191" t="s">
        <v>141</v>
      </c>
      <c r="AU115" s="191" t="s">
        <v>81</v>
      </c>
      <c r="AV115" s="11" t="s">
        <v>77</v>
      </c>
      <c r="AW115" s="11" t="s">
        <v>36</v>
      </c>
      <c r="AX115" s="11" t="s">
        <v>72</v>
      </c>
      <c r="AY115" s="191" t="s">
        <v>133</v>
      </c>
    </row>
    <row r="116" spans="2:51" s="12" customFormat="1" ht="13.5">
      <c r="B116" s="196"/>
      <c r="D116" s="213" t="s">
        <v>141</v>
      </c>
      <c r="E116" s="238" t="s">
        <v>5</v>
      </c>
      <c r="F116" s="239" t="s">
        <v>11</v>
      </c>
      <c r="H116" s="240">
        <v>15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141</v>
      </c>
      <c r="AU116" s="197" t="s">
        <v>81</v>
      </c>
      <c r="AV116" s="12" t="s">
        <v>81</v>
      </c>
      <c r="AW116" s="12" t="s">
        <v>36</v>
      </c>
      <c r="AX116" s="12" t="s">
        <v>77</v>
      </c>
      <c r="AY116" s="197" t="s">
        <v>133</v>
      </c>
    </row>
    <row r="117" spans="2:65" s="1" customFormat="1" ht="22.5" customHeight="1">
      <c r="B117" s="174"/>
      <c r="C117" s="175" t="s">
        <v>168</v>
      </c>
      <c r="D117" s="175" t="s">
        <v>135</v>
      </c>
      <c r="E117" s="176" t="s">
        <v>1068</v>
      </c>
      <c r="F117" s="177" t="s">
        <v>1069</v>
      </c>
      <c r="G117" s="178" t="s">
        <v>358</v>
      </c>
      <c r="H117" s="179">
        <v>1</v>
      </c>
      <c r="I117" s="180"/>
      <c r="J117" s="181">
        <f>ROUND(I117*H117,2)</f>
        <v>0</v>
      </c>
      <c r="K117" s="177" t="s">
        <v>139</v>
      </c>
      <c r="L117" s="41"/>
      <c r="M117" s="182" t="s">
        <v>5</v>
      </c>
      <c r="N117" s="183" t="s">
        <v>43</v>
      </c>
      <c r="O117" s="42"/>
      <c r="P117" s="184">
        <f>O117*H117</f>
        <v>0</v>
      </c>
      <c r="Q117" s="184">
        <v>0</v>
      </c>
      <c r="R117" s="184">
        <f>Q117*H117</f>
        <v>0</v>
      </c>
      <c r="S117" s="184">
        <v>0.038</v>
      </c>
      <c r="T117" s="185">
        <f>S117*H117</f>
        <v>0.038</v>
      </c>
      <c r="AR117" s="24" t="s">
        <v>88</v>
      </c>
      <c r="AT117" s="24" t="s">
        <v>135</v>
      </c>
      <c r="AU117" s="24" t="s">
        <v>81</v>
      </c>
      <c r="AY117" s="24" t="s">
        <v>133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4" t="s">
        <v>77</v>
      </c>
      <c r="BK117" s="186">
        <f>ROUND(I117*H117,2)</f>
        <v>0</v>
      </c>
      <c r="BL117" s="24" t="s">
        <v>88</v>
      </c>
      <c r="BM117" s="24" t="s">
        <v>1070</v>
      </c>
    </row>
    <row r="118" spans="2:51" s="12" customFormat="1" ht="13.5">
      <c r="B118" s="196"/>
      <c r="D118" s="188" t="s">
        <v>141</v>
      </c>
      <c r="E118" s="197" t="s">
        <v>5</v>
      </c>
      <c r="F118" s="198" t="s">
        <v>1071</v>
      </c>
      <c r="H118" s="199">
        <v>1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141</v>
      </c>
      <c r="AU118" s="197" t="s">
        <v>81</v>
      </c>
      <c r="AV118" s="12" t="s">
        <v>81</v>
      </c>
      <c r="AW118" s="12" t="s">
        <v>36</v>
      </c>
      <c r="AX118" s="12" t="s">
        <v>77</v>
      </c>
      <c r="AY118" s="197" t="s">
        <v>133</v>
      </c>
    </row>
    <row r="119" spans="2:63" s="10" customFormat="1" ht="29.85" customHeight="1">
      <c r="B119" s="160"/>
      <c r="D119" s="171" t="s">
        <v>71</v>
      </c>
      <c r="E119" s="172" t="s">
        <v>595</v>
      </c>
      <c r="F119" s="172" t="s">
        <v>596</v>
      </c>
      <c r="I119" s="163"/>
      <c r="J119" s="173">
        <f>BK119</f>
        <v>0</v>
      </c>
      <c r="L119" s="160"/>
      <c r="M119" s="165"/>
      <c r="N119" s="166"/>
      <c r="O119" s="166"/>
      <c r="P119" s="167">
        <f>SUM(P120:P128)</f>
        <v>0</v>
      </c>
      <c r="Q119" s="166"/>
      <c r="R119" s="167">
        <f>SUM(R120:R128)</f>
        <v>0</v>
      </c>
      <c r="S119" s="166"/>
      <c r="T119" s="168">
        <f>SUM(T120:T128)</f>
        <v>0</v>
      </c>
      <c r="AR119" s="161" t="s">
        <v>77</v>
      </c>
      <c r="AT119" s="169" t="s">
        <v>71</v>
      </c>
      <c r="AU119" s="169" t="s">
        <v>77</v>
      </c>
      <c r="AY119" s="161" t="s">
        <v>133</v>
      </c>
      <c r="BK119" s="170">
        <f>SUM(BK120:BK128)</f>
        <v>0</v>
      </c>
    </row>
    <row r="120" spans="2:65" s="1" customFormat="1" ht="31.5" customHeight="1">
      <c r="B120" s="174"/>
      <c r="C120" s="175" t="s">
        <v>174</v>
      </c>
      <c r="D120" s="175" t="s">
        <v>135</v>
      </c>
      <c r="E120" s="176" t="s">
        <v>1072</v>
      </c>
      <c r="F120" s="177" t="s">
        <v>1073</v>
      </c>
      <c r="G120" s="178" t="s">
        <v>163</v>
      </c>
      <c r="H120" s="179">
        <v>0.068</v>
      </c>
      <c r="I120" s="180"/>
      <c r="J120" s="181">
        <f>ROUND(I120*H120,2)</f>
        <v>0</v>
      </c>
      <c r="K120" s="177" t="s">
        <v>139</v>
      </c>
      <c r="L120" s="41"/>
      <c r="M120" s="182" t="s">
        <v>5</v>
      </c>
      <c r="N120" s="183" t="s">
        <v>43</v>
      </c>
      <c r="O120" s="42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AR120" s="24" t="s">
        <v>88</v>
      </c>
      <c r="AT120" s="24" t="s">
        <v>135</v>
      </c>
      <c r="AU120" s="24" t="s">
        <v>81</v>
      </c>
      <c r="AY120" s="24" t="s">
        <v>133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4" t="s">
        <v>77</v>
      </c>
      <c r="BK120" s="186">
        <f>ROUND(I120*H120,2)</f>
        <v>0</v>
      </c>
      <c r="BL120" s="24" t="s">
        <v>88</v>
      </c>
      <c r="BM120" s="24" t="s">
        <v>1074</v>
      </c>
    </row>
    <row r="121" spans="2:47" s="1" customFormat="1" ht="121.5">
      <c r="B121" s="41"/>
      <c r="D121" s="213" t="s">
        <v>1075</v>
      </c>
      <c r="F121" s="247" t="s">
        <v>1076</v>
      </c>
      <c r="I121" s="248"/>
      <c r="L121" s="41"/>
      <c r="M121" s="249"/>
      <c r="N121" s="42"/>
      <c r="O121" s="42"/>
      <c r="P121" s="42"/>
      <c r="Q121" s="42"/>
      <c r="R121" s="42"/>
      <c r="S121" s="42"/>
      <c r="T121" s="70"/>
      <c r="AT121" s="24" t="s">
        <v>1075</v>
      </c>
      <c r="AU121" s="24" t="s">
        <v>81</v>
      </c>
    </row>
    <row r="122" spans="2:65" s="1" customFormat="1" ht="22.5" customHeight="1">
      <c r="B122" s="174"/>
      <c r="C122" s="175" t="s">
        <v>180</v>
      </c>
      <c r="D122" s="175" t="s">
        <v>135</v>
      </c>
      <c r="E122" s="176" t="s">
        <v>1077</v>
      </c>
      <c r="F122" s="177" t="s">
        <v>1078</v>
      </c>
      <c r="G122" s="178" t="s">
        <v>163</v>
      </c>
      <c r="H122" s="179">
        <v>0.068</v>
      </c>
      <c r="I122" s="180"/>
      <c r="J122" s="181">
        <f>ROUND(I122*H122,2)</f>
        <v>0</v>
      </c>
      <c r="K122" s="177" t="s">
        <v>139</v>
      </c>
      <c r="L122" s="41"/>
      <c r="M122" s="182" t="s">
        <v>5</v>
      </c>
      <c r="N122" s="183" t="s">
        <v>43</v>
      </c>
      <c r="O122" s="42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AR122" s="24" t="s">
        <v>88</v>
      </c>
      <c r="AT122" s="24" t="s">
        <v>135</v>
      </c>
      <c r="AU122" s="24" t="s">
        <v>81</v>
      </c>
      <c r="AY122" s="24" t="s">
        <v>133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4" t="s">
        <v>77</v>
      </c>
      <c r="BK122" s="186">
        <f>ROUND(I122*H122,2)</f>
        <v>0</v>
      </c>
      <c r="BL122" s="24" t="s">
        <v>88</v>
      </c>
      <c r="BM122" s="24" t="s">
        <v>1079</v>
      </c>
    </row>
    <row r="123" spans="2:47" s="1" customFormat="1" ht="81">
      <c r="B123" s="41"/>
      <c r="D123" s="213" t="s">
        <v>1075</v>
      </c>
      <c r="F123" s="247" t="s">
        <v>1080</v>
      </c>
      <c r="I123" s="248"/>
      <c r="L123" s="41"/>
      <c r="M123" s="249"/>
      <c r="N123" s="42"/>
      <c r="O123" s="42"/>
      <c r="P123" s="42"/>
      <c r="Q123" s="42"/>
      <c r="R123" s="42"/>
      <c r="S123" s="42"/>
      <c r="T123" s="70"/>
      <c r="AT123" s="24" t="s">
        <v>1075</v>
      </c>
      <c r="AU123" s="24" t="s">
        <v>81</v>
      </c>
    </row>
    <row r="124" spans="2:65" s="1" customFormat="1" ht="22.5" customHeight="1">
      <c r="B124" s="174"/>
      <c r="C124" s="175" t="s">
        <v>187</v>
      </c>
      <c r="D124" s="175" t="s">
        <v>135</v>
      </c>
      <c r="E124" s="176" t="s">
        <v>1081</v>
      </c>
      <c r="F124" s="177" t="s">
        <v>1082</v>
      </c>
      <c r="G124" s="178" t="s">
        <v>163</v>
      </c>
      <c r="H124" s="179">
        <v>0.68</v>
      </c>
      <c r="I124" s="180"/>
      <c r="J124" s="181">
        <f>ROUND(I124*H124,2)</f>
        <v>0</v>
      </c>
      <c r="K124" s="177" t="s">
        <v>139</v>
      </c>
      <c r="L124" s="41"/>
      <c r="M124" s="182" t="s">
        <v>5</v>
      </c>
      <c r="N124" s="183" t="s">
        <v>43</v>
      </c>
      <c r="O124" s="42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AR124" s="24" t="s">
        <v>88</v>
      </c>
      <c r="AT124" s="24" t="s">
        <v>135</v>
      </c>
      <c r="AU124" s="24" t="s">
        <v>81</v>
      </c>
      <c r="AY124" s="24" t="s">
        <v>133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4" t="s">
        <v>77</v>
      </c>
      <c r="BK124" s="186">
        <f>ROUND(I124*H124,2)</f>
        <v>0</v>
      </c>
      <c r="BL124" s="24" t="s">
        <v>88</v>
      </c>
      <c r="BM124" s="24" t="s">
        <v>1083</v>
      </c>
    </row>
    <row r="125" spans="2:47" s="1" customFormat="1" ht="81">
      <c r="B125" s="41"/>
      <c r="D125" s="188" t="s">
        <v>1075</v>
      </c>
      <c r="F125" s="250" t="s">
        <v>1080</v>
      </c>
      <c r="I125" s="248"/>
      <c r="L125" s="41"/>
      <c r="M125" s="249"/>
      <c r="N125" s="42"/>
      <c r="O125" s="42"/>
      <c r="P125" s="42"/>
      <c r="Q125" s="42"/>
      <c r="R125" s="42"/>
      <c r="S125" s="42"/>
      <c r="T125" s="70"/>
      <c r="AT125" s="24" t="s">
        <v>1075</v>
      </c>
      <c r="AU125" s="24" t="s">
        <v>81</v>
      </c>
    </row>
    <row r="126" spans="2:51" s="12" customFormat="1" ht="13.5">
      <c r="B126" s="196"/>
      <c r="D126" s="213" t="s">
        <v>141</v>
      </c>
      <c r="E126" s="238" t="s">
        <v>5</v>
      </c>
      <c r="F126" s="239" t="s">
        <v>1084</v>
      </c>
      <c r="H126" s="240">
        <v>0.68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141</v>
      </c>
      <c r="AU126" s="197" t="s">
        <v>81</v>
      </c>
      <c r="AV126" s="12" t="s">
        <v>81</v>
      </c>
      <c r="AW126" s="12" t="s">
        <v>36</v>
      </c>
      <c r="AX126" s="12" t="s">
        <v>77</v>
      </c>
      <c r="AY126" s="197" t="s">
        <v>133</v>
      </c>
    </row>
    <row r="127" spans="2:65" s="1" customFormat="1" ht="22.5" customHeight="1">
      <c r="B127" s="174"/>
      <c r="C127" s="175" t="s">
        <v>198</v>
      </c>
      <c r="D127" s="175" t="s">
        <v>135</v>
      </c>
      <c r="E127" s="176" t="s">
        <v>1085</v>
      </c>
      <c r="F127" s="177" t="s">
        <v>1086</v>
      </c>
      <c r="G127" s="178" t="s">
        <v>163</v>
      </c>
      <c r="H127" s="179">
        <v>0.068</v>
      </c>
      <c r="I127" s="180"/>
      <c r="J127" s="181">
        <f>ROUND(I127*H127,2)</f>
        <v>0</v>
      </c>
      <c r="K127" s="177" t="s">
        <v>139</v>
      </c>
      <c r="L127" s="41"/>
      <c r="M127" s="182" t="s">
        <v>5</v>
      </c>
      <c r="N127" s="183" t="s">
        <v>43</v>
      </c>
      <c r="O127" s="42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AR127" s="24" t="s">
        <v>88</v>
      </c>
      <c r="AT127" s="24" t="s">
        <v>135</v>
      </c>
      <c r="AU127" s="24" t="s">
        <v>81</v>
      </c>
      <c r="AY127" s="24" t="s">
        <v>133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4" t="s">
        <v>77</v>
      </c>
      <c r="BK127" s="186">
        <f>ROUND(I127*H127,2)</f>
        <v>0</v>
      </c>
      <c r="BL127" s="24" t="s">
        <v>88</v>
      </c>
      <c r="BM127" s="24" t="s">
        <v>1087</v>
      </c>
    </row>
    <row r="128" spans="2:47" s="1" customFormat="1" ht="67.5">
      <c r="B128" s="41"/>
      <c r="D128" s="188" t="s">
        <v>1075</v>
      </c>
      <c r="F128" s="250" t="s">
        <v>1088</v>
      </c>
      <c r="I128" s="248"/>
      <c r="L128" s="41"/>
      <c r="M128" s="249"/>
      <c r="N128" s="42"/>
      <c r="O128" s="42"/>
      <c r="P128" s="42"/>
      <c r="Q128" s="42"/>
      <c r="R128" s="42"/>
      <c r="S128" s="42"/>
      <c r="T128" s="70"/>
      <c r="AT128" s="24" t="s">
        <v>1075</v>
      </c>
      <c r="AU128" s="24" t="s">
        <v>81</v>
      </c>
    </row>
    <row r="129" spans="2:63" s="10" customFormat="1" ht="37.35" customHeight="1">
      <c r="B129" s="160"/>
      <c r="D129" s="161" t="s">
        <v>71</v>
      </c>
      <c r="E129" s="162" t="s">
        <v>202</v>
      </c>
      <c r="F129" s="162" t="s">
        <v>203</v>
      </c>
      <c r="I129" s="163"/>
      <c r="J129" s="164">
        <f>BK129</f>
        <v>0</v>
      </c>
      <c r="L129" s="160"/>
      <c r="M129" s="165"/>
      <c r="N129" s="166"/>
      <c r="O129" s="166"/>
      <c r="P129" s="167">
        <f>P130</f>
        <v>0</v>
      </c>
      <c r="Q129" s="166"/>
      <c r="R129" s="167">
        <f>R130</f>
        <v>0.0494085</v>
      </c>
      <c r="S129" s="166"/>
      <c r="T129" s="168">
        <f>T130</f>
        <v>0</v>
      </c>
      <c r="AR129" s="161" t="s">
        <v>81</v>
      </c>
      <c r="AT129" s="169" t="s">
        <v>71</v>
      </c>
      <c r="AU129" s="169" t="s">
        <v>72</v>
      </c>
      <c r="AY129" s="161" t="s">
        <v>133</v>
      </c>
      <c r="BK129" s="170">
        <f>BK130</f>
        <v>0</v>
      </c>
    </row>
    <row r="130" spans="2:63" s="10" customFormat="1" ht="19.9" customHeight="1">
      <c r="B130" s="160"/>
      <c r="D130" s="171" t="s">
        <v>71</v>
      </c>
      <c r="E130" s="172" t="s">
        <v>1089</v>
      </c>
      <c r="F130" s="172" t="s">
        <v>1090</v>
      </c>
      <c r="I130" s="163"/>
      <c r="J130" s="173">
        <f>BK130</f>
        <v>0</v>
      </c>
      <c r="L130" s="160"/>
      <c r="M130" s="165"/>
      <c r="N130" s="166"/>
      <c r="O130" s="166"/>
      <c r="P130" s="167">
        <f>SUM(P131:P172)</f>
        <v>0</v>
      </c>
      <c r="Q130" s="166"/>
      <c r="R130" s="167">
        <f>SUM(R131:R172)</f>
        <v>0.0494085</v>
      </c>
      <c r="S130" s="166"/>
      <c r="T130" s="168">
        <f>SUM(T131:T172)</f>
        <v>0</v>
      </c>
      <c r="AR130" s="161" t="s">
        <v>81</v>
      </c>
      <c r="AT130" s="169" t="s">
        <v>71</v>
      </c>
      <c r="AU130" s="169" t="s">
        <v>77</v>
      </c>
      <c r="AY130" s="161" t="s">
        <v>133</v>
      </c>
      <c r="BK130" s="170">
        <f>SUM(BK131:BK172)</f>
        <v>0</v>
      </c>
    </row>
    <row r="131" spans="2:65" s="1" customFormat="1" ht="22.5" customHeight="1">
      <c r="B131" s="174"/>
      <c r="C131" s="175" t="s">
        <v>206</v>
      </c>
      <c r="D131" s="175" t="s">
        <v>135</v>
      </c>
      <c r="E131" s="176" t="s">
        <v>1091</v>
      </c>
      <c r="F131" s="177" t="s">
        <v>1092</v>
      </c>
      <c r="G131" s="178" t="s">
        <v>358</v>
      </c>
      <c r="H131" s="179">
        <v>100</v>
      </c>
      <c r="I131" s="180"/>
      <c r="J131" s="181">
        <f>ROUND(I131*H131,2)</f>
        <v>0</v>
      </c>
      <c r="K131" s="177" t="s">
        <v>139</v>
      </c>
      <c r="L131" s="41"/>
      <c r="M131" s="182" t="s">
        <v>5</v>
      </c>
      <c r="N131" s="183" t="s">
        <v>43</v>
      </c>
      <c r="O131" s="42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AR131" s="24" t="s">
        <v>209</v>
      </c>
      <c r="AT131" s="24" t="s">
        <v>135</v>
      </c>
      <c r="AU131" s="24" t="s">
        <v>81</v>
      </c>
      <c r="AY131" s="24" t="s">
        <v>133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4" t="s">
        <v>77</v>
      </c>
      <c r="BK131" s="186">
        <f>ROUND(I131*H131,2)</f>
        <v>0</v>
      </c>
      <c r="BL131" s="24" t="s">
        <v>209</v>
      </c>
      <c r="BM131" s="24" t="s">
        <v>1093</v>
      </c>
    </row>
    <row r="132" spans="2:51" s="11" customFormat="1" ht="13.5">
      <c r="B132" s="187"/>
      <c r="D132" s="188" t="s">
        <v>141</v>
      </c>
      <c r="E132" s="189" t="s">
        <v>5</v>
      </c>
      <c r="F132" s="190" t="s">
        <v>1045</v>
      </c>
      <c r="H132" s="191" t="s">
        <v>5</v>
      </c>
      <c r="I132" s="192"/>
      <c r="L132" s="187"/>
      <c r="M132" s="193"/>
      <c r="N132" s="194"/>
      <c r="O132" s="194"/>
      <c r="P132" s="194"/>
      <c r="Q132" s="194"/>
      <c r="R132" s="194"/>
      <c r="S132" s="194"/>
      <c r="T132" s="195"/>
      <c r="AT132" s="191" t="s">
        <v>141</v>
      </c>
      <c r="AU132" s="191" t="s">
        <v>81</v>
      </c>
      <c r="AV132" s="11" t="s">
        <v>77</v>
      </c>
      <c r="AW132" s="11" t="s">
        <v>36</v>
      </c>
      <c r="AX132" s="11" t="s">
        <v>72</v>
      </c>
      <c r="AY132" s="191" t="s">
        <v>133</v>
      </c>
    </row>
    <row r="133" spans="2:51" s="12" customFormat="1" ht="13.5">
      <c r="B133" s="196"/>
      <c r="D133" s="188" t="s">
        <v>141</v>
      </c>
      <c r="E133" s="197" t="s">
        <v>5</v>
      </c>
      <c r="F133" s="198" t="s">
        <v>1094</v>
      </c>
      <c r="H133" s="199">
        <v>41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141</v>
      </c>
      <c r="AU133" s="197" t="s">
        <v>81</v>
      </c>
      <c r="AV133" s="12" t="s">
        <v>81</v>
      </c>
      <c r="AW133" s="12" t="s">
        <v>36</v>
      </c>
      <c r="AX133" s="12" t="s">
        <v>72</v>
      </c>
      <c r="AY133" s="197" t="s">
        <v>133</v>
      </c>
    </row>
    <row r="134" spans="2:51" s="11" customFormat="1" ht="13.5">
      <c r="B134" s="187"/>
      <c r="D134" s="188" t="s">
        <v>141</v>
      </c>
      <c r="E134" s="189" t="s">
        <v>5</v>
      </c>
      <c r="F134" s="190" t="s">
        <v>1047</v>
      </c>
      <c r="H134" s="191" t="s">
        <v>5</v>
      </c>
      <c r="I134" s="192"/>
      <c r="L134" s="187"/>
      <c r="M134" s="193"/>
      <c r="N134" s="194"/>
      <c r="O134" s="194"/>
      <c r="P134" s="194"/>
      <c r="Q134" s="194"/>
      <c r="R134" s="194"/>
      <c r="S134" s="194"/>
      <c r="T134" s="195"/>
      <c r="AT134" s="191" t="s">
        <v>141</v>
      </c>
      <c r="AU134" s="191" t="s">
        <v>81</v>
      </c>
      <c r="AV134" s="11" t="s">
        <v>77</v>
      </c>
      <c r="AW134" s="11" t="s">
        <v>36</v>
      </c>
      <c r="AX134" s="11" t="s">
        <v>72</v>
      </c>
      <c r="AY134" s="191" t="s">
        <v>133</v>
      </c>
    </row>
    <row r="135" spans="2:51" s="12" customFormat="1" ht="13.5">
      <c r="B135" s="196"/>
      <c r="D135" s="188" t="s">
        <v>141</v>
      </c>
      <c r="E135" s="197" t="s">
        <v>5</v>
      </c>
      <c r="F135" s="198" t="s">
        <v>1095</v>
      </c>
      <c r="H135" s="199">
        <v>59</v>
      </c>
      <c r="I135" s="200"/>
      <c r="L135" s="196"/>
      <c r="M135" s="201"/>
      <c r="N135" s="202"/>
      <c r="O135" s="202"/>
      <c r="P135" s="202"/>
      <c r="Q135" s="202"/>
      <c r="R135" s="202"/>
      <c r="S135" s="202"/>
      <c r="T135" s="203"/>
      <c r="AT135" s="197" t="s">
        <v>141</v>
      </c>
      <c r="AU135" s="197" t="s">
        <v>81</v>
      </c>
      <c r="AV135" s="12" t="s">
        <v>81</v>
      </c>
      <c r="AW135" s="12" t="s">
        <v>36</v>
      </c>
      <c r="AX135" s="12" t="s">
        <v>72</v>
      </c>
      <c r="AY135" s="197" t="s">
        <v>133</v>
      </c>
    </row>
    <row r="136" spans="2:51" s="14" customFormat="1" ht="13.5">
      <c r="B136" s="212"/>
      <c r="D136" s="213" t="s">
        <v>141</v>
      </c>
      <c r="E136" s="214" t="s">
        <v>5</v>
      </c>
      <c r="F136" s="215" t="s">
        <v>146</v>
      </c>
      <c r="H136" s="216">
        <v>100</v>
      </c>
      <c r="I136" s="217"/>
      <c r="L136" s="212"/>
      <c r="M136" s="218"/>
      <c r="N136" s="219"/>
      <c r="O136" s="219"/>
      <c r="P136" s="219"/>
      <c r="Q136" s="219"/>
      <c r="R136" s="219"/>
      <c r="S136" s="219"/>
      <c r="T136" s="220"/>
      <c r="AT136" s="221" t="s">
        <v>141</v>
      </c>
      <c r="AU136" s="221" t="s">
        <v>81</v>
      </c>
      <c r="AV136" s="14" t="s">
        <v>88</v>
      </c>
      <c r="AW136" s="14" t="s">
        <v>36</v>
      </c>
      <c r="AX136" s="14" t="s">
        <v>77</v>
      </c>
      <c r="AY136" s="221" t="s">
        <v>133</v>
      </c>
    </row>
    <row r="137" spans="2:65" s="1" customFormat="1" ht="22.5" customHeight="1">
      <c r="B137" s="174"/>
      <c r="C137" s="225" t="s">
        <v>211</v>
      </c>
      <c r="D137" s="225" t="s">
        <v>212</v>
      </c>
      <c r="E137" s="226" t="s">
        <v>1096</v>
      </c>
      <c r="F137" s="227" t="s">
        <v>1097</v>
      </c>
      <c r="G137" s="228" t="s">
        <v>358</v>
      </c>
      <c r="H137" s="229">
        <v>110</v>
      </c>
      <c r="I137" s="230"/>
      <c r="J137" s="231">
        <f>ROUND(I137*H137,2)</f>
        <v>0</v>
      </c>
      <c r="K137" s="227" t="s">
        <v>139</v>
      </c>
      <c r="L137" s="232"/>
      <c r="M137" s="233" t="s">
        <v>5</v>
      </c>
      <c r="N137" s="234" t="s">
        <v>43</v>
      </c>
      <c r="O137" s="42"/>
      <c r="P137" s="184">
        <f>O137*H137</f>
        <v>0</v>
      </c>
      <c r="Q137" s="184">
        <v>0.00019</v>
      </c>
      <c r="R137" s="184">
        <f>Q137*H137</f>
        <v>0.020900000000000002</v>
      </c>
      <c r="S137" s="184">
        <v>0</v>
      </c>
      <c r="T137" s="185">
        <f>S137*H137</f>
        <v>0</v>
      </c>
      <c r="AR137" s="24" t="s">
        <v>215</v>
      </c>
      <c r="AT137" s="24" t="s">
        <v>212</v>
      </c>
      <c r="AU137" s="24" t="s">
        <v>81</v>
      </c>
      <c r="AY137" s="24" t="s">
        <v>133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4" t="s">
        <v>77</v>
      </c>
      <c r="BK137" s="186">
        <f>ROUND(I137*H137,2)</f>
        <v>0</v>
      </c>
      <c r="BL137" s="24" t="s">
        <v>209</v>
      </c>
      <c r="BM137" s="24" t="s">
        <v>1098</v>
      </c>
    </row>
    <row r="138" spans="2:51" s="12" customFormat="1" ht="13.5">
      <c r="B138" s="196"/>
      <c r="D138" s="213" t="s">
        <v>141</v>
      </c>
      <c r="E138" s="238" t="s">
        <v>5</v>
      </c>
      <c r="F138" s="239" t="s">
        <v>1099</v>
      </c>
      <c r="H138" s="240">
        <v>110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141</v>
      </c>
      <c r="AU138" s="197" t="s">
        <v>81</v>
      </c>
      <c r="AV138" s="12" t="s">
        <v>81</v>
      </c>
      <c r="AW138" s="12" t="s">
        <v>36</v>
      </c>
      <c r="AX138" s="12" t="s">
        <v>77</v>
      </c>
      <c r="AY138" s="197" t="s">
        <v>133</v>
      </c>
    </row>
    <row r="139" spans="2:65" s="1" customFormat="1" ht="22.5" customHeight="1">
      <c r="B139" s="174"/>
      <c r="C139" s="175" t="s">
        <v>217</v>
      </c>
      <c r="D139" s="175" t="s">
        <v>135</v>
      </c>
      <c r="E139" s="176" t="s">
        <v>1100</v>
      </c>
      <c r="F139" s="177" t="s">
        <v>1101</v>
      </c>
      <c r="G139" s="178" t="s">
        <v>358</v>
      </c>
      <c r="H139" s="179">
        <v>125</v>
      </c>
      <c r="I139" s="180"/>
      <c r="J139" s="181">
        <f>ROUND(I139*H139,2)</f>
        <v>0</v>
      </c>
      <c r="K139" s="177" t="s">
        <v>139</v>
      </c>
      <c r="L139" s="41"/>
      <c r="M139" s="182" t="s">
        <v>5</v>
      </c>
      <c r="N139" s="183" t="s">
        <v>43</v>
      </c>
      <c r="O139" s="42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24" t="s">
        <v>209</v>
      </c>
      <c r="AT139" s="24" t="s">
        <v>135</v>
      </c>
      <c r="AU139" s="24" t="s">
        <v>81</v>
      </c>
      <c r="AY139" s="24" t="s">
        <v>133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4" t="s">
        <v>77</v>
      </c>
      <c r="BK139" s="186">
        <f>ROUND(I139*H139,2)</f>
        <v>0</v>
      </c>
      <c r="BL139" s="24" t="s">
        <v>209</v>
      </c>
      <c r="BM139" s="24" t="s">
        <v>1102</v>
      </c>
    </row>
    <row r="140" spans="2:51" s="11" customFormat="1" ht="13.5">
      <c r="B140" s="187"/>
      <c r="D140" s="188" t="s">
        <v>141</v>
      </c>
      <c r="E140" s="189" t="s">
        <v>5</v>
      </c>
      <c r="F140" s="190" t="s">
        <v>1057</v>
      </c>
      <c r="H140" s="191" t="s">
        <v>5</v>
      </c>
      <c r="I140" s="192"/>
      <c r="L140" s="187"/>
      <c r="M140" s="193"/>
      <c r="N140" s="194"/>
      <c r="O140" s="194"/>
      <c r="P140" s="194"/>
      <c r="Q140" s="194"/>
      <c r="R140" s="194"/>
      <c r="S140" s="194"/>
      <c r="T140" s="195"/>
      <c r="AT140" s="191" t="s">
        <v>141</v>
      </c>
      <c r="AU140" s="191" t="s">
        <v>81</v>
      </c>
      <c r="AV140" s="11" t="s">
        <v>77</v>
      </c>
      <c r="AW140" s="11" t="s">
        <v>36</v>
      </c>
      <c r="AX140" s="11" t="s">
        <v>72</v>
      </c>
      <c r="AY140" s="191" t="s">
        <v>133</v>
      </c>
    </row>
    <row r="141" spans="2:51" s="12" customFormat="1" ht="13.5">
      <c r="B141" s="196"/>
      <c r="D141" s="188" t="s">
        <v>141</v>
      </c>
      <c r="E141" s="197" t="s">
        <v>5</v>
      </c>
      <c r="F141" s="198" t="s">
        <v>1103</v>
      </c>
      <c r="H141" s="199">
        <v>25</v>
      </c>
      <c r="I141" s="200"/>
      <c r="L141" s="196"/>
      <c r="M141" s="201"/>
      <c r="N141" s="202"/>
      <c r="O141" s="202"/>
      <c r="P141" s="202"/>
      <c r="Q141" s="202"/>
      <c r="R141" s="202"/>
      <c r="S141" s="202"/>
      <c r="T141" s="203"/>
      <c r="AT141" s="197" t="s">
        <v>141</v>
      </c>
      <c r="AU141" s="197" t="s">
        <v>81</v>
      </c>
      <c r="AV141" s="12" t="s">
        <v>81</v>
      </c>
      <c r="AW141" s="12" t="s">
        <v>36</v>
      </c>
      <c r="AX141" s="12" t="s">
        <v>72</v>
      </c>
      <c r="AY141" s="197" t="s">
        <v>133</v>
      </c>
    </row>
    <row r="142" spans="2:51" s="11" customFormat="1" ht="13.5">
      <c r="B142" s="187"/>
      <c r="D142" s="188" t="s">
        <v>141</v>
      </c>
      <c r="E142" s="189" t="s">
        <v>5</v>
      </c>
      <c r="F142" s="190" t="s">
        <v>1045</v>
      </c>
      <c r="H142" s="191" t="s">
        <v>5</v>
      </c>
      <c r="I142" s="192"/>
      <c r="L142" s="187"/>
      <c r="M142" s="193"/>
      <c r="N142" s="194"/>
      <c r="O142" s="194"/>
      <c r="P142" s="194"/>
      <c r="Q142" s="194"/>
      <c r="R142" s="194"/>
      <c r="S142" s="194"/>
      <c r="T142" s="195"/>
      <c r="AT142" s="191" t="s">
        <v>141</v>
      </c>
      <c r="AU142" s="191" t="s">
        <v>81</v>
      </c>
      <c r="AV142" s="11" t="s">
        <v>77</v>
      </c>
      <c r="AW142" s="11" t="s">
        <v>36</v>
      </c>
      <c r="AX142" s="11" t="s">
        <v>72</v>
      </c>
      <c r="AY142" s="191" t="s">
        <v>133</v>
      </c>
    </row>
    <row r="143" spans="2:51" s="12" customFormat="1" ht="13.5">
      <c r="B143" s="196"/>
      <c r="D143" s="188" t="s">
        <v>141</v>
      </c>
      <c r="E143" s="197" t="s">
        <v>5</v>
      </c>
      <c r="F143" s="198" t="s">
        <v>1104</v>
      </c>
      <c r="H143" s="199">
        <v>41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141</v>
      </c>
      <c r="AU143" s="197" t="s">
        <v>81</v>
      </c>
      <c r="AV143" s="12" t="s">
        <v>81</v>
      </c>
      <c r="AW143" s="12" t="s">
        <v>36</v>
      </c>
      <c r="AX143" s="12" t="s">
        <v>72</v>
      </c>
      <c r="AY143" s="197" t="s">
        <v>133</v>
      </c>
    </row>
    <row r="144" spans="2:51" s="13" customFormat="1" ht="13.5">
      <c r="B144" s="204"/>
      <c r="D144" s="188" t="s">
        <v>141</v>
      </c>
      <c r="E144" s="205" t="s">
        <v>5</v>
      </c>
      <c r="F144" s="206" t="s">
        <v>145</v>
      </c>
      <c r="H144" s="207">
        <v>66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141</v>
      </c>
      <c r="AU144" s="205" t="s">
        <v>81</v>
      </c>
      <c r="AV144" s="13" t="s">
        <v>85</v>
      </c>
      <c r="AW144" s="13" t="s">
        <v>36</v>
      </c>
      <c r="AX144" s="13" t="s">
        <v>72</v>
      </c>
      <c r="AY144" s="205" t="s">
        <v>133</v>
      </c>
    </row>
    <row r="145" spans="2:51" s="11" customFormat="1" ht="13.5">
      <c r="B145" s="187"/>
      <c r="D145" s="188" t="s">
        <v>141</v>
      </c>
      <c r="E145" s="189" t="s">
        <v>5</v>
      </c>
      <c r="F145" s="190" t="s">
        <v>1047</v>
      </c>
      <c r="H145" s="191" t="s">
        <v>5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91" t="s">
        <v>141</v>
      </c>
      <c r="AU145" s="191" t="s">
        <v>81</v>
      </c>
      <c r="AV145" s="11" t="s">
        <v>77</v>
      </c>
      <c r="AW145" s="11" t="s">
        <v>36</v>
      </c>
      <c r="AX145" s="11" t="s">
        <v>72</v>
      </c>
      <c r="AY145" s="191" t="s">
        <v>133</v>
      </c>
    </row>
    <row r="146" spans="2:51" s="12" customFormat="1" ht="13.5">
      <c r="B146" s="196"/>
      <c r="D146" s="188" t="s">
        <v>141</v>
      </c>
      <c r="E146" s="197" t="s">
        <v>5</v>
      </c>
      <c r="F146" s="198" t="s">
        <v>1105</v>
      </c>
      <c r="H146" s="199">
        <v>59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141</v>
      </c>
      <c r="AU146" s="197" t="s">
        <v>81</v>
      </c>
      <c r="AV146" s="12" t="s">
        <v>81</v>
      </c>
      <c r="AW146" s="12" t="s">
        <v>36</v>
      </c>
      <c r="AX146" s="12" t="s">
        <v>72</v>
      </c>
      <c r="AY146" s="197" t="s">
        <v>133</v>
      </c>
    </row>
    <row r="147" spans="2:51" s="14" customFormat="1" ht="13.5">
      <c r="B147" s="212"/>
      <c r="D147" s="213" t="s">
        <v>141</v>
      </c>
      <c r="E147" s="214" t="s">
        <v>5</v>
      </c>
      <c r="F147" s="215" t="s">
        <v>146</v>
      </c>
      <c r="H147" s="216">
        <v>125</v>
      </c>
      <c r="I147" s="217"/>
      <c r="L147" s="212"/>
      <c r="M147" s="218"/>
      <c r="N147" s="219"/>
      <c r="O147" s="219"/>
      <c r="P147" s="219"/>
      <c r="Q147" s="219"/>
      <c r="R147" s="219"/>
      <c r="S147" s="219"/>
      <c r="T147" s="220"/>
      <c r="AT147" s="221" t="s">
        <v>141</v>
      </c>
      <c r="AU147" s="221" t="s">
        <v>81</v>
      </c>
      <c r="AV147" s="14" t="s">
        <v>88</v>
      </c>
      <c r="AW147" s="14" t="s">
        <v>36</v>
      </c>
      <c r="AX147" s="14" t="s">
        <v>77</v>
      </c>
      <c r="AY147" s="221" t="s">
        <v>133</v>
      </c>
    </row>
    <row r="148" spans="2:65" s="1" customFormat="1" ht="22.5" customHeight="1">
      <c r="B148" s="174"/>
      <c r="C148" s="225" t="s">
        <v>11</v>
      </c>
      <c r="D148" s="225" t="s">
        <v>212</v>
      </c>
      <c r="E148" s="226" t="s">
        <v>1106</v>
      </c>
      <c r="F148" s="227" t="s">
        <v>1107</v>
      </c>
      <c r="G148" s="228" t="s">
        <v>358</v>
      </c>
      <c r="H148" s="229">
        <v>75.9</v>
      </c>
      <c r="I148" s="230"/>
      <c r="J148" s="231">
        <f>ROUND(I148*H148,2)</f>
        <v>0</v>
      </c>
      <c r="K148" s="227" t="s">
        <v>139</v>
      </c>
      <c r="L148" s="232"/>
      <c r="M148" s="233" t="s">
        <v>5</v>
      </c>
      <c r="N148" s="234" t="s">
        <v>43</v>
      </c>
      <c r="O148" s="42"/>
      <c r="P148" s="184">
        <f>O148*H148</f>
        <v>0</v>
      </c>
      <c r="Q148" s="184">
        <v>0.00017</v>
      </c>
      <c r="R148" s="184">
        <f>Q148*H148</f>
        <v>0.012903000000000001</v>
      </c>
      <c r="S148" s="184">
        <v>0</v>
      </c>
      <c r="T148" s="185">
        <f>S148*H148</f>
        <v>0</v>
      </c>
      <c r="AR148" s="24" t="s">
        <v>215</v>
      </c>
      <c r="AT148" s="24" t="s">
        <v>212</v>
      </c>
      <c r="AU148" s="24" t="s">
        <v>81</v>
      </c>
      <c r="AY148" s="24" t="s">
        <v>133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24" t="s">
        <v>77</v>
      </c>
      <c r="BK148" s="186">
        <f>ROUND(I148*H148,2)</f>
        <v>0</v>
      </c>
      <c r="BL148" s="24" t="s">
        <v>209</v>
      </c>
      <c r="BM148" s="24" t="s">
        <v>1108</v>
      </c>
    </row>
    <row r="149" spans="2:51" s="12" customFormat="1" ht="13.5">
      <c r="B149" s="196"/>
      <c r="D149" s="213" t="s">
        <v>141</v>
      </c>
      <c r="E149" s="238" t="s">
        <v>5</v>
      </c>
      <c r="F149" s="239" t="s">
        <v>1109</v>
      </c>
      <c r="H149" s="240">
        <v>75.9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141</v>
      </c>
      <c r="AU149" s="197" t="s">
        <v>81</v>
      </c>
      <c r="AV149" s="12" t="s">
        <v>81</v>
      </c>
      <c r="AW149" s="12" t="s">
        <v>36</v>
      </c>
      <c r="AX149" s="12" t="s">
        <v>77</v>
      </c>
      <c r="AY149" s="197" t="s">
        <v>133</v>
      </c>
    </row>
    <row r="150" spans="2:65" s="1" customFormat="1" ht="22.5" customHeight="1">
      <c r="B150" s="174"/>
      <c r="C150" s="225" t="s">
        <v>209</v>
      </c>
      <c r="D150" s="225" t="s">
        <v>212</v>
      </c>
      <c r="E150" s="226" t="s">
        <v>1110</v>
      </c>
      <c r="F150" s="227" t="s">
        <v>1111</v>
      </c>
      <c r="G150" s="228" t="s">
        <v>358</v>
      </c>
      <c r="H150" s="229">
        <v>67.85</v>
      </c>
      <c r="I150" s="230"/>
      <c r="J150" s="231">
        <f>ROUND(I150*H150,2)</f>
        <v>0</v>
      </c>
      <c r="K150" s="227" t="s">
        <v>139</v>
      </c>
      <c r="L150" s="232"/>
      <c r="M150" s="233" t="s">
        <v>5</v>
      </c>
      <c r="N150" s="234" t="s">
        <v>43</v>
      </c>
      <c r="O150" s="42"/>
      <c r="P150" s="184">
        <f>O150*H150</f>
        <v>0</v>
      </c>
      <c r="Q150" s="184">
        <v>0.00023</v>
      </c>
      <c r="R150" s="184">
        <f>Q150*H150</f>
        <v>0.0156055</v>
      </c>
      <c r="S150" s="184">
        <v>0</v>
      </c>
      <c r="T150" s="185">
        <f>S150*H150</f>
        <v>0</v>
      </c>
      <c r="AR150" s="24" t="s">
        <v>215</v>
      </c>
      <c r="AT150" s="24" t="s">
        <v>212</v>
      </c>
      <c r="AU150" s="24" t="s">
        <v>81</v>
      </c>
      <c r="AY150" s="24" t="s">
        <v>133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4" t="s">
        <v>77</v>
      </c>
      <c r="BK150" s="186">
        <f>ROUND(I150*H150,2)</f>
        <v>0</v>
      </c>
      <c r="BL150" s="24" t="s">
        <v>209</v>
      </c>
      <c r="BM150" s="24" t="s">
        <v>1112</v>
      </c>
    </row>
    <row r="151" spans="2:51" s="12" customFormat="1" ht="13.5">
      <c r="B151" s="196"/>
      <c r="D151" s="213" t="s">
        <v>141</v>
      </c>
      <c r="E151" s="238" t="s">
        <v>5</v>
      </c>
      <c r="F151" s="239" t="s">
        <v>1113</v>
      </c>
      <c r="H151" s="240">
        <v>67.85</v>
      </c>
      <c r="I151" s="200"/>
      <c r="L151" s="196"/>
      <c r="M151" s="201"/>
      <c r="N151" s="202"/>
      <c r="O151" s="202"/>
      <c r="P151" s="202"/>
      <c r="Q151" s="202"/>
      <c r="R151" s="202"/>
      <c r="S151" s="202"/>
      <c r="T151" s="203"/>
      <c r="AT151" s="197" t="s">
        <v>141</v>
      </c>
      <c r="AU151" s="197" t="s">
        <v>81</v>
      </c>
      <c r="AV151" s="12" t="s">
        <v>81</v>
      </c>
      <c r="AW151" s="12" t="s">
        <v>36</v>
      </c>
      <c r="AX151" s="12" t="s">
        <v>77</v>
      </c>
      <c r="AY151" s="197" t="s">
        <v>133</v>
      </c>
    </row>
    <row r="152" spans="2:65" s="1" customFormat="1" ht="22.5" customHeight="1">
      <c r="B152" s="174"/>
      <c r="C152" s="175" t="s">
        <v>320</v>
      </c>
      <c r="D152" s="175" t="s">
        <v>135</v>
      </c>
      <c r="E152" s="176" t="s">
        <v>1114</v>
      </c>
      <c r="F152" s="177" t="s">
        <v>1115</v>
      </c>
      <c r="G152" s="178" t="s">
        <v>190</v>
      </c>
      <c r="H152" s="179">
        <v>4</v>
      </c>
      <c r="I152" s="180"/>
      <c r="J152" s="181">
        <f>ROUND(I152*H152,2)</f>
        <v>0</v>
      </c>
      <c r="K152" s="177" t="s">
        <v>139</v>
      </c>
      <c r="L152" s="41"/>
      <c r="M152" s="182" t="s">
        <v>5</v>
      </c>
      <c r="N152" s="183" t="s">
        <v>43</v>
      </c>
      <c r="O152" s="42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AR152" s="24" t="s">
        <v>209</v>
      </c>
      <c r="AT152" s="24" t="s">
        <v>135</v>
      </c>
      <c r="AU152" s="24" t="s">
        <v>81</v>
      </c>
      <c r="AY152" s="24" t="s">
        <v>133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4" t="s">
        <v>77</v>
      </c>
      <c r="BK152" s="186">
        <f>ROUND(I152*H152,2)</f>
        <v>0</v>
      </c>
      <c r="BL152" s="24" t="s">
        <v>209</v>
      </c>
      <c r="BM152" s="24" t="s">
        <v>1116</v>
      </c>
    </row>
    <row r="153" spans="2:51" s="11" customFormat="1" ht="13.5">
      <c r="B153" s="187"/>
      <c r="D153" s="188" t="s">
        <v>141</v>
      </c>
      <c r="E153" s="189" t="s">
        <v>5</v>
      </c>
      <c r="F153" s="190" t="s">
        <v>1057</v>
      </c>
      <c r="H153" s="191" t="s">
        <v>5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91" t="s">
        <v>141</v>
      </c>
      <c r="AU153" s="191" t="s">
        <v>81</v>
      </c>
      <c r="AV153" s="11" t="s">
        <v>77</v>
      </c>
      <c r="AW153" s="11" t="s">
        <v>36</v>
      </c>
      <c r="AX153" s="11" t="s">
        <v>72</v>
      </c>
      <c r="AY153" s="191" t="s">
        <v>133</v>
      </c>
    </row>
    <row r="154" spans="2:51" s="12" customFormat="1" ht="13.5">
      <c r="B154" s="196"/>
      <c r="D154" s="213" t="s">
        <v>141</v>
      </c>
      <c r="E154" s="238" t="s">
        <v>5</v>
      </c>
      <c r="F154" s="239" t="s">
        <v>88</v>
      </c>
      <c r="H154" s="240">
        <v>4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141</v>
      </c>
      <c r="AU154" s="197" t="s">
        <v>81</v>
      </c>
      <c r="AV154" s="12" t="s">
        <v>81</v>
      </c>
      <c r="AW154" s="12" t="s">
        <v>36</v>
      </c>
      <c r="AX154" s="12" t="s">
        <v>77</v>
      </c>
      <c r="AY154" s="197" t="s">
        <v>133</v>
      </c>
    </row>
    <row r="155" spans="2:65" s="1" customFormat="1" ht="31.5" customHeight="1">
      <c r="B155" s="174"/>
      <c r="C155" s="225" t="s">
        <v>325</v>
      </c>
      <c r="D155" s="225" t="s">
        <v>212</v>
      </c>
      <c r="E155" s="226" t="s">
        <v>1117</v>
      </c>
      <c r="F155" s="227" t="s">
        <v>1118</v>
      </c>
      <c r="G155" s="228" t="s">
        <v>190</v>
      </c>
      <c r="H155" s="229">
        <v>4</v>
      </c>
      <c r="I155" s="230"/>
      <c r="J155" s="231">
        <f>ROUND(I155*H155,2)</f>
        <v>0</v>
      </c>
      <c r="K155" s="227" t="s">
        <v>5</v>
      </c>
      <c r="L155" s="232"/>
      <c r="M155" s="233" t="s">
        <v>5</v>
      </c>
      <c r="N155" s="234" t="s">
        <v>43</v>
      </c>
      <c r="O155" s="42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AR155" s="24" t="s">
        <v>215</v>
      </c>
      <c r="AT155" s="24" t="s">
        <v>212</v>
      </c>
      <c r="AU155" s="24" t="s">
        <v>81</v>
      </c>
      <c r="AY155" s="24" t="s">
        <v>133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4" t="s">
        <v>77</v>
      </c>
      <c r="BK155" s="186">
        <f>ROUND(I155*H155,2)</f>
        <v>0</v>
      </c>
      <c r="BL155" s="24" t="s">
        <v>209</v>
      </c>
      <c r="BM155" s="24" t="s">
        <v>1119</v>
      </c>
    </row>
    <row r="156" spans="2:47" s="1" customFormat="1" ht="40.5">
      <c r="B156" s="41"/>
      <c r="D156" s="213" t="s">
        <v>1120</v>
      </c>
      <c r="F156" s="247" t="s">
        <v>1121</v>
      </c>
      <c r="I156" s="248"/>
      <c r="L156" s="41"/>
      <c r="M156" s="249"/>
      <c r="N156" s="42"/>
      <c r="O156" s="42"/>
      <c r="P156" s="42"/>
      <c r="Q156" s="42"/>
      <c r="R156" s="42"/>
      <c r="S156" s="42"/>
      <c r="T156" s="70"/>
      <c r="AT156" s="24" t="s">
        <v>1120</v>
      </c>
      <c r="AU156" s="24" t="s">
        <v>81</v>
      </c>
    </row>
    <row r="157" spans="2:65" s="1" customFormat="1" ht="22.5" customHeight="1">
      <c r="B157" s="174"/>
      <c r="C157" s="175" t="s">
        <v>333</v>
      </c>
      <c r="D157" s="175" t="s">
        <v>135</v>
      </c>
      <c r="E157" s="176" t="s">
        <v>1122</v>
      </c>
      <c r="F157" s="177" t="s">
        <v>1123</v>
      </c>
      <c r="G157" s="178" t="s">
        <v>190</v>
      </c>
      <c r="H157" s="179">
        <v>11</v>
      </c>
      <c r="I157" s="180"/>
      <c r="J157" s="181">
        <f>ROUND(I157*H157,2)</f>
        <v>0</v>
      </c>
      <c r="K157" s="177" t="s">
        <v>139</v>
      </c>
      <c r="L157" s="41"/>
      <c r="M157" s="182" t="s">
        <v>5</v>
      </c>
      <c r="N157" s="183" t="s">
        <v>43</v>
      </c>
      <c r="O157" s="42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AR157" s="24" t="s">
        <v>209</v>
      </c>
      <c r="AT157" s="24" t="s">
        <v>135</v>
      </c>
      <c r="AU157" s="24" t="s">
        <v>81</v>
      </c>
      <c r="AY157" s="24" t="s">
        <v>133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4" t="s">
        <v>77</v>
      </c>
      <c r="BK157" s="186">
        <f>ROUND(I157*H157,2)</f>
        <v>0</v>
      </c>
      <c r="BL157" s="24" t="s">
        <v>209</v>
      </c>
      <c r="BM157" s="24" t="s">
        <v>1124</v>
      </c>
    </row>
    <row r="158" spans="2:51" s="11" customFormat="1" ht="13.5">
      <c r="B158" s="187"/>
      <c r="D158" s="188" t="s">
        <v>141</v>
      </c>
      <c r="E158" s="189" t="s">
        <v>5</v>
      </c>
      <c r="F158" s="190" t="s">
        <v>1045</v>
      </c>
      <c r="H158" s="191" t="s">
        <v>5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91" t="s">
        <v>141</v>
      </c>
      <c r="AU158" s="191" t="s">
        <v>81</v>
      </c>
      <c r="AV158" s="11" t="s">
        <v>77</v>
      </c>
      <c r="AW158" s="11" t="s">
        <v>36</v>
      </c>
      <c r="AX158" s="11" t="s">
        <v>72</v>
      </c>
      <c r="AY158" s="191" t="s">
        <v>133</v>
      </c>
    </row>
    <row r="159" spans="2:51" s="12" customFormat="1" ht="13.5">
      <c r="B159" s="196"/>
      <c r="D159" s="188" t="s">
        <v>141</v>
      </c>
      <c r="E159" s="197" t="s">
        <v>5</v>
      </c>
      <c r="F159" s="198" t="s">
        <v>174</v>
      </c>
      <c r="H159" s="199">
        <v>8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141</v>
      </c>
      <c r="AU159" s="197" t="s">
        <v>81</v>
      </c>
      <c r="AV159" s="12" t="s">
        <v>81</v>
      </c>
      <c r="AW159" s="12" t="s">
        <v>36</v>
      </c>
      <c r="AX159" s="12" t="s">
        <v>72</v>
      </c>
      <c r="AY159" s="197" t="s">
        <v>133</v>
      </c>
    </row>
    <row r="160" spans="2:51" s="11" customFormat="1" ht="13.5">
      <c r="B160" s="187"/>
      <c r="D160" s="188" t="s">
        <v>141</v>
      </c>
      <c r="E160" s="189" t="s">
        <v>5</v>
      </c>
      <c r="F160" s="190" t="s">
        <v>1047</v>
      </c>
      <c r="H160" s="191" t="s">
        <v>5</v>
      </c>
      <c r="I160" s="192"/>
      <c r="L160" s="187"/>
      <c r="M160" s="193"/>
      <c r="N160" s="194"/>
      <c r="O160" s="194"/>
      <c r="P160" s="194"/>
      <c r="Q160" s="194"/>
      <c r="R160" s="194"/>
      <c r="S160" s="194"/>
      <c r="T160" s="195"/>
      <c r="AT160" s="191" t="s">
        <v>141</v>
      </c>
      <c r="AU160" s="191" t="s">
        <v>81</v>
      </c>
      <c r="AV160" s="11" t="s">
        <v>77</v>
      </c>
      <c r="AW160" s="11" t="s">
        <v>36</v>
      </c>
      <c r="AX160" s="11" t="s">
        <v>72</v>
      </c>
      <c r="AY160" s="191" t="s">
        <v>133</v>
      </c>
    </row>
    <row r="161" spans="2:51" s="12" customFormat="1" ht="13.5">
      <c r="B161" s="196"/>
      <c r="D161" s="188" t="s">
        <v>141</v>
      </c>
      <c r="E161" s="197" t="s">
        <v>5</v>
      </c>
      <c r="F161" s="198" t="s">
        <v>85</v>
      </c>
      <c r="H161" s="199">
        <v>3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141</v>
      </c>
      <c r="AU161" s="197" t="s">
        <v>81</v>
      </c>
      <c r="AV161" s="12" t="s">
        <v>81</v>
      </c>
      <c r="AW161" s="12" t="s">
        <v>36</v>
      </c>
      <c r="AX161" s="12" t="s">
        <v>72</v>
      </c>
      <c r="AY161" s="197" t="s">
        <v>133</v>
      </c>
    </row>
    <row r="162" spans="2:51" s="14" customFormat="1" ht="13.5">
      <c r="B162" s="212"/>
      <c r="D162" s="213" t="s">
        <v>141</v>
      </c>
      <c r="E162" s="214" t="s">
        <v>5</v>
      </c>
      <c r="F162" s="215" t="s">
        <v>146</v>
      </c>
      <c r="H162" s="216">
        <v>11</v>
      </c>
      <c r="I162" s="217"/>
      <c r="L162" s="212"/>
      <c r="M162" s="218"/>
      <c r="N162" s="219"/>
      <c r="O162" s="219"/>
      <c r="P162" s="219"/>
      <c r="Q162" s="219"/>
      <c r="R162" s="219"/>
      <c r="S162" s="219"/>
      <c r="T162" s="220"/>
      <c r="AT162" s="221" t="s">
        <v>141</v>
      </c>
      <c r="AU162" s="221" t="s">
        <v>81</v>
      </c>
      <c r="AV162" s="14" t="s">
        <v>88</v>
      </c>
      <c r="AW162" s="14" t="s">
        <v>36</v>
      </c>
      <c r="AX162" s="14" t="s">
        <v>77</v>
      </c>
      <c r="AY162" s="221" t="s">
        <v>133</v>
      </c>
    </row>
    <row r="163" spans="2:65" s="1" customFormat="1" ht="22.5" customHeight="1">
      <c r="B163" s="174"/>
      <c r="C163" s="175" t="s">
        <v>341</v>
      </c>
      <c r="D163" s="175" t="s">
        <v>135</v>
      </c>
      <c r="E163" s="176" t="s">
        <v>1125</v>
      </c>
      <c r="F163" s="177" t="s">
        <v>1126</v>
      </c>
      <c r="G163" s="178" t="s">
        <v>1127</v>
      </c>
      <c r="H163" s="179">
        <v>11</v>
      </c>
      <c r="I163" s="180"/>
      <c r="J163" s="181">
        <f>ROUND(I163*H163,2)</f>
        <v>0</v>
      </c>
      <c r="K163" s="177" t="s">
        <v>5</v>
      </c>
      <c r="L163" s="41"/>
      <c r="M163" s="182" t="s">
        <v>5</v>
      </c>
      <c r="N163" s="183" t="s">
        <v>43</v>
      </c>
      <c r="O163" s="42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AR163" s="24" t="s">
        <v>613</v>
      </c>
      <c r="AT163" s="24" t="s">
        <v>135</v>
      </c>
      <c r="AU163" s="24" t="s">
        <v>81</v>
      </c>
      <c r="AY163" s="24" t="s">
        <v>133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4" t="s">
        <v>77</v>
      </c>
      <c r="BK163" s="186">
        <f>ROUND(I163*H163,2)</f>
        <v>0</v>
      </c>
      <c r="BL163" s="24" t="s">
        <v>613</v>
      </c>
      <c r="BM163" s="24" t="s">
        <v>1128</v>
      </c>
    </row>
    <row r="164" spans="2:51" s="11" customFormat="1" ht="13.5">
      <c r="B164" s="187"/>
      <c r="D164" s="188" t="s">
        <v>141</v>
      </c>
      <c r="E164" s="189" t="s">
        <v>5</v>
      </c>
      <c r="F164" s="190" t="s">
        <v>1045</v>
      </c>
      <c r="H164" s="191" t="s">
        <v>5</v>
      </c>
      <c r="I164" s="192"/>
      <c r="L164" s="187"/>
      <c r="M164" s="193"/>
      <c r="N164" s="194"/>
      <c r="O164" s="194"/>
      <c r="P164" s="194"/>
      <c r="Q164" s="194"/>
      <c r="R164" s="194"/>
      <c r="S164" s="194"/>
      <c r="T164" s="195"/>
      <c r="AT164" s="191" t="s">
        <v>141</v>
      </c>
      <c r="AU164" s="191" t="s">
        <v>81</v>
      </c>
      <c r="AV164" s="11" t="s">
        <v>77</v>
      </c>
      <c r="AW164" s="11" t="s">
        <v>36</v>
      </c>
      <c r="AX164" s="11" t="s">
        <v>72</v>
      </c>
      <c r="AY164" s="191" t="s">
        <v>133</v>
      </c>
    </row>
    <row r="165" spans="2:51" s="12" customFormat="1" ht="13.5">
      <c r="B165" s="196"/>
      <c r="D165" s="188" t="s">
        <v>141</v>
      </c>
      <c r="E165" s="197" t="s">
        <v>5</v>
      </c>
      <c r="F165" s="198" t="s">
        <v>174</v>
      </c>
      <c r="H165" s="199">
        <v>8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141</v>
      </c>
      <c r="AU165" s="197" t="s">
        <v>81</v>
      </c>
      <c r="AV165" s="12" t="s">
        <v>81</v>
      </c>
      <c r="AW165" s="12" t="s">
        <v>36</v>
      </c>
      <c r="AX165" s="12" t="s">
        <v>72</v>
      </c>
      <c r="AY165" s="197" t="s">
        <v>133</v>
      </c>
    </row>
    <row r="166" spans="2:51" s="11" customFormat="1" ht="13.5">
      <c r="B166" s="187"/>
      <c r="D166" s="188" t="s">
        <v>141</v>
      </c>
      <c r="E166" s="189" t="s">
        <v>5</v>
      </c>
      <c r="F166" s="190" t="s">
        <v>1047</v>
      </c>
      <c r="H166" s="191" t="s">
        <v>5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91" t="s">
        <v>141</v>
      </c>
      <c r="AU166" s="191" t="s">
        <v>81</v>
      </c>
      <c r="AV166" s="11" t="s">
        <v>77</v>
      </c>
      <c r="AW166" s="11" t="s">
        <v>36</v>
      </c>
      <c r="AX166" s="11" t="s">
        <v>72</v>
      </c>
      <c r="AY166" s="191" t="s">
        <v>133</v>
      </c>
    </row>
    <row r="167" spans="2:51" s="12" customFormat="1" ht="13.5">
      <c r="B167" s="196"/>
      <c r="D167" s="188" t="s">
        <v>141</v>
      </c>
      <c r="E167" s="197" t="s">
        <v>5</v>
      </c>
      <c r="F167" s="198" t="s">
        <v>85</v>
      </c>
      <c r="H167" s="199">
        <v>3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141</v>
      </c>
      <c r="AU167" s="197" t="s">
        <v>81</v>
      </c>
      <c r="AV167" s="12" t="s">
        <v>81</v>
      </c>
      <c r="AW167" s="12" t="s">
        <v>36</v>
      </c>
      <c r="AX167" s="12" t="s">
        <v>72</v>
      </c>
      <c r="AY167" s="197" t="s">
        <v>133</v>
      </c>
    </row>
    <row r="168" spans="2:51" s="14" customFormat="1" ht="13.5">
      <c r="B168" s="212"/>
      <c r="D168" s="213" t="s">
        <v>141</v>
      </c>
      <c r="E168" s="214" t="s">
        <v>5</v>
      </c>
      <c r="F168" s="215" t="s">
        <v>146</v>
      </c>
      <c r="H168" s="216">
        <v>11</v>
      </c>
      <c r="I168" s="217"/>
      <c r="L168" s="212"/>
      <c r="M168" s="218"/>
      <c r="N168" s="219"/>
      <c r="O168" s="219"/>
      <c r="P168" s="219"/>
      <c r="Q168" s="219"/>
      <c r="R168" s="219"/>
      <c r="S168" s="219"/>
      <c r="T168" s="220"/>
      <c r="AT168" s="221" t="s">
        <v>141</v>
      </c>
      <c r="AU168" s="221" t="s">
        <v>81</v>
      </c>
      <c r="AV168" s="14" t="s">
        <v>88</v>
      </c>
      <c r="AW168" s="14" t="s">
        <v>36</v>
      </c>
      <c r="AX168" s="14" t="s">
        <v>77</v>
      </c>
      <c r="AY168" s="221" t="s">
        <v>133</v>
      </c>
    </row>
    <row r="169" spans="2:65" s="1" customFormat="1" ht="31.5" customHeight="1">
      <c r="B169" s="174"/>
      <c r="C169" s="225" t="s">
        <v>10</v>
      </c>
      <c r="D169" s="225" t="s">
        <v>212</v>
      </c>
      <c r="E169" s="226" t="s">
        <v>1129</v>
      </c>
      <c r="F169" s="227" t="s">
        <v>1130</v>
      </c>
      <c r="G169" s="228" t="s">
        <v>1127</v>
      </c>
      <c r="H169" s="229">
        <v>3</v>
      </c>
      <c r="I169" s="230"/>
      <c r="J169" s="231">
        <f>ROUND(I169*H169,2)</f>
        <v>0</v>
      </c>
      <c r="K169" s="227" t="s">
        <v>5</v>
      </c>
      <c r="L169" s="232"/>
      <c r="M169" s="233" t="s">
        <v>5</v>
      </c>
      <c r="N169" s="234" t="s">
        <v>43</v>
      </c>
      <c r="O169" s="42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AR169" s="24" t="s">
        <v>1131</v>
      </c>
      <c r="AT169" s="24" t="s">
        <v>212</v>
      </c>
      <c r="AU169" s="24" t="s">
        <v>81</v>
      </c>
      <c r="AY169" s="24" t="s">
        <v>133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4" t="s">
        <v>77</v>
      </c>
      <c r="BK169" s="186">
        <f>ROUND(I169*H169,2)</f>
        <v>0</v>
      </c>
      <c r="BL169" s="24" t="s">
        <v>613</v>
      </c>
      <c r="BM169" s="24" t="s">
        <v>1132</v>
      </c>
    </row>
    <row r="170" spans="2:47" s="1" customFormat="1" ht="40.5">
      <c r="B170" s="41"/>
      <c r="D170" s="213" t="s">
        <v>1120</v>
      </c>
      <c r="F170" s="247" t="s">
        <v>1133</v>
      </c>
      <c r="I170" s="248"/>
      <c r="L170" s="41"/>
      <c r="M170" s="249"/>
      <c r="N170" s="42"/>
      <c r="O170" s="42"/>
      <c r="P170" s="42"/>
      <c r="Q170" s="42"/>
      <c r="R170" s="42"/>
      <c r="S170" s="42"/>
      <c r="T170" s="70"/>
      <c r="AT170" s="24" t="s">
        <v>1120</v>
      </c>
      <c r="AU170" s="24" t="s">
        <v>81</v>
      </c>
    </row>
    <row r="171" spans="2:65" s="1" customFormat="1" ht="22.5" customHeight="1">
      <c r="B171" s="174"/>
      <c r="C171" s="225" t="s">
        <v>355</v>
      </c>
      <c r="D171" s="225" t="s">
        <v>212</v>
      </c>
      <c r="E171" s="226" t="s">
        <v>1134</v>
      </c>
      <c r="F171" s="227" t="s">
        <v>1135</v>
      </c>
      <c r="G171" s="228" t="s">
        <v>1127</v>
      </c>
      <c r="H171" s="229">
        <v>8</v>
      </c>
      <c r="I171" s="230"/>
      <c r="J171" s="231">
        <f>ROUND(I171*H171,2)</f>
        <v>0</v>
      </c>
      <c r="K171" s="227" t="s">
        <v>5</v>
      </c>
      <c r="L171" s="232"/>
      <c r="M171" s="233" t="s">
        <v>5</v>
      </c>
      <c r="N171" s="234" t="s">
        <v>43</v>
      </c>
      <c r="O171" s="42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AR171" s="24" t="s">
        <v>1131</v>
      </c>
      <c r="AT171" s="24" t="s">
        <v>212</v>
      </c>
      <c r="AU171" s="24" t="s">
        <v>81</v>
      </c>
      <c r="AY171" s="24" t="s">
        <v>133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4" t="s">
        <v>77</v>
      </c>
      <c r="BK171" s="186">
        <f>ROUND(I171*H171,2)</f>
        <v>0</v>
      </c>
      <c r="BL171" s="24" t="s">
        <v>613</v>
      </c>
      <c r="BM171" s="24" t="s">
        <v>1136</v>
      </c>
    </row>
    <row r="172" spans="2:47" s="1" customFormat="1" ht="40.5">
      <c r="B172" s="41"/>
      <c r="D172" s="188" t="s">
        <v>1120</v>
      </c>
      <c r="F172" s="250" t="s">
        <v>1133</v>
      </c>
      <c r="I172" s="248"/>
      <c r="L172" s="41"/>
      <c r="M172" s="249"/>
      <c r="N172" s="42"/>
      <c r="O172" s="42"/>
      <c r="P172" s="42"/>
      <c r="Q172" s="42"/>
      <c r="R172" s="42"/>
      <c r="S172" s="42"/>
      <c r="T172" s="70"/>
      <c r="AT172" s="24" t="s">
        <v>1120</v>
      </c>
      <c r="AU172" s="24" t="s">
        <v>81</v>
      </c>
    </row>
    <row r="173" spans="2:63" s="10" customFormat="1" ht="37.35" customHeight="1">
      <c r="B173" s="160"/>
      <c r="D173" s="161" t="s">
        <v>71</v>
      </c>
      <c r="E173" s="162" t="s">
        <v>212</v>
      </c>
      <c r="F173" s="162" t="s">
        <v>1137</v>
      </c>
      <c r="I173" s="163"/>
      <c r="J173" s="164">
        <f>BK173</f>
        <v>0</v>
      </c>
      <c r="L173" s="160"/>
      <c r="M173" s="165"/>
      <c r="N173" s="166"/>
      <c r="O173" s="166"/>
      <c r="P173" s="167">
        <f>P174+P183+P211</f>
        <v>0</v>
      </c>
      <c r="Q173" s="166"/>
      <c r="R173" s="167">
        <f>R174+R183+R211</f>
        <v>1.38572</v>
      </c>
      <c r="S173" s="166"/>
      <c r="T173" s="168">
        <f>T174+T183+T211</f>
        <v>0</v>
      </c>
      <c r="AR173" s="161" t="s">
        <v>85</v>
      </c>
      <c r="AT173" s="169" t="s">
        <v>71</v>
      </c>
      <c r="AU173" s="169" t="s">
        <v>72</v>
      </c>
      <c r="AY173" s="161" t="s">
        <v>133</v>
      </c>
      <c r="BK173" s="170">
        <f>BK174+BK183+BK211</f>
        <v>0</v>
      </c>
    </row>
    <row r="174" spans="2:63" s="10" customFormat="1" ht="19.9" customHeight="1">
      <c r="B174" s="160"/>
      <c r="D174" s="171" t="s">
        <v>71</v>
      </c>
      <c r="E174" s="172" t="s">
        <v>1138</v>
      </c>
      <c r="F174" s="172" t="s">
        <v>1139</v>
      </c>
      <c r="I174" s="163"/>
      <c r="J174" s="173">
        <f>BK174</f>
        <v>0</v>
      </c>
      <c r="L174" s="160"/>
      <c r="M174" s="165"/>
      <c r="N174" s="166"/>
      <c r="O174" s="166"/>
      <c r="P174" s="167">
        <f>SUM(P175:P182)</f>
        <v>0</v>
      </c>
      <c r="Q174" s="166"/>
      <c r="R174" s="167">
        <f>SUM(R175:R182)</f>
        <v>0.00693</v>
      </c>
      <c r="S174" s="166"/>
      <c r="T174" s="168">
        <f>SUM(T175:T182)</f>
        <v>0</v>
      </c>
      <c r="AR174" s="161" t="s">
        <v>85</v>
      </c>
      <c r="AT174" s="169" t="s">
        <v>71</v>
      </c>
      <c r="AU174" s="169" t="s">
        <v>77</v>
      </c>
      <c r="AY174" s="161" t="s">
        <v>133</v>
      </c>
      <c r="BK174" s="170">
        <f>SUM(BK175:BK182)</f>
        <v>0</v>
      </c>
    </row>
    <row r="175" spans="2:65" s="1" customFormat="1" ht="22.5" customHeight="1">
      <c r="B175" s="174"/>
      <c r="C175" s="175" t="s">
        <v>362</v>
      </c>
      <c r="D175" s="175" t="s">
        <v>135</v>
      </c>
      <c r="E175" s="176" t="s">
        <v>1140</v>
      </c>
      <c r="F175" s="177" t="s">
        <v>1141</v>
      </c>
      <c r="G175" s="178" t="s">
        <v>358</v>
      </c>
      <c r="H175" s="179">
        <v>63</v>
      </c>
      <c r="I175" s="180"/>
      <c r="J175" s="181">
        <f>ROUND(I175*H175,2)</f>
        <v>0</v>
      </c>
      <c r="K175" s="177" t="s">
        <v>5</v>
      </c>
      <c r="L175" s="41"/>
      <c r="M175" s="182" t="s">
        <v>5</v>
      </c>
      <c r="N175" s="183" t="s">
        <v>43</v>
      </c>
      <c r="O175" s="42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AR175" s="24" t="s">
        <v>613</v>
      </c>
      <c r="AT175" s="24" t="s">
        <v>135</v>
      </c>
      <c r="AU175" s="24" t="s">
        <v>81</v>
      </c>
      <c r="AY175" s="24" t="s">
        <v>133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4" t="s">
        <v>77</v>
      </c>
      <c r="BK175" s="186">
        <f>ROUND(I175*H175,2)</f>
        <v>0</v>
      </c>
      <c r="BL175" s="24" t="s">
        <v>613</v>
      </c>
      <c r="BM175" s="24" t="s">
        <v>1142</v>
      </c>
    </row>
    <row r="176" spans="2:51" s="11" customFormat="1" ht="13.5">
      <c r="B176" s="187"/>
      <c r="D176" s="188" t="s">
        <v>141</v>
      </c>
      <c r="E176" s="189" t="s">
        <v>5</v>
      </c>
      <c r="F176" s="190" t="s">
        <v>1045</v>
      </c>
      <c r="H176" s="191" t="s">
        <v>5</v>
      </c>
      <c r="I176" s="192"/>
      <c r="L176" s="187"/>
      <c r="M176" s="193"/>
      <c r="N176" s="194"/>
      <c r="O176" s="194"/>
      <c r="P176" s="194"/>
      <c r="Q176" s="194"/>
      <c r="R176" s="194"/>
      <c r="S176" s="194"/>
      <c r="T176" s="195"/>
      <c r="AT176" s="191" t="s">
        <v>141</v>
      </c>
      <c r="AU176" s="191" t="s">
        <v>81</v>
      </c>
      <c r="AV176" s="11" t="s">
        <v>77</v>
      </c>
      <c r="AW176" s="11" t="s">
        <v>36</v>
      </c>
      <c r="AX176" s="11" t="s">
        <v>72</v>
      </c>
      <c r="AY176" s="191" t="s">
        <v>133</v>
      </c>
    </row>
    <row r="177" spans="2:51" s="12" customFormat="1" ht="13.5">
      <c r="B177" s="196"/>
      <c r="D177" s="188" t="s">
        <v>141</v>
      </c>
      <c r="E177" s="197" t="s">
        <v>5</v>
      </c>
      <c r="F177" s="198" t="s">
        <v>11</v>
      </c>
      <c r="H177" s="199">
        <v>15</v>
      </c>
      <c r="I177" s="200"/>
      <c r="L177" s="196"/>
      <c r="M177" s="201"/>
      <c r="N177" s="202"/>
      <c r="O177" s="202"/>
      <c r="P177" s="202"/>
      <c r="Q177" s="202"/>
      <c r="R177" s="202"/>
      <c r="S177" s="202"/>
      <c r="T177" s="203"/>
      <c r="AT177" s="197" t="s">
        <v>141</v>
      </c>
      <c r="AU177" s="197" t="s">
        <v>81</v>
      </c>
      <c r="AV177" s="12" t="s">
        <v>81</v>
      </c>
      <c r="AW177" s="12" t="s">
        <v>36</v>
      </c>
      <c r="AX177" s="12" t="s">
        <v>72</v>
      </c>
      <c r="AY177" s="197" t="s">
        <v>133</v>
      </c>
    </row>
    <row r="178" spans="2:51" s="11" customFormat="1" ht="13.5">
      <c r="B178" s="187"/>
      <c r="D178" s="188" t="s">
        <v>141</v>
      </c>
      <c r="E178" s="189" t="s">
        <v>5</v>
      </c>
      <c r="F178" s="190" t="s">
        <v>1047</v>
      </c>
      <c r="H178" s="191" t="s">
        <v>5</v>
      </c>
      <c r="I178" s="192"/>
      <c r="L178" s="187"/>
      <c r="M178" s="193"/>
      <c r="N178" s="194"/>
      <c r="O178" s="194"/>
      <c r="P178" s="194"/>
      <c r="Q178" s="194"/>
      <c r="R178" s="194"/>
      <c r="S178" s="194"/>
      <c r="T178" s="195"/>
      <c r="AT178" s="191" t="s">
        <v>141</v>
      </c>
      <c r="AU178" s="191" t="s">
        <v>81</v>
      </c>
      <c r="AV178" s="11" t="s">
        <v>77</v>
      </c>
      <c r="AW178" s="11" t="s">
        <v>36</v>
      </c>
      <c r="AX178" s="11" t="s">
        <v>72</v>
      </c>
      <c r="AY178" s="191" t="s">
        <v>133</v>
      </c>
    </row>
    <row r="179" spans="2:51" s="12" customFormat="1" ht="13.5">
      <c r="B179" s="196"/>
      <c r="D179" s="188" t="s">
        <v>141</v>
      </c>
      <c r="E179" s="197" t="s">
        <v>5</v>
      </c>
      <c r="F179" s="198" t="s">
        <v>512</v>
      </c>
      <c r="H179" s="199">
        <v>48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141</v>
      </c>
      <c r="AU179" s="197" t="s">
        <v>81</v>
      </c>
      <c r="AV179" s="12" t="s">
        <v>81</v>
      </c>
      <c r="AW179" s="12" t="s">
        <v>36</v>
      </c>
      <c r="AX179" s="12" t="s">
        <v>72</v>
      </c>
      <c r="AY179" s="197" t="s">
        <v>133</v>
      </c>
    </row>
    <row r="180" spans="2:51" s="14" customFormat="1" ht="13.5">
      <c r="B180" s="212"/>
      <c r="D180" s="213" t="s">
        <v>141</v>
      </c>
      <c r="E180" s="214" t="s">
        <v>5</v>
      </c>
      <c r="F180" s="215" t="s">
        <v>146</v>
      </c>
      <c r="H180" s="216">
        <v>63</v>
      </c>
      <c r="I180" s="217"/>
      <c r="L180" s="212"/>
      <c r="M180" s="218"/>
      <c r="N180" s="219"/>
      <c r="O180" s="219"/>
      <c r="P180" s="219"/>
      <c r="Q180" s="219"/>
      <c r="R180" s="219"/>
      <c r="S180" s="219"/>
      <c r="T180" s="220"/>
      <c r="AT180" s="221" t="s">
        <v>141</v>
      </c>
      <c r="AU180" s="221" t="s">
        <v>81</v>
      </c>
      <c r="AV180" s="14" t="s">
        <v>88</v>
      </c>
      <c r="AW180" s="14" t="s">
        <v>36</v>
      </c>
      <c r="AX180" s="14" t="s">
        <v>77</v>
      </c>
      <c r="AY180" s="221" t="s">
        <v>133</v>
      </c>
    </row>
    <row r="181" spans="2:65" s="1" customFormat="1" ht="22.5" customHeight="1">
      <c r="B181" s="174"/>
      <c r="C181" s="225" t="s">
        <v>368</v>
      </c>
      <c r="D181" s="225" t="s">
        <v>212</v>
      </c>
      <c r="E181" s="226" t="s">
        <v>1143</v>
      </c>
      <c r="F181" s="227" t="s">
        <v>1144</v>
      </c>
      <c r="G181" s="228" t="s">
        <v>358</v>
      </c>
      <c r="H181" s="229">
        <v>69.3</v>
      </c>
      <c r="I181" s="230"/>
      <c r="J181" s="231">
        <f>ROUND(I181*H181,2)</f>
        <v>0</v>
      </c>
      <c r="K181" s="227" t="s">
        <v>5</v>
      </c>
      <c r="L181" s="232"/>
      <c r="M181" s="233" t="s">
        <v>5</v>
      </c>
      <c r="N181" s="234" t="s">
        <v>43</v>
      </c>
      <c r="O181" s="42"/>
      <c r="P181" s="184">
        <f>O181*H181</f>
        <v>0</v>
      </c>
      <c r="Q181" s="184">
        <v>0.0001</v>
      </c>
      <c r="R181" s="184">
        <f>Q181*H181</f>
        <v>0.00693</v>
      </c>
      <c r="S181" s="184">
        <v>0</v>
      </c>
      <c r="T181" s="185">
        <f>S181*H181</f>
        <v>0</v>
      </c>
      <c r="AR181" s="24" t="s">
        <v>1131</v>
      </c>
      <c r="AT181" s="24" t="s">
        <v>212</v>
      </c>
      <c r="AU181" s="24" t="s">
        <v>81</v>
      </c>
      <c r="AY181" s="24" t="s">
        <v>133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24" t="s">
        <v>77</v>
      </c>
      <c r="BK181" s="186">
        <f>ROUND(I181*H181,2)</f>
        <v>0</v>
      </c>
      <c r="BL181" s="24" t="s">
        <v>613</v>
      </c>
      <c r="BM181" s="24" t="s">
        <v>1145</v>
      </c>
    </row>
    <row r="182" spans="2:51" s="12" customFormat="1" ht="13.5">
      <c r="B182" s="196"/>
      <c r="D182" s="188" t="s">
        <v>141</v>
      </c>
      <c r="E182" s="197" t="s">
        <v>5</v>
      </c>
      <c r="F182" s="198" t="s">
        <v>1146</v>
      </c>
      <c r="H182" s="199">
        <v>69.3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141</v>
      </c>
      <c r="AU182" s="197" t="s">
        <v>81</v>
      </c>
      <c r="AV182" s="12" t="s">
        <v>81</v>
      </c>
      <c r="AW182" s="12" t="s">
        <v>36</v>
      </c>
      <c r="AX182" s="12" t="s">
        <v>77</v>
      </c>
      <c r="AY182" s="197" t="s">
        <v>133</v>
      </c>
    </row>
    <row r="183" spans="2:63" s="10" customFormat="1" ht="29.85" customHeight="1">
      <c r="B183" s="160"/>
      <c r="D183" s="171" t="s">
        <v>71</v>
      </c>
      <c r="E183" s="172" t="s">
        <v>1147</v>
      </c>
      <c r="F183" s="172" t="s">
        <v>1148</v>
      </c>
      <c r="I183" s="163"/>
      <c r="J183" s="173">
        <f>BK183</f>
        <v>0</v>
      </c>
      <c r="L183" s="160"/>
      <c r="M183" s="165"/>
      <c r="N183" s="166"/>
      <c r="O183" s="166"/>
      <c r="P183" s="167">
        <f>SUM(P184:P210)</f>
        <v>0</v>
      </c>
      <c r="Q183" s="166"/>
      <c r="R183" s="167">
        <f>SUM(R184:R210)</f>
        <v>1.37879</v>
      </c>
      <c r="S183" s="166"/>
      <c r="T183" s="168">
        <f>SUM(T184:T210)</f>
        <v>0</v>
      </c>
      <c r="AR183" s="161" t="s">
        <v>85</v>
      </c>
      <c r="AT183" s="169" t="s">
        <v>71</v>
      </c>
      <c r="AU183" s="169" t="s">
        <v>77</v>
      </c>
      <c r="AY183" s="161" t="s">
        <v>133</v>
      </c>
      <c r="BK183" s="170">
        <f>SUM(BK184:BK210)</f>
        <v>0</v>
      </c>
    </row>
    <row r="184" spans="2:65" s="1" customFormat="1" ht="31.5" customHeight="1">
      <c r="B184" s="174"/>
      <c r="C184" s="175" t="s">
        <v>375</v>
      </c>
      <c r="D184" s="175" t="s">
        <v>135</v>
      </c>
      <c r="E184" s="176" t="s">
        <v>1149</v>
      </c>
      <c r="F184" s="177" t="s">
        <v>1150</v>
      </c>
      <c r="G184" s="178" t="s">
        <v>358</v>
      </c>
      <c r="H184" s="179">
        <v>15</v>
      </c>
      <c r="I184" s="180"/>
      <c r="J184" s="181">
        <f>ROUND(I184*H184,2)</f>
        <v>0</v>
      </c>
      <c r="K184" s="177" t="s">
        <v>139</v>
      </c>
      <c r="L184" s="41"/>
      <c r="M184" s="182" t="s">
        <v>5</v>
      </c>
      <c r="N184" s="183" t="s">
        <v>43</v>
      </c>
      <c r="O184" s="42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AR184" s="24" t="s">
        <v>613</v>
      </c>
      <c r="AT184" s="24" t="s">
        <v>135</v>
      </c>
      <c r="AU184" s="24" t="s">
        <v>81</v>
      </c>
      <c r="AY184" s="24" t="s">
        <v>133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4" t="s">
        <v>77</v>
      </c>
      <c r="BK184" s="186">
        <f>ROUND(I184*H184,2)</f>
        <v>0</v>
      </c>
      <c r="BL184" s="24" t="s">
        <v>613</v>
      </c>
      <c r="BM184" s="24" t="s">
        <v>1151</v>
      </c>
    </row>
    <row r="185" spans="2:47" s="1" customFormat="1" ht="40.5">
      <c r="B185" s="41"/>
      <c r="D185" s="188" t="s">
        <v>1075</v>
      </c>
      <c r="F185" s="250" t="s">
        <v>1152</v>
      </c>
      <c r="I185" s="248"/>
      <c r="L185" s="41"/>
      <c r="M185" s="249"/>
      <c r="N185" s="42"/>
      <c r="O185" s="42"/>
      <c r="P185" s="42"/>
      <c r="Q185" s="42"/>
      <c r="R185" s="42"/>
      <c r="S185" s="42"/>
      <c r="T185" s="70"/>
      <c r="AT185" s="24" t="s">
        <v>1075</v>
      </c>
      <c r="AU185" s="24" t="s">
        <v>81</v>
      </c>
    </row>
    <row r="186" spans="2:51" s="11" customFormat="1" ht="13.5">
      <c r="B186" s="187"/>
      <c r="D186" s="188" t="s">
        <v>141</v>
      </c>
      <c r="E186" s="189" t="s">
        <v>5</v>
      </c>
      <c r="F186" s="190" t="s">
        <v>1045</v>
      </c>
      <c r="H186" s="191" t="s">
        <v>5</v>
      </c>
      <c r="I186" s="192"/>
      <c r="L186" s="187"/>
      <c r="M186" s="193"/>
      <c r="N186" s="194"/>
      <c r="O186" s="194"/>
      <c r="P186" s="194"/>
      <c r="Q186" s="194"/>
      <c r="R186" s="194"/>
      <c r="S186" s="194"/>
      <c r="T186" s="195"/>
      <c r="AT186" s="191" t="s">
        <v>141</v>
      </c>
      <c r="AU186" s="191" t="s">
        <v>81</v>
      </c>
      <c r="AV186" s="11" t="s">
        <v>77</v>
      </c>
      <c r="AW186" s="11" t="s">
        <v>36</v>
      </c>
      <c r="AX186" s="11" t="s">
        <v>72</v>
      </c>
      <c r="AY186" s="191" t="s">
        <v>133</v>
      </c>
    </row>
    <row r="187" spans="2:51" s="12" customFormat="1" ht="13.5">
      <c r="B187" s="196"/>
      <c r="D187" s="188" t="s">
        <v>141</v>
      </c>
      <c r="E187" s="197" t="s">
        <v>5</v>
      </c>
      <c r="F187" s="198" t="s">
        <v>11</v>
      </c>
      <c r="H187" s="199">
        <v>15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141</v>
      </c>
      <c r="AU187" s="197" t="s">
        <v>81</v>
      </c>
      <c r="AV187" s="12" t="s">
        <v>81</v>
      </c>
      <c r="AW187" s="12" t="s">
        <v>36</v>
      </c>
      <c r="AX187" s="12" t="s">
        <v>72</v>
      </c>
      <c r="AY187" s="197" t="s">
        <v>133</v>
      </c>
    </row>
    <row r="188" spans="2:51" s="14" customFormat="1" ht="13.5">
      <c r="B188" s="212"/>
      <c r="D188" s="213" t="s">
        <v>141</v>
      </c>
      <c r="E188" s="214" t="s">
        <v>5</v>
      </c>
      <c r="F188" s="215" t="s">
        <v>146</v>
      </c>
      <c r="H188" s="216">
        <v>15</v>
      </c>
      <c r="I188" s="217"/>
      <c r="L188" s="212"/>
      <c r="M188" s="218"/>
      <c r="N188" s="219"/>
      <c r="O188" s="219"/>
      <c r="P188" s="219"/>
      <c r="Q188" s="219"/>
      <c r="R188" s="219"/>
      <c r="S188" s="219"/>
      <c r="T188" s="220"/>
      <c r="AT188" s="221" t="s">
        <v>141</v>
      </c>
      <c r="AU188" s="221" t="s">
        <v>81</v>
      </c>
      <c r="AV188" s="14" t="s">
        <v>88</v>
      </c>
      <c r="AW188" s="14" t="s">
        <v>36</v>
      </c>
      <c r="AX188" s="14" t="s">
        <v>77</v>
      </c>
      <c r="AY188" s="221" t="s">
        <v>133</v>
      </c>
    </row>
    <row r="189" spans="2:65" s="1" customFormat="1" ht="31.5" customHeight="1">
      <c r="B189" s="174"/>
      <c r="C189" s="175" t="s">
        <v>381</v>
      </c>
      <c r="D189" s="175" t="s">
        <v>135</v>
      </c>
      <c r="E189" s="176" t="s">
        <v>1153</v>
      </c>
      <c r="F189" s="177" t="s">
        <v>1154</v>
      </c>
      <c r="G189" s="178" t="s">
        <v>358</v>
      </c>
      <c r="H189" s="179">
        <v>48</v>
      </c>
      <c r="I189" s="180"/>
      <c r="J189" s="181">
        <f>ROUND(I189*H189,2)</f>
        <v>0</v>
      </c>
      <c r="K189" s="177" t="s">
        <v>139</v>
      </c>
      <c r="L189" s="41"/>
      <c r="M189" s="182" t="s">
        <v>5</v>
      </c>
      <c r="N189" s="183" t="s">
        <v>43</v>
      </c>
      <c r="O189" s="42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AR189" s="24" t="s">
        <v>613</v>
      </c>
      <c r="AT189" s="24" t="s">
        <v>135</v>
      </c>
      <c r="AU189" s="24" t="s">
        <v>81</v>
      </c>
      <c r="AY189" s="24" t="s">
        <v>133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24" t="s">
        <v>77</v>
      </c>
      <c r="BK189" s="186">
        <f>ROUND(I189*H189,2)</f>
        <v>0</v>
      </c>
      <c r="BL189" s="24" t="s">
        <v>613</v>
      </c>
      <c r="BM189" s="24" t="s">
        <v>1155</v>
      </c>
    </row>
    <row r="190" spans="2:47" s="1" customFormat="1" ht="40.5">
      <c r="B190" s="41"/>
      <c r="D190" s="188" t="s">
        <v>1075</v>
      </c>
      <c r="F190" s="250" t="s">
        <v>1152</v>
      </c>
      <c r="I190" s="248"/>
      <c r="L190" s="41"/>
      <c r="M190" s="249"/>
      <c r="N190" s="42"/>
      <c r="O190" s="42"/>
      <c r="P190" s="42"/>
      <c r="Q190" s="42"/>
      <c r="R190" s="42"/>
      <c r="S190" s="42"/>
      <c r="T190" s="70"/>
      <c r="AT190" s="24" t="s">
        <v>1075</v>
      </c>
      <c r="AU190" s="24" t="s">
        <v>81</v>
      </c>
    </row>
    <row r="191" spans="2:51" s="11" customFormat="1" ht="13.5">
      <c r="B191" s="187"/>
      <c r="D191" s="188" t="s">
        <v>141</v>
      </c>
      <c r="E191" s="189" t="s">
        <v>5</v>
      </c>
      <c r="F191" s="190" t="s">
        <v>1047</v>
      </c>
      <c r="H191" s="191" t="s">
        <v>5</v>
      </c>
      <c r="I191" s="192"/>
      <c r="L191" s="187"/>
      <c r="M191" s="193"/>
      <c r="N191" s="194"/>
      <c r="O191" s="194"/>
      <c r="P191" s="194"/>
      <c r="Q191" s="194"/>
      <c r="R191" s="194"/>
      <c r="S191" s="194"/>
      <c r="T191" s="195"/>
      <c r="AT191" s="191" t="s">
        <v>141</v>
      </c>
      <c r="AU191" s="191" t="s">
        <v>81</v>
      </c>
      <c r="AV191" s="11" t="s">
        <v>77</v>
      </c>
      <c r="AW191" s="11" t="s">
        <v>36</v>
      </c>
      <c r="AX191" s="11" t="s">
        <v>72</v>
      </c>
      <c r="AY191" s="191" t="s">
        <v>133</v>
      </c>
    </row>
    <row r="192" spans="2:51" s="12" customFormat="1" ht="13.5">
      <c r="B192" s="196"/>
      <c r="D192" s="188" t="s">
        <v>141</v>
      </c>
      <c r="E192" s="197" t="s">
        <v>5</v>
      </c>
      <c r="F192" s="198" t="s">
        <v>512</v>
      </c>
      <c r="H192" s="199">
        <v>48</v>
      </c>
      <c r="I192" s="200"/>
      <c r="L192" s="196"/>
      <c r="M192" s="201"/>
      <c r="N192" s="202"/>
      <c r="O192" s="202"/>
      <c r="P192" s="202"/>
      <c r="Q192" s="202"/>
      <c r="R192" s="202"/>
      <c r="S192" s="202"/>
      <c r="T192" s="203"/>
      <c r="AT192" s="197" t="s">
        <v>141</v>
      </c>
      <c r="AU192" s="197" t="s">
        <v>81</v>
      </c>
      <c r="AV192" s="12" t="s">
        <v>81</v>
      </c>
      <c r="AW192" s="12" t="s">
        <v>36</v>
      </c>
      <c r="AX192" s="12" t="s">
        <v>72</v>
      </c>
      <c r="AY192" s="197" t="s">
        <v>133</v>
      </c>
    </row>
    <row r="193" spans="2:51" s="14" customFormat="1" ht="13.5">
      <c r="B193" s="212"/>
      <c r="D193" s="213" t="s">
        <v>141</v>
      </c>
      <c r="E193" s="214" t="s">
        <v>5</v>
      </c>
      <c r="F193" s="215" t="s">
        <v>146</v>
      </c>
      <c r="H193" s="216">
        <v>48</v>
      </c>
      <c r="I193" s="217"/>
      <c r="L193" s="212"/>
      <c r="M193" s="218"/>
      <c r="N193" s="219"/>
      <c r="O193" s="219"/>
      <c r="P193" s="219"/>
      <c r="Q193" s="219"/>
      <c r="R193" s="219"/>
      <c r="S193" s="219"/>
      <c r="T193" s="220"/>
      <c r="AT193" s="221" t="s">
        <v>141</v>
      </c>
      <c r="AU193" s="221" t="s">
        <v>81</v>
      </c>
      <c r="AV193" s="14" t="s">
        <v>88</v>
      </c>
      <c r="AW193" s="14" t="s">
        <v>36</v>
      </c>
      <c r="AX193" s="14" t="s">
        <v>77</v>
      </c>
      <c r="AY193" s="221" t="s">
        <v>133</v>
      </c>
    </row>
    <row r="194" spans="2:65" s="1" customFormat="1" ht="22.5" customHeight="1">
      <c r="B194" s="174"/>
      <c r="C194" s="175" t="s">
        <v>389</v>
      </c>
      <c r="D194" s="175" t="s">
        <v>135</v>
      </c>
      <c r="E194" s="176" t="s">
        <v>1156</v>
      </c>
      <c r="F194" s="177" t="s">
        <v>1157</v>
      </c>
      <c r="G194" s="178" t="s">
        <v>358</v>
      </c>
      <c r="H194" s="179">
        <v>6</v>
      </c>
      <c r="I194" s="180"/>
      <c r="J194" s="181">
        <f>ROUND(I194*H194,2)</f>
        <v>0</v>
      </c>
      <c r="K194" s="177" t="s">
        <v>139</v>
      </c>
      <c r="L194" s="41"/>
      <c r="M194" s="182" t="s">
        <v>5</v>
      </c>
      <c r="N194" s="183" t="s">
        <v>43</v>
      </c>
      <c r="O194" s="42"/>
      <c r="P194" s="184">
        <f>O194*H194</f>
        <v>0</v>
      </c>
      <c r="Q194" s="184">
        <v>0.109</v>
      </c>
      <c r="R194" s="184">
        <f>Q194*H194</f>
        <v>0.654</v>
      </c>
      <c r="S194" s="184">
        <v>0</v>
      </c>
      <c r="T194" s="185">
        <f>S194*H194</f>
        <v>0</v>
      </c>
      <c r="AR194" s="24" t="s">
        <v>613</v>
      </c>
      <c r="AT194" s="24" t="s">
        <v>135</v>
      </c>
      <c r="AU194" s="24" t="s">
        <v>81</v>
      </c>
      <c r="AY194" s="24" t="s">
        <v>133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24" t="s">
        <v>77</v>
      </c>
      <c r="BK194" s="186">
        <f>ROUND(I194*H194,2)</f>
        <v>0</v>
      </c>
      <c r="BL194" s="24" t="s">
        <v>613</v>
      </c>
      <c r="BM194" s="24" t="s">
        <v>1158</v>
      </c>
    </row>
    <row r="195" spans="2:47" s="1" customFormat="1" ht="67.5">
      <c r="B195" s="41"/>
      <c r="D195" s="188" t="s">
        <v>1075</v>
      </c>
      <c r="F195" s="250" t="s">
        <v>1159</v>
      </c>
      <c r="I195" s="248"/>
      <c r="L195" s="41"/>
      <c r="M195" s="249"/>
      <c r="N195" s="42"/>
      <c r="O195" s="42"/>
      <c r="P195" s="42"/>
      <c r="Q195" s="42"/>
      <c r="R195" s="42"/>
      <c r="S195" s="42"/>
      <c r="T195" s="70"/>
      <c r="AT195" s="24" t="s">
        <v>1075</v>
      </c>
      <c r="AU195" s="24" t="s">
        <v>81</v>
      </c>
    </row>
    <row r="196" spans="2:51" s="12" customFormat="1" ht="13.5">
      <c r="B196" s="196"/>
      <c r="D196" s="213" t="s">
        <v>141</v>
      </c>
      <c r="E196" s="238" t="s">
        <v>5</v>
      </c>
      <c r="F196" s="239" t="s">
        <v>1160</v>
      </c>
      <c r="H196" s="240">
        <v>6</v>
      </c>
      <c r="I196" s="200"/>
      <c r="L196" s="196"/>
      <c r="M196" s="201"/>
      <c r="N196" s="202"/>
      <c r="O196" s="202"/>
      <c r="P196" s="202"/>
      <c r="Q196" s="202"/>
      <c r="R196" s="202"/>
      <c r="S196" s="202"/>
      <c r="T196" s="203"/>
      <c r="AT196" s="197" t="s">
        <v>141</v>
      </c>
      <c r="AU196" s="197" t="s">
        <v>81</v>
      </c>
      <c r="AV196" s="12" t="s">
        <v>81</v>
      </c>
      <c r="AW196" s="12" t="s">
        <v>36</v>
      </c>
      <c r="AX196" s="12" t="s">
        <v>77</v>
      </c>
      <c r="AY196" s="197" t="s">
        <v>133</v>
      </c>
    </row>
    <row r="197" spans="2:65" s="1" customFormat="1" ht="31.5" customHeight="1">
      <c r="B197" s="174"/>
      <c r="C197" s="225" t="s">
        <v>395</v>
      </c>
      <c r="D197" s="225" t="s">
        <v>212</v>
      </c>
      <c r="E197" s="226" t="s">
        <v>1161</v>
      </c>
      <c r="F197" s="227" t="s">
        <v>1162</v>
      </c>
      <c r="G197" s="228" t="s">
        <v>1127</v>
      </c>
      <c r="H197" s="229">
        <v>24</v>
      </c>
      <c r="I197" s="230"/>
      <c r="J197" s="231">
        <f>ROUND(I197*H197,2)</f>
        <v>0</v>
      </c>
      <c r="K197" s="227" t="s">
        <v>5</v>
      </c>
      <c r="L197" s="232"/>
      <c r="M197" s="233" t="s">
        <v>5</v>
      </c>
      <c r="N197" s="234" t="s">
        <v>43</v>
      </c>
      <c r="O197" s="42"/>
      <c r="P197" s="184">
        <f>O197*H197</f>
        <v>0</v>
      </c>
      <c r="Q197" s="184">
        <v>0.023</v>
      </c>
      <c r="R197" s="184">
        <f>Q197*H197</f>
        <v>0.552</v>
      </c>
      <c r="S197" s="184">
        <v>0</v>
      </c>
      <c r="T197" s="185">
        <f>S197*H197</f>
        <v>0</v>
      </c>
      <c r="AR197" s="24" t="s">
        <v>1131</v>
      </c>
      <c r="AT197" s="24" t="s">
        <v>212</v>
      </c>
      <c r="AU197" s="24" t="s">
        <v>81</v>
      </c>
      <c r="AY197" s="24" t="s">
        <v>133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24" t="s">
        <v>77</v>
      </c>
      <c r="BK197" s="186">
        <f>ROUND(I197*H197,2)</f>
        <v>0</v>
      </c>
      <c r="BL197" s="24" t="s">
        <v>613</v>
      </c>
      <c r="BM197" s="24" t="s">
        <v>1163</v>
      </c>
    </row>
    <row r="198" spans="2:65" s="1" customFormat="1" ht="22.5" customHeight="1">
      <c r="B198" s="174"/>
      <c r="C198" s="225" t="s">
        <v>400</v>
      </c>
      <c r="D198" s="225" t="s">
        <v>212</v>
      </c>
      <c r="E198" s="226" t="s">
        <v>1164</v>
      </c>
      <c r="F198" s="227" t="s">
        <v>1165</v>
      </c>
      <c r="G198" s="228" t="s">
        <v>1127</v>
      </c>
      <c r="H198" s="229">
        <v>24</v>
      </c>
      <c r="I198" s="230"/>
      <c r="J198" s="231">
        <f>ROUND(I198*H198,2)</f>
        <v>0</v>
      </c>
      <c r="K198" s="227" t="s">
        <v>5</v>
      </c>
      <c r="L198" s="232"/>
      <c r="M198" s="233" t="s">
        <v>5</v>
      </c>
      <c r="N198" s="234" t="s">
        <v>43</v>
      </c>
      <c r="O198" s="42"/>
      <c r="P198" s="184">
        <f>O198*H198</f>
        <v>0</v>
      </c>
      <c r="Q198" s="184">
        <v>0.007</v>
      </c>
      <c r="R198" s="184">
        <f>Q198*H198</f>
        <v>0.168</v>
      </c>
      <c r="S198" s="184">
        <v>0</v>
      </c>
      <c r="T198" s="185">
        <f>S198*H198</f>
        <v>0</v>
      </c>
      <c r="AR198" s="24" t="s">
        <v>1131</v>
      </c>
      <c r="AT198" s="24" t="s">
        <v>212</v>
      </c>
      <c r="AU198" s="24" t="s">
        <v>81</v>
      </c>
      <c r="AY198" s="24" t="s">
        <v>133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4" t="s">
        <v>77</v>
      </c>
      <c r="BK198" s="186">
        <f>ROUND(I198*H198,2)</f>
        <v>0</v>
      </c>
      <c r="BL198" s="24" t="s">
        <v>613</v>
      </c>
      <c r="BM198" s="24" t="s">
        <v>1166</v>
      </c>
    </row>
    <row r="199" spans="2:65" s="1" customFormat="1" ht="22.5" customHeight="1">
      <c r="B199" s="174"/>
      <c r="C199" s="175" t="s">
        <v>411</v>
      </c>
      <c r="D199" s="175" t="s">
        <v>135</v>
      </c>
      <c r="E199" s="176" t="s">
        <v>1167</v>
      </c>
      <c r="F199" s="177" t="s">
        <v>1168</v>
      </c>
      <c r="G199" s="178" t="s">
        <v>236</v>
      </c>
      <c r="H199" s="179">
        <v>63</v>
      </c>
      <c r="I199" s="180"/>
      <c r="J199" s="181">
        <f>ROUND(I199*H199,2)</f>
        <v>0</v>
      </c>
      <c r="K199" s="177" t="s">
        <v>139</v>
      </c>
      <c r="L199" s="41"/>
      <c r="M199" s="182" t="s">
        <v>5</v>
      </c>
      <c r="N199" s="183" t="s">
        <v>43</v>
      </c>
      <c r="O199" s="42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AR199" s="24" t="s">
        <v>613</v>
      </c>
      <c r="AT199" s="24" t="s">
        <v>135</v>
      </c>
      <c r="AU199" s="24" t="s">
        <v>81</v>
      </c>
      <c r="AY199" s="24" t="s">
        <v>133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24" t="s">
        <v>77</v>
      </c>
      <c r="BK199" s="186">
        <f>ROUND(I199*H199,2)</f>
        <v>0</v>
      </c>
      <c r="BL199" s="24" t="s">
        <v>613</v>
      </c>
      <c r="BM199" s="24" t="s">
        <v>1169</v>
      </c>
    </row>
    <row r="200" spans="2:47" s="1" customFormat="1" ht="54">
      <c r="B200" s="41"/>
      <c r="D200" s="188" t="s">
        <v>1075</v>
      </c>
      <c r="F200" s="250" t="s">
        <v>1170</v>
      </c>
      <c r="I200" s="248"/>
      <c r="L200" s="41"/>
      <c r="M200" s="249"/>
      <c r="N200" s="42"/>
      <c r="O200" s="42"/>
      <c r="P200" s="42"/>
      <c r="Q200" s="42"/>
      <c r="R200" s="42"/>
      <c r="S200" s="42"/>
      <c r="T200" s="70"/>
      <c r="AT200" s="24" t="s">
        <v>1075</v>
      </c>
      <c r="AU200" s="24" t="s">
        <v>81</v>
      </c>
    </row>
    <row r="201" spans="2:51" s="11" customFormat="1" ht="13.5">
      <c r="B201" s="187"/>
      <c r="D201" s="188" t="s">
        <v>141</v>
      </c>
      <c r="E201" s="189" t="s">
        <v>5</v>
      </c>
      <c r="F201" s="190" t="s">
        <v>1045</v>
      </c>
      <c r="H201" s="191" t="s">
        <v>5</v>
      </c>
      <c r="I201" s="192"/>
      <c r="L201" s="187"/>
      <c r="M201" s="193"/>
      <c r="N201" s="194"/>
      <c r="O201" s="194"/>
      <c r="P201" s="194"/>
      <c r="Q201" s="194"/>
      <c r="R201" s="194"/>
      <c r="S201" s="194"/>
      <c r="T201" s="195"/>
      <c r="AT201" s="191" t="s">
        <v>141</v>
      </c>
      <c r="AU201" s="191" t="s">
        <v>81</v>
      </c>
      <c r="AV201" s="11" t="s">
        <v>77</v>
      </c>
      <c r="AW201" s="11" t="s">
        <v>36</v>
      </c>
      <c r="AX201" s="11" t="s">
        <v>72</v>
      </c>
      <c r="AY201" s="191" t="s">
        <v>133</v>
      </c>
    </row>
    <row r="202" spans="2:51" s="12" customFormat="1" ht="13.5">
      <c r="B202" s="196"/>
      <c r="D202" s="188" t="s">
        <v>141</v>
      </c>
      <c r="E202" s="197" t="s">
        <v>5</v>
      </c>
      <c r="F202" s="198" t="s">
        <v>1058</v>
      </c>
      <c r="H202" s="199">
        <v>15</v>
      </c>
      <c r="I202" s="200"/>
      <c r="L202" s="196"/>
      <c r="M202" s="201"/>
      <c r="N202" s="202"/>
      <c r="O202" s="202"/>
      <c r="P202" s="202"/>
      <c r="Q202" s="202"/>
      <c r="R202" s="202"/>
      <c r="S202" s="202"/>
      <c r="T202" s="203"/>
      <c r="AT202" s="197" t="s">
        <v>141</v>
      </c>
      <c r="AU202" s="197" t="s">
        <v>81</v>
      </c>
      <c r="AV202" s="12" t="s">
        <v>81</v>
      </c>
      <c r="AW202" s="12" t="s">
        <v>36</v>
      </c>
      <c r="AX202" s="12" t="s">
        <v>72</v>
      </c>
      <c r="AY202" s="197" t="s">
        <v>133</v>
      </c>
    </row>
    <row r="203" spans="2:51" s="11" customFormat="1" ht="13.5">
      <c r="B203" s="187"/>
      <c r="D203" s="188" t="s">
        <v>141</v>
      </c>
      <c r="E203" s="189" t="s">
        <v>5</v>
      </c>
      <c r="F203" s="190" t="s">
        <v>1047</v>
      </c>
      <c r="H203" s="191" t="s">
        <v>5</v>
      </c>
      <c r="I203" s="192"/>
      <c r="L203" s="187"/>
      <c r="M203" s="193"/>
      <c r="N203" s="194"/>
      <c r="O203" s="194"/>
      <c r="P203" s="194"/>
      <c r="Q203" s="194"/>
      <c r="R203" s="194"/>
      <c r="S203" s="194"/>
      <c r="T203" s="195"/>
      <c r="AT203" s="191" t="s">
        <v>141</v>
      </c>
      <c r="AU203" s="191" t="s">
        <v>81</v>
      </c>
      <c r="AV203" s="11" t="s">
        <v>77</v>
      </c>
      <c r="AW203" s="11" t="s">
        <v>36</v>
      </c>
      <c r="AX203" s="11" t="s">
        <v>72</v>
      </c>
      <c r="AY203" s="191" t="s">
        <v>133</v>
      </c>
    </row>
    <row r="204" spans="2:51" s="12" customFormat="1" ht="13.5">
      <c r="B204" s="196"/>
      <c r="D204" s="188" t="s">
        <v>141</v>
      </c>
      <c r="E204" s="197" t="s">
        <v>5</v>
      </c>
      <c r="F204" s="198" t="s">
        <v>1171</v>
      </c>
      <c r="H204" s="199">
        <v>48</v>
      </c>
      <c r="I204" s="200"/>
      <c r="L204" s="196"/>
      <c r="M204" s="201"/>
      <c r="N204" s="202"/>
      <c r="O204" s="202"/>
      <c r="P204" s="202"/>
      <c r="Q204" s="202"/>
      <c r="R204" s="202"/>
      <c r="S204" s="202"/>
      <c r="T204" s="203"/>
      <c r="AT204" s="197" t="s">
        <v>141</v>
      </c>
      <c r="AU204" s="197" t="s">
        <v>81</v>
      </c>
      <c r="AV204" s="12" t="s">
        <v>81</v>
      </c>
      <c r="AW204" s="12" t="s">
        <v>36</v>
      </c>
      <c r="AX204" s="12" t="s">
        <v>72</v>
      </c>
      <c r="AY204" s="197" t="s">
        <v>133</v>
      </c>
    </row>
    <row r="205" spans="2:51" s="14" customFormat="1" ht="13.5">
      <c r="B205" s="212"/>
      <c r="D205" s="213" t="s">
        <v>141</v>
      </c>
      <c r="E205" s="214" t="s">
        <v>5</v>
      </c>
      <c r="F205" s="215" t="s">
        <v>146</v>
      </c>
      <c r="H205" s="216">
        <v>63</v>
      </c>
      <c r="I205" s="217"/>
      <c r="L205" s="212"/>
      <c r="M205" s="218"/>
      <c r="N205" s="219"/>
      <c r="O205" s="219"/>
      <c r="P205" s="219"/>
      <c r="Q205" s="219"/>
      <c r="R205" s="219"/>
      <c r="S205" s="219"/>
      <c r="T205" s="220"/>
      <c r="AT205" s="221" t="s">
        <v>141</v>
      </c>
      <c r="AU205" s="221" t="s">
        <v>81</v>
      </c>
      <c r="AV205" s="14" t="s">
        <v>88</v>
      </c>
      <c r="AW205" s="14" t="s">
        <v>36</v>
      </c>
      <c r="AX205" s="14" t="s">
        <v>77</v>
      </c>
      <c r="AY205" s="221" t="s">
        <v>133</v>
      </c>
    </row>
    <row r="206" spans="2:65" s="1" customFormat="1" ht="22.5" customHeight="1">
      <c r="B206" s="174"/>
      <c r="C206" s="175" t="s">
        <v>416</v>
      </c>
      <c r="D206" s="175" t="s">
        <v>135</v>
      </c>
      <c r="E206" s="176" t="s">
        <v>1172</v>
      </c>
      <c r="F206" s="177" t="s">
        <v>1173</v>
      </c>
      <c r="G206" s="178" t="s">
        <v>358</v>
      </c>
      <c r="H206" s="179">
        <v>15</v>
      </c>
      <c r="I206" s="180"/>
      <c r="J206" s="181">
        <f>ROUND(I206*H206,2)</f>
        <v>0</v>
      </c>
      <c r="K206" s="177" t="s">
        <v>139</v>
      </c>
      <c r="L206" s="41"/>
      <c r="M206" s="182" t="s">
        <v>5</v>
      </c>
      <c r="N206" s="183" t="s">
        <v>43</v>
      </c>
      <c r="O206" s="42"/>
      <c r="P206" s="184">
        <f>O206*H206</f>
        <v>0</v>
      </c>
      <c r="Q206" s="184">
        <v>0.00015</v>
      </c>
      <c r="R206" s="184">
        <f>Q206*H206</f>
        <v>0.00225</v>
      </c>
      <c r="S206" s="184">
        <v>0</v>
      </c>
      <c r="T206" s="185">
        <f>S206*H206</f>
        <v>0</v>
      </c>
      <c r="AR206" s="24" t="s">
        <v>613</v>
      </c>
      <c r="AT206" s="24" t="s">
        <v>135</v>
      </c>
      <c r="AU206" s="24" t="s">
        <v>81</v>
      </c>
      <c r="AY206" s="24" t="s">
        <v>133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24" t="s">
        <v>77</v>
      </c>
      <c r="BK206" s="186">
        <f>ROUND(I206*H206,2)</f>
        <v>0</v>
      </c>
      <c r="BL206" s="24" t="s">
        <v>613</v>
      </c>
      <c r="BM206" s="24" t="s">
        <v>1174</v>
      </c>
    </row>
    <row r="207" spans="2:51" s="11" customFormat="1" ht="13.5">
      <c r="B207" s="187"/>
      <c r="D207" s="188" t="s">
        <v>141</v>
      </c>
      <c r="E207" s="189" t="s">
        <v>5</v>
      </c>
      <c r="F207" s="190" t="s">
        <v>1057</v>
      </c>
      <c r="H207" s="191" t="s">
        <v>5</v>
      </c>
      <c r="I207" s="192"/>
      <c r="L207" s="187"/>
      <c r="M207" s="193"/>
      <c r="N207" s="194"/>
      <c r="O207" s="194"/>
      <c r="P207" s="194"/>
      <c r="Q207" s="194"/>
      <c r="R207" s="194"/>
      <c r="S207" s="194"/>
      <c r="T207" s="195"/>
      <c r="AT207" s="191" t="s">
        <v>141</v>
      </c>
      <c r="AU207" s="191" t="s">
        <v>81</v>
      </c>
      <c r="AV207" s="11" t="s">
        <v>77</v>
      </c>
      <c r="AW207" s="11" t="s">
        <v>36</v>
      </c>
      <c r="AX207" s="11" t="s">
        <v>72</v>
      </c>
      <c r="AY207" s="191" t="s">
        <v>133</v>
      </c>
    </row>
    <row r="208" spans="2:51" s="12" customFormat="1" ht="13.5">
      <c r="B208" s="196"/>
      <c r="D208" s="213" t="s">
        <v>141</v>
      </c>
      <c r="E208" s="238" t="s">
        <v>5</v>
      </c>
      <c r="F208" s="239" t="s">
        <v>11</v>
      </c>
      <c r="H208" s="240">
        <v>15</v>
      </c>
      <c r="I208" s="200"/>
      <c r="L208" s="196"/>
      <c r="M208" s="201"/>
      <c r="N208" s="202"/>
      <c r="O208" s="202"/>
      <c r="P208" s="202"/>
      <c r="Q208" s="202"/>
      <c r="R208" s="202"/>
      <c r="S208" s="202"/>
      <c r="T208" s="203"/>
      <c r="AT208" s="197" t="s">
        <v>141</v>
      </c>
      <c r="AU208" s="197" t="s">
        <v>81</v>
      </c>
      <c r="AV208" s="12" t="s">
        <v>81</v>
      </c>
      <c r="AW208" s="12" t="s">
        <v>36</v>
      </c>
      <c r="AX208" s="12" t="s">
        <v>77</v>
      </c>
      <c r="AY208" s="197" t="s">
        <v>133</v>
      </c>
    </row>
    <row r="209" spans="2:65" s="1" customFormat="1" ht="22.5" customHeight="1">
      <c r="B209" s="174"/>
      <c r="C209" s="175" t="s">
        <v>215</v>
      </c>
      <c r="D209" s="175" t="s">
        <v>135</v>
      </c>
      <c r="E209" s="176" t="s">
        <v>1175</v>
      </c>
      <c r="F209" s="177" t="s">
        <v>1176</v>
      </c>
      <c r="G209" s="178" t="s">
        <v>358</v>
      </c>
      <c r="H209" s="179">
        <v>2</v>
      </c>
      <c r="I209" s="180"/>
      <c r="J209" s="181">
        <f>ROUND(I209*H209,2)</f>
        <v>0</v>
      </c>
      <c r="K209" s="177" t="s">
        <v>139</v>
      </c>
      <c r="L209" s="41"/>
      <c r="M209" s="182" t="s">
        <v>5</v>
      </c>
      <c r="N209" s="183" t="s">
        <v>43</v>
      </c>
      <c r="O209" s="42"/>
      <c r="P209" s="184">
        <f>O209*H209</f>
        <v>0</v>
      </c>
      <c r="Q209" s="184">
        <v>0.00127</v>
      </c>
      <c r="R209" s="184">
        <f>Q209*H209</f>
        <v>0.00254</v>
      </c>
      <c r="S209" s="184">
        <v>0</v>
      </c>
      <c r="T209" s="185">
        <f>S209*H209</f>
        <v>0</v>
      </c>
      <c r="AR209" s="24" t="s">
        <v>613</v>
      </c>
      <c r="AT209" s="24" t="s">
        <v>135</v>
      </c>
      <c r="AU209" s="24" t="s">
        <v>81</v>
      </c>
      <c r="AY209" s="24" t="s">
        <v>133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24" t="s">
        <v>77</v>
      </c>
      <c r="BK209" s="186">
        <f>ROUND(I209*H209,2)</f>
        <v>0</v>
      </c>
      <c r="BL209" s="24" t="s">
        <v>613</v>
      </c>
      <c r="BM209" s="24" t="s">
        <v>1177</v>
      </c>
    </row>
    <row r="210" spans="2:51" s="12" customFormat="1" ht="13.5">
      <c r="B210" s="196"/>
      <c r="D210" s="188" t="s">
        <v>141</v>
      </c>
      <c r="E210" s="197" t="s">
        <v>5</v>
      </c>
      <c r="F210" s="198" t="s">
        <v>1178</v>
      </c>
      <c r="H210" s="199">
        <v>2</v>
      </c>
      <c r="I210" s="200"/>
      <c r="L210" s="196"/>
      <c r="M210" s="201"/>
      <c r="N210" s="202"/>
      <c r="O210" s="202"/>
      <c r="P210" s="202"/>
      <c r="Q210" s="202"/>
      <c r="R210" s="202"/>
      <c r="S210" s="202"/>
      <c r="T210" s="203"/>
      <c r="AT210" s="197" t="s">
        <v>141</v>
      </c>
      <c r="AU210" s="197" t="s">
        <v>81</v>
      </c>
      <c r="AV210" s="12" t="s">
        <v>81</v>
      </c>
      <c r="AW210" s="12" t="s">
        <v>36</v>
      </c>
      <c r="AX210" s="12" t="s">
        <v>77</v>
      </c>
      <c r="AY210" s="197" t="s">
        <v>133</v>
      </c>
    </row>
    <row r="211" spans="2:63" s="10" customFormat="1" ht="29.85" customHeight="1">
      <c r="B211" s="160"/>
      <c r="D211" s="171" t="s">
        <v>71</v>
      </c>
      <c r="E211" s="172" t="s">
        <v>1179</v>
      </c>
      <c r="F211" s="172" t="s">
        <v>1180</v>
      </c>
      <c r="I211" s="163"/>
      <c r="J211" s="173">
        <f>BK211</f>
        <v>0</v>
      </c>
      <c r="L211" s="160"/>
      <c r="M211" s="165"/>
      <c r="N211" s="166"/>
      <c r="O211" s="166"/>
      <c r="P211" s="167">
        <f>SUM(P212:P217)</f>
        <v>0</v>
      </c>
      <c r="Q211" s="166"/>
      <c r="R211" s="167">
        <f>SUM(R212:R217)</f>
        <v>0</v>
      </c>
      <c r="S211" s="166"/>
      <c r="T211" s="168">
        <f>SUM(T212:T217)</f>
        <v>0</v>
      </c>
      <c r="AR211" s="161" t="s">
        <v>85</v>
      </c>
      <c r="AT211" s="169" t="s">
        <v>71</v>
      </c>
      <c r="AU211" s="169" t="s">
        <v>77</v>
      </c>
      <c r="AY211" s="161" t="s">
        <v>133</v>
      </c>
      <c r="BK211" s="170">
        <f>SUM(BK212:BK217)</f>
        <v>0</v>
      </c>
    </row>
    <row r="212" spans="2:65" s="1" customFormat="1" ht="22.5" customHeight="1">
      <c r="B212" s="174"/>
      <c r="C212" s="225" t="s">
        <v>427</v>
      </c>
      <c r="D212" s="225" t="s">
        <v>212</v>
      </c>
      <c r="E212" s="226" t="s">
        <v>1181</v>
      </c>
      <c r="F212" s="227" t="s">
        <v>1182</v>
      </c>
      <c r="G212" s="228" t="s">
        <v>1127</v>
      </c>
      <c r="H212" s="229">
        <v>1</v>
      </c>
      <c r="I212" s="230"/>
      <c r="J212" s="231">
        <f aca="true" t="shared" si="0" ref="J212:J217">ROUND(I212*H212,2)</f>
        <v>0</v>
      </c>
      <c r="K212" s="227" t="s">
        <v>5</v>
      </c>
      <c r="L212" s="232"/>
      <c r="M212" s="233" t="s">
        <v>5</v>
      </c>
      <c r="N212" s="234" t="s">
        <v>43</v>
      </c>
      <c r="O212" s="42"/>
      <c r="P212" s="184">
        <f aca="true" t="shared" si="1" ref="P212:P217">O212*H212</f>
        <v>0</v>
      </c>
      <c r="Q212" s="184">
        <v>0</v>
      </c>
      <c r="R212" s="184">
        <f aca="true" t="shared" si="2" ref="R212:R217">Q212*H212</f>
        <v>0</v>
      </c>
      <c r="S212" s="184">
        <v>0</v>
      </c>
      <c r="T212" s="185">
        <f aca="true" t="shared" si="3" ref="T212:T217">S212*H212</f>
        <v>0</v>
      </c>
      <c r="AR212" s="24" t="s">
        <v>1131</v>
      </c>
      <c r="AT212" s="24" t="s">
        <v>212</v>
      </c>
      <c r="AU212" s="24" t="s">
        <v>81</v>
      </c>
      <c r="AY212" s="24" t="s">
        <v>133</v>
      </c>
      <c r="BE212" s="186">
        <f aca="true" t="shared" si="4" ref="BE212:BE217">IF(N212="základní",J212,0)</f>
        <v>0</v>
      </c>
      <c r="BF212" s="186">
        <f aca="true" t="shared" si="5" ref="BF212:BF217">IF(N212="snížená",J212,0)</f>
        <v>0</v>
      </c>
      <c r="BG212" s="186">
        <f aca="true" t="shared" si="6" ref="BG212:BG217">IF(N212="zákl. přenesená",J212,0)</f>
        <v>0</v>
      </c>
      <c r="BH212" s="186">
        <f aca="true" t="shared" si="7" ref="BH212:BH217">IF(N212="sníž. přenesená",J212,0)</f>
        <v>0</v>
      </c>
      <c r="BI212" s="186">
        <f aca="true" t="shared" si="8" ref="BI212:BI217">IF(N212="nulová",J212,0)</f>
        <v>0</v>
      </c>
      <c r="BJ212" s="24" t="s">
        <v>77</v>
      </c>
      <c r="BK212" s="186">
        <f aca="true" t="shared" si="9" ref="BK212:BK217">ROUND(I212*H212,2)</f>
        <v>0</v>
      </c>
      <c r="BL212" s="24" t="s">
        <v>613</v>
      </c>
      <c r="BM212" s="24" t="s">
        <v>1183</v>
      </c>
    </row>
    <row r="213" spans="2:65" s="1" customFormat="1" ht="22.5" customHeight="1">
      <c r="B213" s="174"/>
      <c r="C213" s="225" t="s">
        <v>432</v>
      </c>
      <c r="D213" s="225" t="s">
        <v>212</v>
      </c>
      <c r="E213" s="226" t="s">
        <v>1184</v>
      </c>
      <c r="F213" s="227" t="s">
        <v>1185</v>
      </c>
      <c r="G213" s="228" t="s">
        <v>1127</v>
      </c>
      <c r="H213" s="229">
        <v>2</v>
      </c>
      <c r="I213" s="230"/>
      <c r="J213" s="231">
        <f t="shared" si="0"/>
        <v>0</v>
      </c>
      <c r="K213" s="227" t="s">
        <v>5</v>
      </c>
      <c r="L213" s="232"/>
      <c r="M213" s="233" t="s">
        <v>5</v>
      </c>
      <c r="N213" s="234" t="s">
        <v>43</v>
      </c>
      <c r="O213" s="42"/>
      <c r="P213" s="184">
        <f t="shared" si="1"/>
        <v>0</v>
      </c>
      <c r="Q213" s="184">
        <v>0</v>
      </c>
      <c r="R213" s="184">
        <f t="shared" si="2"/>
        <v>0</v>
      </c>
      <c r="S213" s="184">
        <v>0</v>
      </c>
      <c r="T213" s="185">
        <f t="shared" si="3"/>
        <v>0</v>
      </c>
      <c r="AR213" s="24" t="s">
        <v>1131</v>
      </c>
      <c r="AT213" s="24" t="s">
        <v>212</v>
      </c>
      <c r="AU213" s="24" t="s">
        <v>81</v>
      </c>
      <c r="AY213" s="24" t="s">
        <v>133</v>
      </c>
      <c r="BE213" s="186">
        <f t="shared" si="4"/>
        <v>0</v>
      </c>
      <c r="BF213" s="186">
        <f t="shared" si="5"/>
        <v>0</v>
      </c>
      <c r="BG213" s="186">
        <f t="shared" si="6"/>
        <v>0</v>
      </c>
      <c r="BH213" s="186">
        <f t="shared" si="7"/>
        <v>0</v>
      </c>
      <c r="BI213" s="186">
        <f t="shared" si="8"/>
        <v>0</v>
      </c>
      <c r="BJ213" s="24" t="s">
        <v>77</v>
      </c>
      <c r="BK213" s="186">
        <f t="shared" si="9"/>
        <v>0</v>
      </c>
      <c r="BL213" s="24" t="s">
        <v>613</v>
      </c>
      <c r="BM213" s="24" t="s">
        <v>1186</v>
      </c>
    </row>
    <row r="214" spans="2:65" s="1" customFormat="1" ht="31.5" customHeight="1">
      <c r="B214" s="174"/>
      <c r="C214" s="225" t="s">
        <v>438</v>
      </c>
      <c r="D214" s="225" t="s">
        <v>212</v>
      </c>
      <c r="E214" s="226" t="s">
        <v>1187</v>
      </c>
      <c r="F214" s="227" t="s">
        <v>1188</v>
      </c>
      <c r="G214" s="228" t="s">
        <v>1127</v>
      </c>
      <c r="H214" s="229">
        <v>1</v>
      </c>
      <c r="I214" s="230"/>
      <c r="J214" s="231">
        <f t="shared" si="0"/>
        <v>0</v>
      </c>
      <c r="K214" s="227" t="s">
        <v>5</v>
      </c>
      <c r="L214" s="232"/>
      <c r="M214" s="233" t="s">
        <v>5</v>
      </c>
      <c r="N214" s="234" t="s">
        <v>43</v>
      </c>
      <c r="O214" s="42"/>
      <c r="P214" s="184">
        <f t="shared" si="1"/>
        <v>0</v>
      </c>
      <c r="Q214" s="184">
        <v>0</v>
      </c>
      <c r="R214" s="184">
        <f t="shared" si="2"/>
        <v>0</v>
      </c>
      <c r="S214" s="184">
        <v>0</v>
      </c>
      <c r="T214" s="185">
        <f t="shared" si="3"/>
        <v>0</v>
      </c>
      <c r="AR214" s="24" t="s">
        <v>1131</v>
      </c>
      <c r="AT214" s="24" t="s">
        <v>212</v>
      </c>
      <c r="AU214" s="24" t="s">
        <v>81</v>
      </c>
      <c r="AY214" s="24" t="s">
        <v>133</v>
      </c>
      <c r="BE214" s="186">
        <f t="shared" si="4"/>
        <v>0</v>
      </c>
      <c r="BF214" s="186">
        <f t="shared" si="5"/>
        <v>0</v>
      </c>
      <c r="BG214" s="186">
        <f t="shared" si="6"/>
        <v>0</v>
      </c>
      <c r="BH214" s="186">
        <f t="shared" si="7"/>
        <v>0</v>
      </c>
      <c r="BI214" s="186">
        <f t="shared" si="8"/>
        <v>0</v>
      </c>
      <c r="BJ214" s="24" t="s">
        <v>77</v>
      </c>
      <c r="BK214" s="186">
        <f t="shared" si="9"/>
        <v>0</v>
      </c>
      <c r="BL214" s="24" t="s">
        <v>613</v>
      </c>
      <c r="BM214" s="24" t="s">
        <v>1189</v>
      </c>
    </row>
    <row r="215" spans="2:65" s="1" customFormat="1" ht="22.5" customHeight="1">
      <c r="B215" s="174"/>
      <c r="C215" s="225" t="s">
        <v>446</v>
      </c>
      <c r="D215" s="225" t="s">
        <v>212</v>
      </c>
      <c r="E215" s="226" t="s">
        <v>1190</v>
      </c>
      <c r="F215" s="227" t="s">
        <v>1191</v>
      </c>
      <c r="G215" s="228" t="s">
        <v>1192</v>
      </c>
      <c r="H215" s="229">
        <v>1</v>
      </c>
      <c r="I215" s="230"/>
      <c r="J215" s="231">
        <f t="shared" si="0"/>
        <v>0</v>
      </c>
      <c r="K215" s="227" t="s">
        <v>5</v>
      </c>
      <c r="L215" s="232"/>
      <c r="M215" s="233" t="s">
        <v>5</v>
      </c>
      <c r="N215" s="234" t="s">
        <v>43</v>
      </c>
      <c r="O215" s="42"/>
      <c r="P215" s="184">
        <f t="shared" si="1"/>
        <v>0</v>
      </c>
      <c r="Q215" s="184">
        <v>0</v>
      </c>
      <c r="R215" s="184">
        <f t="shared" si="2"/>
        <v>0</v>
      </c>
      <c r="S215" s="184">
        <v>0</v>
      </c>
      <c r="T215" s="185">
        <f t="shared" si="3"/>
        <v>0</v>
      </c>
      <c r="AR215" s="24" t="s">
        <v>1131</v>
      </c>
      <c r="AT215" s="24" t="s">
        <v>212</v>
      </c>
      <c r="AU215" s="24" t="s">
        <v>81</v>
      </c>
      <c r="AY215" s="24" t="s">
        <v>133</v>
      </c>
      <c r="BE215" s="186">
        <f t="shared" si="4"/>
        <v>0</v>
      </c>
      <c r="BF215" s="186">
        <f t="shared" si="5"/>
        <v>0</v>
      </c>
      <c r="BG215" s="186">
        <f t="shared" si="6"/>
        <v>0</v>
      </c>
      <c r="BH215" s="186">
        <f t="shared" si="7"/>
        <v>0</v>
      </c>
      <c r="BI215" s="186">
        <f t="shared" si="8"/>
        <v>0</v>
      </c>
      <c r="BJ215" s="24" t="s">
        <v>77</v>
      </c>
      <c r="BK215" s="186">
        <f t="shared" si="9"/>
        <v>0</v>
      </c>
      <c r="BL215" s="24" t="s">
        <v>613</v>
      </c>
      <c r="BM215" s="24" t="s">
        <v>1193</v>
      </c>
    </row>
    <row r="216" spans="2:65" s="1" customFormat="1" ht="22.5" customHeight="1">
      <c r="B216" s="174"/>
      <c r="C216" s="225" t="s">
        <v>452</v>
      </c>
      <c r="D216" s="225" t="s">
        <v>212</v>
      </c>
      <c r="E216" s="226" t="s">
        <v>1194</v>
      </c>
      <c r="F216" s="227" t="s">
        <v>1195</v>
      </c>
      <c r="G216" s="228" t="s">
        <v>1192</v>
      </c>
      <c r="H216" s="229">
        <v>1</v>
      </c>
      <c r="I216" s="230"/>
      <c r="J216" s="231">
        <f t="shared" si="0"/>
        <v>0</v>
      </c>
      <c r="K216" s="227" t="s">
        <v>5</v>
      </c>
      <c r="L216" s="232"/>
      <c r="M216" s="233" t="s">
        <v>5</v>
      </c>
      <c r="N216" s="234" t="s">
        <v>43</v>
      </c>
      <c r="O216" s="42"/>
      <c r="P216" s="184">
        <f t="shared" si="1"/>
        <v>0</v>
      </c>
      <c r="Q216" s="184">
        <v>0</v>
      </c>
      <c r="R216" s="184">
        <f t="shared" si="2"/>
        <v>0</v>
      </c>
      <c r="S216" s="184">
        <v>0</v>
      </c>
      <c r="T216" s="185">
        <f t="shared" si="3"/>
        <v>0</v>
      </c>
      <c r="AR216" s="24" t="s">
        <v>1131</v>
      </c>
      <c r="AT216" s="24" t="s">
        <v>212</v>
      </c>
      <c r="AU216" s="24" t="s">
        <v>81</v>
      </c>
      <c r="AY216" s="24" t="s">
        <v>133</v>
      </c>
      <c r="BE216" s="186">
        <f t="shared" si="4"/>
        <v>0</v>
      </c>
      <c r="BF216" s="186">
        <f t="shared" si="5"/>
        <v>0</v>
      </c>
      <c r="BG216" s="186">
        <f t="shared" si="6"/>
        <v>0</v>
      </c>
      <c r="BH216" s="186">
        <f t="shared" si="7"/>
        <v>0</v>
      </c>
      <c r="BI216" s="186">
        <f t="shared" si="8"/>
        <v>0</v>
      </c>
      <c r="BJ216" s="24" t="s">
        <v>77</v>
      </c>
      <c r="BK216" s="186">
        <f t="shared" si="9"/>
        <v>0</v>
      </c>
      <c r="BL216" s="24" t="s">
        <v>613</v>
      </c>
      <c r="BM216" s="24" t="s">
        <v>1196</v>
      </c>
    </row>
    <row r="217" spans="2:65" s="1" customFormat="1" ht="22.5" customHeight="1">
      <c r="B217" s="174"/>
      <c r="C217" s="175" t="s">
        <v>458</v>
      </c>
      <c r="D217" s="175" t="s">
        <v>135</v>
      </c>
      <c r="E217" s="176" t="s">
        <v>1197</v>
      </c>
      <c r="F217" s="177" t="s">
        <v>1198</v>
      </c>
      <c r="G217" s="178" t="s">
        <v>1127</v>
      </c>
      <c r="H217" s="179">
        <v>4</v>
      </c>
      <c r="I217" s="180"/>
      <c r="J217" s="181">
        <f t="shared" si="0"/>
        <v>0</v>
      </c>
      <c r="K217" s="177" t="s">
        <v>5</v>
      </c>
      <c r="L217" s="41"/>
      <c r="M217" s="182" t="s">
        <v>5</v>
      </c>
      <c r="N217" s="183" t="s">
        <v>43</v>
      </c>
      <c r="O217" s="42"/>
      <c r="P217" s="184">
        <f t="shared" si="1"/>
        <v>0</v>
      </c>
      <c r="Q217" s="184">
        <v>0</v>
      </c>
      <c r="R217" s="184">
        <f t="shared" si="2"/>
        <v>0</v>
      </c>
      <c r="S217" s="184">
        <v>0</v>
      </c>
      <c r="T217" s="185">
        <f t="shared" si="3"/>
        <v>0</v>
      </c>
      <c r="AR217" s="24" t="s">
        <v>613</v>
      </c>
      <c r="AT217" s="24" t="s">
        <v>135</v>
      </c>
      <c r="AU217" s="24" t="s">
        <v>81</v>
      </c>
      <c r="AY217" s="24" t="s">
        <v>133</v>
      </c>
      <c r="BE217" s="186">
        <f t="shared" si="4"/>
        <v>0</v>
      </c>
      <c r="BF217" s="186">
        <f t="shared" si="5"/>
        <v>0</v>
      </c>
      <c r="BG217" s="186">
        <f t="shared" si="6"/>
        <v>0</v>
      </c>
      <c r="BH217" s="186">
        <f t="shared" si="7"/>
        <v>0</v>
      </c>
      <c r="BI217" s="186">
        <f t="shared" si="8"/>
        <v>0</v>
      </c>
      <c r="BJ217" s="24" t="s">
        <v>77</v>
      </c>
      <c r="BK217" s="186">
        <f t="shared" si="9"/>
        <v>0</v>
      </c>
      <c r="BL217" s="24" t="s">
        <v>613</v>
      </c>
      <c r="BM217" s="24" t="s">
        <v>1199</v>
      </c>
    </row>
    <row r="218" spans="2:63" s="10" customFormat="1" ht="37.35" customHeight="1">
      <c r="B218" s="160"/>
      <c r="D218" s="171" t="s">
        <v>71</v>
      </c>
      <c r="E218" s="245" t="s">
        <v>1200</v>
      </c>
      <c r="F218" s="245" t="s">
        <v>1201</v>
      </c>
      <c r="I218" s="163"/>
      <c r="J218" s="246">
        <f>BK218</f>
        <v>0</v>
      </c>
      <c r="L218" s="160"/>
      <c r="M218" s="165"/>
      <c r="N218" s="166"/>
      <c r="O218" s="166"/>
      <c r="P218" s="167">
        <f>SUM(P219:P225)</f>
        <v>0</v>
      </c>
      <c r="Q218" s="166"/>
      <c r="R218" s="167">
        <f>SUM(R219:R225)</f>
        <v>0</v>
      </c>
      <c r="S218" s="166"/>
      <c r="T218" s="168">
        <f>SUM(T219:T225)</f>
        <v>0</v>
      </c>
      <c r="AR218" s="161" t="s">
        <v>88</v>
      </c>
      <c r="AT218" s="169" t="s">
        <v>71</v>
      </c>
      <c r="AU218" s="169" t="s">
        <v>72</v>
      </c>
      <c r="AY218" s="161" t="s">
        <v>133</v>
      </c>
      <c r="BK218" s="170">
        <f>SUM(BK219:BK225)</f>
        <v>0</v>
      </c>
    </row>
    <row r="219" spans="2:65" s="1" customFormat="1" ht="22.5" customHeight="1">
      <c r="B219" s="174"/>
      <c r="C219" s="175" t="s">
        <v>465</v>
      </c>
      <c r="D219" s="175" t="s">
        <v>135</v>
      </c>
      <c r="E219" s="176" t="s">
        <v>1202</v>
      </c>
      <c r="F219" s="177" t="s">
        <v>1203</v>
      </c>
      <c r="G219" s="178" t="s">
        <v>695</v>
      </c>
      <c r="H219" s="179">
        <v>32</v>
      </c>
      <c r="I219" s="180"/>
      <c r="J219" s="181">
        <f>ROUND(I219*H219,2)</f>
        <v>0</v>
      </c>
      <c r="K219" s="177" t="s">
        <v>139</v>
      </c>
      <c r="L219" s="41"/>
      <c r="M219" s="182" t="s">
        <v>5</v>
      </c>
      <c r="N219" s="183" t="s">
        <v>43</v>
      </c>
      <c r="O219" s="42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AR219" s="24" t="s">
        <v>1204</v>
      </c>
      <c r="AT219" s="24" t="s">
        <v>135</v>
      </c>
      <c r="AU219" s="24" t="s">
        <v>77</v>
      </c>
      <c r="AY219" s="24" t="s">
        <v>133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24" t="s">
        <v>77</v>
      </c>
      <c r="BK219" s="186">
        <f>ROUND(I219*H219,2)</f>
        <v>0</v>
      </c>
      <c r="BL219" s="24" t="s">
        <v>1204</v>
      </c>
      <c r="BM219" s="24" t="s">
        <v>1205</v>
      </c>
    </row>
    <row r="220" spans="2:51" s="11" customFormat="1" ht="13.5">
      <c r="B220" s="187"/>
      <c r="D220" s="188" t="s">
        <v>141</v>
      </c>
      <c r="E220" s="189" t="s">
        <v>5</v>
      </c>
      <c r="F220" s="190" t="s">
        <v>1057</v>
      </c>
      <c r="H220" s="191" t="s">
        <v>5</v>
      </c>
      <c r="I220" s="192"/>
      <c r="L220" s="187"/>
      <c r="M220" s="193"/>
      <c r="N220" s="194"/>
      <c r="O220" s="194"/>
      <c r="P220" s="194"/>
      <c r="Q220" s="194"/>
      <c r="R220" s="194"/>
      <c r="S220" s="194"/>
      <c r="T220" s="195"/>
      <c r="AT220" s="191" t="s">
        <v>141</v>
      </c>
      <c r="AU220" s="191" t="s">
        <v>77</v>
      </c>
      <c r="AV220" s="11" t="s">
        <v>77</v>
      </c>
      <c r="AW220" s="11" t="s">
        <v>36</v>
      </c>
      <c r="AX220" s="11" t="s">
        <v>72</v>
      </c>
      <c r="AY220" s="191" t="s">
        <v>133</v>
      </c>
    </row>
    <row r="221" spans="2:51" s="12" customFormat="1" ht="13.5">
      <c r="B221" s="196"/>
      <c r="D221" s="188" t="s">
        <v>141</v>
      </c>
      <c r="E221" s="197" t="s">
        <v>5</v>
      </c>
      <c r="F221" s="198" t="s">
        <v>1206</v>
      </c>
      <c r="H221" s="199">
        <v>16</v>
      </c>
      <c r="I221" s="200"/>
      <c r="L221" s="196"/>
      <c r="M221" s="201"/>
      <c r="N221" s="202"/>
      <c r="O221" s="202"/>
      <c r="P221" s="202"/>
      <c r="Q221" s="202"/>
      <c r="R221" s="202"/>
      <c r="S221" s="202"/>
      <c r="T221" s="203"/>
      <c r="AT221" s="197" t="s">
        <v>141</v>
      </c>
      <c r="AU221" s="197" t="s">
        <v>77</v>
      </c>
      <c r="AV221" s="12" t="s">
        <v>81</v>
      </c>
      <c r="AW221" s="12" t="s">
        <v>36</v>
      </c>
      <c r="AX221" s="12" t="s">
        <v>72</v>
      </c>
      <c r="AY221" s="197" t="s">
        <v>133</v>
      </c>
    </row>
    <row r="222" spans="2:51" s="12" customFormat="1" ht="13.5">
      <c r="B222" s="196"/>
      <c r="D222" s="188" t="s">
        <v>141</v>
      </c>
      <c r="E222" s="197" t="s">
        <v>5</v>
      </c>
      <c r="F222" s="198" t="s">
        <v>1207</v>
      </c>
      <c r="H222" s="199">
        <v>8</v>
      </c>
      <c r="I222" s="200"/>
      <c r="L222" s="196"/>
      <c r="M222" s="201"/>
      <c r="N222" s="202"/>
      <c r="O222" s="202"/>
      <c r="P222" s="202"/>
      <c r="Q222" s="202"/>
      <c r="R222" s="202"/>
      <c r="S222" s="202"/>
      <c r="T222" s="203"/>
      <c r="AT222" s="197" t="s">
        <v>141</v>
      </c>
      <c r="AU222" s="197" t="s">
        <v>77</v>
      </c>
      <c r="AV222" s="12" t="s">
        <v>81</v>
      </c>
      <c r="AW222" s="12" t="s">
        <v>36</v>
      </c>
      <c r="AX222" s="12" t="s">
        <v>72</v>
      </c>
      <c r="AY222" s="197" t="s">
        <v>133</v>
      </c>
    </row>
    <row r="223" spans="2:51" s="13" customFormat="1" ht="13.5">
      <c r="B223" s="204"/>
      <c r="D223" s="188" t="s">
        <v>141</v>
      </c>
      <c r="E223" s="205" t="s">
        <v>5</v>
      </c>
      <c r="F223" s="206" t="s">
        <v>145</v>
      </c>
      <c r="H223" s="207">
        <v>24</v>
      </c>
      <c r="I223" s="208"/>
      <c r="L223" s="204"/>
      <c r="M223" s="209"/>
      <c r="N223" s="210"/>
      <c r="O223" s="210"/>
      <c r="P223" s="210"/>
      <c r="Q223" s="210"/>
      <c r="R223" s="210"/>
      <c r="S223" s="210"/>
      <c r="T223" s="211"/>
      <c r="AT223" s="205" t="s">
        <v>141</v>
      </c>
      <c r="AU223" s="205" t="s">
        <v>77</v>
      </c>
      <c r="AV223" s="13" t="s">
        <v>85</v>
      </c>
      <c r="AW223" s="13" t="s">
        <v>36</v>
      </c>
      <c r="AX223" s="13" t="s">
        <v>72</v>
      </c>
      <c r="AY223" s="205" t="s">
        <v>133</v>
      </c>
    </row>
    <row r="224" spans="2:51" s="12" customFormat="1" ht="13.5">
      <c r="B224" s="196"/>
      <c r="D224" s="188" t="s">
        <v>141</v>
      </c>
      <c r="E224" s="197" t="s">
        <v>5</v>
      </c>
      <c r="F224" s="198" t="s">
        <v>1208</v>
      </c>
      <c r="H224" s="199">
        <v>8</v>
      </c>
      <c r="I224" s="200"/>
      <c r="L224" s="196"/>
      <c r="M224" s="201"/>
      <c r="N224" s="202"/>
      <c r="O224" s="202"/>
      <c r="P224" s="202"/>
      <c r="Q224" s="202"/>
      <c r="R224" s="202"/>
      <c r="S224" s="202"/>
      <c r="T224" s="203"/>
      <c r="AT224" s="197" t="s">
        <v>141</v>
      </c>
      <c r="AU224" s="197" t="s">
        <v>77</v>
      </c>
      <c r="AV224" s="12" t="s">
        <v>81</v>
      </c>
      <c r="AW224" s="12" t="s">
        <v>36</v>
      </c>
      <c r="AX224" s="12" t="s">
        <v>72</v>
      </c>
      <c r="AY224" s="197" t="s">
        <v>133</v>
      </c>
    </row>
    <row r="225" spans="2:51" s="14" customFormat="1" ht="13.5">
      <c r="B225" s="212"/>
      <c r="D225" s="188" t="s">
        <v>141</v>
      </c>
      <c r="E225" s="222" t="s">
        <v>5</v>
      </c>
      <c r="F225" s="223" t="s">
        <v>146</v>
      </c>
      <c r="H225" s="224">
        <v>32</v>
      </c>
      <c r="I225" s="217"/>
      <c r="L225" s="212"/>
      <c r="M225" s="218"/>
      <c r="N225" s="219"/>
      <c r="O225" s="219"/>
      <c r="P225" s="219"/>
      <c r="Q225" s="219"/>
      <c r="R225" s="219"/>
      <c r="S225" s="219"/>
      <c r="T225" s="220"/>
      <c r="AT225" s="221" t="s">
        <v>141</v>
      </c>
      <c r="AU225" s="221" t="s">
        <v>77</v>
      </c>
      <c r="AV225" s="14" t="s">
        <v>88</v>
      </c>
      <c r="AW225" s="14" t="s">
        <v>36</v>
      </c>
      <c r="AX225" s="14" t="s">
        <v>77</v>
      </c>
      <c r="AY225" s="221" t="s">
        <v>133</v>
      </c>
    </row>
    <row r="226" spans="2:63" s="10" customFormat="1" ht="37.35" customHeight="1">
      <c r="B226" s="160"/>
      <c r="D226" s="171" t="s">
        <v>71</v>
      </c>
      <c r="E226" s="245" t="s">
        <v>1209</v>
      </c>
      <c r="F226" s="245" t="s">
        <v>1210</v>
      </c>
      <c r="I226" s="163"/>
      <c r="J226" s="246">
        <f>BK226</f>
        <v>0</v>
      </c>
      <c r="L226" s="160"/>
      <c r="M226" s="165"/>
      <c r="N226" s="166"/>
      <c r="O226" s="166"/>
      <c r="P226" s="167">
        <f>SUM(P227:P228)</f>
        <v>0</v>
      </c>
      <c r="Q226" s="166"/>
      <c r="R226" s="167">
        <f>SUM(R227:R228)</f>
        <v>0</v>
      </c>
      <c r="S226" s="166"/>
      <c r="T226" s="168">
        <f>SUM(T227:T228)</f>
        <v>0</v>
      </c>
      <c r="AR226" s="161" t="s">
        <v>88</v>
      </c>
      <c r="AT226" s="169" t="s">
        <v>71</v>
      </c>
      <c r="AU226" s="169" t="s">
        <v>72</v>
      </c>
      <c r="AY226" s="161" t="s">
        <v>133</v>
      </c>
      <c r="BK226" s="170">
        <f>SUM(BK227:BK228)</f>
        <v>0</v>
      </c>
    </row>
    <row r="227" spans="2:65" s="1" customFormat="1" ht="22.5" customHeight="1">
      <c r="B227" s="174"/>
      <c r="C227" s="225" t="s">
        <v>471</v>
      </c>
      <c r="D227" s="225" t="s">
        <v>212</v>
      </c>
      <c r="E227" s="226" t="s">
        <v>1211</v>
      </c>
      <c r="F227" s="227" t="s">
        <v>1212</v>
      </c>
      <c r="G227" s="228" t="s">
        <v>1192</v>
      </c>
      <c r="H227" s="229">
        <v>1</v>
      </c>
      <c r="I227" s="230"/>
      <c r="J227" s="231">
        <f>ROUND(I227*H227,2)</f>
        <v>0</v>
      </c>
      <c r="K227" s="227" t="s">
        <v>5</v>
      </c>
      <c r="L227" s="232"/>
      <c r="M227" s="233" t="s">
        <v>5</v>
      </c>
      <c r="N227" s="234" t="s">
        <v>43</v>
      </c>
      <c r="O227" s="42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AR227" s="24" t="s">
        <v>1204</v>
      </c>
      <c r="AT227" s="24" t="s">
        <v>212</v>
      </c>
      <c r="AU227" s="24" t="s">
        <v>77</v>
      </c>
      <c r="AY227" s="24" t="s">
        <v>133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24" t="s">
        <v>77</v>
      </c>
      <c r="BK227" s="186">
        <f>ROUND(I227*H227,2)</f>
        <v>0</v>
      </c>
      <c r="BL227" s="24" t="s">
        <v>1204</v>
      </c>
      <c r="BM227" s="24" t="s">
        <v>1213</v>
      </c>
    </row>
    <row r="228" spans="2:47" s="1" customFormat="1" ht="324">
      <c r="B228" s="41"/>
      <c r="D228" s="188" t="s">
        <v>1120</v>
      </c>
      <c r="F228" s="250" t="s">
        <v>1214</v>
      </c>
      <c r="I228" s="248"/>
      <c r="L228" s="41"/>
      <c r="M228" s="249"/>
      <c r="N228" s="42"/>
      <c r="O228" s="42"/>
      <c r="P228" s="42"/>
      <c r="Q228" s="42"/>
      <c r="R228" s="42"/>
      <c r="S228" s="42"/>
      <c r="T228" s="70"/>
      <c r="AT228" s="24" t="s">
        <v>1120</v>
      </c>
      <c r="AU228" s="24" t="s">
        <v>77</v>
      </c>
    </row>
    <row r="229" spans="2:63" s="10" customFormat="1" ht="37.35" customHeight="1">
      <c r="B229" s="160"/>
      <c r="D229" s="161" t="s">
        <v>71</v>
      </c>
      <c r="E229" s="162" t="s">
        <v>1215</v>
      </c>
      <c r="F229" s="162" t="s">
        <v>95</v>
      </c>
      <c r="I229" s="163"/>
      <c r="J229" s="164">
        <f>BK229</f>
        <v>0</v>
      </c>
      <c r="L229" s="160"/>
      <c r="M229" s="165"/>
      <c r="N229" s="166"/>
      <c r="O229" s="166"/>
      <c r="P229" s="167">
        <f>P230+P235+P239+P241+P243</f>
        <v>0</v>
      </c>
      <c r="Q229" s="166"/>
      <c r="R229" s="167">
        <f>R230+R235+R239+R241+R243</f>
        <v>0</v>
      </c>
      <c r="S229" s="166"/>
      <c r="T229" s="168">
        <f>T230+T235+T239+T241+T243</f>
        <v>0</v>
      </c>
      <c r="AR229" s="161" t="s">
        <v>91</v>
      </c>
      <c r="AT229" s="169" t="s">
        <v>71</v>
      </c>
      <c r="AU229" s="169" t="s">
        <v>72</v>
      </c>
      <c r="AY229" s="161" t="s">
        <v>133</v>
      </c>
      <c r="BK229" s="170">
        <f>BK230+BK235+BK239+BK241+BK243</f>
        <v>0</v>
      </c>
    </row>
    <row r="230" spans="2:63" s="10" customFormat="1" ht="19.9" customHeight="1">
      <c r="B230" s="160"/>
      <c r="D230" s="171" t="s">
        <v>71</v>
      </c>
      <c r="E230" s="172" t="s">
        <v>1216</v>
      </c>
      <c r="F230" s="172" t="s">
        <v>1217</v>
      </c>
      <c r="I230" s="163"/>
      <c r="J230" s="173">
        <f>BK230</f>
        <v>0</v>
      </c>
      <c r="L230" s="160"/>
      <c r="M230" s="165"/>
      <c r="N230" s="166"/>
      <c r="O230" s="166"/>
      <c r="P230" s="167">
        <f>SUM(P231:P234)</f>
        <v>0</v>
      </c>
      <c r="Q230" s="166"/>
      <c r="R230" s="167">
        <f>SUM(R231:R234)</f>
        <v>0</v>
      </c>
      <c r="S230" s="166"/>
      <c r="T230" s="168">
        <f>SUM(T231:T234)</f>
        <v>0</v>
      </c>
      <c r="AR230" s="161" t="s">
        <v>91</v>
      </c>
      <c r="AT230" s="169" t="s">
        <v>71</v>
      </c>
      <c r="AU230" s="169" t="s">
        <v>77</v>
      </c>
      <c r="AY230" s="161" t="s">
        <v>133</v>
      </c>
      <c r="BK230" s="170">
        <f>SUM(BK231:BK234)</f>
        <v>0</v>
      </c>
    </row>
    <row r="231" spans="2:65" s="1" customFormat="1" ht="22.5" customHeight="1">
      <c r="B231" s="174"/>
      <c r="C231" s="175" t="s">
        <v>476</v>
      </c>
      <c r="D231" s="175" t="s">
        <v>135</v>
      </c>
      <c r="E231" s="176" t="s">
        <v>1218</v>
      </c>
      <c r="F231" s="177" t="s">
        <v>1219</v>
      </c>
      <c r="G231" s="178" t="s">
        <v>1192</v>
      </c>
      <c r="H231" s="179">
        <v>1</v>
      </c>
      <c r="I231" s="180"/>
      <c r="J231" s="181">
        <f>ROUND(I231*H231,2)</f>
        <v>0</v>
      </c>
      <c r="K231" s="177" t="s">
        <v>139</v>
      </c>
      <c r="L231" s="41"/>
      <c r="M231" s="182" t="s">
        <v>5</v>
      </c>
      <c r="N231" s="183" t="s">
        <v>43</v>
      </c>
      <c r="O231" s="42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AR231" s="24" t="s">
        <v>1220</v>
      </c>
      <c r="AT231" s="24" t="s">
        <v>135</v>
      </c>
      <c r="AU231" s="24" t="s">
        <v>81</v>
      </c>
      <c r="AY231" s="24" t="s">
        <v>133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24" t="s">
        <v>77</v>
      </c>
      <c r="BK231" s="186">
        <f>ROUND(I231*H231,2)</f>
        <v>0</v>
      </c>
      <c r="BL231" s="24" t="s">
        <v>1220</v>
      </c>
      <c r="BM231" s="24" t="s">
        <v>1221</v>
      </c>
    </row>
    <row r="232" spans="2:47" s="1" customFormat="1" ht="40.5">
      <c r="B232" s="41"/>
      <c r="D232" s="213" t="s">
        <v>1120</v>
      </c>
      <c r="F232" s="247" t="s">
        <v>1222</v>
      </c>
      <c r="I232" s="248"/>
      <c r="L232" s="41"/>
      <c r="M232" s="249"/>
      <c r="N232" s="42"/>
      <c r="O232" s="42"/>
      <c r="P232" s="42"/>
      <c r="Q232" s="42"/>
      <c r="R232" s="42"/>
      <c r="S232" s="42"/>
      <c r="T232" s="70"/>
      <c r="AT232" s="24" t="s">
        <v>1120</v>
      </c>
      <c r="AU232" s="24" t="s">
        <v>81</v>
      </c>
    </row>
    <row r="233" spans="2:65" s="1" customFormat="1" ht="22.5" customHeight="1">
      <c r="B233" s="174"/>
      <c r="C233" s="175" t="s">
        <v>480</v>
      </c>
      <c r="D233" s="175" t="s">
        <v>135</v>
      </c>
      <c r="E233" s="176" t="s">
        <v>1223</v>
      </c>
      <c r="F233" s="177" t="s">
        <v>1224</v>
      </c>
      <c r="G233" s="178" t="s">
        <v>1192</v>
      </c>
      <c r="H233" s="179">
        <v>1</v>
      </c>
      <c r="I233" s="180"/>
      <c r="J233" s="181">
        <f>ROUND(I233*H233,2)</f>
        <v>0</v>
      </c>
      <c r="K233" s="177" t="s">
        <v>139</v>
      </c>
      <c r="L233" s="41"/>
      <c r="M233" s="182" t="s">
        <v>5</v>
      </c>
      <c r="N233" s="183" t="s">
        <v>43</v>
      </c>
      <c r="O233" s="42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AR233" s="24" t="s">
        <v>1220</v>
      </c>
      <c r="AT233" s="24" t="s">
        <v>135</v>
      </c>
      <c r="AU233" s="24" t="s">
        <v>81</v>
      </c>
      <c r="AY233" s="24" t="s">
        <v>133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24" t="s">
        <v>77</v>
      </c>
      <c r="BK233" s="186">
        <f>ROUND(I233*H233,2)</f>
        <v>0</v>
      </c>
      <c r="BL233" s="24" t="s">
        <v>1220</v>
      </c>
      <c r="BM233" s="24" t="s">
        <v>1225</v>
      </c>
    </row>
    <row r="234" spans="2:47" s="1" customFormat="1" ht="27">
      <c r="B234" s="41"/>
      <c r="D234" s="188" t="s">
        <v>1120</v>
      </c>
      <c r="F234" s="250" t="s">
        <v>1226</v>
      </c>
      <c r="I234" s="248"/>
      <c r="L234" s="41"/>
      <c r="M234" s="249"/>
      <c r="N234" s="42"/>
      <c r="O234" s="42"/>
      <c r="P234" s="42"/>
      <c r="Q234" s="42"/>
      <c r="R234" s="42"/>
      <c r="S234" s="42"/>
      <c r="T234" s="70"/>
      <c r="AT234" s="24" t="s">
        <v>1120</v>
      </c>
      <c r="AU234" s="24" t="s">
        <v>81</v>
      </c>
    </row>
    <row r="235" spans="2:63" s="10" customFormat="1" ht="29.85" customHeight="1">
      <c r="B235" s="160"/>
      <c r="D235" s="171" t="s">
        <v>71</v>
      </c>
      <c r="E235" s="172" t="s">
        <v>1227</v>
      </c>
      <c r="F235" s="172" t="s">
        <v>1228</v>
      </c>
      <c r="I235" s="163"/>
      <c r="J235" s="173">
        <f>BK235</f>
        <v>0</v>
      </c>
      <c r="L235" s="160"/>
      <c r="M235" s="165"/>
      <c r="N235" s="166"/>
      <c r="O235" s="166"/>
      <c r="P235" s="167">
        <f>SUM(P236:P238)</f>
        <v>0</v>
      </c>
      <c r="Q235" s="166"/>
      <c r="R235" s="167">
        <f>SUM(R236:R238)</f>
        <v>0</v>
      </c>
      <c r="S235" s="166"/>
      <c r="T235" s="168">
        <f>SUM(T236:T238)</f>
        <v>0</v>
      </c>
      <c r="AR235" s="161" t="s">
        <v>91</v>
      </c>
      <c r="AT235" s="169" t="s">
        <v>71</v>
      </c>
      <c r="AU235" s="169" t="s">
        <v>77</v>
      </c>
      <c r="AY235" s="161" t="s">
        <v>133</v>
      </c>
      <c r="BK235" s="170">
        <f>SUM(BK236:BK238)</f>
        <v>0</v>
      </c>
    </row>
    <row r="236" spans="2:65" s="1" customFormat="1" ht="22.5" customHeight="1">
      <c r="B236" s="174"/>
      <c r="C236" s="175" t="s">
        <v>486</v>
      </c>
      <c r="D236" s="175" t="s">
        <v>135</v>
      </c>
      <c r="E236" s="176" t="s">
        <v>1229</v>
      </c>
      <c r="F236" s="177" t="s">
        <v>1230</v>
      </c>
      <c r="G236" s="178" t="s">
        <v>1192</v>
      </c>
      <c r="H236" s="179">
        <v>1</v>
      </c>
      <c r="I236" s="180"/>
      <c r="J236" s="181">
        <f>ROUND(I236*H236,2)</f>
        <v>0</v>
      </c>
      <c r="K236" s="177" t="s">
        <v>139</v>
      </c>
      <c r="L236" s="41"/>
      <c r="M236" s="182" t="s">
        <v>5</v>
      </c>
      <c r="N236" s="183" t="s">
        <v>43</v>
      </c>
      <c r="O236" s="42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AR236" s="24" t="s">
        <v>1220</v>
      </c>
      <c r="AT236" s="24" t="s">
        <v>135</v>
      </c>
      <c r="AU236" s="24" t="s">
        <v>81</v>
      </c>
      <c r="AY236" s="24" t="s">
        <v>133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24" t="s">
        <v>77</v>
      </c>
      <c r="BK236" s="186">
        <f>ROUND(I236*H236,2)</f>
        <v>0</v>
      </c>
      <c r="BL236" s="24" t="s">
        <v>1220</v>
      </c>
      <c r="BM236" s="24" t="s">
        <v>1231</v>
      </c>
    </row>
    <row r="237" spans="2:47" s="1" customFormat="1" ht="27">
      <c r="B237" s="41"/>
      <c r="D237" s="213" t="s">
        <v>1120</v>
      </c>
      <c r="F237" s="247" t="s">
        <v>1232</v>
      </c>
      <c r="I237" s="248"/>
      <c r="L237" s="41"/>
      <c r="M237" s="249"/>
      <c r="N237" s="42"/>
      <c r="O237" s="42"/>
      <c r="P237" s="42"/>
      <c r="Q237" s="42"/>
      <c r="R237" s="42"/>
      <c r="S237" s="42"/>
      <c r="T237" s="70"/>
      <c r="AT237" s="24" t="s">
        <v>1120</v>
      </c>
      <c r="AU237" s="24" t="s">
        <v>81</v>
      </c>
    </row>
    <row r="238" spans="2:65" s="1" customFormat="1" ht="22.5" customHeight="1">
      <c r="B238" s="174"/>
      <c r="C238" s="175" t="s">
        <v>491</v>
      </c>
      <c r="D238" s="175" t="s">
        <v>135</v>
      </c>
      <c r="E238" s="176" t="s">
        <v>1233</v>
      </c>
      <c r="F238" s="177" t="s">
        <v>1234</v>
      </c>
      <c r="G238" s="178" t="s">
        <v>1192</v>
      </c>
      <c r="H238" s="179">
        <v>1</v>
      </c>
      <c r="I238" s="180"/>
      <c r="J238" s="181">
        <f>ROUND(I238*H238,2)</f>
        <v>0</v>
      </c>
      <c r="K238" s="177" t="s">
        <v>139</v>
      </c>
      <c r="L238" s="41"/>
      <c r="M238" s="182" t="s">
        <v>5</v>
      </c>
      <c r="N238" s="183" t="s">
        <v>43</v>
      </c>
      <c r="O238" s="42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AR238" s="24" t="s">
        <v>1220</v>
      </c>
      <c r="AT238" s="24" t="s">
        <v>135</v>
      </c>
      <c r="AU238" s="24" t="s">
        <v>81</v>
      </c>
      <c r="AY238" s="24" t="s">
        <v>133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24" t="s">
        <v>77</v>
      </c>
      <c r="BK238" s="186">
        <f>ROUND(I238*H238,2)</f>
        <v>0</v>
      </c>
      <c r="BL238" s="24" t="s">
        <v>1220</v>
      </c>
      <c r="BM238" s="24" t="s">
        <v>1235</v>
      </c>
    </row>
    <row r="239" spans="2:63" s="10" customFormat="1" ht="29.85" customHeight="1">
      <c r="B239" s="160"/>
      <c r="D239" s="171" t="s">
        <v>71</v>
      </c>
      <c r="E239" s="172" t="s">
        <v>1236</v>
      </c>
      <c r="F239" s="172" t="s">
        <v>1237</v>
      </c>
      <c r="I239" s="163"/>
      <c r="J239" s="173">
        <f>BK239</f>
        <v>0</v>
      </c>
      <c r="L239" s="160"/>
      <c r="M239" s="165"/>
      <c r="N239" s="166"/>
      <c r="O239" s="166"/>
      <c r="P239" s="167">
        <f>P240</f>
        <v>0</v>
      </c>
      <c r="Q239" s="166"/>
      <c r="R239" s="167">
        <f>R240</f>
        <v>0</v>
      </c>
      <c r="S239" s="166"/>
      <c r="T239" s="168">
        <f>T240</f>
        <v>0</v>
      </c>
      <c r="AR239" s="161" t="s">
        <v>91</v>
      </c>
      <c r="AT239" s="169" t="s">
        <v>71</v>
      </c>
      <c r="AU239" s="169" t="s">
        <v>77</v>
      </c>
      <c r="AY239" s="161" t="s">
        <v>133</v>
      </c>
      <c r="BK239" s="170">
        <f>BK240</f>
        <v>0</v>
      </c>
    </row>
    <row r="240" spans="2:65" s="1" customFormat="1" ht="22.5" customHeight="1">
      <c r="B240" s="174"/>
      <c r="C240" s="175" t="s">
        <v>497</v>
      </c>
      <c r="D240" s="175" t="s">
        <v>135</v>
      </c>
      <c r="E240" s="176" t="s">
        <v>1238</v>
      </c>
      <c r="F240" s="177" t="s">
        <v>1239</v>
      </c>
      <c r="G240" s="178" t="s">
        <v>1192</v>
      </c>
      <c r="H240" s="179">
        <v>1</v>
      </c>
      <c r="I240" s="180"/>
      <c r="J240" s="181">
        <f>ROUND(I240*H240,2)</f>
        <v>0</v>
      </c>
      <c r="K240" s="177" t="s">
        <v>139</v>
      </c>
      <c r="L240" s="41"/>
      <c r="M240" s="182" t="s">
        <v>5</v>
      </c>
      <c r="N240" s="183" t="s">
        <v>43</v>
      </c>
      <c r="O240" s="42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AR240" s="24" t="s">
        <v>1220</v>
      </c>
      <c r="AT240" s="24" t="s">
        <v>135</v>
      </c>
      <c r="AU240" s="24" t="s">
        <v>81</v>
      </c>
      <c r="AY240" s="24" t="s">
        <v>133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24" t="s">
        <v>77</v>
      </c>
      <c r="BK240" s="186">
        <f>ROUND(I240*H240,2)</f>
        <v>0</v>
      </c>
      <c r="BL240" s="24" t="s">
        <v>1220</v>
      </c>
      <c r="BM240" s="24" t="s">
        <v>1240</v>
      </c>
    </row>
    <row r="241" spans="2:63" s="10" customFormat="1" ht="29.85" customHeight="1">
      <c r="B241" s="160"/>
      <c r="D241" s="171" t="s">
        <v>71</v>
      </c>
      <c r="E241" s="172" t="s">
        <v>1241</v>
      </c>
      <c r="F241" s="172" t="s">
        <v>1242</v>
      </c>
      <c r="I241" s="163"/>
      <c r="J241" s="173">
        <f>BK241</f>
        <v>0</v>
      </c>
      <c r="L241" s="160"/>
      <c r="M241" s="165"/>
      <c r="N241" s="166"/>
      <c r="O241" s="166"/>
      <c r="P241" s="167">
        <f>P242</f>
        <v>0</v>
      </c>
      <c r="Q241" s="166"/>
      <c r="R241" s="167">
        <f>R242</f>
        <v>0</v>
      </c>
      <c r="S241" s="166"/>
      <c r="T241" s="168">
        <f>T242</f>
        <v>0</v>
      </c>
      <c r="AR241" s="161" t="s">
        <v>91</v>
      </c>
      <c r="AT241" s="169" t="s">
        <v>71</v>
      </c>
      <c r="AU241" s="169" t="s">
        <v>77</v>
      </c>
      <c r="AY241" s="161" t="s">
        <v>133</v>
      </c>
      <c r="BK241" s="170">
        <f>BK242</f>
        <v>0</v>
      </c>
    </row>
    <row r="242" spans="2:65" s="1" customFormat="1" ht="22.5" customHeight="1">
      <c r="B242" s="174"/>
      <c r="C242" s="175" t="s">
        <v>502</v>
      </c>
      <c r="D242" s="175" t="s">
        <v>135</v>
      </c>
      <c r="E242" s="176" t="s">
        <v>1243</v>
      </c>
      <c r="F242" s="177" t="s">
        <v>1244</v>
      </c>
      <c r="G242" s="178" t="s">
        <v>1192</v>
      </c>
      <c r="H242" s="179">
        <v>1</v>
      </c>
      <c r="I242" s="180"/>
      <c r="J242" s="181">
        <f>ROUND(I242*H242,2)</f>
        <v>0</v>
      </c>
      <c r="K242" s="177" t="s">
        <v>139</v>
      </c>
      <c r="L242" s="41"/>
      <c r="M242" s="182" t="s">
        <v>5</v>
      </c>
      <c r="N242" s="183" t="s">
        <v>43</v>
      </c>
      <c r="O242" s="42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AR242" s="24" t="s">
        <v>1220</v>
      </c>
      <c r="AT242" s="24" t="s">
        <v>135</v>
      </c>
      <c r="AU242" s="24" t="s">
        <v>81</v>
      </c>
      <c r="AY242" s="24" t="s">
        <v>133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24" t="s">
        <v>77</v>
      </c>
      <c r="BK242" s="186">
        <f>ROUND(I242*H242,2)</f>
        <v>0</v>
      </c>
      <c r="BL242" s="24" t="s">
        <v>1220</v>
      </c>
      <c r="BM242" s="24" t="s">
        <v>1245</v>
      </c>
    </row>
    <row r="243" spans="2:63" s="10" customFormat="1" ht="29.85" customHeight="1">
      <c r="B243" s="160"/>
      <c r="D243" s="171" t="s">
        <v>71</v>
      </c>
      <c r="E243" s="172" t="s">
        <v>1246</v>
      </c>
      <c r="F243" s="172" t="s">
        <v>1247</v>
      </c>
      <c r="I243" s="163"/>
      <c r="J243" s="173">
        <f>BK243</f>
        <v>0</v>
      </c>
      <c r="L243" s="160"/>
      <c r="M243" s="165"/>
      <c r="N243" s="166"/>
      <c r="O243" s="166"/>
      <c r="P243" s="167">
        <f>P244</f>
        <v>0</v>
      </c>
      <c r="Q243" s="166"/>
      <c r="R243" s="167">
        <f>R244</f>
        <v>0</v>
      </c>
      <c r="S243" s="166"/>
      <c r="T243" s="168">
        <f>T244</f>
        <v>0</v>
      </c>
      <c r="AR243" s="161" t="s">
        <v>91</v>
      </c>
      <c r="AT243" s="169" t="s">
        <v>71</v>
      </c>
      <c r="AU243" s="169" t="s">
        <v>77</v>
      </c>
      <c r="AY243" s="161" t="s">
        <v>133</v>
      </c>
      <c r="BK243" s="170">
        <f>BK244</f>
        <v>0</v>
      </c>
    </row>
    <row r="244" spans="2:65" s="1" customFormat="1" ht="22.5" customHeight="1">
      <c r="B244" s="174"/>
      <c r="C244" s="175" t="s">
        <v>507</v>
      </c>
      <c r="D244" s="175" t="s">
        <v>135</v>
      </c>
      <c r="E244" s="176" t="s">
        <v>1248</v>
      </c>
      <c r="F244" s="177" t="s">
        <v>1249</v>
      </c>
      <c r="G244" s="178" t="s">
        <v>1192</v>
      </c>
      <c r="H244" s="179">
        <v>1</v>
      </c>
      <c r="I244" s="180"/>
      <c r="J244" s="181">
        <f>ROUND(I244*H244,2)</f>
        <v>0</v>
      </c>
      <c r="K244" s="177" t="s">
        <v>139</v>
      </c>
      <c r="L244" s="41"/>
      <c r="M244" s="182" t="s">
        <v>5</v>
      </c>
      <c r="N244" s="241" t="s">
        <v>43</v>
      </c>
      <c r="O244" s="242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AR244" s="24" t="s">
        <v>1220</v>
      </c>
      <c r="AT244" s="24" t="s">
        <v>135</v>
      </c>
      <c r="AU244" s="24" t="s">
        <v>81</v>
      </c>
      <c r="AY244" s="24" t="s">
        <v>133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24" t="s">
        <v>77</v>
      </c>
      <c r="BK244" s="186">
        <f>ROUND(I244*H244,2)</f>
        <v>0</v>
      </c>
      <c r="BL244" s="24" t="s">
        <v>1220</v>
      </c>
      <c r="BM244" s="24" t="s">
        <v>1250</v>
      </c>
    </row>
    <row r="245" spans="2:12" s="1" customFormat="1" ht="6.95" customHeight="1">
      <c r="B245" s="56"/>
      <c r="C245" s="57"/>
      <c r="D245" s="57"/>
      <c r="E245" s="57"/>
      <c r="F245" s="57"/>
      <c r="G245" s="57"/>
      <c r="H245" s="57"/>
      <c r="I245" s="127"/>
      <c r="J245" s="57"/>
      <c r="K245" s="57"/>
      <c r="L245" s="41"/>
    </row>
  </sheetData>
  <autoFilter ref="C93:K244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97</v>
      </c>
      <c r="G1" s="373" t="s">
        <v>98</v>
      </c>
      <c r="H1" s="373"/>
      <c r="I1" s="103"/>
      <c r="J1" s="102" t="s">
        <v>99</v>
      </c>
      <c r="K1" s="101" t="s">
        <v>100</v>
      </c>
      <c r="L1" s="102" t="s">
        <v>101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81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2:11" ht="22.5" customHeight="1">
      <c r="B7" s="28"/>
      <c r="C7" s="29"/>
      <c r="D7" s="29"/>
      <c r="E7" s="366" t="str">
        <f>'Rekapitulace stavby'!K6</f>
        <v>Olomouc - Oprava III. nádvoří Rektorátu UPOL</v>
      </c>
      <c r="F7" s="367"/>
      <c r="G7" s="367"/>
      <c r="H7" s="367"/>
      <c r="I7" s="105"/>
      <c r="J7" s="29"/>
      <c r="K7" s="31"/>
    </row>
    <row r="8" spans="2:11" s="1" customFormat="1" ht="13.5">
      <c r="B8" s="41"/>
      <c r="C8" s="42"/>
      <c r="D8" s="37" t="s">
        <v>103</v>
      </c>
      <c r="E8" s="42"/>
      <c r="F8" s="42"/>
      <c r="G8" s="42"/>
      <c r="H8" s="42"/>
      <c r="I8" s="106"/>
      <c r="J8" s="42"/>
      <c r="K8" s="45"/>
    </row>
    <row r="9" spans="2:11" s="1" customFormat="1" ht="36.95" customHeight="1">
      <c r="B9" s="41"/>
      <c r="C9" s="42"/>
      <c r="D9" s="42"/>
      <c r="E9" s="368" t="s">
        <v>1251</v>
      </c>
      <c r="F9" s="369"/>
      <c r="G9" s="369"/>
      <c r="H9" s="369"/>
      <c r="I9" s="10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3. 7. 2017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7" t="s">
        <v>30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7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7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36" t="s">
        <v>5</v>
      </c>
      <c r="F24" s="336"/>
      <c r="G24" s="336"/>
      <c r="H24" s="336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38</v>
      </c>
      <c r="E27" s="42"/>
      <c r="F27" s="42"/>
      <c r="G27" s="42"/>
      <c r="H27" s="42"/>
      <c r="I27" s="106"/>
      <c r="J27" s="116">
        <f>ROUND(J87,2)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7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8">
        <f>ROUND(SUM(BE87:BE399),2)</f>
        <v>0</v>
      </c>
      <c r="G30" s="42"/>
      <c r="H30" s="42"/>
      <c r="I30" s="119">
        <v>0.21</v>
      </c>
      <c r="J30" s="118">
        <f>ROUND(ROUND((SUM(BE87:BE399)),2)*I30,2)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8">
        <f>ROUND(SUM(BF87:BF399),2)</f>
        <v>0</v>
      </c>
      <c r="G31" s="42"/>
      <c r="H31" s="42"/>
      <c r="I31" s="119">
        <v>0.15</v>
      </c>
      <c r="J31" s="118">
        <f>ROUND(ROUND((SUM(BF87:BF399)),2)*I31,2)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18">
        <f>ROUND(SUM(BG87:BG399),2)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18">
        <f>ROUND(SUM(BH87:BH399),2)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18">
        <f>ROUND(SUM(BI87:BI399),2)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48</v>
      </c>
      <c r="E36" s="71"/>
      <c r="F36" s="71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6" t="str">
        <f>E7</f>
        <v>Olomouc - Oprava III. nádvoří Rektorátu UPOL</v>
      </c>
      <c r="F45" s="367"/>
      <c r="G45" s="367"/>
      <c r="H45" s="367"/>
      <c r="I45" s="106"/>
      <c r="J45" s="42"/>
      <c r="K45" s="45"/>
    </row>
    <row r="46" spans="2:11" s="1" customFormat="1" ht="14.45" customHeight="1">
      <c r="B46" s="41"/>
      <c r="C46" s="37" t="s">
        <v>103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8" t="str">
        <f>E9</f>
        <v>5 - IO 04 - Terénní a sadové úpravy</v>
      </c>
      <c r="F47" s="369"/>
      <c r="G47" s="369"/>
      <c r="H47" s="369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Křížkovského č.o.8, č.p. 511</v>
      </c>
      <c r="G49" s="42"/>
      <c r="H49" s="42"/>
      <c r="I49" s="107" t="s">
        <v>25</v>
      </c>
      <c r="J49" s="108" t="str">
        <f>IF(J12="","",J12)</f>
        <v>3. 7. 2017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Univerzita Palackého v Olomouci</v>
      </c>
      <c r="G51" s="42"/>
      <c r="H51" s="42"/>
      <c r="I51" s="107" t="s">
        <v>33</v>
      </c>
      <c r="J51" s="35" t="str">
        <f>E21</f>
        <v>Atelier Polách &amp; Bravenec s.r.o.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11" s="1" customFormat="1" ht="29.25" customHeight="1">
      <c r="B54" s="41"/>
      <c r="C54" s="130" t="s">
        <v>106</v>
      </c>
      <c r="D54" s="120"/>
      <c r="E54" s="120"/>
      <c r="F54" s="120"/>
      <c r="G54" s="120"/>
      <c r="H54" s="120"/>
      <c r="I54" s="131"/>
      <c r="J54" s="132" t="s">
        <v>107</v>
      </c>
      <c r="K54" s="13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108</v>
      </c>
      <c r="D56" s="42"/>
      <c r="E56" s="42"/>
      <c r="F56" s="42"/>
      <c r="G56" s="42"/>
      <c r="H56" s="42"/>
      <c r="I56" s="106"/>
      <c r="J56" s="116">
        <f>J87</f>
        <v>0</v>
      </c>
      <c r="K56" s="45"/>
      <c r="AU56" s="24" t="s">
        <v>109</v>
      </c>
    </row>
    <row r="57" spans="2:11" s="7" customFormat="1" ht="24.95" customHeight="1">
      <c r="B57" s="135"/>
      <c r="C57" s="136"/>
      <c r="D57" s="137" t="s">
        <v>110</v>
      </c>
      <c r="E57" s="138"/>
      <c r="F57" s="138"/>
      <c r="G57" s="138"/>
      <c r="H57" s="138"/>
      <c r="I57" s="139"/>
      <c r="J57" s="140">
        <f>J88</f>
        <v>0</v>
      </c>
      <c r="K57" s="141"/>
    </row>
    <row r="58" spans="2:11" s="8" customFormat="1" ht="19.9" customHeight="1">
      <c r="B58" s="142"/>
      <c r="C58" s="143"/>
      <c r="D58" s="144" t="s">
        <v>1252</v>
      </c>
      <c r="E58" s="145"/>
      <c r="F58" s="145"/>
      <c r="G58" s="145"/>
      <c r="H58" s="145"/>
      <c r="I58" s="146"/>
      <c r="J58" s="147">
        <f>J89</f>
        <v>0</v>
      </c>
      <c r="K58" s="148"/>
    </row>
    <row r="59" spans="2:11" s="8" customFormat="1" ht="19.9" customHeight="1">
      <c r="B59" s="142"/>
      <c r="C59" s="143"/>
      <c r="D59" s="144" t="s">
        <v>1253</v>
      </c>
      <c r="E59" s="145"/>
      <c r="F59" s="145"/>
      <c r="G59" s="145"/>
      <c r="H59" s="145"/>
      <c r="I59" s="146"/>
      <c r="J59" s="147">
        <f>J262</f>
        <v>0</v>
      </c>
      <c r="K59" s="148"/>
    </row>
    <row r="60" spans="2:11" s="8" customFormat="1" ht="19.9" customHeight="1">
      <c r="B60" s="142"/>
      <c r="C60" s="143"/>
      <c r="D60" s="144" t="s">
        <v>1029</v>
      </c>
      <c r="E60" s="145"/>
      <c r="F60" s="145"/>
      <c r="G60" s="145"/>
      <c r="H60" s="145"/>
      <c r="I60" s="146"/>
      <c r="J60" s="147">
        <f>J270</f>
        <v>0</v>
      </c>
      <c r="K60" s="148"/>
    </row>
    <row r="61" spans="2:11" s="8" customFormat="1" ht="19.9" customHeight="1">
      <c r="B61" s="142"/>
      <c r="C61" s="143"/>
      <c r="D61" s="144" t="s">
        <v>113</v>
      </c>
      <c r="E61" s="145"/>
      <c r="F61" s="145"/>
      <c r="G61" s="145"/>
      <c r="H61" s="145"/>
      <c r="I61" s="146"/>
      <c r="J61" s="147">
        <f>J285</f>
        <v>0</v>
      </c>
      <c r="K61" s="148"/>
    </row>
    <row r="62" spans="2:11" s="8" customFormat="1" ht="19.9" customHeight="1">
      <c r="B62" s="142"/>
      <c r="C62" s="143"/>
      <c r="D62" s="144" t="s">
        <v>232</v>
      </c>
      <c r="E62" s="145"/>
      <c r="F62" s="145"/>
      <c r="G62" s="145"/>
      <c r="H62" s="145"/>
      <c r="I62" s="146"/>
      <c r="J62" s="147">
        <f>J337</f>
        <v>0</v>
      </c>
      <c r="K62" s="148"/>
    </row>
    <row r="63" spans="2:11" s="8" customFormat="1" ht="19.9" customHeight="1">
      <c r="B63" s="142"/>
      <c r="C63" s="143"/>
      <c r="D63" s="144" t="s">
        <v>114</v>
      </c>
      <c r="E63" s="145"/>
      <c r="F63" s="145"/>
      <c r="G63" s="145"/>
      <c r="H63" s="145"/>
      <c r="I63" s="146"/>
      <c r="J63" s="147">
        <f>J343</f>
        <v>0</v>
      </c>
      <c r="K63" s="148"/>
    </row>
    <row r="64" spans="2:11" s="7" customFormat="1" ht="24.95" customHeight="1">
      <c r="B64" s="135"/>
      <c r="C64" s="136"/>
      <c r="D64" s="137" t="s">
        <v>115</v>
      </c>
      <c r="E64" s="138"/>
      <c r="F64" s="138"/>
      <c r="G64" s="138"/>
      <c r="H64" s="138"/>
      <c r="I64" s="139"/>
      <c r="J64" s="140">
        <f>J345</f>
        <v>0</v>
      </c>
      <c r="K64" s="141"/>
    </row>
    <row r="65" spans="2:11" s="8" customFormat="1" ht="19.9" customHeight="1">
      <c r="B65" s="142"/>
      <c r="C65" s="143"/>
      <c r="D65" s="144" t="s">
        <v>233</v>
      </c>
      <c r="E65" s="145"/>
      <c r="F65" s="145"/>
      <c r="G65" s="145"/>
      <c r="H65" s="145"/>
      <c r="I65" s="146"/>
      <c r="J65" s="147">
        <f>J346</f>
        <v>0</v>
      </c>
      <c r="K65" s="148"/>
    </row>
    <row r="66" spans="2:11" s="8" customFormat="1" ht="19.9" customHeight="1">
      <c r="B66" s="142"/>
      <c r="C66" s="143"/>
      <c r="D66" s="144" t="s">
        <v>116</v>
      </c>
      <c r="E66" s="145"/>
      <c r="F66" s="145"/>
      <c r="G66" s="145"/>
      <c r="H66" s="145"/>
      <c r="I66" s="146"/>
      <c r="J66" s="147">
        <f>J360</f>
        <v>0</v>
      </c>
      <c r="K66" s="148"/>
    </row>
    <row r="67" spans="2:11" s="8" customFormat="1" ht="19.9" customHeight="1">
      <c r="B67" s="142"/>
      <c r="C67" s="143"/>
      <c r="D67" s="144" t="s">
        <v>1254</v>
      </c>
      <c r="E67" s="145"/>
      <c r="F67" s="145"/>
      <c r="G67" s="145"/>
      <c r="H67" s="145"/>
      <c r="I67" s="146"/>
      <c r="J67" s="147">
        <f>J383</f>
        <v>0</v>
      </c>
      <c r="K67" s="148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06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27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28"/>
      <c r="J73" s="60"/>
      <c r="K73" s="60"/>
      <c r="L73" s="41"/>
    </row>
    <row r="74" spans="2:12" s="1" customFormat="1" ht="36.95" customHeight="1">
      <c r="B74" s="41"/>
      <c r="C74" s="61" t="s">
        <v>117</v>
      </c>
      <c r="L74" s="41"/>
    </row>
    <row r="75" spans="2:12" s="1" customFormat="1" ht="6.95" customHeight="1">
      <c r="B75" s="41"/>
      <c r="L75" s="41"/>
    </row>
    <row r="76" spans="2:12" s="1" customFormat="1" ht="14.45" customHeight="1">
      <c r="B76" s="41"/>
      <c r="C76" s="63" t="s">
        <v>19</v>
      </c>
      <c r="L76" s="41"/>
    </row>
    <row r="77" spans="2:12" s="1" customFormat="1" ht="22.5" customHeight="1">
      <c r="B77" s="41"/>
      <c r="E77" s="370" t="str">
        <f>E7</f>
        <v>Olomouc - Oprava III. nádvoří Rektorátu UPOL</v>
      </c>
      <c r="F77" s="371"/>
      <c r="G77" s="371"/>
      <c r="H77" s="371"/>
      <c r="L77" s="41"/>
    </row>
    <row r="78" spans="2:12" s="1" customFormat="1" ht="14.45" customHeight="1">
      <c r="B78" s="41"/>
      <c r="C78" s="63" t="s">
        <v>103</v>
      </c>
      <c r="L78" s="41"/>
    </row>
    <row r="79" spans="2:12" s="1" customFormat="1" ht="23.25" customHeight="1">
      <c r="B79" s="41"/>
      <c r="E79" s="347" t="str">
        <f>E9</f>
        <v>5 - IO 04 - Terénní a sadové úpravy</v>
      </c>
      <c r="F79" s="372"/>
      <c r="G79" s="372"/>
      <c r="H79" s="372"/>
      <c r="L79" s="41"/>
    </row>
    <row r="80" spans="2:12" s="1" customFormat="1" ht="6.95" customHeight="1">
      <c r="B80" s="41"/>
      <c r="L80" s="41"/>
    </row>
    <row r="81" spans="2:12" s="1" customFormat="1" ht="18" customHeight="1">
      <c r="B81" s="41"/>
      <c r="C81" s="63" t="s">
        <v>23</v>
      </c>
      <c r="F81" s="149" t="str">
        <f>F12</f>
        <v>Křížkovského č.o.8, č.p. 511</v>
      </c>
      <c r="I81" s="150" t="s">
        <v>25</v>
      </c>
      <c r="J81" s="67" t="str">
        <f>IF(J12="","",J12)</f>
        <v>3. 7. 2017</v>
      </c>
      <c r="L81" s="41"/>
    </row>
    <row r="82" spans="2:12" s="1" customFormat="1" ht="6.95" customHeight="1">
      <c r="B82" s="41"/>
      <c r="L82" s="41"/>
    </row>
    <row r="83" spans="2:12" s="1" customFormat="1" ht="13.5">
      <c r="B83" s="41"/>
      <c r="C83" s="63" t="s">
        <v>27</v>
      </c>
      <c r="F83" s="149" t="str">
        <f>E15</f>
        <v xml:space="preserve"> Univerzita Palackého v Olomouci</v>
      </c>
      <c r="I83" s="150" t="s">
        <v>33</v>
      </c>
      <c r="J83" s="149" t="str">
        <f>E21</f>
        <v>Atelier Polách &amp; Bravenec s.r.o.</v>
      </c>
      <c r="L83" s="41"/>
    </row>
    <row r="84" spans="2:12" s="1" customFormat="1" ht="14.45" customHeight="1">
      <c r="B84" s="41"/>
      <c r="C84" s="63" t="s">
        <v>31</v>
      </c>
      <c r="F84" s="149" t="str">
        <f>IF(E18="","",E18)</f>
        <v/>
      </c>
      <c r="L84" s="41"/>
    </row>
    <row r="85" spans="2:12" s="1" customFormat="1" ht="10.35" customHeight="1">
      <c r="B85" s="41"/>
      <c r="L85" s="41"/>
    </row>
    <row r="86" spans="2:20" s="9" customFormat="1" ht="29.25" customHeight="1">
      <c r="B86" s="151"/>
      <c r="C86" s="152" t="s">
        <v>118</v>
      </c>
      <c r="D86" s="153" t="s">
        <v>57</v>
      </c>
      <c r="E86" s="153" t="s">
        <v>53</v>
      </c>
      <c r="F86" s="153" t="s">
        <v>119</v>
      </c>
      <c r="G86" s="153" t="s">
        <v>120</v>
      </c>
      <c r="H86" s="153" t="s">
        <v>121</v>
      </c>
      <c r="I86" s="154" t="s">
        <v>122</v>
      </c>
      <c r="J86" s="153" t="s">
        <v>107</v>
      </c>
      <c r="K86" s="155" t="s">
        <v>123</v>
      </c>
      <c r="L86" s="151"/>
      <c r="M86" s="73" t="s">
        <v>124</v>
      </c>
      <c r="N86" s="74" t="s">
        <v>42</v>
      </c>
      <c r="O86" s="74" t="s">
        <v>125</v>
      </c>
      <c r="P86" s="74" t="s">
        <v>126</v>
      </c>
      <c r="Q86" s="74" t="s">
        <v>127</v>
      </c>
      <c r="R86" s="74" t="s">
        <v>128</v>
      </c>
      <c r="S86" s="74" t="s">
        <v>129</v>
      </c>
      <c r="T86" s="75" t="s">
        <v>130</v>
      </c>
    </row>
    <row r="87" spans="2:63" s="1" customFormat="1" ht="29.25" customHeight="1">
      <c r="B87" s="41"/>
      <c r="C87" s="77" t="s">
        <v>108</v>
      </c>
      <c r="J87" s="156">
        <f>BK87</f>
        <v>0</v>
      </c>
      <c r="L87" s="41"/>
      <c r="M87" s="76"/>
      <c r="N87" s="68"/>
      <c r="O87" s="68"/>
      <c r="P87" s="157">
        <f>P88+P345</f>
        <v>0</v>
      </c>
      <c r="Q87" s="68"/>
      <c r="R87" s="157">
        <f>R88+R345</f>
        <v>29.925019099999993</v>
      </c>
      <c r="S87" s="68"/>
      <c r="T87" s="158">
        <f>T88+T345</f>
        <v>3.0764</v>
      </c>
      <c r="AT87" s="24" t="s">
        <v>71</v>
      </c>
      <c r="AU87" s="24" t="s">
        <v>109</v>
      </c>
      <c r="BK87" s="159">
        <f>BK88+BK345</f>
        <v>0</v>
      </c>
    </row>
    <row r="88" spans="2:63" s="10" customFormat="1" ht="37.35" customHeight="1">
      <c r="B88" s="160"/>
      <c r="D88" s="161" t="s">
        <v>71</v>
      </c>
      <c r="E88" s="162" t="s">
        <v>131</v>
      </c>
      <c r="F88" s="162" t="s">
        <v>132</v>
      </c>
      <c r="I88" s="163"/>
      <c r="J88" s="164">
        <f>BK88</f>
        <v>0</v>
      </c>
      <c r="L88" s="160"/>
      <c r="M88" s="165"/>
      <c r="N88" s="166"/>
      <c r="O88" s="166"/>
      <c r="P88" s="167">
        <f>P89+P262+P270+P285+P337+P343</f>
        <v>0</v>
      </c>
      <c r="Q88" s="166"/>
      <c r="R88" s="167">
        <f>R89+R262+R270+R285+R337+R343</f>
        <v>29.878857999999994</v>
      </c>
      <c r="S88" s="166"/>
      <c r="T88" s="168">
        <f>T89+T262+T270+T285+T337+T343</f>
        <v>3.0764</v>
      </c>
      <c r="AR88" s="161" t="s">
        <v>77</v>
      </c>
      <c r="AT88" s="169" t="s">
        <v>71</v>
      </c>
      <c r="AU88" s="169" t="s">
        <v>72</v>
      </c>
      <c r="AY88" s="161" t="s">
        <v>133</v>
      </c>
      <c r="BK88" s="170">
        <f>BK89+BK262+BK270+BK285+BK337+BK343</f>
        <v>0</v>
      </c>
    </row>
    <row r="89" spans="2:63" s="10" customFormat="1" ht="19.9" customHeight="1">
      <c r="B89" s="160"/>
      <c r="D89" s="171" t="s">
        <v>71</v>
      </c>
      <c r="E89" s="172" t="s">
        <v>77</v>
      </c>
      <c r="F89" s="172" t="s">
        <v>1255</v>
      </c>
      <c r="I89" s="163"/>
      <c r="J89" s="173">
        <f>BK89</f>
        <v>0</v>
      </c>
      <c r="L89" s="160"/>
      <c r="M89" s="165"/>
      <c r="N89" s="166"/>
      <c r="O89" s="166"/>
      <c r="P89" s="167">
        <f>SUM(P90:P261)</f>
        <v>0</v>
      </c>
      <c r="Q89" s="166"/>
      <c r="R89" s="167">
        <f>SUM(R90:R261)</f>
        <v>17.230902999999998</v>
      </c>
      <c r="S89" s="166"/>
      <c r="T89" s="168">
        <f>SUM(T90:T261)</f>
        <v>0</v>
      </c>
      <c r="AR89" s="161" t="s">
        <v>77</v>
      </c>
      <c r="AT89" s="169" t="s">
        <v>71</v>
      </c>
      <c r="AU89" s="169" t="s">
        <v>77</v>
      </c>
      <c r="AY89" s="161" t="s">
        <v>133</v>
      </c>
      <c r="BK89" s="170">
        <f>SUM(BK90:BK261)</f>
        <v>0</v>
      </c>
    </row>
    <row r="90" spans="2:65" s="1" customFormat="1" ht="22.5" customHeight="1">
      <c r="B90" s="174"/>
      <c r="C90" s="175" t="s">
        <v>77</v>
      </c>
      <c r="D90" s="175" t="s">
        <v>135</v>
      </c>
      <c r="E90" s="176" t="s">
        <v>1256</v>
      </c>
      <c r="F90" s="177" t="s">
        <v>1257</v>
      </c>
      <c r="G90" s="178" t="s">
        <v>236</v>
      </c>
      <c r="H90" s="179">
        <v>30</v>
      </c>
      <c r="I90" s="180"/>
      <c r="J90" s="181">
        <f>ROUND(I90*H90,2)</f>
        <v>0</v>
      </c>
      <c r="K90" s="177" t="s">
        <v>139</v>
      </c>
      <c r="L90" s="41"/>
      <c r="M90" s="182" t="s">
        <v>5</v>
      </c>
      <c r="N90" s="183" t="s">
        <v>43</v>
      </c>
      <c r="O90" s="42"/>
      <c r="P90" s="184">
        <f>O90*H90</f>
        <v>0</v>
      </c>
      <c r="Q90" s="184">
        <v>0.00018</v>
      </c>
      <c r="R90" s="184">
        <f>Q90*H90</f>
        <v>0.0054</v>
      </c>
      <c r="S90" s="184">
        <v>0</v>
      </c>
      <c r="T90" s="185">
        <f>S90*H90</f>
        <v>0</v>
      </c>
      <c r="AR90" s="24" t="s">
        <v>88</v>
      </c>
      <c r="AT90" s="24" t="s">
        <v>135</v>
      </c>
      <c r="AU90" s="24" t="s">
        <v>81</v>
      </c>
      <c r="AY90" s="24" t="s">
        <v>133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4" t="s">
        <v>77</v>
      </c>
      <c r="BK90" s="186">
        <f>ROUND(I90*H90,2)</f>
        <v>0</v>
      </c>
      <c r="BL90" s="24" t="s">
        <v>88</v>
      </c>
      <c r="BM90" s="24" t="s">
        <v>1258</v>
      </c>
    </row>
    <row r="91" spans="2:65" s="1" customFormat="1" ht="22.5" customHeight="1">
      <c r="B91" s="174"/>
      <c r="C91" s="175" t="s">
        <v>81</v>
      </c>
      <c r="D91" s="175" t="s">
        <v>135</v>
      </c>
      <c r="E91" s="176" t="s">
        <v>1259</v>
      </c>
      <c r="F91" s="177" t="s">
        <v>1260</v>
      </c>
      <c r="G91" s="178" t="s">
        <v>190</v>
      </c>
      <c r="H91" s="179">
        <v>5</v>
      </c>
      <c r="I91" s="180"/>
      <c r="J91" s="181">
        <f>ROUND(I91*H91,2)</f>
        <v>0</v>
      </c>
      <c r="K91" s="177" t="s">
        <v>139</v>
      </c>
      <c r="L91" s="41"/>
      <c r="M91" s="182" t="s">
        <v>5</v>
      </c>
      <c r="N91" s="183" t="s">
        <v>43</v>
      </c>
      <c r="O91" s="42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AR91" s="24" t="s">
        <v>88</v>
      </c>
      <c r="AT91" s="24" t="s">
        <v>135</v>
      </c>
      <c r="AU91" s="24" t="s">
        <v>81</v>
      </c>
      <c r="AY91" s="24" t="s">
        <v>133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4" t="s">
        <v>77</v>
      </c>
      <c r="BK91" s="186">
        <f>ROUND(I91*H91,2)</f>
        <v>0</v>
      </c>
      <c r="BL91" s="24" t="s">
        <v>88</v>
      </c>
      <c r="BM91" s="24" t="s">
        <v>1261</v>
      </c>
    </row>
    <row r="92" spans="2:51" s="11" customFormat="1" ht="13.5">
      <c r="B92" s="187"/>
      <c r="D92" s="188" t="s">
        <v>141</v>
      </c>
      <c r="E92" s="189" t="s">
        <v>5</v>
      </c>
      <c r="F92" s="190" t="s">
        <v>1262</v>
      </c>
      <c r="H92" s="191" t="s">
        <v>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91" t="s">
        <v>141</v>
      </c>
      <c r="AU92" s="191" t="s">
        <v>81</v>
      </c>
      <c r="AV92" s="11" t="s">
        <v>77</v>
      </c>
      <c r="AW92" s="11" t="s">
        <v>36</v>
      </c>
      <c r="AX92" s="11" t="s">
        <v>72</v>
      </c>
      <c r="AY92" s="191" t="s">
        <v>133</v>
      </c>
    </row>
    <row r="93" spans="2:51" s="11" customFormat="1" ht="13.5">
      <c r="B93" s="187"/>
      <c r="D93" s="188" t="s">
        <v>141</v>
      </c>
      <c r="E93" s="189" t="s">
        <v>5</v>
      </c>
      <c r="F93" s="190" t="s">
        <v>1263</v>
      </c>
      <c r="H93" s="191" t="s">
        <v>5</v>
      </c>
      <c r="I93" s="192"/>
      <c r="L93" s="187"/>
      <c r="M93" s="193"/>
      <c r="N93" s="194"/>
      <c r="O93" s="194"/>
      <c r="P93" s="194"/>
      <c r="Q93" s="194"/>
      <c r="R93" s="194"/>
      <c r="S93" s="194"/>
      <c r="T93" s="195"/>
      <c r="AT93" s="191" t="s">
        <v>141</v>
      </c>
      <c r="AU93" s="191" t="s">
        <v>81</v>
      </c>
      <c r="AV93" s="11" t="s">
        <v>77</v>
      </c>
      <c r="AW93" s="11" t="s">
        <v>36</v>
      </c>
      <c r="AX93" s="11" t="s">
        <v>72</v>
      </c>
      <c r="AY93" s="191" t="s">
        <v>133</v>
      </c>
    </row>
    <row r="94" spans="2:51" s="12" customFormat="1" ht="13.5">
      <c r="B94" s="196"/>
      <c r="D94" s="188" t="s">
        <v>141</v>
      </c>
      <c r="E94" s="197" t="s">
        <v>5</v>
      </c>
      <c r="F94" s="198" t="s">
        <v>91</v>
      </c>
      <c r="H94" s="199">
        <v>5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141</v>
      </c>
      <c r="AU94" s="197" t="s">
        <v>81</v>
      </c>
      <c r="AV94" s="12" t="s">
        <v>81</v>
      </c>
      <c r="AW94" s="12" t="s">
        <v>36</v>
      </c>
      <c r="AX94" s="12" t="s">
        <v>72</v>
      </c>
      <c r="AY94" s="197" t="s">
        <v>133</v>
      </c>
    </row>
    <row r="95" spans="2:51" s="13" customFormat="1" ht="13.5">
      <c r="B95" s="204"/>
      <c r="D95" s="188" t="s">
        <v>141</v>
      </c>
      <c r="E95" s="205" t="s">
        <v>5</v>
      </c>
      <c r="F95" s="206" t="s">
        <v>145</v>
      </c>
      <c r="H95" s="207">
        <v>5</v>
      </c>
      <c r="I95" s="208"/>
      <c r="L95" s="204"/>
      <c r="M95" s="209"/>
      <c r="N95" s="210"/>
      <c r="O95" s="210"/>
      <c r="P95" s="210"/>
      <c r="Q95" s="210"/>
      <c r="R95" s="210"/>
      <c r="S95" s="210"/>
      <c r="T95" s="211"/>
      <c r="AT95" s="205" t="s">
        <v>141</v>
      </c>
      <c r="AU95" s="205" t="s">
        <v>81</v>
      </c>
      <c r="AV95" s="13" t="s">
        <v>85</v>
      </c>
      <c r="AW95" s="13" t="s">
        <v>36</v>
      </c>
      <c r="AX95" s="13" t="s">
        <v>72</v>
      </c>
      <c r="AY95" s="205" t="s">
        <v>133</v>
      </c>
    </row>
    <row r="96" spans="2:51" s="14" customFormat="1" ht="13.5">
      <c r="B96" s="212"/>
      <c r="D96" s="213" t="s">
        <v>141</v>
      </c>
      <c r="E96" s="214" t="s">
        <v>5</v>
      </c>
      <c r="F96" s="215" t="s">
        <v>146</v>
      </c>
      <c r="H96" s="216">
        <v>5</v>
      </c>
      <c r="I96" s="217"/>
      <c r="L96" s="212"/>
      <c r="M96" s="218"/>
      <c r="N96" s="219"/>
      <c r="O96" s="219"/>
      <c r="P96" s="219"/>
      <c r="Q96" s="219"/>
      <c r="R96" s="219"/>
      <c r="S96" s="219"/>
      <c r="T96" s="220"/>
      <c r="AT96" s="221" t="s">
        <v>141</v>
      </c>
      <c r="AU96" s="221" t="s">
        <v>81</v>
      </c>
      <c r="AV96" s="14" t="s">
        <v>88</v>
      </c>
      <c r="AW96" s="14" t="s">
        <v>36</v>
      </c>
      <c r="AX96" s="14" t="s">
        <v>77</v>
      </c>
      <c r="AY96" s="221" t="s">
        <v>133</v>
      </c>
    </row>
    <row r="97" spans="2:65" s="1" customFormat="1" ht="31.5" customHeight="1">
      <c r="B97" s="174"/>
      <c r="C97" s="175" t="s">
        <v>85</v>
      </c>
      <c r="D97" s="175" t="s">
        <v>135</v>
      </c>
      <c r="E97" s="176" t="s">
        <v>1264</v>
      </c>
      <c r="F97" s="177" t="s">
        <v>1265</v>
      </c>
      <c r="G97" s="178" t="s">
        <v>190</v>
      </c>
      <c r="H97" s="179">
        <v>5</v>
      </c>
      <c r="I97" s="180"/>
      <c r="J97" s="181">
        <f>ROUND(I97*H97,2)</f>
        <v>0</v>
      </c>
      <c r="K97" s="177" t="s">
        <v>139</v>
      </c>
      <c r="L97" s="41"/>
      <c r="M97" s="182" t="s">
        <v>5</v>
      </c>
      <c r="N97" s="183" t="s">
        <v>43</v>
      </c>
      <c r="O97" s="42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AR97" s="24" t="s">
        <v>88</v>
      </c>
      <c r="AT97" s="24" t="s">
        <v>135</v>
      </c>
      <c r="AU97" s="24" t="s">
        <v>81</v>
      </c>
      <c r="AY97" s="24" t="s">
        <v>133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4" t="s">
        <v>77</v>
      </c>
      <c r="BK97" s="186">
        <f>ROUND(I97*H97,2)</f>
        <v>0</v>
      </c>
      <c r="BL97" s="24" t="s">
        <v>88</v>
      </c>
      <c r="BM97" s="24" t="s">
        <v>1266</v>
      </c>
    </row>
    <row r="98" spans="2:51" s="11" customFormat="1" ht="13.5">
      <c r="B98" s="187"/>
      <c r="D98" s="188" t="s">
        <v>141</v>
      </c>
      <c r="E98" s="189" t="s">
        <v>5</v>
      </c>
      <c r="F98" s="190" t="s">
        <v>1267</v>
      </c>
      <c r="H98" s="191" t="s">
        <v>5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91" t="s">
        <v>141</v>
      </c>
      <c r="AU98" s="191" t="s">
        <v>81</v>
      </c>
      <c r="AV98" s="11" t="s">
        <v>77</v>
      </c>
      <c r="AW98" s="11" t="s">
        <v>36</v>
      </c>
      <c r="AX98" s="11" t="s">
        <v>72</v>
      </c>
      <c r="AY98" s="191" t="s">
        <v>133</v>
      </c>
    </row>
    <row r="99" spans="2:51" s="11" customFormat="1" ht="13.5">
      <c r="B99" s="187"/>
      <c r="D99" s="188" t="s">
        <v>141</v>
      </c>
      <c r="E99" s="189" t="s">
        <v>5</v>
      </c>
      <c r="F99" s="190" t="s">
        <v>1263</v>
      </c>
      <c r="H99" s="191" t="s">
        <v>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91" t="s">
        <v>141</v>
      </c>
      <c r="AU99" s="191" t="s">
        <v>81</v>
      </c>
      <c r="AV99" s="11" t="s">
        <v>77</v>
      </c>
      <c r="AW99" s="11" t="s">
        <v>36</v>
      </c>
      <c r="AX99" s="11" t="s">
        <v>72</v>
      </c>
      <c r="AY99" s="191" t="s">
        <v>133</v>
      </c>
    </row>
    <row r="100" spans="2:51" s="12" customFormat="1" ht="13.5">
      <c r="B100" s="196"/>
      <c r="D100" s="188" t="s">
        <v>141</v>
      </c>
      <c r="E100" s="197" t="s">
        <v>5</v>
      </c>
      <c r="F100" s="198" t="s">
        <v>91</v>
      </c>
      <c r="H100" s="199">
        <v>5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141</v>
      </c>
      <c r="AU100" s="197" t="s">
        <v>81</v>
      </c>
      <c r="AV100" s="12" t="s">
        <v>81</v>
      </c>
      <c r="AW100" s="12" t="s">
        <v>36</v>
      </c>
      <c r="AX100" s="12" t="s">
        <v>72</v>
      </c>
      <c r="AY100" s="197" t="s">
        <v>133</v>
      </c>
    </row>
    <row r="101" spans="2:51" s="13" customFormat="1" ht="13.5">
      <c r="B101" s="204"/>
      <c r="D101" s="188" t="s">
        <v>141</v>
      </c>
      <c r="E101" s="205" t="s">
        <v>5</v>
      </c>
      <c r="F101" s="206" t="s">
        <v>145</v>
      </c>
      <c r="H101" s="207">
        <v>5</v>
      </c>
      <c r="I101" s="208"/>
      <c r="L101" s="204"/>
      <c r="M101" s="209"/>
      <c r="N101" s="210"/>
      <c r="O101" s="210"/>
      <c r="P101" s="210"/>
      <c r="Q101" s="210"/>
      <c r="R101" s="210"/>
      <c r="S101" s="210"/>
      <c r="T101" s="211"/>
      <c r="AT101" s="205" t="s">
        <v>141</v>
      </c>
      <c r="AU101" s="205" t="s">
        <v>81</v>
      </c>
      <c r="AV101" s="13" t="s">
        <v>85</v>
      </c>
      <c r="AW101" s="13" t="s">
        <v>36</v>
      </c>
      <c r="AX101" s="13" t="s">
        <v>72</v>
      </c>
      <c r="AY101" s="205" t="s">
        <v>133</v>
      </c>
    </row>
    <row r="102" spans="2:51" s="14" customFormat="1" ht="13.5">
      <c r="B102" s="212"/>
      <c r="D102" s="213" t="s">
        <v>141</v>
      </c>
      <c r="E102" s="214" t="s">
        <v>5</v>
      </c>
      <c r="F102" s="215" t="s">
        <v>146</v>
      </c>
      <c r="H102" s="216">
        <v>5</v>
      </c>
      <c r="I102" s="217"/>
      <c r="L102" s="212"/>
      <c r="M102" s="218"/>
      <c r="N102" s="219"/>
      <c r="O102" s="219"/>
      <c r="P102" s="219"/>
      <c r="Q102" s="219"/>
      <c r="R102" s="219"/>
      <c r="S102" s="219"/>
      <c r="T102" s="220"/>
      <c r="AT102" s="221" t="s">
        <v>141</v>
      </c>
      <c r="AU102" s="221" t="s">
        <v>81</v>
      </c>
      <c r="AV102" s="14" t="s">
        <v>88</v>
      </c>
      <c r="AW102" s="14" t="s">
        <v>36</v>
      </c>
      <c r="AX102" s="14" t="s">
        <v>77</v>
      </c>
      <c r="AY102" s="221" t="s">
        <v>133</v>
      </c>
    </row>
    <row r="103" spans="2:65" s="1" customFormat="1" ht="22.5" customHeight="1">
      <c r="B103" s="174"/>
      <c r="C103" s="175" t="s">
        <v>88</v>
      </c>
      <c r="D103" s="175" t="s">
        <v>135</v>
      </c>
      <c r="E103" s="176" t="s">
        <v>1268</v>
      </c>
      <c r="F103" s="177" t="s">
        <v>1269</v>
      </c>
      <c r="G103" s="178" t="s">
        <v>138</v>
      </c>
      <c r="H103" s="179">
        <v>4.11</v>
      </c>
      <c r="I103" s="180"/>
      <c r="J103" s="181">
        <f>ROUND(I103*H103,2)</f>
        <v>0</v>
      </c>
      <c r="K103" s="177" t="s">
        <v>139</v>
      </c>
      <c r="L103" s="41"/>
      <c r="M103" s="182" t="s">
        <v>5</v>
      </c>
      <c r="N103" s="183" t="s">
        <v>43</v>
      </c>
      <c r="O103" s="42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4" t="s">
        <v>88</v>
      </c>
      <c r="AT103" s="24" t="s">
        <v>135</v>
      </c>
      <c r="AU103" s="24" t="s">
        <v>81</v>
      </c>
      <c r="AY103" s="24" t="s">
        <v>133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4" t="s">
        <v>77</v>
      </c>
      <c r="BK103" s="186">
        <f>ROUND(I103*H103,2)</f>
        <v>0</v>
      </c>
      <c r="BL103" s="24" t="s">
        <v>88</v>
      </c>
      <c r="BM103" s="24" t="s">
        <v>1270</v>
      </c>
    </row>
    <row r="104" spans="2:51" s="11" customFormat="1" ht="13.5">
      <c r="B104" s="187"/>
      <c r="D104" s="188" t="s">
        <v>141</v>
      </c>
      <c r="E104" s="189" t="s">
        <v>5</v>
      </c>
      <c r="F104" s="190" t="s">
        <v>1271</v>
      </c>
      <c r="H104" s="191" t="s">
        <v>5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91" t="s">
        <v>141</v>
      </c>
      <c r="AU104" s="191" t="s">
        <v>81</v>
      </c>
      <c r="AV104" s="11" t="s">
        <v>77</v>
      </c>
      <c r="AW104" s="11" t="s">
        <v>36</v>
      </c>
      <c r="AX104" s="11" t="s">
        <v>72</v>
      </c>
      <c r="AY104" s="191" t="s">
        <v>133</v>
      </c>
    </row>
    <row r="105" spans="2:51" s="11" customFormat="1" ht="13.5">
      <c r="B105" s="187"/>
      <c r="D105" s="188" t="s">
        <v>141</v>
      </c>
      <c r="E105" s="189" t="s">
        <v>5</v>
      </c>
      <c r="F105" s="190" t="s">
        <v>1263</v>
      </c>
      <c r="H105" s="191" t="s">
        <v>5</v>
      </c>
      <c r="I105" s="192"/>
      <c r="L105" s="187"/>
      <c r="M105" s="193"/>
      <c r="N105" s="194"/>
      <c r="O105" s="194"/>
      <c r="P105" s="194"/>
      <c r="Q105" s="194"/>
      <c r="R105" s="194"/>
      <c r="S105" s="194"/>
      <c r="T105" s="195"/>
      <c r="AT105" s="191" t="s">
        <v>141</v>
      </c>
      <c r="AU105" s="191" t="s">
        <v>81</v>
      </c>
      <c r="AV105" s="11" t="s">
        <v>77</v>
      </c>
      <c r="AW105" s="11" t="s">
        <v>36</v>
      </c>
      <c r="AX105" s="11" t="s">
        <v>72</v>
      </c>
      <c r="AY105" s="191" t="s">
        <v>133</v>
      </c>
    </row>
    <row r="106" spans="2:51" s="12" customFormat="1" ht="13.5">
      <c r="B106" s="196"/>
      <c r="D106" s="188" t="s">
        <v>141</v>
      </c>
      <c r="E106" s="197" t="s">
        <v>5</v>
      </c>
      <c r="F106" s="198" t="s">
        <v>1272</v>
      </c>
      <c r="H106" s="199">
        <v>4.11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141</v>
      </c>
      <c r="AU106" s="197" t="s">
        <v>81</v>
      </c>
      <c r="AV106" s="12" t="s">
        <v>81</v>
      </c>
      <c r="AW106" s="12" t="s">
        <v>36</v>
      </c>
      <c r="AX106" s="12" t="s">
        <v>72</v>
      </c>
      <c r="AY106" s="197" t="s">
        <v>133</v>
      </c>
    </row>
    <row r="107" spans="2:51" s="13" customFormat="1" ht="13.5">
      <c r="B107" s="204"/>
      <c r="D107" s="188" t="s">
        <v>141</v>
      </c>
      <c r="E107" s="205" t="s">
        <v>5</v>
      </c>
      <c r="F107" s="206" t="s">
        <v>145</v>
      </c>
      <c r="H107" s="207">
        <v>4.11</v>
      </c>
      <c r="I107" s="208"/>
      <c r="L107" s="204"/>
      <c r="M107" s="209"/>
      <c r="N107" s="210"/>
      <c r="O107" s="210"/>
      <c r="P107" s="210"/>
      <c r="Q107" s="210"/>
      <c r="R107" s="210"/>
      <c r="S107" s="210"/>
      <c r="T107" s="211"/>
      <c r="AT107" s="205" t="s">
        <v>141</v>
      </c>
      <c r="AU107" s="205" t="s">
        <v>81</v>
      </c>
      <c r="AV107" s="13" t="s">
        <v>85</v>
      </c>
      <c r="AW107" s="13" t="s">
        <v>36</v>
      </c>
      <c r="AX107" s="13" t="s">
        <v>72</v>
      </c>
      <c r="AY107" s="205" t="s">
        <v>133</v>
      </c>
    </row>
    <row r="108" spans="2:51" s="14" customFormat="1" ht="13.5">
      <c r="B108" s="212"/>
      <c r="D108" s="213" t="s">
        <v>141</v>
      </c>
      <c r="E108" s="214" t="s">
        <v>5</v>
      </c>
      <c r="F108" s="215" t="s">
        <v>146</v>
      </c>
      <c r="H108" s="216">
        <v>4.11</v>
      </c>
      <c r="I108" s="217"/>
      <c r="L108" s="212"/>
      <c r="M108" s="218"/>
      <c r="N108" s="219"/>
      <c r="O108" s="219"/>
      <c r="P108" s="219"/>
      <c r="Q108" s="219"/>
      <c r="R108" s="219"/>
      <c r="S108" s="219"/>
      <c r="T108" s="220"/>
      <c r="AT108" s="221" t="s">
        <v>141</v>
      </c>
      <c r="AU108" s="221" t="s">
        <v>81</v>
      </c>
      <c r="AV108" s="14" t="s">
        <v>88</v>
      </c>
      <c r="AW108" s="14" t="s">
        <v>36</v>
      </c>
      <c r="AX108" s="14" t="s">
        <v>77</v>
      </c>
      <c r="AY108" s="221" t="s">
        <v>133</v>
      </c>
    </row>
    <row r="109" spans="2:65" s="1" customFormat="1" ht="22.5" customHeight="1">
      <c r="B109" s="174"/>
      <c r="C109" s="175" t="s">
        <v>91</v>
      </c>
      <c r="D109" s="175" t="s">
        <v>135</v>
      </c>
      <c r="E109" s="176" t="s">
        <v>1273</v>
      </c>
      <c r="F109" s="177" t="s">
        <v>1274</v>
      </c>
      <c r="G109" s="178" t="s">
        <v>138</v>
      </c>
      <c r="H109" s="179">
        <v>4.11</v>
      </c>
      <c r="I109" s="180"/>
      <c r="J109" s="181">
        <f>ROUND(I109*H109,2)</f>
        <v>0</v>
      </c>
      <c r="K109" s="177" t="s">
        <v>139</v>
      </c>
      <c r="L109" s="41"/>
      <c r="M109" s="182" t="s">
        <v>5</v>
      </c>
      <c r="N109" s="183" t="s">
        <v>43</v>
      </c>
      <c r="O109" s="42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AR109" s="24" t="s">
        <v>88</v>
      </c>
      <c r="AT109" s="24" t="s">
        <v>135</v>
      </c>
      <c r="AU109" s="24" t="s">
        <v>81</v>
      </c>
      <c r="AY109" s="24" t="s">
        <v>133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4" t="s">
        <v>77</v>
      </c>
      <c r="BK109" s="186">
        <f>ROUND(I109*H109,2)</f>
        <v>0</v>
      </c>
      <c r="BL109" s="24" t="s">
        <v>88</v>
      </c>
      <c r="BM109" s="24" t="s">
        <v>1275</v>
      </c>
    </row>
    <row r="110" spans="2:51" s="11" customFormat="1" ht="13.5">
      <c r="B110" s="187"/>
      <c r="D110" s="188" t="s">
        <v>141</v>
      </c>
      <c r="E110" s="189" t="s">
        <v>5</v>
      </c>
      <c r="F110" s="190" t="s">
        <v>1276</v>
      </c>
      <c r="H110" s="191" t="s">
        <v>5</v>
      </c>
      <c r="I110" s="192"/>
      <c r="L110" s="187"/>
      <c r="M110" s="193"/>
      <c r="N110" s="194"/>
      <c r="O110" s="194"/>
      <c r="P110" s="194"/>
      <c r="Q110" s="194"/>
      <c r="R110" s="194"/>
      <c r="S110" s="194"/>
      <c r="T110" s="195"/>
      <c r="AT110" s="191" t="s">
        <v>141</v>
      </c>
      <c r="AU110" s="191" t="s">
        <v>81</v>
      </c>
      <c r="AV110" s="11" t="s">
        <v>77</v>
      </c>
      <c r="AW110" s="11" t="s">
        <v>36</v>
      </c>
      <c r="AX110" s="11" t="s">
        <v>72</v>
      </c>
      <c r="AY110" s="191" t="s">
        <v>133</v>
      </c>
    </row>
    <row r="111" spans="2:51" s="11" customFormat="1" ht="13.5">
      <c r="B111" s="187"/>
      <c r="D111" s="188" t="s">
        <v>141</v>
      </c>
      <c r="E111" s="189" t="s">
        <v>5</v>
      </c>
      <c r="F111" s="190" t="s">
        <v>1263</v>
      </c>
      <c r="H111" s="191" t="s">
        <v>5</v>
      </c>
      <c r="I111" s="192"/>
      <c r="L111" s="187"/>
      <c r="M111" s="193"/>
      <c r="N111" s="194"/>
      <c r="O111" s="194"/>
      <c r="P111" s="194"/>
      <c r="Q111" s="194"/>
      <c r="R111" s="194"/>
      <c r="S111" s="194"/>
      <c r="T111" s="195"/>
      <c r="AT111" s="191" t="s">
        <v>141</v>
      </c>
      <c r="AU111" s="191" t="s">
        <v>81</v>
      </c>
      <c r="AV111" s="11" t="s">
        <v>77</v>
      </c>
      <c r="AW111" s="11" t="s">
        <v>36</v>
      </c>
      <c r="AX111" s="11" t="s">
        <v>72</v>
      </c>
      <c r="AY111" s="191" t="s">
        <v>133</v>
      </c>
    </row>
    <row r="112" spans="2:51" s="12" customFormat="1" ht="13.5">
      <c r="B112" s="196"/>
      <c r="D112" s="188" t="s">
        <v>141</v>
      </c>
      <c r="E112" s="197" t="s">
        <v>5</v>
      </c>
      <c r="F112" s="198" t="s">
        <v>1272</v>
      </c>
      <c r="H112" s="199">
        <v>4.11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141</v>
      </c>
      <c r="AU112" s="197" t="s">
        <v>81</v>
      </c>
      <c r="AV112" s="12" t="s">
        <v>81</v>
      </c>
      <c r="AW112" s="12" t="s">
        <v>36</v>
      </c>
      <c r="AX112" s="12" t="s">
        <v>72</v>
      </c>
      <c r="AY112" s="197" t="s">
        <v>133</v>
      </c>
    </row>
    <row r="113" spans="2:51" s="13" customFormat="1" ht="13.5">
      <c r="B113" s="204"/>
      <c r="D113" s="188" t="s">
        <v>141</v>
      </c>
      <c r="E113" s="205" t="s">
        <v>5</v>
      </c>
      <c r="F113" s="206" t="s">
        <v>145</v>
      </c>
      <c r="H113" s="207">
        <v>4.11</v>
      </c>
      <c r="I113" s="208"/>
      <c r="L113" s="204"/>
      <c r="M113" s="209"/>
      <c r="N113" s="210"/>
      <c r="O113" s="210"/>
      <c r="P113" s="210"/>
      <c r="Q113" s="210"/>
      <c r="R113" s="210"/>
      <c r="S113" s="210"/>
      <c r="T113" s="211"/>
      <c r="AT113" s="205" t="s">
        <v>141</v>
      </c>
      <c r="AU113" s="205" t="s">
        <v>81</v>
      </c>
      <c r="AV113" s="13" t="s">
        <v>85</v>
      </c>
      <c r="AW113" s="13" t="s">
        <v>36</v>
      </c>
      <c r="AX113" s="13" t="s">
        <v>72</v>
      </c>
      <c r="AY113" s="205" t="s">
        <v>133</v>
      </c>
    </row>
    <row r="114" spans="2:51" s="14" customFormat="1" ht="13.5">
      <c r="B114" s="212"/>
      <c r="D114" s="213" t="s">
        <v>141</v>
      </c>
      <c r="E114" s="214" t="s">
        <v>5</v>
      </c>
      <c r="F114" s="215" t="s">
        <v>146</v>
      </c>
      <c r="H114" s="216">
        <v>4.11</v>
      </c>
      <c r="I114" s="217"/>
      <c r="L114" s="212"/>
      <c r="M114" s="218"/>
      <c r="N114" s="219"/>
      <c r="O114" s="219"/>
      <c r="P114" s="219"/>
      <c r="Q114" s="219"/>
      <c r="R114" s="219"/>
      <c r="S114" s="219"/>
      <c r="T114" s="220"/>
      <c r="AT114" s="221" t="s">
        <v>141</v>
      </c>
      <c r="AU114" s="221" t="s">
        <v>81</v>
      </c>
      <c r="AV114" s="14" t="s">
        <v>88</v>
      </c>
      <c r="AW114" s="14" t="s">
        <v>36</v>
      </c>
      <c r="AX114" s="14" t="s">
        <v>77</v>
      </c>
      <c r="AY114" s="221" t="s">
        <v>133</v>
      </c>
    </row>
    <row r="115" spans="2:65" s="1" customFormat="1" ht="22.5" customHeight="1">
      <c r="B115" s="174"/>
      <c r="C115" s="175" t="s">
        <v>94</v>
      </c>
      <c r="D115" s="175" t="s">
        <v>135</v>
      </c>
      <c r="E115" s="176" t="s">
        <v>147</v>
      </c>
      <c r="F115" s="177" t="s">
        <v>148</v>
      </c>
      <c r="G115" s="178" t="s">
        <v>138</v>
      </c>
      <c r="H115" s="179">
        <v>4.11</v>
      </c>
      <c r="I115" s="180"/>
      <c r="J115" s="181">
        <f>ROUND(I115*H115,2)</f>
        <v>0</v>
      </c>
      <c r="K115" s="177" t="s">
        <v>139</v>
      </c>
      <c r="L115" s="41"/>
      <c r="M115" s="182" t="s">
        <v>5</v>
      </c>
      <c r="N115" s="183" t="s">
        <v>43</v>
      </c>
      <c r="O115" s="42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24" t="s">
        <v>88</v>
      </c>
      <c r="AT115" s="24" t="s">
        <v>135</v>
      </c>
      <c r="AU115" s="24" t="s">
        <v>81</v>
      </c>
      <c r="AY115" s="24" t="s">
        <v>133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4" t="s">
        <v>77</v>
      </c>
      <c r="BK115" s="186">
        <f>ROUND(I115*H115,2)</f>
        <v>0</v>
      </c>
      <c r="BL115" s="24" t="s">
        <v>88</v>
      </c>
      <c r="BM115" s="24" t="s">
        <v>1277</v>
      </c>
    </row>
    <row r="116" spans="2:51" s="11" customFormat="1" ht="13.5">
      <c r="B116" s="187"/>
      <c r="D116" s="188" t="s">
        <v>141</v>
      </c>
      <c r="E116" s="189" t="s">
        <v>5</v>
      </c>
      <c r="F116" s="190" t="s">
        <v>1276</v>
      </c>
      <c r="H116" s="191" t="s">
        <v>5</v>
      </c>
      <c r="I116" s="192"/>
      <c r="L116" s="187"/>
      <c r="M116" s="193"/>
      <c r="N116" s="194"/>
      <c r="O116" s="194"/>
      <c r="P116" s="194"/>
      <c r="Q116" s="194"/>
      <c r="R116" s="194"/>
      <c r="S116" s="194"/>
      <c r="T116" s="195"/>
      <c r="AT116" s="191" t="s">
        <v>141</v>
      </c>
      <c r="AU116" s="191" t="s">
        <v>81</v>
      </c>
      <c r="AV116" s="11" t="s">
        <v>77</v>
      </c>
      <c r="AW116" s="11" t="s">
        <v>36</v>
      </c>
      <c r="AX116" s="11" t="s">
        <v>72</v>
      </c>
      <c r="AY116" s="191" t="s">
        <v>133</v>
      </c>
    </row>
    <row r="117" spans="2:51" s="11" customFormat="1" ht="13.5">
      <c r="B117" s="187"/>
      <c r="D117" s="188" t="s">
        <v>141</v>
      </c>
      <c r="E117" s="189" t="s">
        <v>5</v>
      </c>
      <c r="F117" s="190" t="s">
        <v>1263</v>
      </c>
      <c r="H117" s="191" t="s">
        <v>5</v>
      </c>
      <c r="I117" s="192"/>
      <c r="L117" s="187"/>
      <c r="M117" s="193"/>
      <c r="N117" s="194"/>
      <c r="O117" s="194"/>
      <c r="P117" s="194"/>
      <c r="Q117" s="194"/>
      <c r="R117" s="194"/>
      <c r="S117" s="194"/>
      <c r="T117" s="195"/>
      <c r="AT117" s="191" t="s">
        <v>141</v>
      </c>
      <c r="AU117" s="191" t="s">
        <v>81</v>
      </c>
      <c r="AV117" s="11" t="s">
        <v>77</v>
      </c>
      <c r="AW117" s="11" t="s">
        <v>36</v>
      </c>
      <c r="AX117" s="11" t="s">
        <v>72</v>
      </c>
      <c r="AY117" s="191" t="s">
        <v>133</v>
      </c>
    </row>
    <row r="118" spans="2:51" s="12" customFormat="1" ht="13.5">
      <c r="B118" s="196"/>
      <c r="D118" s="188" t="s">
        <v>141</v>
      </c>
      <c r="E118" s="197" t="s">
        <v>5</v>
      </c>
      <c r="F118" s="198" t="s">
        <v>1272</v>
      </c>
      <c r="H118" s="199">
        <v>4.11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141</v>
      </c>
      <c r="AU118" s="197" t="s">
        <v>81</v>
      </c>
      <c r="AV118" s="12" t="s">
        <v>81</v>
      </c>
      <c r="AW118" s="12" t="s">
        <v>36</v>
      </c>
      <c r="AX118" s="12" t="s">
        <v>72</v>
      </c>
      <c r="AY118" s="197" t="s">
        <v>133</v>
      </c>
    </row>
    <row r="119" spans="2:51" s="13" customFormat="1" ht="13.5">
      <c r="B119" s="204"/>
      <c r="D119" s="188" t="s">
        <v>141</v>
      </c>
      <c r="E119" s="205" t="s">
        <v>5</v>
      </c>
      <c r="F119" s="206" t="s">
        <v>145</v>
      </c>
      <c r="H119" s="207">
        <v>4.11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141</v>
      </c>
      <c r="AU119" s="205" t="s">
        <v>81</v>
      </c>
      <c r="AV119" s="13" t="s">
        <v>85</v>
      </c>
      <c r="AW119" s="13" t="s">
        <v>36</v>
      </c>
      <c r="AX119" s="13" t="s">
        <v>72</v>
      </c>
      <c r="AY119" s="205" t="s">
        <v>133</v>
      </c>
    </row>
    <row r="120" spans="2:51" s="14" customFormat="1" ht="13.5">
      <c r="B120" s="212"/>
      <c r="D120" s="213" t="s">
        <v>141</v>
      </c>
      <c r="E120" s="214" t="s">
        <v>5</v>
      </c>
      <c r="F120" s="215" t="s">
        <v>146</v>
      </c>
      <c r="H120" s="216">
        <v>4.11</v>
      </c>
      <c r="I120" s="217"/>
      <c r="L120" s="212"/>
      <c r="M120" s="218"/>
      <c r="N120" s="219"/>
      <c r="O120" s="219"/>
      <c r="P120" s="219"/>
      <c r="Q120" s="219"/>
      <c r="R120" s="219"/>
      <c r="S120" s="219"/>
      <c r="T120" s="220"/>
      <c r="AT120" s="221" t="s">
        <v>141</v>
      </c>
      <c r="AU120" s="221" t="s">
        <v>81</v>
      </c>
      <c r="AV120" s="14" t="s">
        <v>88</v>
      </c>
      <c r="AW120" s="14" t="s">
        <v>36</v>
      </c>
      <c r="AX120" s="14" t="s">
        <v>77</v>
      </c>
      <c r="AY120" s="221" t="s">
        <v>133</v>
      </c>
    </row>
    <row r="121" spans="2:65" s="1" customFormat="1" ht="31.5" customHeight="1">
      <c r="B121" s="174"/>
      <c r="C121" s="175" t="s">
        <v>168</v>
      </c>
      <c r="D121" s="175" t="s">
        <v>135</v>
      </c>
      <c r="E121" s="176" t="s">
        <v>151</v>
      </c>
      <c r="F121" s="177" t="s">
        <v>152</v>
      </c>
      <c r="G121" s="178" t="s">
        <v>138</v>
      </c>
      <c r="H121" s="179">
        <v>41.1</v>
      </c>
      <c r="I121" s="180"/>
      <c r="J121" s="181">
        <f>ROUND(I121*H121,2)</f>
        <v>0</v>
      </c>
      <c r="K121" s="177" t="s">
        <v>139</v>
      </c>
      <c r="L121" s="41"/>
      <c r="M121" s="182" t="s">
        <v>5</v>
      </c>
      <c r="N121" s="183" t="s">
        <v>43</v>
      </c>
      <c r="O121" s="42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AR121" s="24" t="s">
        <v>88</v>
      </c>
      <c r="AT121" s="24" t="s">
        <v>135</v>
      </c>
      <c r="AU121" s="24" t="s">
        <v>81</v>
      </c>
      <c r="AY121" s="24" t="s">
        <v>133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4" t="s">
        <v>77</v>
      </c>
      <c r="BK121" s="186">
        <f>ROUND(I121*H121,2)</f>
        <v>0</v>
      </c>
      <c r="BL121" s="24" t="s">
        <v>88</v>
      </c>
      <c r="BM121" s="24" t="s">
        <v>1278</v>
      </c>
    </row>
    <row r="122" spans="2:51" s="11" customFormat="1" ht="13.5">
      <c r="B122" s="187"/>
      <c r="D122" s="188" t="s">
        <v>141</v>
      </c>
      <c r="E122" s="189" t="s">
        <v>5</v>
      </c>
      <c r="F122" s="190" t="s">
        <v>1279</v>
      </c>
      <c r="H122" s="191" t="s">
        <v>5</v>
      </c>
      <c r="I122" s="192"/>
      <c r="L122" s="187"/>
      <c r="M122" s="193"/>
      <c r="N122" s="194"/>
      <c r="O122" s="194"/>
      <c r="P122" s="194"/>
      <c r="Q122" s="194"/>
      <c r="R122" s="194"/>
      <c r="S122" s="194"/>
      <c r="T122" s="195"/>
      <c r="AT122" s="191" t="s">
        <v>141</v>
      </c>
      <c r="AU122" s="191" t="s">
        <v>81</v>
      </c>
      <c r="AV122" s="11" t="s">
        <v>77</v>
      </c>
      <c r="AW122" s="11" t="s">
        <v>36</v>
      </c>
      <c r="AX122" s="11" t="s">
        <v>72</v>
      </c>
      <c r="AY122" s="191" t="s">
        <v>133</v>
      </c>
    </row>
    <row r="123" spans="2:51" s="11" customFormat="1" ht="13.5">
      <c r="B123" s="187"/>
      <c r="D123" s="188" t="s">
        <v>141</v>
      </c>
      <c r="E123" s="189" t="s">
        <v>5</v>
      </c>
      <c r="F123" s="190" t="s">
        <v>1263</v>
      </c>
      <c r="H123" s="191" t="s">
        <v>5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91" t="s">
        <v>141</v>
      </c>
      <c r="AU123" s="191" t="s">
        <v>81</v>
      </c>
      <c r="AV123" s="11" t="s">
        <v>77</v>
      </c>
      <c r="AW123" s="11" t="s">
        <v>36</v>
      </c>
      <c r="AX123" s="11" t="s">
        <v>72</v>
      </c>
      <c r="AY123" s="191" t="s">
        <v>133</v>
      </c>
    </row>
    <row r="124" spans="2:51" s="12" customFormat="1" ht="13.5">
      <c r="B124" s="196"/>
      <c r="D124" s="188" t="s">
        <v>141</v>
      </c>
      <c r="E124" s="197" t="s">
        <v>5</v>
      </c>
      <c r="F124" s="198" t="s">
        <v>1280</v>
      </c>
      <c r="H124" s="199">
        <v>41.1</v>
      </c>
      <c r="I124" s="200"/>
      <c r="L124" s="196"/>
      <c r="M124" s="201"/>
      <c r="N124" s="202"/>
      <c r="O124" s="202"/>
      <c r="P124" s="202"/>
      <c r="Q124" s="202"/>
      <c r="R124" s="202"/>
      <c r="S124" s="202"/>
      <c r="T124" s="203"/>
      <c r="AT124" s="197" t="s">
        <v>141</v>
      </c>
      <c r="AU124" s="197" t="s">
        <v>81</v>
      </c>
      <c r="AV124" s="12" t="s">
        <v>81</v>
      </c>
      <c r="AW124" s="12" t="s">
        <v>36</v>
      </c>
      <c r="AX124" s="12" t="s">
        <v>72</v>
      </c>
      <c r="AY124" s="197" t="s">
        <v>133</v>
      </c>
    </row>
    <row r="125" spans="2:51" s="13" customFormat="1" ht="13.5">
      <c r="B125" s="204"/>
      <c r="D125" s="188" t="s">
        <v>141</v>
      </c>
      <c r="E125" s="205" t="s">
        <v>5</v>
      </c>
      <c r="F125" s="206" t="s">
        <v>145</v>
      </c>
      <c r="H125" s="207">
        <v>41.1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141</v>
      </c>
      <c r="AU125" s="205" t="s">
        <v>81</v>
      </c>
      <c r="AV125" s="13" t="s">
        <v>85</v>
      </c>
      <c r="AW125" s="13" t="s">
        <v>36</v>
      </c>
      <c r="AX125" s="13" t="s">
        <v>72</v>
      </c>
      <c r="AY125" s="205" t="s">
        <v>133</v>
      </c>
    </row>
    <row r="126" spans="2:51" s="14" customFormat="1" ht="13.5">
      <c r="B126" s="212"/>
      <c r="D126" s="213" t="s">
        <v>141</v>
      </c>
      <c r="E126" s="214" t="s">
        <v>5</v>
      </c>
      <c r="F126" s="215" t="s">
        <v>146</v>
      </c>
      <c r="H126" s="216">
        <v>41.1</v>
      </c>
      <c r="I126" s="217"/>
      <c r="L126" s="212"/>
      <c r="M126" s="218"/>
      <c r="N126" s="219"/>
      <c r="O126" s="219"/>
      <c r="P126" s="219"/>
      <c r="Q126" s="219"/>
      <c r="R126" s="219"/>
      <c r="S126" s="219"/>
      <c r="T126" s="220"/>
      <c r="AT126" s="221" t="s">
        <v>141</v>
      </c>
      <c r="AU126" s="221" t="s">
        <v>81</v>
      </c>
      <c r="AV126" s="14" t="s">
        <v>88</v>
      </c>
      <c r="AW126" s="14" t="s">
        <v>36</v>
      </c>
      <c r="AX126" s="14" t="s">
        <v>77</v>
      </c>
      <c r="AY126" s="221" t="s">
        <v>133</v>
      </c>
    </row>
    <row r="127" spans="2:65" s="1" customFormat="1" ht="22.5" customHeight="1">
      <c r="B127" s="174"/>
      <c r="C127" s="175" t="s">
        <v>174</v>
      </c>
      <c r="D127" s="175" t="s">
        <v>135</v>
      </c>
      <c r="E127" s="176" t="s">
        <v>154</v>
      </c>
      <c r="F127" s="177" t="s">
        <v>155</v>
      </c>
      <c r="G127" s="178" t="s">
        <v>138</v>
      </c>
      <c r="H127" s="179">
        <v>4.11</v>
      </c>
      <c r="I127" s="180"/>
      <c r="J127" s="181">
        <f>ROUND(I127*H127,2)</f>
        <v>0</v>
      </c>
      <c r="K127" s="177" t="s">
        <v>139</v>
      </c>
      <c r="L127" s="41"/>
      <c r="M127" s="182" t="s">
        <v>5</v>
      </c>
      <c r="N127" s="183" t="s">
        <v>43</v>
      </c>
      <c r="O127" s="42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AR127" s="24" t="s">
        <v>88</v>
      </c>
      <c r="AT127" s="24" t="s">
        <v>135</v>
      </c>
      <c r="AU127" s="24" t="s">
        <v>81</v>
      </c>
      <c r="AY127" s="24" t="s">
        <v>133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4" t="s">
        <v>77</v>
      </c>
      <c r="BK127" s="186">
        <f>ROUND(I127*H127,2)</f>
        <v>0</v>
      </c>
      <c r="BL127" s="24" t="s">
        <v>88</v>
      </c>
      <c r="BM127" s="24" t="s">
        <v>1281</v>
      </c>
    </row>
    <row r="128" spans="2:51" s="11" customFormat="1" ht="13.5">
      <c r="B128" s="187"/>
      <c r="D128" s="188" t="s">
        <v>141</v>
      </c>
      <c r="E128" s="189" t="s">
        <v>5</v>
      </c>
      <c r="F128" s="190" t="s">
        <v>1276</v>
      </c>
      <c r="H128" s="191" t="s">
        <v>5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91" t="s">
        <v>141</v>
      </c>
      <c r="AU128" s="191" t="s">
        <v>81</v>
      </c>
      <c r="AV128" s="11" t="s">
        <v>77</v>
      </c>
      <c r="AW128" s="11" t="s">
        <v>36</v>
      </c>
      <c r="AX128" s="11" t="s">
        <v>72</v>
      </c>
      <c r="AY128" s="191" t="s">
        <v>133</v>
      </c>
    </row>
    <row r="129" spans="2:51" s="11" customFormat="1" ht="13.5">
      <c r="B129" s="187"/>
      <c r="D129" s="188" t="s">
        <v>141</v>
      </c>
      <c r="E129" s="189" t="s">
        <v>5</v>
      </c>
      <c r="F129" s="190" t="s">
        <v>1263</v>
      </c>
      <c r="H129" s="191" t="s">
        <v>5</v>
      </c>
      <c r="I129" s="192"/>
      <c r="L129" s="187"/>
      <c r="M129" s="193"/>
      <c r="N129" s="194"/>
      <c r="O129" s="194"/>
      <c r="P129" s="194"/>
      <c r="Q129" s="194"/>
      <c r="R129" s="194"/>
      <c r="S129" s="194"/>
      <c r="T129" s="195"/>
      <c r="AT129" s="191" t="s">
        <v>141</v>
      </c>
      <c r="AU129" s="191" t="s">
        <v>81</v>
      </c>
      <c r="AV129" s="11" t="s">
        <v>77</v>
      </c>
      <c r="AW129" s="11" t="s">
        <v>36</v>
      </c>
      <c r="AX129" s="11" t="s">
        <v>72</v>
      </c>
      <c r="AY129" s="191" t="s">
        <v>133</v>
      </c>
    </row>
    <row r="130" spans="2:51" s="12" customFormat="1" ht="13.5">
      <c r="B130" s="196"/>
      <c r="D130" s="188" t="s">
        <v>141</v>
      </c>
      <c r="E130" s="197" t="s">
        <v>5</v>
      </c>
      <c r="F130" s="198" t="s">
        <v>1272</v>
      </c>
      <c r="H130" s="199">
        <v>4.11</v>
      </c>
      <c r="I130" s="200"/>
      <c r="L130" s="196"/>
      <c r="M130" s="201"/>
      <c r="N130" s="202"/>
      <c r="O130" s="202"/>
      <c r="P130" s="202"/>
      <c r="Q130" s="202"/>
      <c r="R130" s="202"/>
      <c r="S130" s="202"/>
      <c r="T130" s="203"/>
      <c r="AT130" s="197" t="s">
        <v>141</v>
      </c>
      <c r="AU130" s="197" t="s">
        <v>81</v>
      </c>
      <c r="AV130" s="12" t="s">
        <v>81</v>
      </c>
      <c r="AW130" s="12" t="s">
        <v>36</v>
      </c>
      <c r="AX130" s="12" t="s">
        <v>72</v>
      </c>
      <c r="AY130" s="197" t="s">
        <v>133</v>
      </c>
    </row>
    <row r="131" spans="2:51" s="13" customFormat="1" ht="13.5">
      <c r="B131" s="204"/>
      <c r="D131" s="188" t="s">
        <v>141</v>
      </c>
      <c r="E131" s="205" t="s">
        <v>5</v>
      </c>
      <c r="F131" s="206" t="s">
        <v>145</v>
      </c>
      <c r="H131" s="207">
        <v>4.11</v>
      </c>
      <c r="I131" s="208"/>
      <c r="L131" s="204"/>
      <c r="M131" s="209"/>
      <c r="N131" s="210"/>
      <c r="O131" s="210"/>
      <c r="P131" s="210"/>
      <c r="Q131" s="210"/>
      <c r="R131" s="210"/>
      <c r="S131" s="210"/>
      <c r="T131" s="211"/>
      <c r="AT131" s="205" t="s">
        <v>141</v>
      </c>
      <c r="AU131" s="205" t="s">
        <v>81</v>
      </c>
      <c r="AV131" s="13" t="s">
        <v>85</v>
      </c>
      <c r="AW131" s="13" t="s">
        <v>36</v>
      </c>
      <c r="AX131" s="13" t="s">
        <v>72</v>
      </c>
      <c r="AY131" s="205" t="s">
        <v>133</v>
      </c>
    </row>
    <row r="132" spans="2:51" s="14" customFormat="1" ht="13.5">
      <c r="B132" s="212"/>
      <c r="D132" s="213" t="s">
        <v>141</v>
      </c>
      <c r="E132" s="214" t="s">
        <v>5</v>
      </c>
      <c r="F132" s="215" t="s">
        <v>146</v>
      </c>
      <c r="H132" s="216">
        <v>4.11</v>
      </c>
      <c r="I132" s="217"/>
      <c r="L132" s="212"/>
      <c r="M132" s="218"/>
      <c r="N132" s="219"/>
      <c r="O132" s="219"/>
      <c r="P132" s="219"/>
      <c r="Q132" s="219"/>
      <c r="R132" s="219"/>
      <c r="S132" s="219"/>
      <c r="T132" s="220"/>
      <c r="AT132" s="221" t="s">
        <v>141</v>
      </c>
      <c r="AU132" s="221" t="s">
        <v>81</v>
      </c>
      <c r="AV132" s="14" t="s">
        <v>88</v>
      </c>
      <c r="AW132" s="14" t="s">
        <v>36</v>
      </c>
      <c r="AX132" s="14" t="s">
        <v>77</v>
      </c>
      <c r="AY132" s="221" t="s">
        <v>133</v>
      </c>
    </row>
    <row r="133" spans="2:65" s="1" customFormat="1" ht="22.5" customHeight="1">
      <c r="B133" s="174"/>
      <c r="C133" s="175" t="s">
        <v>180</v>
      </c>
      <c r="D133" s="175" t="s">
        <v>135</v>
      </c>
      <c r="E133" s="176" t="s">
        <v>157</v>
      </c>
      <c r="F133" s="177" t="s">
        <v>158</v>
      </c>
      <c r="G133" s="178" t="s">
        <v>138</v>
      </c>
      <c r="H133" s="179">
        <v>4.11</v>
      </c>
      <c r="I133" s="180"/>
      <c r="J133" s="181">
        <f>ROUND(I133*H133,2)</f>
        <v>0</v>
      </c>
      <c r="K133" s="177" t="s">
        <v>139</v>
      </c>
      <c r="L133" s="41"/>
      <c r="M133" s="182" t="s">
        <v>5</v>
      </c>
      <c r="N133" s="183" t="s">
        <v>43</v>
      </c>
      <c r="O133" s="42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AR133" s="24" t="s">
        <v>88</v>
      </c>
      <c r="AT133" s="24" t="s">
        <v>135</v>
      </c>
      <c r="AU133" s="24" t="s">
        <v>81</v>
      </c>
      <c r="AY133" s="24" t="s">
        <v>133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4" t="s">
        <v>77</v>
      </c>
      <c r="BK133" s="186">
        <f>ROUND(I133*H133,2)</f>
        <v>0</v>
      </c>
      <c r="BL133" s="24" t="s">
        <v>88</v>
      </c>
      <c r="BM133" s="24" t="s">
        <v>1282</v>
      </c>
    </row>
    <row r="134" spans="2:51" s="11" customFormat="1" ht="13.5">
      <c r="B134" s="187"/>
      <c r="D134" s="188" t="s">
        <v>141</v>
      </c>
      <c r="E134" s="189" t="s">
        <v>5</v>
      </c>
      <c r="F134" s="190" t="s">
        <v>1276</v>
      </c>
      <c r="H134" s="191" t="s">
        <v>5</v>
      </c>
      <c r="I134" s="192"/>
      <c r="L134" s="187"/>
      <c r="M134" s="193"/>
      <c r="N134" s="194"/>
      <c r="O134" s="194"/>
      <c r="P134" s="194"/>
      <c r="Q134" s="194"/>
      <c r="R134" s="194"/>
      <c r="S134" s="194"/>
      <c r="T134" s="195"/>
      <c r="AT134" s="191" t="s">
        <v>141</v>
      </c>
      <c r="AU134" s="191" t="s">
        <v>81</v>
      </c>
      <c r="AV134" s="11" t="s">
        <v>77</v>
      </c>
      <c r="AW134" s="11" t="s">
        <v>36</v>
      </c>
      <c r="AX134" s="11" t="s">
        <v>72</v>
      </c>
      <c r="AY134" s="191" t="s">
        <v>133</v>
      </c>
    </row>
    <row r="135" spans="2:51" s="11" customFormat="1" ht="13.5">
      <c r="B135" s="187"/>
      <c r="D135" s="188" t="s">
        <v>141</v>
      </c>
      <c r="E135" s="189" t="s">
        <v>5</v>
      </c>
      <c r="F135" s="190" t="s">
        <v>1263</v>
      </c>
      <c r="H135" s="191" t="s">
        <v>5</v>
      </c>
      <c r="I135" s="192"/>
      <c r="L135" s="187"/>
      <c r="M135" s="193"/>
      <c r="N135" s="194"/>
      <c r="O135" s="194"/>
      <c r="P135" s="194"/>
      <c r="Q135" s="194"/>
      <c r="R135" s="194"/>
      <c r="S135" s="194"/>
      <c r="T135" s="195"/>
      <c r="AT135" s="191" t="s">
        <v>141</v>
      </c>
      <c r="AU135" s="191" t="s">
        <v>81</v>
      </c>
      <c r="AV135" s="11" t="s">
        <v>77</v>
      </c>
      <c r="AW135" s="11" t="s">
        <v>36</v>
      </c>
      <c r="AX135" s="11" t="s">
        <v>72</v>
      </c>
      <c r="AY135" s="191" t="s">
        <v>133</v>
      </c>
    </row>
    <row r="136" spans="2:51" s="12" customFormat="1" ht="13.5">
      <c r="B136" s="196"/>
      <c r="D136" s="188" t="s">
        <v>141</v>
      </c>
      <c r="E136" s="197" t="s">
        <v>5</v>
      </c>
      <c r="F136" s="198" t="s">
        <v>1272</v>
      </c>
      <c r="H136" s="199">
        <v>4.11</v>
      </c>
      <c r="I136" s="200"/>
      <c r="L136" s="196"/>
      <c r="M136" s="201"/>
      <c r="N136" s="202"/>
      <c r="O136" s="202"/>
      <c r="P136" s="202"/>
      <c r="Q136" s="202"/>
      <c r="R136" s="202"/>
      <c r="S136" s="202"/>
      <c r="T136" s="203"/>
      <c r="AT136" s="197" t="s">
        <v>141</v>
      </c>
      <c r="AU136" s="197" t="s">
        <v>81</v>
      </c>
      <c r="AV136" s="12" t="s">
        <v>81</v>
      </c>
      <c r="AW136" s="12" t="s">
        <v>36</v>
      </c>
      <c r="AX136" s="12" t="s">
        <v>72</v>
      </c>
      <c r="AY136" s="197" t="s">
        <v>133</v>
      </c>
    </row>
    <row r="137" spans="2:51" s="13" customFormat="1" ht="13.5">
      <c r="B137" s="204"/>
      <c r="D137" s="188" t="s">
        <v>141</v>
      </c>
      <c r="E137" s="205" t="s">
        <v>5</v>
      </c>
      <c r="F137" s="206" t="s">
        <v>145</v>
      </c>
      <c r="H137" s="207">
        <v>4.11</v>
      </c>
      <c r="I137" s="208"/>
      <c r="L137" s="204"/>
      <c r="M137" s="209"/>
      <c r="N137" s="210"/>
      <c r="O137" s="210"/>
      <c r="P137" s="210"/>
      <c r="Q137" s="210"/>
      <c r="R137" s="210"/>
      <c r="S137" s="210"/>
      <c r="T137" s="211"/>
      <c r="AT137" s="205" t="s">
        <v>141</v>
      </c>
      <c r="AU137" s="205" t="s">
        <v>81</v>
      </c>
      <c r="AV137" s="13" t="s">
        <v>85</v>
      </c>
      <c r="AW137" s="13" t="s">
        <v>36</v>
      </c>
      <c r="AX137" s="13" t="s">
        <v>72</v>
      </c>
      <c r="AY137" s="205" t="s">
        <v>133</v>
      </c>
    </row>
    <row r="138" spans="2:51" s="14" customFormat="1" ht="13.5">
      <c r="B138" s="212"/>
      <c r="D138" s="213" t="s">
        <v>141</v>
      </c>
      <c r="E138" s="214" t="s">
        <v>5</v>
      </c>
      <c r="F138" s="215" t="s">
        <v>146</v>
      </c>
      <c r="H138" s="216">
        <v>4.11</v>
      </c>
      <c r="I138" s="217"/>
      <c r="L138" s="212"/>
      <c r="M138" s="218"/>
      <c r="N138" s="219"/>
      <c r="O138" s="219"/>
      <c r="P138" s="219"/>
      <c r="Q138" s="219"/>
      <c r="R138" s="219"/>
      <c r="S138" s="219"/>
      <c r="T138" s="220"/>
      <c r="AT138" s="221" t="s">
        <v>141</v>
      </c>
      <c r="AU138" s="221" t="s">
        <v>81</v>
      </c>
      <c r="AV138" s="14" t="s">
        <v>88</v>
      </c>
      <c r="AW138" s="14" t="s">
        <v>36</v>
      </c>
      <c r="AX138" s="14" t="s">
        <v>77</v>
      </c>
      <c r="AY138" s="221" t="s">
        <v>133</v>
      </c>
    </row>
    <row r="139" spans="2:65" s="1" customFormat="1" ht="22.5" customHeight="1">
      <c r="B139" s="174"/>
      <c r="C139" s="175" t="s">
        <v>187</v>
      </c>
      <c r="D139" s="175" t="s">
        <v>135</v>
      </c>
      <c r="E139" s="176" t="s">
        <v>161</v>
      </c>
      <c r="F139" s="177" t="s">
        <v>162</v>
      </c>
      <c r="G139" s="178" t="s">
        <v>163</v>
      </c>
      <c r="H139" s="179">
        <v>6.576</v>
      </c>
      <c r="I139" s="180"/>
      <c r="J139" s="181">
        <f>ROUND(I139*H139,2)</f>
        <v>0</v>
      </c>
      <c r="K139" s="177" t="s">
        <v>139</v>
      </c>
      <c r="L139" s="41"/>
      <c r="M139" s="182" t="s">
        <v>5</v>
      </c>
      <c r="N139" s="183" t="s">
        <v>43</v>
      </c>
      <c r="O139" s="42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24" t="s">
        <v>88</v>
      </c>
      <c r="AT139" s="24" t="s">
        <v>135</v>
      </c>
      <c r="AU139" s="24" t="s">
        <v>81</v>
      </c>
      <c r="AY139" s="24" t="s">
        <v>133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4" t="s">
        <v>77</v>
      </c>
      <c r="BK139" s="186">
        <f>ROUND(I139*H139,2)</f>
        <v>0</v>
      </c>
      <c r="BL139" s="24" t="s">
        <v>88</v>
      </c>
      <c r="BM139" s="24" t="s">
        <v>1283</v>
      </c>
    </row>
    <row r="140" spans="2:51" s="11" customFormat="1" ht="13.5">
      <c r="B140" s="187"/>
      <c r="D140" s="188" t="s">
        <v>141</v>
      </c>
      <c r="E140" s="189" t="s">
        <v>5</v>
      </c>
      <c r="F140" s="190" t="s">
        <v>1276</v>
      </c>
      <c r="H140" s="191" t="s">
        <v>5</v>
      </c>
      <c r="I140" s="192"/>
      <c r="L140" s="187"/>
      <c r="M140" s="193"/>
      <c r="N140" s="194"/>
      <c r="O140" s="194"/>
      <c r="P140" s="194"/>
      <c r="Q140" s="194"/>
      <c r="R140" s="194"/>
      <c r="S140" s="194"/>
      <c r="T140" s="195"/>
      <c r="AT140" s="191" t="s">
        <v>141</v>
      </c>
      <c r="AU140" s="191" t="s">
        <v>81</v>
      </c>
      <c r="AV140" s="11" t="s">
        <v>77</v>
      </c>
      <c r="AW140" s="11" t="s">
        <v>36</v>
      </c>
      <c r="AX140" s="11" t="s">
        <v>72</v>
      </c>
      <c r="AY140" s="191" t="s">
        <v>133</v>
      </c>
    </row>
    <row r="141" spans="2:51" s="11" customFormat="1" ht="13.5">
      <c r="B141" s="187"/>
      <c r="D141" s="188" t="s">
        <v>141</v>
      </c>
      <c r="E141" s="189" t="s">
        <v>5</v>
      </c>
      <c r="F141" s="190" t="s">
        <v>1263</v>
      </c>
      <c r="H141" s="191" t="s">
        <v>5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91" t="s">
        <v>141</v>
      </c>
      <c r="AU141" s="191" t="s">
        <v>81</v>
      </c>
      <c r="AV141" s="11" t="s">
        <v>77</v>
      </c>
      <c r="AW141" s="11" t="s">
        <v>36</v>
      </c>
      <c r="AX141" s="11" t="s">
        <v>72</v>
      </c>
      <c r="AY141" s="191" t="s">
        <v>133</v>
      </c>
    </row>
    <row r="142" spans="2:51" s="12" customFormat="1" ht="13.5">
      <c r="B142" s="196"/>
      <c r="D142" s="188" t="s">
        <v>141</v>
      </c>
      <c r="E142" s="197" t="s">
        <v>5</v>
      </c>
      <c r="F142" s="198" t="s">
        <v>1284</v>
      </c>
      <c r="H142" s="199">
        <v>6.576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141</v>
      </c>
      <c r="AU142" s="197" t="s">
        <v>81</v>
      </c>
      <c r="AV142" s="12" t="s">
        <v>81</v>
      </c>
      <c r="AW142" s="12" t="s">
        <v>36</v>
      </c>
      <c r="AX142" s="12" t="s">
        <v>72</v>
      </c>
      <c r="AY142" s="197" t="s">
        <v>133</v>
      </c>
    </row>
    <row r="143" spans="2:51" s="13" customFormat="1" ht="13.5">
      <c r="B143" s="204"/>
      <c r="D143" s="188" t="s">
        <v>141</v>
      </c>
      <c r="E143" s="205" t="s">
        <v>5</v>
      </c>
      <c r="F143" s="206" t="s">
        <v>145</v>
      </c>
      <c r="H143" s="207">
        <v>6.576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141</v>
      </c>
      <c r="AU143" s="205" t="s">
        <v>81</v>
      </c>
      <c r="AV143" s="13" t="s">
        <v>85</v>
      </c>
      <c r="AW143" s="13" t="s">
        <v>36</v>
      </c>
      <c r="AX143" s="13" t="s">
        <v>72</v>
      </c>
      <c r="AY143" s="205" t="s">
        <v>133</v>
      </c>
    </row>
    <row r="144" spans="2:51" s="14" customFormat="1" ht="13.5">
      <c r="B144" s="212"/>
      <c r="D144" s="213" t="s">
        <v>141</v>
      </c>
      <c r="E144" s="214" t="s">
        <v>5</v>
      </c>
      <c r="F144" s="215" t="s">
        <v>146</v>
      </c>
      <c r="H144" s="216">
        <v>6.576</v>
      </c>
      <c r="I144" s="217"/>
      <c r="L144" s="212"/>
      <c r="M144" s="218"/>
      <c r="N144" s="219"/>
      <c r="O144" s="219"/>
      <c r="P144" s="219"/>
      <c r="Q144" s="219"/>
      <c r="R144" s="219"/>
      <c r="S144" s="219"/>
      <c r="T144" s="220"/>
      <c r="AT144" s="221" t="s">
        <v>141</v>
      </c>
      <c r="AU144" s="221" t="s">
        <v>81</v>
      </c>
      <c r="AV144" s="14" t="s">
        <v>88</v>
      </c>
      <c r="AW144" s="14" t="s">
        <v>36</v>
      </c>
      <c r="AX144" s="14" t="s">
        <v>77</v>
      </c>
      <c r="AY144" s="221" t="s">
        <v>133</v>
      </c>
    </row>
    <row r="145" spans="2:65" s="1" customFormat="1" ht="31.5" customHeight="1">
      <c r="B145" s="174"/>
      <c r="C145" s="175" t="s">
        <v>198</v>
      </c>
      <c r="D145" s="175" t="s">
        <v>135</v>
      </c>
      <c r="E145" s="176" t="s">
        <v>315</v>
      </c>
      <c r="F145" s="177" t="s">
        <v>316</v>
      </c>
      <c r="G145" s="178" t="s">
        <v>138</v>
      </c>
      <c r="H145" s="179">
        <v>3.699</v>
      </c>
      <c r="I145" s="180"/>
      <c r="J145" s="181">
        <f>ROUND(I145*H145,2)</f>
        <v>0</v>
      </c>
      <c r="K145" s="177" t="s">
        <v>139</v>
      </c>
      <c r="L145" s="41"/>
      <c r="M145" s="182" t="s">
        <v>5</v>
      </c>
      <c r="N145" s="183" t="s">
        <v>43</v>
      </c>
      <c r="O145" s="42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AR145" s="24" t="s">
        <v>88</v>
      </c>
      <c r="AT145" s="24" t="s">
        <v>135</v>
      </c>
      <c r="AU145" s="24" t="s">
        <v>81</v>
      </c>
      <c r="AY145" s="24" t="s">
        <v>133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4" t="s">
        <v>77</v>
      </c>
      <c r="BK145" s="186">
        <f>ROUND(I145*H145,2)</f>
        <v>0</v>
      </c>
      <c r="BL145" s="24" t="s">
        <v>88</v>
      </c>
      <c r="BM145" s="24" t="s">
        <v>1285</v>
      </c>
    </row>
    <row r="146" spans="2:51" s="11" customFormat="1" ht="13.5">
      <c r="B146" s="187"/>
      <c r="D146" s="188" t="s">
        <v>141</v>
      </c>
      <c r="E146" s="189" t="s">
        <v>5</v>
      </c>
      <c r="F146" s="190" t="s">
        <v>1286</v>
      </c>
      <c r="H146" s="191" t="s">
        <v>5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91" t="s">
        <v>141</v>
      </c>
      <c r="AU146" s="191" t="s">
        <v>81</v>
      </c>
      <c r="AV146" s="11" t="s">
        <v>77</v>
      </c>
      <c r="AW146" s="11" t="s">
        <v>36</v>
      </c>
      <c r="AX146" s="11" t="s">
        <v>72</v>
      </c>
      <c r="AY146" s="191" t="s">
        <v>133</v>
      </c>
    </row>
    <row r="147" spans="2:51" s="11" customFormat="1" ht="13.5">
      <c r="B147" s="187"/>
      <c r="D147" s="188" t="s">
        <v>141</v>
      </c>
      <c r="E147" s="189" t="s">
        <v>5</v>
      </c>
      <c r="F147" s="190" t="s">
        <v>1263</v>
      </c>
      <c r="H147" s="191" t="s">
        <v>5</v>
      </c>
      <c r="I147" s="192"/>
      <c r="L147" s="187"/>
      <c r="M147" s="193"/>
      <c r="N147" s="194"/>
      <c r="O147" s="194"/>
      <c r="P147" s="194"/>
      <c r="Q147" s="194"/>
      <c r="R147" s="194"/>
      <c r="S147" s="194"/>
      <c r="T147" s="195"/>
      <c r="AT147" s="191" t="s">
        <v>141</v>
      </c>
      <c r="AU147" s="191" t="s">
        <v>81</v>
      </c>
      <c r="AV147" s="11" t="s">
        <v>77</v>
      </c>
      <c r="AW147" s="11" t="s">
        <v>36</v>
      </c>
      <c r="AX147" s="11" t="s">
        <v>72</v>
      </c>
      <c r="AY147" s="191" t="s">
        <v>133</v>
      </c>
    </row>
    <row r="148" spans="2:51" s="12" customFormat="1" ht="13.5">
      <c r="B148" s="196"/>
      <c r="D148" s="188" t="s">
        <v>141</v>
      </c>
      <c r="E148" s="197" t="s">
        <v>5</v>
      </c>
      <c r="F148" s="198" t="s">
        <v>1287</v>
      </c>
      <c r="H148" s="199">
        <v>3.699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141</v>
      </c>
      <c r="AU148" s="197" t="s">
        <v>81</v>
      </c>
      <c r="AV148" s="12" t="s">
        <v>81</v>
      </c>
      <c r="AW148" s="12" t="s">
        <v>36</v>
      </c>
      <c r="AX148" s="12" t="s">
        <v>72</v>
      </c>
      <c r="AY148" s="197" t="s">
        <v>133</v>
      </c>
    </row>
    <row r="149" spans="2:51" s="13" customFormat="1" ht="13.5">
      <c r="B149" s="204"/>
      <c r="D149" s="188" t="s">
        <v>141</v>
      </c>
      <c r="E149" s="205" t="s">
        <v>5</v>
      </c>
      <c r="F149" s="206" t="s">
        <v>145</v>
      </c>
      <c r="H149" s="207">
        <v>3.699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141</v>
      </c>
      <c r="AU149" s="205" t="s">
        <v>81</v>
      </c>
      <c r="AV149" s="13" t="s">
        <v>85</v>
      </c>
      <c r="AW149" s="13" t="s">
        <v>36</v>
      </c>
      <c r="AX149" s="13" t="s">
        <v>72</v>
      </c>
      <c r="AY149" s="205" t="s">
        <v>133</v>
      </c>
    </row>
    <row r="150" spans="2:51" s="14" customFormat="1" ht="13.5">
      <c r="B150" s="212"/>
      <c r="D150" s="213" t="s">
        <v>141</v>
      </c>
      <c r="E150" s="214" t="s">
        <v>5</v>
      </c>
      <c r="F150" s="215" t="s">
        <v>146</v>
      </c>
      <c r="H150" s="216">
        <v>3.699</v>
      </c>
      <c r="I150" s="217"/>
      <c r="L150" s="212"/>
      <c r="M150" s="218"/>
      <c r="N150" s="219"/>
      <c r="O150" s="219"/>
      <c r="P150" s="219"/>
      <c r="Q150" s="219"/>
      <c r="R150" s="219"/>
      <c r="S150" s="219"/>
      <c r="T150" s="220"/>
      <c r="AT150" s="221" t="s">
        <v>141</v>
      </c>
      <c r="AU150" s="221" t="s">
        <v>81</v>
      </c>
      <c r="AV150" s="14" t="s">
        <v>88</v>
      </c>
      <c r="AW150" s="14" t="s">
        <v>36</v>
      </c>
      <c r="AX150" s="14" t="s">
        <v>77</v>
      </c>
      <c r="AY150" s="221" t="s">
        <v>133</v>
      </c>
    </row>
    <row r="151" spans="2:65" s="1" customFormat="1" ht="22.5" customHeight="1">
      <c r="B151" s="174"/>
      <c r="C151" s="225" t="s">
        <v>206</v>
      </c>
      <c r="D151" s="225" t="s">
        <v>212</v>
      </c>
      <c r="E151" s="226" t="s">
        <v>1288</v>
      </c>
      <c r="F151" s="227" t="s">
        <v>1289</v>
      </c>
      <c r="G151" s="228" t="s">
        <v>163</v>
      </c>
      <c r="H151" s="229">
        <v>6.214</v>
      </c>
      <c r="I151" s="230"/>
      <c r="J151" s="231">
        <f>ROUND(I151*H151,2)</f>
        <v>0</v>
      </c>
      <c r="K151" s="227" t="s">
        <v>139</v>
      </c>
      <c r="L151" s="232"/>
      <c r="M151" s="233" t="s">
        <v>5</v>
      </c>
      <c r="N151" s="234" t="s">
        <v>43</v>
      </c>
      <c r="O151" s="42"/>
      <c r="P151" s="184">
        <f>O151*H151</f>
        <v>0</v>
      </c>
      <c r="Q151" s="184">
        <v>1</v>
      </c>
      <c r="R151" s="184">
        <f>Q151*H151</f>
        <v>6.214</v>
      </c>
      <c r="S151" s="184">
        <v>0</v>
      </c>
      <c r="T151" s="185">
        <f>S151*H151</f>
        <v>0</v>
      </c>
      <c r="AR151" s="24" t="s">
        <v>174</v>
      </c>
      <c r="AT151" s="24" t="s">
        <v>212</v>
      </c>
      <c r="AU151" s="24" t="s">
        <v>81</v>
      </c>
      <c r="AY151" s="24" t="s">
        <v>133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4" t="s">
        <v>77</v>
      </c>
      <c r="BK151" s="186">
        <f>ROUND(I151*H151,2)</f>
        <v>0</v>
      </c>
      <c r="BL151" s="24" t="s">
        <v>88</v>
      </c>
      <c r="BM151" s="24" t="s">
        <v>1290</v>
      </c>
    </row>
    <row r="152" spans="2:51" s="11" customFormat="1" ht="13.5">
      <c r="B152" s="187"/>
      <c r="D152" s="188" t="s">
        <v>141</v>
      </c>
      <c r="E152" s="189" t="s">
        <v>5</v>
      </c>
      <c r="F152" s="190" t="s">
        <v>1291</v>
      </c>
      <c r="H152" s="191" t="s">
        <v>5</v>
      </c>
      <c r="I152" s="192"/>
      <c r="L152" s="187"/>
      <c r="M152" s="193"/>
      <c r="N152" s="194"/>
      <c r="O152" s="194"/>
      <c r="P152" s="194"/>
      <c r="Q152" s="194"/>
      <c r="R152" s="194"/>
      <c r="S152" s="194"/>
      <c r="T152" s="195"/>
      <c r="AT152" s="191" t="s">
        <v>141</v>
      </c>
      <c r="AU152" s="191" t="s">
        <v>81</v>
      </c>
      <c r="AV152" s="11" t="s">
        <v>77</v>
      </c>
      <c r="AW152" s="11" t="s">
        <v>36</v>
      </c>
      <c r="AX152" s="11" t="s">
        <v>72</v>
      </c>
      <c r="AY152" s="191" t="s">
        <v>133</v>
      </c>
    </row>
    <row r="153" spans="2:51" s="12" customFormat="1" ht="13.5">
      <c r="B153" s="196"/>
      <c r="D153" s="188" t="s">
        <v>141</v>
      </c>
      <c r="E153" s="197" t="s">
        <v>5</v>
      </c>
      <c r="F153" s="198" t="s">
        <v>1292</v>
      </c>
      <c r="H153" s="199">
        <v>6.214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141</v>
      </c>
      <c r="AU153" s="197" t="s">
        <v>81</v>
      </c>
      <c r="AV153" s="12" t="s">
        <v>81</v>
      </c>
      <c r="AW153" s="12" t="s">
        <v>36</v>
      </c>
      <c r="AX153" s="12" t="s">
        <v>72</v>
      </c>
      <c r="AY153" s="197" t="s">
        <v>133</v>
      </c>
    </row>
    <row r="154" spans="2:51" s="13" customFormat="1" ht="13.5">
      <c r="B154" s="204"/>
      <c r="D154" s="188" t="s">
        <v>141</v>
      </c>
      <c r="E154" s="205" t="s">
        <v>5</v>
      </c>
      <c r="F154" s="206" t="s">
        <v>145</v>
      </c>
      <c r="H154" s="207">
        <v>6.214</v>
      </c>
      <c r="I154" s="208"/>
      <c r="L154" s="204"/>
      <c r="M154" s="209"/>
      <c r="N154" s="210"/>
      <c r="O154" s="210"/>
      <c r="P154" s="210"/>
      <c r="Q154" s="210"/>
      <c r="R154" s="210"/>
      <c r="S154" s="210"/>
      <c r="T154" s="211"/>
      <c r="AT154" s="205" t="s">
        <v>141</v>
      </c>
      <c r="AU154" s="205" t="s">
        <v>81</v>
      </c>
      <c r="AV154" s="13" t="s">
        <v>85</v>
      </c>
      <c r="AW154" s="13" t="s">
        <v>36</v>
      </c>
      <c r="AX154" s="13" t="s">
        <v>72</v>
      </c>
      <c r="AY154" s="205" t="s">
        <v>133</v>
      </c>
    </row>
    <row r="155" spans="2:51" s="14" customFormat="1" ht="13.5">
      <c r="B155" s="212"/>
      <c r="D155" s="213" t="s">
        <v>141</v>
      </c>
      <c r="E155" s="214" t="s">
        <v>5</v>
      </c>
      <c r="F155" s="215" t="s">
        <v>146</v>
      </c>
      <c r="H155" s="216">
        <v>6.214</v>
      </c>
      <c r="I155" s="217"/>
      <c r="L155" s="212"/>
      <c r="M155" s="218"/>
      <c r="N155" s="219"/>
      <c r="O155" s="219"/>
      <c r="P155" s="219"/>
      <c r="Q155" s="219"/>
      <c r="R155" s="219"/>
      <c r="S155" s="219"/>
      <c r="T155" s="220"/>
      <c r="AT155" s="221" t="s">
        <v>141</v>
      </c>
      <c r="AU155" s="221" t="s">
        <v>81</v>
      </c>
      <c r="AV155" s="14" t="s">
        <v>88</v>
      </c>
      <c r="AW155" s="14" t="s">
        <v>36</v>
      </c>
      <c r="AX155" s="14" t="s">
        <v>77</v>
      </c>
      <c r="AY155" s="221" t="s">
        <v>133</v>
      </c>
    </row>
    <row r="156" spans="2:65" s="1" customFormat="1" ht="22.5" customHeight="1">
      <c r="B156" s="174"/>
      <c r="C156" s="175" t="s">
        <v>211</v>
      </c>
      <c r="D156" s="175" t="s">
        <v>135</v>
      </c>
      <c r="E156" s="176" t="s">
        <v>1293</v>
      </c>
      <c r="F156" s="177" t="s">
        <v>1294</v>
      </c>
      <c r="G156" s="178" t="s">
        <v>236</v>
      </c>
      <c r="H156" s="179">
        <v>57.2</v>
      </c>
      <c r="I156" s="180"/>
      <c r="J156" s="181">
        <f>ROUND(I156*H156,2)</f>
        <v>0</v>
      </c>
      <c r="K156" s="177" t="s">
        <v>139</v>
      </c>
      <c r="L156" s="41"/>
      <c r="M156" s="182" t="s">
        <v>5</v>
      </c>
      <c r="N156" s="183" t="s">
        <v>43</v>
      </c>
      <c r="O156" s="42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AR156" s="24" t="s">
        <v>88</v>
      </c>
      <c r="AT156" s="24" t="s">
        <v>135</v>
      </c>
      <c r="AU156" s="24" t="s">
        <v>81</v>
      </c>
      <c r="AY156" s="24" t="s">
        <v>133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24" t="s">
        <v>77</v>
      </c>
      <c r="BK156" s="186">
        <f>ROUND(I156*H156,2)</f>
        <v>0</v>
      </c>
      <c r="BL156" s="24" t="s">
        <v>88</v>
      </c>
      <c r="BM156" s="24" t="s">
        <v>1295</v>
      </c>
    </row>
    <row r="157" spans="2:51" s="11" customFormat="1" ht="13.5">
      <c r="B157" s="187"/>
      <c r="D157" s="188" t="s">
        <v>141</v>
      </c>
      <c r="E157" s="189" t="s">
        <v>5</v>
      </c>
      <c r="F157" s="190" t="s">
        <v>1296</v>
      </c>
      <c r="H157" s="191" t="s">
        <v>5</v>
      </c>
      <c r="I157" s="192"/>
      <c r="L157" s="187"/>
      <c r="M157" s="193"/>
      <c r="N157" s="194"/>
      <c r="O157" s="194"/>
      <c r="P157" s="194"/>
      <c r="Q157" s="194"/>
      <c r="R157" s="194"/>
      <c r="S157" s="194"/>
      <c r="T157" s="195"/>
      <c r="AT157" s="191" t="s">
        <v>141</v>
      </c>
      <c r="AU157" s="191" t="s">
        <v>81</v>
      </c>
      <c r="AV157" s="11" t="s">
        <v>77</v>
      </c>
      <c r="AW157" s="11" t="s">
        <v>36</v>
      </c>
      <c r="AX157" s="11" t="s">
        <v>72</v>
      </c>
      <c r="AY157" s="191" t="s">
        <v>133</v>
      </c>
    </row>
    <row r="158" spans="2:51" s="11" customFormat="1" ht="13.5">
      <c r="B158" s="187"/>
      <c r="D158" s="188" t="s">
        <v>141</v>
      </c>
      <c r="E158" s="189" t="s">
        <v>5</v>
      </c>
      <c r="F158" s="190" t="s">
        <v>1263</v>
      </c>
      <c r="H158" s="191" t="s">
        <v>5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91" t="s">
        <v>141</v>
      </c>
      <c r="AU158" s="191" t="s">
        <v>81</v>
      </c>
      <c r="AV158" s="11" t="s">
        <v>77</v>
      </c>
      <c r="AW158" s="11" t="s">
        <v>36</v>
      </c>
      <c r="AX158" s="11" t="s">
        <v>72</v>
      </c>
      <c r="AY158" s="191" t="s">
        <v>133</v>
      </c>
    </row>
    <row r="159" spans="2:51" s="12" customFormat="1" ht="13.5">
      <c r="B159" s="196"/>
      <c r="D159" s="188" t="s">
        <v>141</v>
      </c>
      <c r="E159" s="197" t="s">
        <v>5</v>
      </c>
      <c r="F159" s="198" t="s">
        <v>1297</v>
      </c>
      <c r="H159" s="199">
        <v>57.2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141</v>
      </c>
      <c r="AU159" s="197" t="s">
        <v>81</v>
      </c>
      <c r="AV159" s="12" t="s">
        <v>81</v>
      </c>
      <c r="AW159" s="12" t="s">
        <v>36</v>
      </c>
      <c r="AX159" s="12" t="s">
        <v>72</v>
      </c>
      <c r="AY159" s="197" t="s">
        <v>133</v>
      </c>
    </row>
    <row r="160" spans="2:51" s="13" customFormat="1" ht="13.5">
      <c r="B160" s="204"/>
      <c r="D160" s="188" t="s">
        <v>141</v>
      </c>
      <c r="E160" s="205" t="s">
        <v>5</v>
      </c>
      <c r="F160" s="206" t="s">
        <v>145</v>
      </c>
      <c r="H160" s="207">
        <v>57.2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141</v>
      </c>
      <c r="AU160" s="205" t="s">
        <v>81</v>
      </c>
      <c r="AV160" s="13" t="s">
        <v>85</v>
      </c>
      <c r="AW160" s="13" t="s">
        <v>36</v>
      </c>
      <c r="AX160" s="13" t="s">
        <v>72</v>
      </c>
      <c r="AY160" s="205" t="s">
        <v>133</v>
      </c>
    </row>
    <row r="161" spans="2:51" s="14" customFormat="1" ht="13.5">
      <c r="B161" s="212"/>
      <c r="D161" s="213" t="s">
        <v>141</v>
      </c>
      <c r="E161" s="214" t="s">
        <v>5</v>
      </c>
      <c r="F161" s="215" t="s">
        <v>146</v>
      </c>
      <c r="H161" s="216">
        <v>57.2</v>
      </c>
      <c r="I161" s="217"/>
      <c r="L161" s="212"/>
      <c r="M161" s="218"/>
      <c r="N161" s="219"/>
      <c r="O161" s="219"/>
      <c r="P161" s="219"/>
      <c r="Q161" s="219"/>
      <c r="R161" s="219"/>
      <c r="S161" s="219"/>
      <c r="T161" s="220"/>
      <c r="AT161" s="221" t="s">
        <v>141</v>
      </c>
      <c r="AU161" s="221" t="s">
        <v>81</v>
      </c>
      <c r="AV161" s="14" t="s">
        <v>88</v>
      </c>
      <c r="AW161" s="14" t="s">
        <v>36</v>
      </c>
      <c r="AX161" s="14" t="s">
        <v>77</v>
      </c>
      <c r="AY161" s="221" t="s">
        <v>133</v>
      </c>
    </row>
    <row r="162" spans="2:65" s="1" customFormat="1" ht="22.5" customHeight="1">
      <c r="B162" s="174"/>
      <c r="C162" s="225" t="s">
        <v>217</v>
      </c>
      <c r="D162" s="225" t="s">
        <v>212</v>
      </c>
      <c r="E162" s="226" t="s">
        <v>828</v>
      </c>
      <c r="F162" s="227" t="s">
        <v>829</v>
      </c>
      <c r="G162" s="228" t="s">
        <v>830</v>
      </c>
      <c r="H162" s="229">
        <v>17.16</v>
      </c>
      <c r="I162" s="230"/>
      <c r="J162" s="231">
        <f>ROUND(I162*H162,2)</f>
        <v>0</v>
      </c>
      <c r="K162" s="227" t="s">
        <v>139</v>
      </c>
      <c r="L162" s="232"/>
      <c r="M162" s="233" t="s">
        <v>5</v>
      </c>
      <c r="N162" s="234" t="s">
        <v>43</v>
      </c>
      <c r="O162" s="42"/>
      <c r="P162" s="184">
        <f>O162*H162</f>
        <v>0</v>
      </c>
      <c r="Q162" s="184">
        <v>0.001</v>
      </c>
      <c r="R162" s="184">
        <f>Q162*H162</f>
        <v>0.01716</v>
      </c>
      <c r="S162" s="184">
        <v>0</v>
      </c>
      <c r="T162" s="185">
        <f>S162*H162</f>
        <v>0</v>
      </c>
      <c r="AR162" s="24" t="s">
        <v>174</v>
      </c>
      <c r="AT162" s="24" t="s">
        <v>212</v>
      </c>
      <c r="AU162" s="24" t="s">
        <v>81</v>
      </c>
      <c r="AY162" s="24" t="s">
        <v>133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4" t="s">
        <v>77</v>
      </c>
      <c r="BK162" s="186">
        <f>ROUND(I162*H162,2)</f>
        <v>0</v>
      </c>
      <c r="BL162" s="24" t="s">
        <v>88</v>
      </c>
      <c r="BM162" s="24" t="s">
        <v>1298</v>
      </c>
    </row>
    <row r="163" spans="2:51" s="11" customFormat="1" ht="13.5">
      <c r="B163" s="187"/>
      <c r="D163" s="188" t="s">
        <v>141</v>
      </c>
      <c r="E163" s="189" t="s">
        <v>5</v>
      </c>
      <c r="F163" s="190" t="s">
        <v>1299</v>
      </c>
      <c r="H163" s="191" t="s">
        <v>5</v>
      </c>
      <c r="I163" s="192"/>
      <c r="L163" s="187"/>
      <c r="M163" s="193"/>
      <c r="N163" s="194"/>
      <c r="O163" s="194"/>
      <c r="P163" s="194"/>
      <c r="Q163" s="194"/>
      <c r="R163" s="194"/>
      <c r="S163" s="194"/>
      <c r="T163" s="195"/>
      <c r="AT163" s="191" t="s">
        <v>141</v>
      </c>
      <c r="AU163" s="191" t="s">
        <v>81</v>
      </c>
      <c r="AV163" s="11" t="s">
        <v>77</v>
      </c>
      <c r="AW163" s="11" t="s">
        <v>36</v>
      </c>
      <c r="AX163" s="11" t="s">
        <v>72</v>
      </c>
      <c r="AY163" s="191" t="s">
        <v>133</v>
      </c>
    </row>
    <row r="164" spans="2:51" s="12" customFormat="1" ht="13.5">
      <c r="B164" s="196"/>
      <c r="D164" s="188" t="s">
        <v>141</v>
      </c>
      <c r="E164" s="197" t="s">
        <v>5</v>
      </c>
      <c r="F164" s="198" t="s">
        <v>1300</v>
      </c>
      <c r="H164" s="199">
        <v>17.16</v>
      </c>
      <c r="I164" s="200"/>
      <c r="L164" s="196"/>
      <c r="M164" s="201"/>
      <c r="N164" s="202"/>
      <c r="O164" s="202"/>
      <c r="P164" s="202"/>
      <c r="Q164" s="202"/>
      <c r="R164" s="202"/>
      <c r="S164" s="202"/>
      <c r="T164" s="203"/>
      <c r="AT164" s="197" t="s">
        <v>141</v>
      </c>
      <c r="AU164" s="197" t="s">
        <v>81</v>
      </c>
      <c r="AV164" s="12" t="s">
        <v>81</v>
      </c>
      <c r="AW164" s="12" t="s">
        <v>36</v>
      </c>
      <c r="AX164" s="12" t="s">
        <v>72</v>
      </c>
      <c r="AY164" s="197" t="s">
        <v>133</v>
      </c>
    </row>
    <row r="165" spans="2:51" s="13" customFormat="1" ht="13.5">
      <c r="B165" s="204"/>
      <c r="D165" s="188" t="s">
        <v>141</v>
      </c>
      <c r="E165" s="205" t="s">
        <v>5</v>
      </c>
      <c r="F165" s="206" t="s">
        <v>145</v>
      </c>
      <c r="H165" s="207">
        <v>17.16</v>
      </c>
      <c r="I165" s="208"/>
      <c r="L165" s="204"/>
      <c r="M165" s="209"/>
      <c r="N165" s="210"/>
      <c r="O165" s="210"/>
      <c r="P165" s="210"/>
      <c r="Q165" s="210"/>
      <c r="R165" s="210"/>
      <c r="S165" s="210"/>
      <c r="T165" s="211"/>
      <c r="AT165" s="205" t="s">
        <v>141</v>
      </c>
      <c r="AU165" s="205" t="s">
        <v>81</v>
      </c>
      <c r="AV165" s="13" t="s">
        <v>85</v>
      </c>
      <c r="AW165" s="13" t="s">
        <v>36</v>
      </c>
      <c r="AX165" s="13" t="s">
        <v>72</v>
      </c>
      <c r="AY165" s="205" t="s">
        <v>133</v>
      </c>
    </row>
    <row r="166" spans="2:51" s="14" customFormat="1" ht="13.5">
      <c r="B166" s="212"/>
      <c r="D166" s="213" t="s">
        <v>141</v>
      </c>
      <c r="E166" s="214" t="s">
        <v>5</v>
      </c>
      <c r="F166" s="215" t="s">
        <v>146</v>
      </c>
      <c r="H166" s="216">
        <v>17.16</v>
      </c>
      <c r="I166" s="217"/>
      <c r="L166" s="212"/>
      <c r="M166" s="218"/>
      <c r="N166" s="219"/>
      <c r="O166" s="219"/>
      <c r="P166" s="219"/>
      <c r="Q166" s="219"/>
      <c r="R166" s="219"/>
      <c r="S166" s="219"/>
      <c r="T166" s="220"/>
      <c r="AT166" s="221" t="s">
        <v>141</v>
      </c>
      <c r="AU166" s="221" t="s">
        <v>81</v>
      </c>
      <c r="AV166" s="14" t="s">
        <v>88</v>
      </c>
      <c r="AW166" s="14" t="s">
        <v>36</v>
      </c>
      <c r="AX166" s="14" t="s">
        <v>77</v>
      </c>
      <c r="AY166" s="221" t="s">
        <v>133</v>
      </c>
    </row>
    <row r="167" spans="2:65" s="1" customFormat="1" ht="22.5" customHeight="1">
      <c r="B167" s="174"/>
      <c r="C167" s="175" t="s">
        <v>11</v>
      </c>
      <c r="D167" s="175" t="s">
        <v>135</v>
      </c>
      <c r="E167" s="176" t="s">
        <v>1301</v>
      </c>
      <c r="F167" s="177" t="s">
        <v>1302</v>
      </c>
      <c r="G167" s="178" t="s">
        <v>236</v>
      </c>
      <c r="H167" s="179">
        <v>57.2</v>
      </c>
      <c r="I167" s="180"/>
      <c r="J167" s="181">
        <f>ROUND(I167*H167,2)</f>
        <v>0</v>
      </c>
      <c r="K167" s="177" t="s">
        <v>139</v>
      </c>
      <c r="L167" s="41"/>
      <c r="M167" s="182" t="s">
        <v>5</v>
      </c>
      <c r="N167" s="183" t="s">
        <v>43</v>
      </c>
      <c r="O167" s="42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AR167" s="24" t="s">
        <v>88</v>
      </c>
      <c r="AT167" s="24" t="s">
        <v>135</v>
      </c>
      <c r="AU167" s="24" t="s">
        <v>81</v>
      </c>
      <c r="AY167" s="24" t="s">
        <v>133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4" t="s">
        <v>77</v>
      </c>
      <c r="BK167" s="186">
        <f>ROUND(I167*H167,2)</f>
        <v>0</v>
      </c>
      <c r="BL167" s="24" t="s">
        <v>88</v>
      </c>
      <c r="BM167" s="24" t="s">
        <v>1303</v>
      </c>
    </row>
    <row r="168" spans="2:51" s="11" customFormat="1" ht="13.5">
      <c r="B168" s="187"/>
      <c r="D168" s="188" t="s">
        <v>141</v>
      </c>
      <c r="E168" s="189" t="s">
        <v>5</v>
      </c>
      <c r="F168" s="190" t="s">
        <v>1304</v>
      </c>
      <c r="H168" s="191" t="s">
        <v>5</v>
      </c>
      <c r="I168" s="192"/>
      <c r="L168" s="187"/>
      <c r="M168" s="193"/>
      <c r="N168" s="194"/>
      <c r="O168" s="194"/>
      <c r="P168" s="194"/>
      <c r="Q168" s="194"/>
      <c r="R168" s="194"/>
      <c r="S168" s="194"/>
      <c r="T168" s="195"/>
      <c r="AT168" s="191" t="s">
        <v>141</v>
      </c>
      <c r="AU168" s="191" t="s">
        <v>81</v>
      </c>
      <c r="AV168" s="11" t="s">
        <v>77</v>
      </c>
      <c r="AW168" s="11" t="s">
        <v>36</v>
      </c>
      <c r="AX168" s="11" t="s">
        <v>72</v>
      </c>
      <c r="AY168" s="191" t="s">
        <v>133</v>
      </c>
    </row>
    <row r="169" spans="2:51" s="11" customFormat="1" ht="13.5">
      <c r="B169" s="187"/>
      <c r="D169" s="188" t="s">
        <v>141</v>
      </c>
      <c r="E169" s="189" t="s">
        <v>5</v>
      </c>
      <c r="F169" s="190" t="s">
        <v>1263</v>
      </c>
      <c r="H169" s="191" t="s">
        <v>5</v>
      </c>
      <c r="I169" s="192"/>
      <c r="L169" s="187"/>
      <c r="M169" s="193"/>
      <c r="N169" s="194"/>
      <c r="O169" s="194"/>
      <c r="P169" s="194"/>
      <c r="Q169" s="194"/>
      <c r="R169" s="194"/>
      <c r="S169" s="194"/>
      <c r="T169" s="195"/>
      <c r="AT169" s="191" t="s">
        <v>141</v>
      </c>
      <c r="AU169" s="191" t="s">
        <v>81</v>
      </c>
      <c r="AV169" s="11" t="s">
        <v>77</v>
      </c>
      <c r="AW169" s="11" t="s">
        <v>36</v>
      </c>
      <c r="AX169" s="11" t="s">
        <v>72</v>
      </c>
      <c r="AY169" s="191" t="s">
        <v>133</v>
      </c>
    </row>
    <row r="170" spans="2:51" s="12" customFormat="1" ht="13.5">
      <c r="B170" s="196"/>
      <c r="D170" s="188" t="s">
        <v>141</v>
      </c>
      <c r="E170" s="197" t="s">
        <v>5</v>
      </c>
      <c r="F170" s="198" t="s">
        <v>1297</v>
      </c>
      <c r="H170" s="199">
        <v>57.2</v>
      </c>
      <c r="I170" s="200"/>
      <c r="L170" s="196"/>
      <c r="M170" s="201"/>
      <c r="N170" s="202"/>
      <c r="O170" s="202"/>
      <c r="P170" s="202"/>
      <c r="Q170" s="202"/>
      <c r="R170" s="202"/>
      <c r="S170" s="202"/>
      <c r="T170" s="203"/>
      <c r="AT170" s="197" t="s">
        <v>141</v>
      </c>
      <c r="AU170" s="197" t="s">
        <v>81</v>
      </c>
      <c r="AV170" s="12" t="s">
        <v>81</v>
      </c>
      <c r="AW170" s="12" t="s">
        <v>36</v>
      </c>
      <c r="AX170" s="12" t="s">
        <v>72</v>
      </c>
      <c r="AY170" s="197" t="s">
        <v>133</v>
      </c>
    </row>
    <row r="171" spans="2:51" s="13" customFormat="1" ht="13.5">
      <c r="B171" s="204"/>
      <c r="D171" s="188" t="s">
        <v>141</v>
      </c>
      <c r="E171" s="205" t="s">
        <v>5</v>
      </c>
      <c r="F171" s="206" t="s">
        <v>145</v>
      </c>
      <c r="H171" s="207">
        <v>57.2</v>
      </c>
      <c r="I171" s="208"/>
      <c r="L171" s="204"/>
      <c r="M171" s="209"/>
      <c r="N171" s="210"/>
      <c r="O171" s="210"/>
      <c r="P171" s="210"/>
      <c r="Q171" s="210"/>
      <c r="R171" s="210"/>
      <c r="S171" s="210"/>
      <c r="T171" s="211"/>
      <c r="AT171" s="205" t="s">
        <v>141</v>
      </c>
      <c r="AU171" s="205" t="s">
        <v>81</v>
      </c>
      <c r="AV171" s="13" t="s">
        <v>85</v>
      </c>
      <c r="AW171" s="13" t="s">
        <v>36</v>
      </c>
      <c r="AX171" s="13" t="s">
        <v>72</v>
      </c>
      <c r="AY171" s="205" t="s">
        <v>133</v>
      </c>
    </row>
    <row r="172" spans="2:51" s="14" customFormat="1" ht="13.5">
      <c r="B172" s="212"/>
      <c r="D172" s="213" t="s">
        <v>141</v>
      </c>
      <c r="E172" s="214" t="s">
        <v>5</v>
      </c>
      <c r="F172" s="215" t="s">
        <v>146</v>
      </c>
      <c r="H172" s="216">
        <v>57.2</v>
      </c>
      <c r="I172" s="217"/>
      <c r="L172" s="212"/>
      <c r="M172" s="218"/>
      <c r="N172" s="219"/>
      <c r="O172" s="219"/>
      <c r="P172" s="219"/>
      <c r="Q172" s="219"/>
      <c r="R172" s="219"/>
      <c r="S172" s="219"/>
      <c r="T172" s="220"/>
      <c r="AT172" s="221" t="s">
        <v>141</v>
      </c>
      <c r="AU172" s="221" t="s">
        <v>81</v>
      </c>
      <c r="AV172" s="14" t="s">
        <v>88</v>
      </c>
      <c r="AW172" s="14" t="s">
        <v>36</v>
      </c>
      <c r="AX172" s="14" t="s">
        <v>77</v>
      </c>
      <c r="AY172" s="221" t="s">
        <v>133</v>
      </c>
    </row>
    <row r="173" spans="2:65" s="1" customFormat="1" ht="22.5" customHeight="1">
      <c r="B173" s="174"/>
      <c r="C173" s="225" t="s">
        <v>209</v>
      </c>
      <c r="D173" s="225" t="s">
        <v>212</v>
      </c>
      <c r="E173" s="226" t="s">
        <v>1288</v>
      </c>
      <c r="F173" s="227" t="s">
        <v>1289</v>
      </c>
      <c r="G173" s="228" t="s">
        <v>163</v>
      </c>
      <c r="H173" s="229">
        <v>9.61</v>
      </c>
      <c r="I173" s="230"/>
      <c r="J173" s="231">
        <f>ROUND(I173*H173,2)</f>
        <v>0</v>
      </c>
      <c r="K173" s="227" t="s">
        <v>139</v>
      </c>
      <c r="L173" s="232"/>
      <c r="M173" s="233" t="s">
        <v>5</v>
      </c>
      <c r="N173" s="234" t="s">
        <v>43</v>
      </c>
      <c r="O173" s="42"/>
      <c r="P173" s="184">
        <f>O173*H173</f>
        <v>0</v>
      </c>
      <c r="Q173" s="184">
        <v>1</v>
      </c>
      <c r="R173" s="184">
        <f>Q173*H173</f>
        <v>9.61</v>
      </c>
      <c r="S173" s="184">
        <v>0</v>
      </c>
      <c r="T173" s="185">
        <f>S173*H173</f>
        <v>0</v>
      </c>
      <c r="AR173" s="24" t="s">
        <v>174</v>
      </c>
      <c r="AT173" s="24" t="s">
        <v>212</v>
      </c>
      <c r="AU173" s="24" t="s">
        <v>81</v>
      </c>
      <c r="AY173" s="24" t="s">
        <v>133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4" t="s">
        <v>77</v>
      </c>
      <c r="BK173" s="186">
        <f>ROUND(I173*H173,2)</f>
        <v>0</v>
      </c>
      <c r="BL173" s="24" t="s">
        <v>88</v>
      </c>
      <c r="BM173" s="24" t="s">
        <v>1305</v>
      </c>
    </row>
    <row r="174" spans="2:51" s="11" customFormat="1" ht="13.5">
      <c r="B174" s="187"/>
      <c r="D174" s="188" t="s">
        <v>141</v>
      </c>
      <c r="E174" s="189" t="s">
        <v>5</v>
      </c>
      <c r="F174" s="190" t="s">
        <v>1291</v>
      </c>
      <c r="H174" s="191" t="s">
        <v>5</v>
      </c>
      <c r="I174" s="192"/>
      <c r="L174" s="187"/>
      <c r="M174" s="193"/>
      <c r="N174" s="194"/>
      <c r="O174" s="194"/>
      <c r="P174" s="194"/>
      <c r="Q174" s="194"/>
      <c r="R174" s="194"/>
      <c r="S174" s="194"/>
      <c r="T174" s="195"/>
      <c r="AT174" s="191" t="s">
        <v>141</v>
      </c>
      <c r="AU174" s="191" t="s">
        <v>81</v>
      </c>
      <c r="AV174" s="11" t="s">
        <v>77</v>
      </c>
      <c r="AW174" s="11" t="s">
        <v>36</v>
      </c>
      <c r="AX174" s="11" t="s">
        <v>72</v>
      </c>
      <c r="AY174" s="191" t="s">
        <v>133</v>
      </c>
    </row>
    <row r="175" spans="2:51" s="12" customFormat="1" ht="13.5">
      <c r="B175" s="196"/>
      <c r="D175" s="188" t="s">
        <v>141</v>
      </c>
      <c r="E175" s="197" t="s">
        <v>5</v>
      </c>
      <c r="F175" s="198" t="s">
        <v>1306</v>
      </c>
      <c r="H175" s="199">
        <v>9.61</v>
      </c>
      <c r="I175" s="200"/>
      <c r="L175" s="196"/>
      <c r="M175" s="201"/>
      <c r="N175" s="202"/>
      <c r="O175" s="202"/>
      <c r="P175" s="202"/>
      <c r="Q175" s="202"/>
      <c r="R175" s="202"/>
      <c r="S175" s="202"/>
      <c r="T175" s="203"/>
      <c r="AT175" s="197" t="s">
        <v>141</v>
      </c>
      <c r="AU175" s="197" t="s">
        <v>81</v>
      </c>
      <c r="AV175" s="12" t="s">
        <v>81</v>
      </c>
      <c r="AW175" s="12" t="s">
        <v>36</v>
      </c>
      <c r="AX175" s="12" t="s">
        <v>72</v>
      </c>
      <c r="AY175" s="197" t="s">
        <v>133</v>
      </c>
    </row>
    <row r="176" spans="2:51" s="13" customFormat="1" ht="13.5">
      <c r="B176" s="204"/>
      <c r="D176" s="188" t="s">
        <v>141</v>
      </c>
      <c r="E176" s="205" t="s">
        <v>5</v>
      </c>
      <c r="F176" s="206" t="s">
        <v>145</v>
      </c>
      <c r="H176" s="207">
        <v>9.61</v>
      </c>
      <c r="I176" s="208"/>
      <c r="L176" s="204"/>
      <c r="M176" s="209"/>
      <c r="N176" s="210"/>
      <c r="O176" s="210"/>
      <c r="P176" s="210"/>
      <c r="Q176" s="210"/>
      <c r="R176" s="210"/>
      <c r="S176" s="210"/>
      <c r="T176" s="211"/>
      <c r="AT176" s="205" t="s">
        <v>141</v>
      </c>
      <c r="AU176" s="205" t="s">
        <v>81</v>
      </c>
      <c r="AV176" s="13" t="s">
        <v>85</v>
      </c>
      <c r="AW176" s="13" t="s">
        <v>36</v>
      </c>
      <c r="AX176" s="13" t="s">
        <v>72</v>
      </c>
      <c r="AY176" s="205" t="s">
        <v>133</v>
      </c>
    </row>
    <row r="177" spans="2:51" s="14" customFormat="1" ht="13.5">
      <c r="B177" s="212"/>
      <c r="D177" s="213" t="s">
        <v>141</v>
      </c>
      <c r="E177" s="214" t="s">
        <v>5</v>
      </c>
      <c r="F177" s="215" t="s">
        <v>146</v>
      </c>
      <c r="H177" s="216">
        <v>9.61</v>
      </c>
      <c r="I177" s="217"/>
      <c r="L177" s="212"/>
      <c r="M177" s="218"/>
      <c r="N177" s="219"/>
      <c r="O177" s="219"/>
      <c r="P177" s="219"/>
      <c r="Q177" s="219"/>
      <c r="R177" s="219"/>
      <c r="S177" s="219"/>
      <c r="T177" s="220"/>
      <c r="AT177" s="221" t="s">
        <v>141</v>
      </c>
      <c r="AU177" s="221" t="s">
        <v>81</v>
      </c>
      <c r="AV177" s="14" t="s">
        <v>88</v>
      </c>
      <c r="AW177" s="14" t="s">
        <v>36</v>
      </c>
      <c r="AX177" s="14" t="s">
        <v>77</v>
      </c>
      <c r="AY177" s="221" t="s">
        <v>133</v>
      </c>
    </row>
    <row r="178" spans="2:65" s="1" customFormat="1" ht="31.5" customHeight="1">
      <c r="B178" s="174"/>
      <c r="C178" s="175" t="s">
        <v>320</v>
      </c>
      <c r="D178" s="175" t="s">
        <v>135</v>
      </c>
      <c r="E178" s="176" t="s">
        <v>1307</v>
      </c>
      <c r="F178" s="177" t="s">
        <v>1308</v>
      </c>
      <c r="G178" s="178" t="s">
        <v>236</v>
      </c>
      <c r="H178" s="179">
        <v>57.2</v>
      </c>
      <c r="I178" s="180"/>
      <c r="J178" s="181">
        <f>ROUND(I178*H178,2)</f>
        <v>0</v>
      </c>
      <c r="K178" s="177" t="s">
        <v>5</v>
      </c>
      <c r="L178" s="41"/>
      <c r="M178" s="182" t="s">
        <v>5</v>
      </c>
      <c r="N178" s="183" t="s">
        <v>43</v>
      </c>
      <c r="O178" s="42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AR178" s="24" t="s">
        <v>88</v>
      </c>
      <c r="AT178" s="24" t="s">
        <v>135</v>
      </c>
      <c r="AU178" s="24" t="s">
        <v>81</v>
      </c>
      <c r="AY178" s="24" t="s">
        <v>133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4" t="s">
        <v>77</v>
      </c>
      <c r="BK178" s="186">
        <f>ROUND(I178*H178,2)</f>
        <v>0</v>
      </c>
      <c r="BL178" s="24" t="s">
        <v>88</v>
      </c>
      <c r="BM178" s="24" t="s">
        <v>1309</v>
      </c>
    </row>
    <row r="179" spans="2:51" s="11" customFormat="1" ht="13.5">
      <c r="B179" s="187"/>
      <c r="D179" s="188" t="s">
        <v>141</v>
      </c>
      <c r="E179" s="189" t="s">
        <v>5</v>
      </c>
      <c r="F179" s="190" t="s">
        <v>1310</v>
      </c>
      <c r="H179" s="191" t="s">
        <v>5</v>
      </c>
      <c r="I179" s="192"/>
      <c r="L179" s="187"/>
      <c r="M179" s="193"/>
      <c r="N179" s="194"/>
      <c r="O179" s="194"/>
      <c r="P179" s="194"/>
      <c r="Q179" s="194"/>
      <c r="R179" s="194"/>
      <c r="S179" s="194"/>
      <c r="T179" s="195"/>
      <c r="AT179" s="191" t="s">
        <v>141</v>
      </c>
      <c r="AU179" s="191" t="s">
        <v>81</v>
      </c>
      <c r="AV179" s="11" t="s">
        <v>77</v>
      </c>
      <c r="AW179" s="11" t="s">
        <v>36</v>
      </c>
      <c r="AX179" s="11" t="s">
        <v>72</v>
      </c>
      <c r="AY179" s="191" t="s">
        <v>133</v>
      </c>
    </row>
    <row r="180" spans="2:51" s="11" customFormat="1" ht="13.5">
      <c r="B180" s="187"/>
      <c r="D180" s="188" t="s">
        <v>141</v>
      </c>
      <c r="E180" s="189" t="s">
        <v>5</v>
      </c>
      <c r="F180" s="190" t="s">
        <v>1263</v>
      </c>
      <c r="H180" s="191" t="s">
        <v>5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91" t="s">
        <v>141</v>
      </c>
      <c r="AU180" s="191" t="s">
        <v>81</v>
      </c>
      <c r="AV180" s="11" t="s">
        <v>77</v>
      </c>
      <c r="AW180" s="11" t="s">
        <v>36</v>
      </c>
      <c r="AX180" s="11" t="s">
        <v>72</v>
      </c>
      <c r="AY180" s="191" t="s">
        <v>133</v>
      </c>
    </row>
    <row r="181" spans="2:51" s="12" customFormat="1" ht="13.5">
      <c r="B181" s="196"/>
      <c r="D181" s="188" t="s">
        <v>141</v>
      </c>
      <c r="E181" s="197" t="s">
        <v>5</v>
      </c>
      <c r="F181" s="198" t="s">
        <v>1297</v>
      </c>
      <c r="H181" s="199">
        <v>57.2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141</v>
      </c>
      <c r="AU181" s="197" t="s">
        <v>81</v>
      </c>
      <c r="AV181" s="12" t="s">
        <v>81</v>
      </c>
      <c r="AW181" s="12" t="s">
        <v>36</v>
      </c>
      <c r="AX181" s="12" t="s">
        <v>72</v>
      </c>
      <c r="AY181" s="197" t="s">
        <v>133</v>
      </c>
    </row>
    <row r="182" spans="2:51" s="13" customFormat="1" ht="13.5">
      <c r="B182" s="204"/>
      <c r="D182" s="188" t="s">
        <v>141</v>
      </c>
      <c r="E182" s="205" t="s">
        <v>5</v>
      </c>
      <c r="F182" s="206" t="s">
        <v>145</v>
      </c>
      <c r="H182" s="207">
        <v>57.2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141</v>
      </c>
      <c r="AU182" s="205" t="s">
        <v>81</v>
      </c>
      <c r="AV182" s="13" t="s">
        <v>85</v>
      </c>
      <c r="AW182" s="13" t="s">
        <v>36</v>
      </c>
      <c r="AX182" s="13" t="s">
        <v>72</v>
      </c>
      <c r="AY182" s="205" t="s">
        <v>133</v>
      </c>
    </row>
    <row r="183" spans="2:51" s="14" customFormat="1" ht="13.5">
      <c r="B183" s="212"/>
      <c r="D183" s="213" t="s">
        <v>141</v>
      </c>
      <c r="E183" s="214" t="s">
        <v>5</v>
      </c>
      <c r="F183" s="215" t="s">
        <v>146</v>
      </c>
      <c r="H183" s="216">
        <v>57.2</v>
      </c>
      <c r="I183" s="217"/>
      <c r="L183" s="212"/>
      <c r="M183" s="218"/>
      <c r="N183" s="219"/>
      <c r="O183" s="219"/>
      <c r="P183" s="219"/>
      <c r="Q183" s="219"/>
      <c r="R183" s="219"/>
      <c r="S183" s="219"/>
      <c r="T183" s="220"/>
      <c r="AT183" s="221" t="s">
        <v>141</v>
      </c>
      <c r="AU183" s="221" t="s">
        <v>81</v>
      </c>
      <c r="AV183" s="14" t="s">
        <v>88</v>
      </c>
      <c r="AW183" s="14" t="s">
        <v>36</v>
      </c>
      <c r="AX183" s="14" t="s">
        <v>77</v>
      </c>
      <c r="AY183" s="221" t="s">
        <v>133</v>
      </c>
    </row>
    <row r="184" spans="2:65" s="1" customFormat="1" ht="31.5" customHeight="1">
      <c r="B184" s="174"/>
      <c r="C184" s="175" t="s">
        <v>325</v>
      </c>
      <c r="D184" s="175" t="s">
        <v>135</v>
      </c>
      <c r="E184" s="176" t="s">
        <v>1311</v>
      </c>
      <c r="F184" s="177" t="s">
        <v>1312</v>
      </c>
      <c r="G184" s="178" t="s">
        <v>190</v>
      </c>
      <c r="H184" s="179">
        <v>50</v>
      </c>
      <c r="I184" s="180"/>
      <c r="J184" s="181">
        <f>ROUND(I184*H184,2)</f>
        <v>0</v>
      </c>
      <c r="K184" s="177" t="s">
        <v>139</v>
      </c>
      <c r="L184" s="41"/>
      <c r="M184" s="182" t="s">
        <v>5</v>
      </c>
      <c r="N184" s="183" t="s">
        <v>43</v>
      </c>
      <c r="O184" s="42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AR184" s="24" t="s">
        <v>88</v>
      </c>
      <c r="AT184" s="24" t="s">
        <v>135</v>
      </c>
      <c r="AU184" s="24" t="s">
        <v>81</v>
      </c>
      <c r="AY184" s="24" t="s">
        <v>133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4" t="s">
        <v>77</v>
      </c>
      <c r="BK184" s="186">
        <f>ROUND(I184*H184,2)</f>
        <v>0</v>
      </c>
      <c r="BL184" s="24" t="s">
        <v>88</v>
      </c>
      <c r="BM184" s="24" t="s">
        <v>1313</v>
      </c>
    </row>
    <row r="185" spans="2:51" s="11" customFormat="1" ht="13.5">
      <c r="B185" s="187"/>
      <c r="D185" s="188" t="s">
        <v>141</v>
      </c>
      <c r="E185" s="189" t="s">
        <v>5</v>
      </c>
      <c r="F185" s="190" t="s">
        <v>1314</v>
      </c>
      <c r="H185" s="191" t="s">
        <v>5</v>
      </c>
      <c r="I185" s="192"/>
      <c r="L185" s="187"/>
      <c r="M185" s="193"/>
      <c r="N185" s="194"/>
      <c r="O185" s="194"/>
      <c r="P185" s="194"/>
      <c r="Q185" s="194"/>
      <c r="R185" s="194"/>
      <c r="S185" s="194"/>
      <c r="T185" s="195"/>
      <c r="AT185" s="191" t="s">
        <v>141</v>
      </c>
      <c r="AU185" s="191" t="s">
        <v>81</v>
      </c>
      <c r="AV185" s="11" t="s">
        <v>77</v>
      </c>
      <c r="AW185" s="11" t="s">
        <v>36</v>
      </c>
      <c r="AX185" s="11" t="s">
        <v>72</v>
      </c>
      <c r="AY185" s="191" t="s">
        <v>133</v>
      </c>
    </row>
    <row r="186" spans="2:51" s="11" customFormat="1" ht="13.5">
      <c r="B186" s="187"/>
      <c r="D186" s="188" t="s">
        <v>141</v>
      </c>
      <c r="E186" s="189" t="s">
        <v>5</v>
      </c>
      <c r="F186" s="190" t="s">
        <v>1263</v>
      </c>
      <c r="H186" s="191" t="s">
        <v>5</v>
      </c>
      <c r="I186" s="192"/>
      <c r="L186" s="187"/>
      <c r="M186" s="193"/>
      <c r="N186" s="194"/>
      <c r="O186" s="194"/>
      <c r="P186" s="194"/>
      <c r="Q186" s="194"/>
      <c r="R186" s="194"/>
      <c r="S186" s="194"/>
      <c r="T186" s="195"/>
      <c r="AT186" s="191" t="s">
        <v>141</v>
      </c>
      <c r="AU186" s="191" t="s">
        <v>81</v>
      </c>
      <c r="AV186" s="11" t="s">
        <v>77</v>
      </c>
      <c r="AW186" s="11" t="s">
        <v>36</v>
      </c>
      <c r="AX186" s="11" t="s">
        <v>72</v>
      </c>
      <c r="AY186" s="191" t="s">
        <v>133</v>
      </c>
    </row>
    <row r="187" spans="2:51" s="12" customFormat="1" ht="13.5">
      <c r="B187" s="196"/>
      <c r="D187" s="188" t="s">
        <v>141</v>
      </c>
      <c r="E187" s="197" t="s">
        <v>5</v>
      </c>
      <c r="F187" s="198" t="s">
        <v>1315</v>
      </c>
      <c r="H187" s="199">
        <v>50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141</v>
      </c>
      <c r="AU187" s="197" t="s">
        <v>81</v>
      </c>
      <c r="AV187" s="12" t="s">
        <v>81</v>
      </c>
      <c r="AW187" s="12" t="s">
        <v>36</v>
      </c>
      <c r="AX187" s="12" t="s">
        <v>72</v>
      </c>
      <c r="AY187" s="197" t="s">
        <v>133</v>
      </c>
    </row>
    <row r="188" spans="2:51" s="13" customFormat="1" ht="13.5">
      <c r="B188" s="204"/>
      <c r="D188" s="188" t="s">
        <v>141</v>
      </c>
      <c r="E188" s="205" t="s">
        <v>5</v>
      </c>
      <c r="F188" s="206" t="s">
        <v>145</v>
      </c>
      <c r="H188" s="207">
        <v>50</v>
      </c>
      <c r="I188" s="208"/>
      <c r="L188" s="204"/>
      <c r="M188" s="209"/>
      <c r="N188" s="210"/>
      <c r="O188" s="210"/>
      <c r="P188" s="210"/>
      <c r="Q188" s="210"/>
      <c r="R188" s="210"/>
      <c r="S188" s="210"/>
      <c r="T188" s="211"/>
      <c r="AT188" s="205" t="s">
        <v>141</v>
      </c>
      <c r="AU188" s="205" t="s">
        <v>81</v>
      </c>
      <c r="AV188" s="13" t="s">
        <v>85</v>
      </c>
      <c r="AW188" s="13" t="s">
        <v>36</v>
      </c>
      <c r="AX188" s="13" t="s">
        <v>72</v>
      </c>
      <c r="AY188" s="205" t="s">
        <v>133</v>
      </c>
    </row>
    <row r="189" spans="2:51" s="14" customFormat="1" ht="13.5">
      <c r="B189" s="212"/>
      <c r="D189" s="213" t="s">
        <v>141</v>
      </c>
      <c r="E189" s="214" t="s">
        <v>5</v>
      </c>
      <c r="F189" s="215" t="s">
        <v>146</v>
      </c>
      <c r="H189" s="216">
        <v>50</v>
      </c>
      <c r="I189" s="217"/>
      <c r="L189" s="212"/>
      <c r="M189" s="218"/>
      <c r="N189" s="219"/>
      <c r="O189" s="219"/>
      <c r="P189" s="219"/>
      <c r="Q189" s="219"/>
      <c r="R189" s="219"/>
      <c r="S189" s="219"/>
      <c r="T189" s="220"/>
      <c r="AT189" s="221" t="s">
        <v>141</v>
      </c>
      <c r="AU189" s="221" t="s">
        <v>81</v>
      </c>
      <c r="AV189" s="14" t="s">
        <v>88</v>
      </c>
      <c r="AW189" s="14" t="s">
        <v>36</v>
      </c>
      <c r="AX189" s="14" t="s">
        <v>77</v>
      </c>
      <c r="AY189" s="221" t="s">
        <v>133</v>
      </c>
    </row>
    <row r="190" spans="2:65" s="1" customFormat="1" ht="22.5" customHeight="1">
      <c r="B190" s="174"/>
      <c r="C190" s="225" t="s">
        <v>333</v>
      </c>
      <c r="D190" s="225" t="s">
        <v>212</v>
      </c>
      <c r="E190" s="226" t="s">
        <v>1316</v>
      </c>
      <c r="F190" s="227" t="s">
        <v>1317</v>
      </c>
      <c r="G190" s="228" t="s">
        <v>190</v>
      </c>
      <c r="H190" s="229">
        <v>3</v>
      </c>
      <c r="I190" s="230"/>
      <c r="J190" s="231">
        <f>ROUND(I190*H190,2)</f>
        <v>0</v>
      </c>
      <c r="K190" s="227" t="s">
        <v>139</v>
      </c>
      <c r="L190" s="232"/>
      <c r="M190" s="233" t="s">
        <v>5</v>
      </c>
      <c r="N190" s="234" t="s">
        <v>43</v>
      </c>
      <c r="O190" s="42"/>
      <c r="P190" s="184">
        <f>O190*H190</f>
        <v>0</v>
      </c>
      <c r="Q190" s="184">
        <v>0.025</v>
      </c>
      <c r="R190" s="184">
        <f>Q190*H190</f>
        <v>0.07500000000000001</v>
      </c>
      <c r="S190" s="184">
        <v>0</v>
      </c>
      <c r="T190" s="185">
        <f>S190*H190</f>
        <v>0</v>
      </c>
      <c r="AR190" s="24" t="s">
        <v>174</v>
      </c>
      <c r="AT190" s="24" t="s">
        <v>212</v>
      </c>
      <c r="AU190" s="24" t="s">
        <v>81</v>
      </c>
      <c r="AY190" s="24" t="s">
        <v>133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4" t="s">
        <v>77</v>
      </c>
      <c r="BK190" s="186">
        <f>ROUND(I190*H190,2)</f>
        <v>0</v>
      </c>
      <c r="BL190" s="24" t="s">
        <v>88</v>
      </c>
      <c r="BM190" s="24" t="s">
        <v>1318</v>
      </c>
    </row>
    <row r="191" spans="2:51" s="12" customFormat="1" ht="13.5">
      <c r="B191" s="196"/>
      <c r="D191" s="188" t="s">
        <v>141</v>
      </c>
      <c r="E191" s="197" t="s">
        <v>5</v>
      </c>
      <c r="F191" s="198" t="s">
        <v>1319</v>
      </c>
      <c r="H191" s="199">
        <v>3</v>
      </c>
      <c r="I191" s="200"/>
      <c r="L191" s="196"/>
      <c r="M191" s="201"/>
      <c r="N191" s="202"/>
      <c r="O191" s="202"/>
      <c r="P191" s="202"/>
      <c r="Q191" s="202"/>
      <c r="R191" s="202"/>
      <c r="S191" s="202"/>
      <c r="T191" s="203"/>
      <c r="AT191" s="197" t="s">
        <v>141</v>
      </c>
      <c r="AU191" s="197" t="s">
        <v>81</v>
      </c>
      <c r="AV191" s="12" t="s">
        <v>81</v>
      </c>
      <c r="AW191" s="12" t="s">
        <v>36</v>
      </c>
      <c r="AX191" s="12" t="s">
        <v>72</v>
      </c>
      <c r="AY191" s="197" t="s">
        <v>133</v>
      </c>
    </row>
    <row r="192" spans="2:51" s="13" customFormat="1" ht="13.5">
      <c r="B192" s="204"/>
      <c r="D192" s="188" t="s">
        <v>141</v>
      </c>
      <c r="E192" s="205" t="s">
        <v>5</v>
      </c>
      <c r="F192" s="206" t="s">
        <v>145</v>
      </c>
      <c r="H192" s="207">
        <v>3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141</v>
      </c>
      <c r="AU192" s="205" t="s">
        <v>81</v>
      </c>
      <c r="AV192" s="13" t="s">
        <v>85</v>
      </c>
      <c r="AW192" s="13" t="s">
        <v>36</v>
      </c>
      <c r="AX192" s="13" t="s">
        <v>72</v>
      </c>
      <c r="AY192" s="205" t="s">
        <v>133</v>
      </c>
    </row>
    <row r="193" spans="2:51" s="14" customFormat="1" ht="13.5">
      <c r="B193" s="212"/>
      <c r="D193" s="213" t="s">
        <v>141</v>
      </c>
      <c r="E193" s="214" t="s">
        <v>5</v>
      </c>
      <c r="F193" s="215" t="s">
        <v>146</v>
      </c>
      <c r="H193" s="216">
        <v>3</v>
      </c>
      <c r="I193" s="217"/>
      <c r="L193" s="212"/>
      <c r="M193" s="218"/>
      <c r="N193" s="219"/>
      <c r="O193" s="219"/>
      <c r="P193" s="219"/>
      <c r="Q193" s="219"/>
      <c r="R193" s="219"/>
      <c r="S193" s="219"/>
      <c r="T193" s="220"/>
      <c r="AT193" s="221" t="s">
        <v>141</v>
      </c>
      <c r="AU193" s="221" t="s">
        <v>81</v>
      </c>
      <c r="AV193" s="14" t="s">
        <v>88</v>
      </c>
      <c r="AW193" s="14" t="s">
        <v>36</v>
      </c>
      <c r="AX193" s="14" t="s">
        <v>77</v>
      </c>
      <c r="AY193" s="221" t="s">
        <v>133</v>
      </c>
    </row>
    <row r="194" spans="2:65" s="1" customFormat="1" ht="22.5" customHeight="1">
      <c r="B194" s="174"/>
      <c r="C194" s="175" t="s">
        <v>341</v>
      </c>
      <c r="D194" s="175" t="s">
        <v>135</v>
      </c>
      <c r="E194" s="176" t="s">
        <v>1320</v>
      </c>
      <c r="F194" s="177" t="s">
        <v>1321</v>
      </c>
      <c r="G194" s="178" t="s">
        <v>236</v>
      </c>
      <c r="H194" s="179">
        <v>57.2</v>
      </c>
      <c r="I194" s="180"/>
      <c r="J194" s="181">
        <f>ROUND(I194*H194,2)</f>
        <v>0</v>
      </c>
      <c r="K194" s="177" t="s">
        <v>139</v>
      </c>
      <c r="L194" s="41"/>
      <c r="M194" s="182" t="s">
        <v>5</v>
      </c>
      <c r="N194" s="183" t="s">
        <v>43</v>
      </c>
      <c r="O194" s="42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AR194" s="24" t="s">
        <v>88</v>
      </c>
      <c r="AT194" s="24" t="s">
        <v>135</v>
      </c>
      <c r="AU194" s="24" t="s">
        <v>81</v>
      </c>
      <c r="AY194" s="24" t="s">
        <v>133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24" t="s">
        <v>77</v>
      </c>
      <c r="BK194" s="186">
        <f>ROUND(I194*H194,2)</f>
        <v>0</v>
      </c>
      <c r="BL194" s="24" t="s">
        <v>88</v>
      </c>
      <c r="BM194" s="24" t="s">
        <v>1322</v>
      </c>
    </row>
    <row r="195" spans="2:51" s="11" customFormat="1" ht="13.5">
      <c r="B195" s="187"/>
      <c r="D195" s="188" t="s">
        <v>141</v>
      </c>
      <c r="E195" s="189" t="s">
        <v>5</v>
      </c>
      <c r="F195" s="190" t="s">
        <v>1323</v>
      </c>
      <c r="H195" s="191" t="s">
        <v>5</v>
      </c>
      <c r="I195" s="192"/>
      <c r="L195" s="187"/>
      <c r="M195" s="193"/>
      <c r="N195" s="194"/>
      <c r="O195" s="194"/>
      <c r="P195" s="194"/>
      <c r="Q195" s="194"/>
      <c r="R195" s="194"/>
      <c r="S195" s="194"/>
      <c r="T195" s="195"/>
      <c r="AT195" s="191" t="s">
        <v>141</v>
      </c>
      <c r="AU195" s="191" t="s">
        <v>81</v>
      </c>
      <c r="AV195" s="11" t="s">
        <v>77</v>
      </c>
      <c r="AW195" s="11" t="s">
        <v>36</v>
      </c>
      <c r="AX195" s="11" t="s">
        <v>72</v>
      </c>
      <c r="AY195" s="191" t="s">
        <v>133</v>
      </c>
    </row>
    <row r="196" spans="2:51" s="11" customFormat="1" ht="13.5">
      <c r="B196" s="187"/>
      <c r="D196" s="188" t="s">
        <v>141</v>
      </c>
      <c r="E196" s="189" t="s">
        <v>5</v>
      </c>
      <c r="F196" s="190" t="s">
        <v>1263</v>
      </c>
      <c r="H196" s="191" t="s">
        <v>5</v>
      </c>
      <c r="I196" s="192"/>
      <c r="L196" s="187"/>
      <c r="M196" s="193"/>
      <c r="N196" s="194"/>
      <c r="O196" s="194"/>
      <c r="P196" s="194"/>
      <c r="Q196" s="194"/>
      <c r="R196" s="194"/>
      <c r="S196" s="194"/>
      <c r="T196" s="195"/>
      <c r="AT196" s="191" t="s">
        <v>141</v>
      </c>
      <c r="AU196" s="191" t="s">
        <v>81</v>
      </c>
      <c r="AV196" s="11" t="s">
        <v>77</v>
      </c>
      <c r="AW196" s="11" t="s">
        <v>36</v>
      </c>
      <c r="AX196" s="11" t="s">
        <v>72</v>
      </c>
      <c r="AY196" s="191" t="s">
        <v>133</v>
      </c>
    </row>
    <row r="197" spans="2:51" s="12" customFormat="1" ht="13.5">
      <c r="B197" s="196"/>
      <c r="D197" s="188" t="s">
        <v>141</v>
      </c>
      <c r="E197" s="197" t="s">
        <v>5</v>
      </c>
      <c r="F197" s="198" t="s">
        <v>1297</v>
      </c>
      <c r="H197" s="199">
        <v>57.2</v>
      </c>
      <c r="I197" s="200"/>
      <c r="L197" s="196"/>
      <c r="M197" s="201"/>
      <c r="N197" s="202"/>
      <c r="O197" s="202"/>
      <c r="P197" s="202"/>
      <c r="Q197" s="202"/>
      <c r="R197" s="202"/>
      <c r="S197" s="202"/>
      <c r="T197" s="203"/>
      <c r="AT197" s="197" t="s">
        <v>141</v>
      </c>
      <c r="AU197" s="197" t="s">
        <v>81</v>
      </c>
      <c r="AV197" s="12" t="s">
        <v>81</v>
      </c>
      <c r="AW197" s="12" t="s">
        <v>36</v>
      </c>
      <c r="AX197" s="12" t="s">
        <v>72</v>
      </c>
      <c r="AY197" s="197" t="s">
        <v>133</v>
      </c>
    </row>
    <row r="198" spans="2:51" s="13" customFormat="1" ht="13.5">
      <c r="B198" s="204"/>
      <c r="D198" s="188" t="s">
        <v>141</v>
      </c>
      <c r="E198" s="205" t="s">
        <v>5</v>
      </c>
      <c r="F198" s="206" t="s">
        <v>145</v>
      </c>
      <c r="H198" s="207">
        <v>57.2</v>
      </c>
      <c r="I198" s="208"/>
      <c r="L198" s="204"/>
      <c r="M198" s="209"/>
      <c r="N198" s="210"/>
      <c r="O198" s="210"/>
      <c r="P198" s="210"/>
      <c r="Q198" s="210"/>
      <c r="R198" s="210"/>
      <c r="S198" s="210"/>
      <c r="T198" s="211"/>
      <c r="AT198" s="205" t="s">
        <v>141</v>
      </c>
      <c r="AU198" s="205" t="s">
        <v>81</v>
      </c>
      <c r="AV198" s="13" t="s">
        <v>85</v>
      </c>
      <c r="AW198" s="13" t="s">
        <v>36</v>
      </c>
      <c r="AX198" s="13" t="s">
        <v>72</v>
      </c>
      <c r="AY198" s="205" t="s">
        <v>133</v>
      </c>
    </row>
    <row r="199" spans="2:51" s="14" customFormat="1" ht="13.5">
      <c r="B199" s="212"/>
      <c r="D199" s="213" t="s">
        <v>141</v>
      </c>
      <c r="E199" s="214" t="s">
        <v>5</v>
      </c>
      <c r="F199" s="215" t="s">
        <v>146</v>
      </c>
      <c r="H199" s="216">
        <v>57.2</v>
      </c>
      <c r="I199" s="217"/>
      <c r="L199" s="212"/>
      <c r="M199" s="218"/>
      <c r="N199" s="219"/>
      <c r="O199" s="219"/>
      <c r="P199" s="219"/>
      <c r="Q199" s="219"/>
      <c r="R199" s="219"/>
      <c r="S199" s="219"/>
      <c r="T199" s="220"/>
      <c r="AT199" s="221" t="s">
        <v>141</v>
      </c>
      <c r="AU199" s="221" t="s">
        <v>81</v>
      </c>
      <c r="AV199" s="14" t="s">
        <v>88</v>
      </c>
      <c r="AW199" s="14" t="s">
        <v>36</v>
      </c>
      <c r="AX199" s="14" t="s">
        <v>77</v>
      </c>
      <c r="AY199" s="221" t="s">
        <v>133</v>
      </c>
    </row>
    <row r="200" spans="2:65" s="1" customFormat="1" ht="22.5" customHeight="1">
      <c r="B200" s="174"/>
      <c r="C200" s="175" t="s">
        <v>10</v>
      </c>
      <c r="D200" s="175" t="s">
        <v>135</v>
      </c>
      <c r="E200" s="176" t="s">
        <v>1324</v>
      </c>
      <c r="F200" s="177" t="s">
        <v>1325</v>
      </c>
      <c r="G200" s="178" t="s">
        <v>236</v>
      </c>
      <c r="H200" s="179">
        <v>57.2</v>
      </c>
      <c r="I200" s="180"/>
      <c r="J200" s="181">
        <f>ROUND(I200*H200,2)</f>
        <v>0</v>
      </c>
      <c r="K200" s="177" t="s">
        <v>139</v>
      </c>
      <c r="L200" s="41"/>
      <c r="M200" s="182" t="s">
        <v>5</v>
      </c>
      <c r="N200" s="183" t="s">
        <v>43</v>
      </c>
      <c r="O200" s="42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AR200" s="24" t="s">
        <v>88</v>
      </c>
      <c r="AT200" s="24" t="s">
        <v>135</v>
      </c>
      <c r="AU200" s="24" t="s">
        <v>81</v>
      </c>
      <c r="AY200" s="24" t="s">
        <v>133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4" t="s">
        <v>77</v>
      </c>
      <c r="BK200" s="186">
        <f>ROUND(I200*H200,2)</f>
        <v>0</v>
      </c>
      <c r="BL200" s="24" t="s">
        <v>88</v>
      </c>
      <c r="BM200" s="24" t="s">
        <v>1326</v>
      </c>
    </row>
    <row r="201" spans="2:51" s="11" customFormat="1" ht="13.5">
      <c r="B201" s="187"/>
      <c r="D201" s="188" t="s">
        <v>141</v>
      </c>
      <c r="E201" s="189" t="s">
        <v>5</v>
      </c>
      <c r="F201" s="190" t="s">
        <v>1327</v>
      </c>
      <c r="H201" s="191" t="s">
        <v>5</v>
      </c>
      <c r="I201" s="192"/>
      <c r="L201" s="187"/>
      <c r="M201" s="193"/>
      <c r="N201" s="194"/>
      <c r="O201" s="194"/>
      <c r="P201" s="194"/>
      <c r="Q201" s="194"/>
      <c r="R201" s="194"/>
      <c r="S201" s="194"/>
      <c r="T201" s="195"/>
      <c r="AT201" s="191" t="s">
        <v>141</v>
      </c>
      <c r="AU201" s="191" t="s">
        <v>81</v>
      </c>
      <c r="AV201" s="11" t="s">
        <v>77</v>
      </c>
      <c r="AW201" s="11" t="s">
        <v>36</v>
      </c>
      <c r="AX201" s="11" t="s">
        <v>72</v>
      </c>
      <c r="AY201" s="191" t="s">
        <v>133</v>
      </c>
    </row>
    <row r="202" spans="2:51" s="11" customFormat="1" ht="13.5">
      <c r="B202" s="187"/>
      <c r="D202" s="188" t="s">
        <v>141</v>
      </c>
      <c r="E202" s="189" t="s">
        <v>5</v>
      </c>
      <c r="F202" s="190" t="s">
        <v>1263</v>
      </c>
      <c r="H202" s="191" t="s">
        <v>5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91" t="s">
        <v>141</v>
      </c>
      <c r="AU202" s="191" t="s">
        <v>81</v>
      </c>
      <c r="AV202" s="11" t="s">
        <v>77</v>
      </c>
      <c r="AW202" s="11" t="s">
        <v>36</v>
      </c>
      <c r="AX202" s="11" t="s">
        <v>72</v>
      </c>
      <c r="AY202" s="191" t="s">
        <v>133</v>
      </c>
    </row>
    <row r="203" spans="2:51" s="12" customFormat="1" ht="13.5">
      <c r="B203" s="196"/>
      <c r="D203" s="188" t="s">
        <v>141</v>
      </c>
      <c r="E203" s="197" t="s">
        <v>5</v>
      </c>
      <c r="F203" s="198" t="s">
        <v>1297</v>
      </c>
      <c r="H203" s="199">
        <v>57.2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141</v>
      </c>
      <c r="AU203" s="197" t="s">
        <v>81</v>
      </c>
      <c r="AV203" s="12" t="s">
        <v>81</v>
      </c>
      <c r="AW203" s="12" t="s">
        <v>36</v>
      </c>
      <c r="AX203" s="12" t="s">
        <v>72</v>
      </c>
      <c r="AY203" s="197" t="s">
        <v>133</v>
      </c>
    </row>
    <row r="204" spans="2:51" s="13" customFormat="1" ht="13.5">
      <c r="B204" s="204"/>
      <c r="D204" s="188" t="s">
        <v>141</v>
      </c>
      <c r="E204" s="205" t="s">
        <v>5</v>
      </c>
      <c r="F204" s="206" t="s">
        <v>145</v>
      </c>
      <c r="H204" s="207">
        <v>57.2</v>
      </c>
      <c r="I204" s="208"/>
      <c r="L204" s="204"/>
      <c r="M204" s="209"/>
      <c r="N204" s="210"/>
      <c r="O204" s="210"/>
      <c r="P204" s="210"/>
      <c r="Q204" s="210"/>
      <c r="R204" s="210"/>
      <c r="S204" s="210"/>
      <c r="T204" s="211"/>
      <c r="AT204" s="205" t="s">
        <v>141</v>
      </c>
      <c r="AU204" s="205" t="s">
        <v>81</v>
      </c>
      <c r="AV204" s="13" t="s">
        <v>85</v>
      </c>
      <c r="AW204" s="13" t="s">
        <v>36</v>
      </c>
      <c r="AX204" s="13" t="s">
        <v>72</v>
      </c>
      <c r="AY204" s="205" t="s">
        <v>133</v>
      </c>
    </row>
    <row r="205" spans="2:51" s="14" customFormat="1" ht="13.5">
      <c r="B205" s="212"/>
      <c r="D205" s="213" t="s">
        <v>141</v>
      </c>
      <c r="E205" s="214" t="s">
        <v>5</v>
      </c>
      <c r="F205" s="215" t="s">
        <v>146</v>
      </c>
      <c r="H205" s="216">
        <v>57.2</v>
      </c>
      <c r="I205" s="217"/>
      <c r="L205" s="212"/>
      <c r="M205" s="218"/>
      <c r="N205" s="219"/>
      <c r="O205" s="219"/>
      <c r="P205" s="219"/>
      <c r="Q205" s="219"/>
      <c r="R205" s="219"/>
      <c r="S205" s="219"/>
      <c r="T205" s="220"/>
      <c r="AT205" s="221" t="s">
        <v>141</v>
      </c>
      <c r="AU205" s="221" t="s">
        <v>81</v>
      </c>
      <c r="AV205" s="14" t="s">
        <v>88</v>
      </c>
      <c r="AW205" s="14" t="s">
        <v>36</v>
      </c>
      <c r="AX205" s="14" t="s">
        <v>77</v>
      </c>
      <c r="AY205" s="221" t="s">
        <v>133</v>
      </c>
    </row>
    <row r="206" spans="2:65" s="1" customFormat="1" ht="22.5" customHeight="1">
      <c r="B206" s="174"/>
      <c r="C206" s="175" t="s">
        <v>355</v>
      </c>
      <c r="D206" s="175" t="s">
        <v>135</v>
      </c>
      <c r="E206" s="176" t="s">
        <v>1328</v>
      </c>
      <c r="F206" s="177" t="s">
        <v>1329</v>
      </c>
      <c r="G206" s="178" t="s">
        <v>190</v>
      </c>
      <c r="H206" s="179">
        <v>50</v>
      </c>
      <c r="I206" s="180"/>
      <c r="J206" s="181">
        <f>ROUND(I206*H206,2)</f>
        <v>0</v>
      </c>
      <c r="K206" s="177" t="s">
        <v>139</v>
      </c>
      <c r="L206" s="41"/>
      <c r="M206" s="182" t="s">
        <v>5</v>
      </c>
      <c r="N206" s="183" t="s">
        <v>43</v>
      </c>
      <c r="O206" s="42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AR206" s="24" t="s">
        <v>88</v>
      </c>
      <c r="AT206" s="24" t="s">
        <v>135</v>
      </c>
      <c r="AU206" s="24" t="s">
        <v>81</v>
      </c>
      <c r="AY206" s="24" t="s">
        <v>133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24" t="s">
        <v>77</v>
      </c>
      <c r="BK206" s="186">
        <f>ROUND(I206*H206,2)</f>
        <v>0</v>
      </c>
      <c r="BL206" s="24" t="s">
        <v>88</v>
      </c>
      <c r="BM206" s="24" t="s">
        <v>1330</v>
      </c>
    </row>
    <row r="207" spans="2:51" s="11" customFormat="1" ht="13.5">
      <c r="B207" s="187"/>
      <c r="D207" s="188" t="s">
        <v>141</v>
      </c>
      <c r="E207" s="189" t="s">
        <v>5</v>
      </c>
      <c r="F207" s="190" t="s">
        <v>1331</v>
      </c>
      <c r="H207" s="191" t="s">
        <v>5</v>
      </c>
      <c r="I207" s="192"/>
      <c r="L207" s="187"/>
      <c r="M207" s="193"/>
      <c r="N207" s="194"/>
      <c r="O207" s="194"/>
      <c r="P207" s="194"/>
      <c r="Q207" s="194"/>
      <c r="R207" s="194"/>
      <c r="S207" s="194"/>
      <c r="T207" s="195"/>
      <c r="AT207" s="191" t="s">
        <v>141</v>
      </c>
      <c r="AU207" s="191" t="s">
        <v>81</v>
      </c>
      <c r="AV207" s="11" t="s">
        <v>77</v>
      </c>
      <c r="AW207" s="11" t="s">
        <v>36</v>
      </c>
      <c r="AX207" s="11" t="s">
        <v>72</v>
      </c>
      <c r="AY207" s="191" t="s">
        <v>133</v>
      </c>
    </row>
    <row r="208" spans="2:51" s="11" customFormat="1" ht="13.5">
      <c r="B208" s="187"/>
      <c r="D208" s="188" t="s">
        <v>141</v>
      </c>
      <c r="E208" s="189" t="s">
        <v>5</v>
      </c>
      <c r="F208" s="190" t="s">
        <v>1263</v>
      </c>
      <c r="H208" s="191" t="s">
        <v>5</v>
      </c>
      <c r="I208" s="192"/>
      <c r="L208" s="187"/>
      <c r="M208" s="193"/>
      <c r="N208" s="194"/>
      <c r="O208" s="194"/>
      <c r="P208" s="194"/>
      <c r="Q208" s="194"/>
      <c r="R208" s="194"/>
      <c r="S208" s="194"/>
      <c r="T208" s="195"/>
      <c r="AT208" s="191" t="s">
        <v>141</v>
      </c>
      <c r="AU208" s="191" t="s">
        <v>81</v>
      </c>
      <c r="AV208" s="11" t="s">
        <v>77</v>
      </c>
      <c r="AW208" s="11" t="s">
        <v>36</v>
      </c>
      <c r="AX208" s="11" t="s">
        <v>72</v>
      </c>
      <c r="AY208" s="191" t="s">
        <v>133</v>
      </c>
    </row>
    <row r="209" spans="2:51" s="12" customFormat="1" ht="13.5">
      <c r="B209" s="196"/>
      <c r="D209" s="188" t="s">
        <v>141</v>
      </c>
      <c r="E209" s="197" t="s">
        <v>5</v>
      </c>
      <c r="F209" s="198" t="s">
        <v>1315</v>
      </c>
      <c r="H209" s="199">
        <v>50</v>
      </c>
      <c r="I209" s="200"/>
      <c r="L209" s="196"/>
      <c r="M209" s="201"/>
      <c r="N209" s="202"/>
      <c r="O209" s="202"/>
      <c r="P209" s="202"/>
      <c r="Q209" s="202"/>
      <c r="R209" s="202"/>
      <c r="S209" s="202"/>
      <c r="T209" s="203"/>
      <c r="AT209" s="197" t="s">
        <v>141</v>
      </c>
      <c r="AU209" s="197" t="s">
        <v>81</v>
      </c>
      <c r="AV209" s="12" t="s">
        <v>81</v>
      </c>
      <c r="AW209" s="12" t="s">
        <v>36</v>
      </c>
      <c r="AX209" s="12" t="s">
        <v>72</v>
      </c>
      <c r="AY209" s="197" t="s">
        <v>133</v>
      </c>
    </row>
    <row r="210" spans="2:51" s="13" customFormat="1" ht="13.5">
      <c r="B210" s="204"/>
      <c r="D210" s="188" t="s">
        <v>141</v>
      </c>
      <c r="E210" s="205" t="s">
        <v>5</v>
      </c>
      <c r="F210" s="206" t="s">
        <v>145</v>
      </c>
      <c r="H210" s="207">
        <v>50</v>
      </c>
      <c r="I210" s="208"/>
      <c r="L210" s="204"/>
      <c r="M210" s="209"/>
      <c r="N210" s="210"/>
      <c r="O210" s="210"/>
      <c r="P210" s="210"/>
      <c r="Q210" s="210"/>
      <c r="R210" s="210"/>
      <c r="S210" s="210"/>
      <c r="T210" s="211"/>
      <c r="AT210" s="205" t="s">
        <v>141</v>
      </c>
      <c r="AU210" s="205" t="s">
        <v>81</v>
      </c>
      <c r="AV210" s="13" t="s">
        <v>85</v>
      </c>
      <c r="AW210" s="13" t="s">
        <v>36</v>
      </c>
      <c r="AX210" s="13" t="s">
        <v>72</v>
      </c>
      <c r="AY210" s="205" t="s">
        <v>133</v>
      </c>
    </row>
    <row r="211" spans="2:51" s="14" customFormat="1" ht="13.5">
      <c r="B211" s="212"/>
      <c r="D211" s="213" t="s">
        <v>141</v>
      </c>
      <c r="E211" s="214" t="s">
        <v>5</v>
      </c>
      <c r="F211" s="215" t="s">
        <v>146</v>
      </c>
      <c r="H211" s="216">
        <v>50</v>
      </c>
      <c r="I211" s="217"/>
      <c r="L211" s="212"/>
      <c r="M211" s="218"/>
      <c r="N211" s="219"/>
      <c r="O211" s="219"/>
      <c r="P211" s="219"/>
      <c r="Q211" s="219"/>
      <c r="R211" s="219"/>
      <c r="S211" s="219"/>
      <c r="T211" s="220"/>
      <c r="AT211" s="221" t="s">
        <v>141</v>
      </c>
      <c r="AU211" s="221" t="s">
        <v>81</v>
      </c>
      <c r="AV211" s="14" t="s">
        <v>88</v>
      </c>
      <c r="AW211" s="14" t="s">
        <v>36</v>
      </c>
      <c r="AX211" s="14" t="s">
        <v>77</v>
      </c>
      <c r="AY211" s="221" t="s">
        <v>133</v>
      </c>
    </row>
    <row r="212" spans="2:65" s="1" customFormat="1" ht="22.5" customHeight="1">
      <c r="B212" s="174"/>
      <c r="C212" s="225" t="s">
        <v>362</v>
      </c>
      <c r="D212" s="225" t="s">
        <v>212</v>
      </c>
      <c r="E212" s="226" t="s">
        <v>1332</v>
      </c>
      <c r="F212" s="227" t="s">
        <v>1333</v>
      </c>
      <c r="G212" s="228" t="s">
        <v>190</v>
      </c>
      <c r="H212" s="229">
        <v>30</v>
      </c>
      <c r="I212" s="230"/>
      <c r="J212" s="231">
        <f aca="true" t="shared" si="0" ref="J212:J217">ROUND(I212*H212,2)</f>
        <v>0</v>
      </c>
      <c r="K212" s="227" t="s">
        <v>5</v>
      </c>
      <c r="L212" s="232"/>
      <c r="M212" s="233" t="s">
        <v>5</v>
      </c>
      <c r="N212" s="234" t="s">
        <v>43</v>
      </c>
      <c r="O212" s="42"/>
      <c r="P212" s="184">
        <f aca="true" t="shared" si="1" ref="P212:P217">O212*H212</f>
        <v>0</v>
      </c>
      <c r="Q212" s="184">
        <v>0</v>
      </c>
      <c r="R212" s="184">
        <f aca="true" t="shared" si="2" ref="R212:R217">Q212*H212</f>
        <v>0</v>
      </c>
      <c r="S212" s="184">
        <v>0</v>
      </c>
      <c r="T212" s="185">
        <f aca="true" t="shared" si="3" ref="T212:T217">S212*H212</f>
        <v>0</v>
      </c>
      <c r="AR212" s="24" t="s">
        <v>174</v>
      </c>
      <c r="AT212" s="24" t="s">
        <v>212</v>
      </c>
      <c r="AU212" s="24" t="s">
        <v>81</v>
      </c>
      <c r="AY212" s="24" t="s">
        <v>133</v>
      </c>
      <c r="BE212" s="186">
        <f aca="true" t="shared" si="4" ref="BE212:BE217">IF(N212="základní",J212,0)</f>
        <v>0</v>
      </c>
      <c r="BF212" s="186">
        <f aca="true" t="shared" si="5" ref="BF212:BF217">IF(N212="snížená",J212,0)</f>
        <v>0</v>
      </c>
      <c r="BG212" s="186">
        <f aca="true" t="shared" si="6" ref="BG212:BG217">IF(N212="zákl. přenesená",J212,0)</f>
        <v>0</v>
      </c>
      <c r="BH212" s="186">
        <f aca="true" t="shared" si="7" ref="BH212:BH217">IF(N212="sníž. přenesená",J212,0)</f>
        <v>0</v>
      </c>
      <c r="BI212" s="186">
        <f aca="true" t="shared" si="8" ref="BI212:BI217">IF(N212="nulová",J212,0)</f>
        <v>0</v>
      </c>
      <c r="BJ212" s="24" t="s">
        <v>77</v>
      </c>
      <c r="BK212" s="186">
        <f aca="true" t="shared" si="9" ref="BK212:BK217">ROUND(I212*H212,2)</f>
        <v>0</v>
      </c>
      <c r="BL212" s="24" t="s">
        <v>88</v>
      </c>
      <c r="BM212" s="24" t="s">
        <v>1334</v>
      </c>
    </row>
    <row r="213" spans="2:65" s="1" customFormat="1" ht="22.5" customHeight="1">
      <c r="B213" s="174"/>
      <c r="C213" s="225" t="s">
        <v>368</v>
      </c>
      <c r="D213" s="225" t="s">
        <v>212</v>
      </c>
      <c r="E213" s="226" t="s">
        <v>1335</v>
      </c>
      <c r="F213" s="227" t="s">
        <v>1336</v>
      </c>
      <c r="G213" s="228" t="s">
        <v>190</v>
      </c>
      <c r="H213" s="229">
        <v>15</v>
      </c>
      <c r="I213" s="230"/>
      <c r="J213" s="231">
        <f t="shared" si="0"/>
        <v>0</v>
      </c>
      <c r="K213" s="227" t="s">
        <v>5</v>
      </c>
      <c r="L213" s="232"/>
      <c r="M213" s="233" t="s">
        <v>5</v>
      </c>
      <c r="N213" s="234" t="s">
        <v>43</v>
      </c>
      <c r="O213" s="42"/>
      <c r="P213" s="184">
        <f t="shared" si="1"/>
        <v>0</v>
      </c>
      <c r="Q213" s="184">
        <v>0</v>
      </c>
      <c r="R213" s="184">
        <f t="shared" si="2"/>
        <v>0</v>
      </c>
      <c r="S213" s="184">
        <v>0</v>
      </c>
      <c r="T213" s="185">
        <f t="shared" si="3"/>
        <v>0</v>
      </c>
      <c r="AR213" s="24" t="s">
        <v>174</v>
      </c>
      <c r="AT213" s="24" t="s">
        <v>212</v>
      </c>
      <c r="AU213" s="24" t="s">
        <v>81</v>
      </c>
      <c r="AY213" s="24" t="s">
        <v>133</v>
      </c>
      <c r="BE213" s="186">
        <f t="shared" si="4"/>
        <v>0</v>
      </c>
      <c r="BF213" s="186">
        <f t="shared" si="5"/>
        <v>0</v>
      </c>
      <c r="BG213" s="186">
        <f t="shared" si="6"/>
        <v>0</v>
      </c>
      <c r="BH213" s="186">
        <f t="shared" si="7"/>
        <v>0</v>
      </c>
      <c r="BI213" s="186">
        <f t="shared" si="8"/>
        <v>0</v>
      </c>
      <c r="BJ213" s="24" t="s">
        <v>77</v>
      </c>
      <c r="BK213" s="186">
        <f t="shared" si="9"/>
        <v>0</v>
      </c>
      <c r="BL213" s="24" t="s">
        <v>88</v>
      </c>
      <c r="BM213" s="24" t="s">
        <v>1337</v>
      </c>
    </row>
    <row r="214" spans="2:65" s="1" customFormat="1" ht="22.5" customHeight="1">
      <c r="B214" s="174"/>
      <c r="C214" s="225" t="s">
        <v>375</v>
      </c>
      <c r="D214" s="225" t="s">
        <v>212</v>
      </c>
      <c r="E214" s="226" t="s">
        <v>1338</v>
      </c>
      <c r="F214" s="227" t="s">
        <v>1339</v>
      </c>
      <c r="G214" s="228" t="s">
        <v>190</v>
      </c>
      <c r="H214" s="229">
        <v>4</v>
      </c>
      <c r="I214" s="230"/>
      <c r="J214" s="231">
        <f t="shared" si="0"/>
        <v>0</v>
      </c>
      <c r="K214" s="227" t="s">
        <v>5</v>
      </c>
      <c r="L214" s="232"/>
      <c r="M214" s="233" t="s">
        <v>5</v>
      </c>
      <c r="N214" s="234" t="s">
        <v>43</v>
      </c>
      <c r="O214" s="42"/>
      <c r="P214" s="184">
        <f t="shared" si="1"/>
        <v>0</v>
      </c>
      <c r="Q214" s="184">
        <v>0</v>
      </c>
      <c r="R214" s="184">
        <f t="shared" si="2"/>
        <v>0</v>
      </c>
      <c r="S214" s="184">
        <v>0</v>
      </c>
      <c r="T214" s="185">
        <f t="shared" si="3"/>
        <v>0</v>
      </c>
      <c r="AR214" s="24" t="s">
        <v>174</v>
      </c>
      <c r="AT214" s="24" t="s">
        <v>212</v>
      </c>
      <c r="AU214" s="24" t="s">
        <v>81</v>
      </c>
      <c r="AY214" s="24" t="s">
        <v>133</v>
      </c>
      <c r="BE214" s="186">
        <f t="shared" si="4"/>
        <v>0</v>
      </c>
      <c r="BF214" s="186">
        <f t="shared" si="5"/>
        <v>0</v>
      </c>
      <c r="BG214" s="186">
        <f t="shared" si="6"/>
        <v>0</v>
      </c>
      <c r="BH214" s="186">
        <f t="shared" si="7"/>
        <v>0</v>
      </c>
      <c r="BI214" s="186">
        <f t="shared" si="8"/>
        <v>0</v>
      </c>
      <c r="BJ214" s="24" t="s">
        <v>77</v>
      </c>
      <c r="BK214" s="186">
        <f t="shared" si="9"/>
        <v>0</v>
      </c>
      <c r="BL214" s="24" t="s">
        <v>88</v>
      </c>
      <c r="BM214" s="24" t="s">
        <v>1340</v>
      </c>
    </row>
    <row r="215" spans="2:65" s="1" customFormat="1" ht="22.5" customHeight="1">
      <c r="B215" s="174"/>
      <c r="C215" s="225" t="s">
        <v>381</v>
      </c>
      <c r="D215" s="225" t="s">
        <v>212</v>
      </c>
      <c r="E215" s="226" t="s">
        <v>1341</v>
      </c>
      <c r="F215" s="227" t="s">
        <v>1342</v>
      </c>
      <c r="G215" s="228" t="s">
        <v>190</v>
      </c>
      <c r="H215" s="229">
        <v>2</v>
      </c>
      <c r="I215" s="230"/>
      <c r="J215" s="231">
        <f t="shared" si="0"/>
        <v>0</v>
      </c>
      <c r="K215" s="227" t="s">
        <v>5</v>
      </c>
      <c r="L215" s="232"/>
      <c r="M215" s="233" t="s">
        <v>5</v>
      </c>
      <c r="N215" s="234" t="s">
        <v>43</v>
      </c>
      <c r="O215" s="42"/>
      <c r="P215" s="184">
        <f t="shared" si="1"/>
        <v>0</v>
      </c>
      <c r="Q215" s="184">
        <v>0</v>
      </c>
      <c r="R215" s="184">
        <f t="shared" si="2"/>
        <v>0</v>
      </c>
      <c r="S215" s="184">
        <v>0</v>
      </c>
      <c r="T215" s="185">
        <f t="shared" si="3"/>
        <v>0</v>
      </c>
      <c r="AR215" s="24" t="s">
        <v>174</v>
      </c>
      <c r="AT215" s="24" t="s">
        <v>212</v>
      </c>
      <c r="AU215" s="24" t="s">
        <v>81</v>
      </c>
      <c r="AY215" s="24" t="s">
        <v>133</v>
      </c>
      <c r="BE215" s="186">
        <f t="shared" si="4"/>
        <v>0</v>
      </c>
      <c r="BF215" s="186">
        <f t="shared" si="5"/>
        <v>0</v>
      </c>
      <c r="BG215" s="186">
        <f t="shared" si="6"/>
        <v>0</v>
      </c>
      <c r="BH215" s="186">
        <f t="shared" si="7"/>
        <v>0</v>
      </c>
      <c r="BI215" s="186">
        <f t="shared" si="8"/>
        <v>0</v>
      </c>
      <c r="BJ215" s="24" t="s">
        <v>77</v>
      </c>
      <c r="BK215" s="186">
        <f t="shared" si="9"/>
        <v>0</v>
      </c>
      <c r="BL215" s="24" t="s">
        <v>88</v>
      </c>
      <c r="BM215" s="24" t="s">
        <v>1343</v>
      </c>
    </row>
    <row r="216" spans="2:65" s="1" customFormat="1" ht="22.5" customHeight="1">
      <c r="B216" s="174"/>
      <c r="C216" s="225" t="s">
        <v>389</v>
      </c>
      <c r="D216" s="225" t="s">
        <v>212</v>
      </c>
      <c r="E216" s="226" t="s">
        <v>1344</v>
      </c>
      <c r="F216" s="227" t="s">
        <v>1345</v>
      </c>
      <c r="G216" s="228" t="s">
        <v>190</v>
      </c>
      <c r="H216" s="229">
        <v>2</v>
      </c>
      <c r="I216" s="230"/>
      <c r="J216" s="231">
        <f t="shared" si="0"/>
        <v>0</v>
      </c>
      <c r="K216" s="227" t="s">
        <v>5</v>
      </c>
      <c r="L216" s="232"/>
      <c r="M216" s="233" t="s">
        <v>5</v>
      </c>
      <c r="N216" s="234" t="s">
        <v>43</v>
      </c>
      <c r="O216" s="42"/>
      <c r="P216" s="184">
        <f t="shared" si="1"/>
        <v>0</v>
      </c>
      <c r="Q216" s="184">
        <v>0</v>
      </c>
      <c r="R216" s="184">
        <f t="shared" si="2"/>
        <v>0</v>
      </c>
      <c r="S216" s="184">
        <v>0</v>
      </c>
      <c r="T216" s="185">
        <f t="shared" si="3"/>
        <v>0</v>
      </c>
      <c r="AR216" s="24" t="s">
        <v>174</v>
      </c>
      <c r="AT216" s="24" t="s">
        <v>212</v>
      </c>
      <c r="AU216" s="24" t="s">
        <v>81</v>
      </c>
      <c r="AY216" s="24" t="s">
        <v>133</v>
      </c>
      <c r="BE216" s="186">
        <f t="shared" si="4"/>
        <v>0</v>
      </c>
      <c r="BF216" s="186">
        <f t="shared" si="5"/>
        <v>0</v>
      </c>
      <c r="BG216" s="186">
        <f t="shared" si="6"/>
        <v>0</v>
      </c>
      <c r="BH216" s="186">
        <f t="shared" si="7"/>
        <v>0</v>
      </c>
      <c r="BI216" s="186">
        <f t="shared" si="8"/>
        <v>0</v>
      </c>
      <c r="BJ216" s="24" t="s">
        <v>77</v>
      </c>
      <c r="BK216" s="186">
        <f t="shared" si="9"/>
        <v>0</v>
      </c>
      <c r="BL216" s="24" t="s">
        <v>88</v>
      </c>
      <c r="BM216" s="24" t="s">
        <v>1346</v>
      </c>
    </row>
    <row r="217" spans="2:65" s="1" customFormat="1" ht="31.5" customHeight="1">
      <c r="B217" s="174"/>
      <c r="C217" s="175" t="s">
        <v>395</v>
      </c>
      <c r="D217" s="175" t="s">
        <v>135</v>
      </c>
      <c r="E217" s="176" t="s">
        <v>1347</v>
      </c>
      <c r="F217" s="177" t="s">
        <v>1348</v>
      </c>
      <c r="G217" s="178" t="s">
        <v>236</v>
      </c>
      <c r="H217" s="179">
        <v>57.2</v>
      </c>
      <c r="I217" s="180"/>
      <c r="J217" s="181">
        <f t="shared" si="0"/>
        <v>0</v>
      </c>
      <c r="K217" s="177" t="s">
        <v>139</v>
      </c>
      <c r="L217" s="41"/>
      <c r="M217" s="182" t="s">
        <v>5</v>
      </c>
      <c r="N217" s="183" t="s">
        <v>43</v>
      </c>
      <c r="O217" s="42"/>
      <c r="P217" s="184">
        <f t="shared" si="1"/>
        <v>0</v>
      </c>
      <c r="Q217" s="184">
        <v>0</v>
      </c>
      <c r="R217" s="184">
        <f t="shared" si="2"/>
        <v>0</v>
      </c>
      <c r="S217" s="184">
        <v>0</v>
      </c>
      <c r="T217" s="185">
        <f t="shared" si="3"/>
        <v>0</v>
      </c>
      <c r="AR217" s="24" t="s">
        <v>88</v>
      </c>
      <c r="AT217" s="24" t="s">
        <v>135</v>
      </c>
      <c r="AU217" s="24" t="s">
        <v>81</v>
      </c>
      <c r="AY217" s="24" t="s">
        <v>133</v>
      </c>
      <c r="BE217" s="186">
        <f t="shared" si="4"/>
        <v>0</v>
      </c>
      <c r="BF217" s="186">
        <f t="shared" si="5"/>
        <v>0</v>
      </c>
      <c r="BG217" s="186">
        <f t="shared" si="6"/>
        <v>0</v>
      </c>
      <c r="BH217" s="186">
        <f t="shared" si="7"/>
        <v>0</v>
      </c>
      <c r="BI217" s="186">
        <f t="shared" si="8"/>
        <v>0</v>
      </c>
      <c r="BJ217" s="24" t="s">
        <v>77</v>
      </c>
      <c r="BK217" s="186">
        <f t="shared" si="9"/>
        <v>0</v>
      </c>
      <c r="BL217" s="24" t="s">
        <v>88</v>
      </c>
      <c r="BM217" s="24" t="s">
        <v>1349</v>
      </c>
    </row>
    <row r="218" spans="2:51" s="11" customFormat="1" ht="13.5">
      <c r="B218" s="187"/>
      <c r="D218" s="188" t="s">
        <v>141</v>
      </c>
      <c r="E218" s="189" t="s">
        <v>5</v>
      </c>
      <c r="F218" s="190" t="s">
        <v>1350</v>
      </c>
      <c r="H218" s="191" t="s">
        <v>5</v>
      </c>
      <c r="I218" s="192"/>
      <c r="L218" s="187"/>
      <c r="M218" s="193"/>
      <c r="N218" s="194"/>
      <c r="O218" s="194"/>
      <c r="P218" s="194"/>
      <c r="Q218" s="194"/>
      <c r="R218" s="194"/>
      <c r="S218" s="194"/>
      <c r="T218" s="195"/>
      <c r="AT218" s="191" t="s">
        <v>141</v>
      </c>
      <c r="AU218" s="191" t="s">
        <v>81</v>
      </c>
      <c r="AV218" s="11" t="s">
        <v>77</v>
      </c>
      <c r="AW218" s="11" t="s">
        <v>36</v>
      </c>
      <c r="AX218" s="11" t="s">
        <v>72</v>
      </c>
      <c r="AY218" s="191" t="s">
        <v>133</v>
      </c>
    </row>
    <row r="219" spans="2:51" s="11" customFormat="1" ht="13.5">
      <c r="B219" s="187"/>
      <c r="D219" s="188" t="s">
        <v>141</v>
      </c>
      <c r="E219" s="189" t="s">
        <v>5</v>
      </c>
      <c r="F219" s="190" t="s">
        <v>1263</v>
      </c>
      <c r="H219" s="191" t="s">
        <v>5</v>
      </c>
      <c r="I219" s="192"/>
      <c r="L219" s="187"/>
      <c r="M219" s="193"/>
      <c r="N219" s="194"/>
      <c r="O219" s="194"/>
      <c r="P219" s="194"/>
      <c r="Q219" s="194"/>
      <c r="R219" s="194"/>
      <c r="S219" s="194"/>
      <c r="T219" s="195"/>
      <c r="AT219" s="191" t="s">
        <v>141</v>
      </c>
      <c r="AU219" s="191" t="s">
        <v>81</v>
      </c>
      <c r="AV219" s="11" t="s">
        <v>77</v>
      </c>
      <c r="AW219" s="11" t="s">
        <v>36</v>
      </c>
      <c r="AX219" s="11" t="s">
        <v>72</v>
      </c>
      <c r="AY219" s="191" t="s">
        <v>133</v>
      </c>
    </row>
    <row r="220" spans="2:51" s="12" customFormat="1" ht="13.5">
      <c r="B220" s="196"/>
      <c r="D220" s="188" t="s">
        <v>141</v>
      </c>
      <c r="E220" s="197" t="s">
        <v>5</v>
      </c>
      <c r="F220" s="198" t="s">
        <v>1297</v>
      </c>
      <c r="H220" s="199">
        <v>57.2</v>
      </c>
      <c r="I220" s="200"/>
      <c r="L220" s="196"/>
      <c r="M220" s="201"/>
      <c r="N220" s="202"/>
      <c r="O220" s="202"/>
      <c r="P220" s="202"/>
      <c r="Q220" s="202"/>
      <c r="R220" s="202"/>
      <c r="S220" s="202"/>
      <c r="T220" s="203"/>
      <c r="AT220" s="197" t="s">
        <v>141</v>
      </c>
      <c r="AU220" s="197" t="s">
        <v>81</v>
      </c>
      <c r="AV220" s="12" t="s">
        <v>81</v>
      </c>
      <c r="AW220" s="12" t="s">
        <v>36</v>
      </c>
      <c r="AX220" s="12" t="s">
        <v>72</v>
      </c>
      <c r="AY220" s="197" t="s">
        <v>133</v>
      </c>
    </row>
    <row r="221" spans="2:51" s="13" customFormat="1" ht="13.5">
      <c r="B221" s="204"/>
      <c r="D221" s="188" t="s">
        <v>141</v>
      </c>
      <c r="E221" s="205" t="s">
        <v>5</v>
      </c>
      <c r="F221" s="206" t="s">
        <v>145</v>
      </c>
      <c r="H221" s="207">
        <v>57.2</v>
      </c>
      <c r="I221" s="208"/>
      <c r="L221" s="204"/>
      <c r="M221" s="209"/>
      <c r="N221" s="210"/>
      <c r="O221" s="210"/>
      <c r="P221" s="210"/>
      <c r="Q221" s="210"/>
      <c r="R221" s="210"/>
      <c r="S221" s="210"/>
      <c r="T221" s="211"/>
      <c r="AT221" s="205" t="s">
        <v>141</v>
      </c>
      <c r="AU221" s="205" t="s">
        <v>81</v>
      </c>
      <c r="AV221" s="13" t="s">
        <v>85</v>
      </c>
      <c r="AW221" s="13" t="s">
        <v>36</v>
      </c>
      <c r="AX221" s="13" t="s">
        <v>72</v>
      </c>
      <c r="AY221" s="205" t="s">
        <v>133</v>
      </c>
    </row>
    <row r="222" spans="2:51" s="14" customFormat="1" ht="13.5">
      <c r="B222" s="212"/>
      <c r="D222" s="213" t="s">
        <v>141</v>
      </c>
      <c r="E222" s="214" t="s">
        <v>5</v>
      </c>
      <c r="F222" s="215" t="s">
        <v>146</v>
      </c>
      <c r="H222" s="216">
        <v>57.2</v>
      </c>
      <c r="I222" s="217"/>
      <c r="L222" s="212"/>
      <c r="M222" s="218"/>
      <c r="N222" s="219"/>
      <c r="O222" s="219"/>
      <c r="P222" s="219"/>
      <c r="Q222" s="219"/>
      <c r="R222" s="219"/>
      <c r="S222" s="219"/>
      <c r="T222" s="220"/>
      <c r="AT222" s="221" t="s">
        <v>141</v>
      </c>
      <c r="AU222" s="221" t="s">
        <v>81</v>
      </c>
      <c r="AV222" s="14" t="s">
        <v>88</v>
      </c>
      <c r="AW222" s="14" t="s">
        <v>36</v>
      </c>
      <c r="AX222" s="14" t="s">
        <v>77</v>
      </c>
      <c r="AY222" s="221" t="s">
        <v>133</v>
      </c>
    </row>
    <row r="223" spans="2:65" s="1" customFormat="1" ht="22.5" customHeight="1">
      <c r="B223" s="174"/>
      <c r="C223" s="175" t="s">
        <v>400</v>
      </c>
      <c r="D223" s="175" t="s">
        <v>135</v>
      </c>
      <c r="E223" s="176" t="s">
        <v>1351</v>
      </c>
      <c r="F223" s="177" t="s">
        <v>1352</v>
      </c>
      <c r="G223" s="178" t="s">
        <v>236</v>
      </c>
      <c r="H223" s="179">
        <v>7.1</v>
      </c>
      <c r="I223" s="180"/>
      <c r="J223" s="181">
        <f>ROUND(I223*H223,2)</f>
        <v>0</v>
      </c>
      <c r="K223" s="177" t="s">
        <v>139</v>
      </c>
      <c r="L223" s="41"/>
      <c r="M223" s="182" t="s">
        <v>5</v>
      </c>
      <c r="N223" s="183" t="s">
        <v>43</v>
      </c>
      <c r="O223" s="42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AR223" s="24" t="s">
        <v>88</v>
      </c>
      <c r="AT223" s="24" t="s">
        <v>135</v>
      </c>
      <c r="AU223" s="24" t="s">
        <v>81</v>
      </c>
      <c r="AY223" s="24" t="s">
        <v>133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4" t="s">
        <v>77</v>
      </c>
      <c r="BK223" s="186">
        <f>ROUND(I223*H223,2)</f>
        <v>0</v>
      </c>
      <c r="BL223" s="24" t="s">
        <v>88</v>
      </c>
      <c r="BM223" s="24" t="s">
        <v>1353</v>
      </c>
    </row>
    <row r="224" spans="2:51" s="11" customFormat="1" ht="13.5">
      <c r="B224" s="187"/>
      <c r="D224" s="188" t="s">
        <v>141</v>
      </c>
      <c r="E224" s="189" t="s">
        <v>5</v>
      </c>
      <c r="F224" s="190" t="s">
        <v>1354</v>
      </c>
      <c r="H224" s="191" t="s">
        <v>5</v>
      </c>
      <c r="I224" s="192"/>
      <c r="L224" s="187"/>
      <c r="M224" s="193"/>
      <c r="N224" s="194"/>
      <c r="O224" s="194"/>
      <c r="P224" s="194"/>
      <c r="Q224" s="194"/>
      <c r="R224" s="194"/>
      <c r="S224" s="194"/>
      <c r="T224" s="195"/>
      <c r="AT224" s="191" t="s">
        <v>141</v>
      </c>
      <c r="AU224" s="191" t="s">
        <v>81</v>
      </c>
      <c r="AV224" s="11" t="s">
        <v>77</v>
      </c>
      <c r="AW224" s="11" t="s">
        <v>36</v>
      </c>
      <c r="AX224" s="11" t="s">
        <v>72</v>
      </c>
      <c r="AY224" s="191" t="s">
        <v>133</v>
      </c>
    </row>
    <row r="225" spans="2:51" s="11" customFormat="1" ht="13.5">
      <c r="B225" s="187"/>
      <c r="D225" s="188" t="s">
        <v>141</v>
      </c>
      <c r="E225" s="189" t="s">
        <v>5</v>
      </c>
      <c r="F225" s="190" t="s">
        <v>1263</v>
      </c>
      <c r="H225" s="191" t="s">
        <v>5</v>
      </c>
      <c r="I225" s="192"/>
      <c r="L225" s="187"/>
      <c r="M225" s="193"/>
      <c r="N225" s="194"/>
      <c r="O225" s="194"/>
      <c r="P225" s="194"/>
      <c r="Q225" s="194"/>
      <c r="R225" s="194"/>
      <c r="S225" s="194"/>
      <c r="T225" s="195"/>
      <c r="AT225" s="191" t="s">
        <v>141</v>
      </c>
      <c r="AU225" s="191" t="s">
        <v>81</v>
      </c>
      <c r="AV225" s="11" t="s">
        <v>77</v>
      </c>
      <c r="AW225" s="11" t="s">
        <v>36</v>
      </c>
      <c r="AX225" s="11" t="s">
        <v>72</v>
      </c>
      <c r="AY225" s="191" t="s">
        <v>133</v>
      </c>
    </row>
    <row r="226" spans="2:51" s="12" customFormat="1" ht="13.5">
      <c r="B226" s="196"/>
      <c r="D226" s="188" t="s">
        <v>141</v>
      </c>
      <c r="E226" s="197" t="s">
        <v>5</v>
      </c>
      <c r="F226" s="198" t="s">
        <v>1355</v>
      </c>
      <c r="H226" s="199">
        <v>7.1</v>
      </c>
      <c r="I226" s="200"/>
      <c r="L226" s="196"/>
      <c r="M226" s="201"/>
      <c r="N226" s="202"/>
      <c r="O226" s="202"/>
      <c r="P226" s="202"/>
      <c r="Q226" s="202"/>
      <c r="R226" s="202"/>
      <c r="S226" s="202"/>
      <c r="T226" s="203"/>
      <c r="AT226" s="197" t="s">
        <v>141</v>
      </c>
      <c r="AU226" s="197" t="s">
        <v>81</v>
      </c>
      <c r="AV226" s="12" t="s">
        <v>81</v>
      </c>
      <c r="AW226" s="12" t="s">
        <v>36</v>
      </c>
      <c r="AX226" s="12" t="s">
        <v>72</v>
      </c>
      <c r="AY226" s="197" t="s">
        <v>133</v>
      </c>
    </row>
    <row r="227" spans="2:51" s="13" customFormat="1" ht="13.5">
      <c r="B227" s="204"/>
      <c r="D227" s="188" t="s">
        <v>141</v>
      </c>
      <c r="E227" s="205" t="s">
        <v>5</v>
      </c>
      <c r="F227" s="206" t="s">
        <v>145</v>
      </c>
      <c r="H227" s="207">
        <v>7.1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141</v>
      </c>
      <c r="AU227" s="205" t="s">
        <v>81</v>
      </c>
      <c r="AV227" s="13" t="s">
        <v>85</v>
      </c>
      <c r="AW227" s="13" t="s">
        <v>36</v>
      </c>
      <c r="AX227" s="13" t="s">
        <v>72</v>
      </c>
      <c r="AY227" s="205" t="s">
        <v>133</v>
      </c>
    </row>
    <row r="228" spans="2:51" s="14" customFormat="1" ht="13.5">
      <c r="B228" s="212"/>
      <c r="D228" s="213" t="s">
        <v>141</v>
      </c>
      <c r="E228" s="214" t="s">
        <v>5</v>
      </c>
      <c r="F228" s="215" t="s">
        <v>146</v>
      </c>
      <c r="H228" s="216">
        <v>7.1</v>
      </c>
      <c r="I228" s="217"/>
      <c r="L228" s="212"/>
      <c r="M228" s="218"/>
      <c r="N228" s="219"/>
      <c r="O228" s="219"/>
      <c r="P228" s="219"/>
      <c r="Q228" s="219"/>
      <c r="R228" s="219"/>
      <c r="S228" s="219"/>
      <c r="T228" s="220"/>
      <c r="AT228" s="221" t="s">
        <v>141</v>
      </c>
      <c r="AU228" s="221" t="s">
        <v>81</v>
      </c>
      <c r="AV228" s="14" t="s">
        <v>88</v>
      </c>
      <c r="AW228" s="14" t="s">
        <v>36</v>
      </c>
      <c r="AX228" s="14" t="s">
        <v>77</v>
      </c>
      <c r="AY228" s="221" t="s">
        <v>133</v>
      </c>
    </row>
    <row r="229" spans="2:65" s="1" customFormat="1" ht="22.5" customHeight="1">
      <c r="B229" s="174"/>
      <c r="C229" s="225" t="s">
        <v>411</v>
      </c>
      <c r="D229" s="225" t="s">
        <v>212</v>
      </c>
      <c r="E229" s="226" t="s">
        <v>1356</v>
      </c>
      <c r="F229" s="227" t="s">
        <v>1357</v>
      </c>
      <c r="G229" s="228" t="s">
        <v>163</v>
      </c>
      <c r="H229" s="229">
        <v>1.278</v>
      </c>
      <c r="I229" s="230"/>
      <c r="J229" s="231">
        <f>ROUND(I229*H229,2)</f>
        <v>0</v>
      </c>
      <c r="K229" s="227" t="s">
        <v>139</v>
      </c>
      <c r="L229" s="232"/>
      <c r="M229" s="233" t="s">
        <v>5</v>
      </c>
      <c r="N229" s="234" t="s">
        <v>43</v>
      </c>
      <c r="O229" s="42"/>
      <c r="P229" s="184">
        <f>O229*H229</f>
        <v>0</v>
      </c>
      <c r="Q229" s="184">
        <v>1</v>
      </c>
      <c r="R229" s="184">
        <f>Q229*H229</f>
        <v>1.278</v>
      </c>
      <c r="S229" s="184">
        <v>0</v>
      </c>
      <c r="T229" s="185">
        <f>S229*H229</f>
        <v>0</v>
      </c>
      <c r="AR229" s="24" t="s">
        <v>174</v>
      </c>
      <c r="AT229" s="24" t="s">
        <v>212</v>
      </c>
      <c r="AU229" s="24" t="s">
        <v>81</v>
      </c>
      <c r="AY229" s="24" t="s">
        <v>133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24" t="s">
        <v>77</v>
      </c>
      <c r="BK229" s="186">
        <f>ROUND(I229*H229,2)</f>
        <v>0</v>
      </c>
      <c r="BL229" s="24" t="s">
        <v>88</v>
      </c>
      <c r="BM229" s="24" t="s">
        <v>1358</v>
      </c>
    </row>
    <row r="230" spans="2:51" s="12" customFormat="1" ht="13.5">
      <c r="B230" s="196"/>
      <c r="D230" s="188" t="s">
        <v>141</v>
      </c>
      <c r="E230" s="197" t="s">
        <v>5</v>
      </c>
      <c r="F230" s="198" t="s">
        <v>1359</v>
      </c>
      <c r="H230" s="199">
        <v>1.278</v>
      </c>
      <c r="I230" s="200"/>
      <c r="L230" s="196"/>
      <c r="M230" s="201"/>
      <c r="N230" s="202"/>
      <c r="O230" s="202"/>
      <c r="P230" s="202"/>
      <c r="Q230" s="202"/>
      <c r="R230" s="202"/>
      <c r="S230" s="202"/>
      <c r="T230" s="203"/>
      <c r="AT230" s="197" t="s">
        <v>141</v>
      </c>
      <c r="AU230" s="197" t="s">
        <v>81</v>
      </c>
      <c r="AV230" s="12" t="s">
        <v>81</v>
      </c>
      <c r="AW230" s="12" t="s">
        <v>36</v>
      </c>
      <c r="AX230" s="12" t="s">
        <v>72</v>
      </c>
      <c r="AY230" s="197" t="s">
        <v>133</v>
      </c>
    </row>
    <row r="231" spans="2:51" s="13" customFormat="1" ht="13.5">
      <c r="B231" s="204"/>
      <c r="D231" s="188" t="s">
        <v>141</v>
      </c>
      <c r="E231" s="205" t="s">
        <v>5</v>
      </c>
      <c r="F231" s="206" t="s">
        <v>145</v>
      </c>
      <c r="H231" s="207">
        <v>1.278</v>
      </c>
      <c r="I231" s="208"/>
      <c r="L231" s="204"/>
      <c r="M231" s="209"/>
      <c r="N231" s="210"/>
      <c r="O231" s="210"/>
      <c r="P231" s="210"/>
      <c r="Q231" s="210"/>
      <c r="R231" s="210"/>
      <c r="S231" s="210"/>
      <c r="T231" s="211"/>
      <c r="AT231" s="205" t="s">
        <v>141</v>
      </c>
      <c r="AU231" s="205" t="s">
        <v>81</v>
      </c>
      <c r="AV231" s="13" t="s">
        <v>85</v>
      </c>
      <c r="AW231" s="13" t="s">
        <v>36</v>
      </c>
      <c r="AX231" s="13" t="s">
        <v>72</v>
      </c>
      <c r="AY231" s="205" t="s">
        <v>133</v>
      </c>
    </row>
    <row r="232" spans="2:51" s="14" customFormat="1" ht="13.5">
      <c r="B232" s="212"/>
      <c r="D232" s="213" t="s">
        <v>141</v>
      </c>
      <c r="E232" s="214" t="s">
        <v>5</v>
      </c>
      <c r="F232" s="215" t="s">
        <v>146</v>
      </c>
      <c r="H232" s="216">
        <v>1.278</v>
      </c>
      <c r="I232" s="217"/>
      <c r="L232" s="212"/>
      <c r="M232" s="218"/>
      <c r="N232" s="219"/>
      <c r="O232" s="219"/>
      <c r="P232" s="219"/>
      <c r="Q232" s="219"/>
      <c r="R232" s="219"/>
      <c r="S232" s="219"/>
      <c r="T232" s="220"/>
      <c r="AT232" s="221" t="s">
        <v>141</v>
      </c>
      <c r="AU232" s="221" t="s">
        <v>81</v>
      </c>
      <c r="AV232" s="14" t="s">
        <v>88</v>
      </c>
      <c r="AW232" s="14" t="s">
        <v>36</v>
      </c>
      <c r="AX232" s="14" t="s">
        <v>77</v>
      </c>
      <c r="AY232" s="221" t="s">
        <v>133</v>
      </c>
    </row>
    <row r="233" spans="2:65" s="1" customFormat="1" ht="22.5" customHeight="1">
      <c r="B233" s="174"/>
      <c r="C233" s="175" t="s">
        <v>416</v>
      </c>
      <c r="D233" s="175" t="s">
        <v>135</v>
      </c>
      <c r="E233" s="176" t="s">
        <v>334</v>
      </c>
      <c r="F233" s="177" t="s">
        <v>335</v>
      </c>
      <c r="G233" s="178" t="s">
        <v>236</v>
      </c>
      <c r="H233" s="179">
        <v>7.1</v>
      </c>
      <c r="I233" s="180"/>
      <c r="J233" s="181">
        <f>ROUND(I233*H233,2)</f>
        <v>0</v>
      </c>
      <c r="K233" s="177" t="s">
        <v>139</v>
      </c>
      <c r="L233" s="41"/>
      <c r="M233" s="182" t="s">
        <v>5</v>
      </c>
      <c r="N233" s="183" t="s">
        <v>43</v>
      </c>
      <c r="O233" s="42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AR233" s="24" t="s">
        <v>88</v>
      </c>
      <c r="AT233" s="24" t="s">
        <v>135</v>
      </c>
      <c r="AU233" s="24" t="s">
        <v>81</v>
      </c>
      <c r="AY233" s="24" t="s">
        <v>133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24" t="s">
        <v>77</v>
      </c>
      <c r="BK233" s="186">
        <f>ROUND(I233*H233,2)</f>
        <v>0</v>
      </c>
      <c r="BL233" s="24" t="s">
        <v>88</v>
      </c>
      <c r="BM233" s="24" t="s">
        <v>1360</v>
      </c>
    </row>
    <row r="234" spans="2:51" s="11" customFormat="1" ht="13.5">
      <c r="B234" s="187"/>
      <c r="D234" s="188" t="s">
        <v>141</v>
      </c>
      <c r="E234" s="189" t="s">
        <v>5</v>
      </c>
      <c r="F234" s="190" t="s">
        <v>1361</v>
      </c>
      <c r="H234" s="191" t="s">
        <v>5</v>
      </c>
      <c r="I234" s="192"/>
      <c r="L234" s="187"/>
      <c r="M234" s="193"/>
      <c r="N234" s="194"/>
      <c r="O234" s="194"/>
      <c r="P234" s="194"/>
      <c r="Q234" s="194"/>
      <c r="R234" s="194"/>
      <c r="S234" s="194"/>
      <c r="T234" s="195"/>
      <c r="AT234" s="191" t="s">
        <v>141</v>
      </c>
      <c r="AU234" s="191" t="s">
        <v>81</v>
      </c>
      <c r="AV234" s="11" t="s">
        <v>77</v>
      </c>
      <c r="AW234" s="11" t="s">
        <v>36</v>
      </c>
      <c r="AX234" s="11" t="s">
        <v>72</v>
      </c>
      <c r="AY234" s="191" t="s">
        <v>133</v>
      </c>
    </row>
    <row r="235" spans="2:51" s="11" customFormat="1" ht="13.5">
      <c r="B235" s="187"/>
      <c r="D235" s="188" t="s">
        <v>141</v>
      </c>
      <c r="E235" s="189" t="s">
        <v>5</v>
      </c>
      <c r="F235" s="190" t="s">
        <v>1263</v>
      </c>
      <c r="H235" s="191" t="s">
        <v>5</v>
      </c>
      <c r="I235" s="192"/>
      <c r="L235" s="187"/>
      <c r="M235" s="193"/>
      <c r="N235" s="194"/>
      <c r="O235" s="194"/>
      <c r="P235" s="194"/>
      <c r="Q235" s="194"/>
      <c r="R235" s="194"/>
      <c r="S235" s="194"/>
      <c r="T235" s="195"/>
      <c r="AT235" s="191" t="s">
        <v>141</v>
      </c>
      <c r="AU235" s="191" t="s">
        <v>81</v>
      </c>
      <c r="AV235" s="11" t="s">
        <v>77</v>
      </c>
      <c r="AW235" s="11" t="s">
        <v>36</v>
      </c>
      <c r="AX235" s="11" t="s">
        <v>72</v>
      </c>
      <c r="AY235" s="191" t="s">
        <v>133</v>
      </c>
    </row>
    <row r="236" spans="2:51" s="12" customFormat="1" ht="13.5">
      <c r="B236" s="196"/>
      <c r="D236" s="188" t="s">
        <v>141</v>
      </c>
      <c r="E236" s="197" t="s">
        <v>5</v>
      </c>
      <c r="F236" s="198" t="s">
        <v>1355</v>
      </c>
      <c r="H236" s="199">
        <v>7.1</v>
      </c>
      <c r="I236" s="200"/>
      <c r="L236" s="196"/>
      <c r="M236" s="201"/>
      <c r="N236" s="202"/>
      <c r="O236" s="202"/>
      <c r="P236" s="202"/>
      <c r="Q236" s="202"/>
      <c r="R236" s="202"/>
      <c r="S236" s="202"/>
      <c r="T236" s="203"/>
      <c r="AT236" s="197" t="s">
        <v>141</v>
      </c>
      <c r="AU236" s="197" t="s">
        <v>81</v>
      </c>
      <c r="AV236" s="12" t="s">
        <v>81</v>
      </c>
      <c r="AW236" s="12" t="s">
        <v>36</v>
      </c>
      <c r="AX236" s="12" t="s">
        <v>72</v>
      </c>
      <c r="AY236" s="197" t="s">
        <v>133</v>
      </c>
    </row>
    <row r="237" spans="2:51" s="13" customFormat="1" ht="13.5">
      <c r="B237" s="204"/>
      <c r="D237" s="188" t="s">
        <v>141</v>
      </c>
      <c r="E237" s="205" t="s">
        <v>5</v>
      </c>
      <c r="F237" s="206" t="s">
        <v>145</v>
      </c>
      <c r="H237" s="207">
        <v>7.1</v>
      </c>
      <c r="I237" s="208"/>
      <c r="L237" s="204"/>
      <c r="M237" s="209"/>
      <c r="N237" s="210"/>
      <c r="O237" s="210"/>
      <c r="P237" s="210"/>
      <c r="Q237" s="210"/>
      <c r="R237" s="210"/>
      <c r="S237" s="210"/>
      <c r="T237" s="211"/>
      <c r="AT237" s="205" t="s">
        <v>141</v>
      </c>
      <c r="AU237" s="205" t="s">
        <v>81</v>
      </c>
      <c r="AV237" s="13" t="s">
        <v>85</v>
      </c>
      <c r="AW237" s="13" t="s">
        <v>36</v>
      </c>
      <c r="AX237" s="13" t="s">
        <v>72</v>
      </c>
      <c r="AY237" s="205" t="s">
        <v>133</v>
      </c>
    </row>
    <row r="238" spans="2:51" s="14" customFormat="1" ht="13.5">
      <c r="B238" s="212"/>
      <c r="D238" s="213" t="s">
        <v>141</v>
      </c>
      <c r="E238" s="214" t="s">
        <v>5</v>
      </c>
      <c r="F238" s="215" t="s">
        <v>146</v>
      </c>
      <c r="H238" s="216">
        <v>7.1</v>
      </c>
      <c r="I238" s="217"/>
      <c r="L238" s="212"/>
      <c r="M238" s="218"/>
      <c r="N238" s="219"/>
      <c r="O238" s="219"/>
      <c r="P238" s="219"/>
      <c r="Q238" s="219"/>
      <c r="R238" s="219"/>
      <c r="S238" s="219"/>
      <c r="T238" s="220"/>
      <c r="AT238" s="221" t="s">
        <v>141</v>
      </c>
      <c r="AU238" s="221" t="s">
        <v>81</v>
      </c>
      <c r="AV238" s="14" t="s">
        <v>88</v>
      </c>
      <c r="AW238" s="14" t="s">
        <v>36</v>
      </c>
      <c r="AX238" s="14" t="s">
        <v>77</v>
      </c>
      <c r="AY238" s="221" t="s">
        <v>133</v>
      </c>
    </row>
    <row r="239" spans="2:65" s="1" customFormat="1" ht="22.5" customHeight="1">
      <c r="B239" s="174"/>
      <c r="C239" s="225" t="s">
        <v>215</v>
      </c>
      <c r="D239" s="225" t="s">
        <v>212</v>
      </c>
      <c r="E239" s="226" t="s">
        <v>1362</v>
      </c>
      <c r="F239" s="227" t="s">
        <v>1363</v>
      </c>
      <c r="G239" s="228" t="s">
        <v>236</v>
      </c>
      <c r="H239" s="229">
        <v>7.81</v>
      </c>
      <c r="I239" s="230"/>
      <c r="J239" s="231">
        <f>ROUND(I239*H239,2)</f>
        <v>0</v>
      </c>
      <c r="K239" s="227" t="s">
        <v>139</v>
      </c>
      <c r="L239" s="232"/>
      <c r="M239" s="233" t="s">
        <v>5</v>
      </c>
      <c r="N239" s="234" t="s">
        <v>43</v>
      </c>
      <c r="O239" s="42"/>
      <c r="P239" s="184">
        <f>O239*H239</f>
        <v>0</v>
      </c>
      <c r="Q239" s="184">
        <v>0.0003</v>
      </c>
      <c r="R239" s="184">
        <f>Q239*H239</f>
        <v>0.0023429999999999996</v>
      </c>
      <c r="S239" s="184">
        <v>0</v>
      </c>
      <c r="T239" s="185">
        <f>S239*H239</f>
        <v>0</v>
      </c>
      <c r="AR239" s="24" t="s">
        <v>174</v>
      </c>
      <c r="AT239" s="24" t="s">
        <v>212</v>
      </c>
      <c r="AU239" s="24" t="s">
        <v>81</v>
      </c>
      <c r="AY239" s="24" t="s">
        <v>133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24" t="s">
        <v>77</v>
      </c>
      <c r="BK239" s="186">
        <f>ROUND(I239*H239,2)</f>
        <v>0</v>
      </c>
      <c r="BL239" s="24" t="s">
        <v>88</v>
      </c>
      <c r="BM239" s="24" t="s">
        <v>1364</v>
      </c>
    </row>
    <row r="240" spans="2:51" s="11" customFormat="1" ht="13.5">
      <c r="B240" s="187"/>
      <c r="D240" s="188" t="s">
        <v>141</v>
      </c>
      <c r="E240" s="189" t="s">
        <v>5</v>
      </c>
      <c r="F240" s="190" t="s">
        <v>1365</v>
      </c>
      <c r="H240" s="191" t="s">
        <v>5</v>
      </c>
      <c r="I240" s="192"/>
      <c r="L240" s="187"/>
      <c r="M240" s="193"/>
      <c r="N240" s="194"/>
      <c r="O240" s="194"/>
      <c r="P240" s="194"/>
      <c r="Q240" s="194"/>
      <c r="R240" s="194"/>
      <c r="S240" s="194"/>
      <c r="T240" s="195"/>
      <c r="AT240" s="191" t="s">
        <v>141</v>
      </c>
      <c r="AU240" s="191" t="s">
        <v>81</v>
      </c>
      <c r="AV240" s="11" t="s">
        <v>77</v>
      </c>
      <c r="AW240" s="11" t="s">
        <v>36</v>
      </c>
      <c r="AX240" s="11" t="s">
        <v>72</v>
      </c>
      <c r="AY240" s="191" t="s">
        <v>133</v>
      </c>
    </row>
    <row r="241" spans="2:51" s="12" customFormat="1" ht="13.5">
      <c r="B241" s="196"/>
      <c r="D241" s="188" t="s">
        <v>141</v>
      </c>
      <c r="E241" s="197" t="s">
        <v>5</v>
      </c>
      <c r="F241" s="198" t="s">
        <v>1366</v>
      </c>
      <c r="H241" s="199">
        <v>7.81</v>
      </c>
      <c r="I241" s="200"/>
      <c r="L241" s="196"/>
      <c r="M241" s="201"/>
      <c r="N241" s="202"/>
      <c r="O241" s="202"/>
      <c r="P241" s="202"/>
      <c r="Q241" s="202"/>
      <c r="R241" s="202"/>
      <c r="S241" s="202"/>
      <c r="T241" s="203"/>
      <c r="AT241" s="197" t="s">
        <v>141</v>
      </c>
      <c r="AU241" s="197" t="s">
        <v>81</v>
      </c>
      <c r="AV241" s="12" t="s">
        <v>81</v>
      </c>
      <c r="AW241" s="12" t="s">
        <v>36</v>
      </c>
      <c r="AX241" s="12" t="s">
        <v>72</v>
      </c>
      <c r="AY241" s="197" t="s">
        <v>133</v>
      </c>
    </row>
    <row r="242" spans="2:51" s="13" customFormat="1" ht="13.5">
      <c r="B242" s="204"/>
      <c r="D242" s="188" t="s">
        <v>141</v>
      </c>
      <c r="E242" s="205" t="s">
        <v>5</v>
      </c>
      <c r="F242" s="206" t="s">
        <v>145</v>
      </c>
      <c r="H242" s="207">
        <v>7.81</v>
      </c>
      <c r="I242" s="208"/>
      <c r="L242" s="204"/>
      <c r="M242" s="209"/>
      <c r="N242" s="210"/>
      <c r="O242" s="210"/>
      <c r="P242" s="210"/>
      <c r="Q242" s="210"/>
      <c r="R242" s="210"/>
      <c r="S242" s="210"/>
      <c r="T242" s="211"/>
      <c r="AT242" s="205" t="s">
        <v>141</v>
      </c>
      <c r="AU242" s="205" t="s">
        <v>81</v>
      </c>
      <c r="AV242" s="13" t="s">
        <v>85</v>
      </c>
      <c r="AW242" s="13" t="s">
        <v>36</v>
      </c>
      <c r="AX242" s="13" t="s">
        <v>72</v>
      </c>
      <c r="AY242" s="205" t="s">
        <v>133</v>
      </c>
    </row>
    <row r="243" spans="2:51" s="14" customFormat="1" ht="13.5">
      <c r="B243" s="212"/>
      <c r="D243" s="213" t="s">
        <v>141</v>
      </c>
      <c r="E243" s="214" t="s">
        <v>5</v>
      </c>
      <c r="F243" s="215" t="s">
        <v>146</v>
      </c>
      <c r="H243" s="216">
        <v>7.81</v>
      </c>
      <c r="I243" s="217"/>
      <c r="L243" s="212"/>
      <c r="M243" s="218"/>
      <c r="N243" s="219"/>
      <c r="O243" s="219"/>
      <c r="P243" s="219"/>
      <c r="Q243" s="219"/>
      <c r="R243" s="219"/>
      <c r="S243" s="219"/>
      <c r="T243" s="220"/>
      <c r="AT243" s="221" t="s">
        <v>141</v>
      </c>
      <c r="AU243" s="221" t="s">
        <v>81</v>
      </c>
      <c r="AV243" s="14" t="s">
        <v>88</v>
      </c>
      <c r="AW243" s="14" t="s">
        <v>36</v>
      </c>
      <c r="AX243" s="14" t="s">
        <v>77</v>
      </c>
      <c r="AY243" s="221" t="s">
        <v>133</v>
      </c>
    </row>
    <row r="244" spans="2:65" s="1" customFormat="1" ht="22.5" customHeight="1">
      <c r="B244" s="174"/>
      <c r="C244" s="175" t="s">
        <v>427</v>
      </c>
      <c r="D244" s="175" t="s">
        <v>135</v>
      </c>
      <c r="E244" s="176" t="s">
        <v>1367</v>
      </c>
      <c r="F244" s="177" t="s">
        <v>1368</v>
      </c>
      <c r="G244" s="178" t="s">
        <v>163</v>
      </c>
      <c r="H244" s="179">
        <v>0.029</v>
      </c>
      <c r="I244" s="180"/>
      <c r="J244" s="181">
        <f>ROUND(I244*H244,2)</f>
        <v>0</v>
      </c>
      <c r="K244" s="177" t="s">
        <v>139</v>
      </c>
      <c r="L244" s="41"/>
      <c r="M244" s="182" t="s">
        <v>5</v>
      </c>
      <c r="N244" s="183" t="s">
        <v>43</v>
      </c>
      <c r="O244" s="42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AR244" s="24" t="s">
        <v>88</v>
      </c>
      <c r="AT244" s="24" t="s">
        <v>135</v>
      </c>
      <c r="AU244" s="24" t="s">
        <v>81</v>
      </c>
      <c r="AY244" s="24" t="s">
        <v>133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24" t="s">
        <v>77</v>
      </c>
      <c r="BK244" s="186">
        <f>ROUND(I244*H244,2)</f>
        <v>0</v>
      </c>
      <c r="BL244" s="24" t="s">
        <v>88</v>
      </c>
      <c r="BM244" s="24" t="s">
        <v>1369</v>
      </c>
    </row>
    <row r="245" spans="2:51" s="11" customFormat="1" ht="13.5">
      <c r="B245" s="187"/>
      <c r="D245" s="188" t="s">
        <v>141</v>
      </c>
      <c r="E245" s="189" t="s">
        <v>5</v>
      </c>
      <c r="F245" s="190" t="s">
        <v>1370</v>
      </c>
      <c r="H245" s="191" t="s">
        <v>5</v>
      </c>
      <c r="I245" s="192"/>
      <c r="L245" s="187"/>
      <c r="M245" s="193"/>
      <c r="N245" s="194"/>
      <c r="O245" s="194"/>
      <c r="P245" s="194"/>
      <c r="Q245" s="194"/>
      <c r="R245" s="194"/>
      <c r="S245" s="194"/>
      <c r="T245" s="195"/>
      <c r="AT245" s="191" t="s">
        <v>141</v>
      </c>
      <c r="AU245" s="191" t="s">
        <v>81</v>
      </c>
      <c r="AV245" s="11" t="s">
        <v>77</v>
      </c>
      <c r="AW245" s="11" t="s">
        <v>36</v>
      </c>
      <c r="AX245" s="11" t="s">
        <v>72</v>
      </c>
      <c r="AY245" s="191" t="s">
        <v>133</v>
      </c>
    </row>
    <row r="246" spans="2:51" s="11" customFormat="1" ht="13.5">
      <c r="B246" s="187"/>
      <c r="D246" s="188" t="s">
        <v>141</v>
      </c>
      <c r="E246" s="189" t="s">
        <v>5</v>
      </c>
      <c r="F246" s="190" t="s">
        <v>1263</v>
      </c>
      <c r="H246" s="191" t="s">
        <v>5</v>
      </c>
      <c r="I246" s="192"/>
      <c r="L246" s="187"/>
      <c r="M246" s="193"/>
      <c r="N246" s="194"/>
      <c r="O246" s="194"/>
      <c r="P246" s="194"/>
      <c r="Q246" s="194"/>
      <c r="R246" s="194"/>
      <c r="S246" s="194"/>
      <c r="T246" s="195"/>
      <c r="AT246" s="191" t="s">
        <v>141</v>
      </c>
      <c r="AU246" s="191" t="s">
        <v>81</v>
      </c>
      <c r="AV246" s="11" t="s">
        <v>77</v>
      </c>
      <c r="AW246" s="11" t="s">
        <v>36</v>
      </c>
      <c r="AX246" s="11" t="s">
        <v>72</v>
      </c>
      <c r="AY246" s="191" t="s">
        <v>133</v>
      </c>
    </row>
    <row r="247" spans="2:51" s="12" customFormat="1" ht="13.5">
      <c r="B247" s="196"/>
      <c r="D247" s="188" t="s">
        <v>141</v>
      </c>
      <c r="E247" s="197" t="s">
        <v>5</v>
      </c>
      <c r="F247" s="198" t="s">
        <v>1371</v>
      </c>
      <c r="H247" s="199">
        <v>0.029</v>
      </c>
      <c r="I247" s="200"/>
      <c r="L247" s="196"/>
      <c r="M247" s="201"/>
      <c r="N247" s="202"/>
      <c r="O247" s="202"/>
      <c r="P247" s="202"/>
      <c r="Q247" s="202"/>
      <c r="R247" s="202"/>
      <c r="S247" s="202"/>
      <c r="T247" s="203"/>
      <c r="AT247" s="197" t="s">
        <v>141</v>
      </c>
      <c r="AU247" s="197" t="s">
        <v>81</v>
      </c>
      <c r="AV247" s="12" t="s">
        <v>81</v>
      </c>
      <c r="AW247" s="12" t="s">
        <v>36</v>
      </c>
      <c r="AX247" s="12" t="s">
        <v>72</v>
      </c>
      <c r="AY247" s="197" t="s">
        <v>133</v>
      </c>
    </row>
    <row r="248" spans="2:51" s="13" customFormat="1" ht="13.5">
      <c r="B248" s="204"/>
      <c r="D248" s="188" t="s">
        <v>141</v>
      </c>
      <c r="E248" s="205" t="s">
        <v>5</v>
      </c>
      <c r="F248" s="206" t="s">
        <v>145</v>
      </c>
      <c r="H248" s="207">
        <v>0.029</v>
      </c>
      <c r="I248" s="208"/>
      <c r="L248" s="204"/>
      <c r="M248" s="209"/>
      <c r="N248" s="210"/>
      <c r="O248" s="210"/>
      <c r="P248" s="210"/>
      <c r="Q248" s="210"/>
      <c r="R248" s="210"/>
      <c r="S248" s="210"/>
      <c r="T248" s="211"/>
      <c r="AT248" s="205" t="s">
        <v>141</v>
      </c>
      <c r="AU248" s="205" t="s">
        <v>81</v>
      </c>
      <c r="AV248" s="13" t="s">
        <v>85</v>
      </c>
      <c r="AW248" s="13" t="s">
        <v>36</v>
      </c>
      <c r="AX248" s="13" t="s">
        <v>72</v>
      </c>
      <c r="AY248" s="205" t="s">
        <v>133</v>
      </c>
    </row>
    <row r="249" spans="2:51" s="14" customFormat="1" ht="13.5">
      <c r="B249" s="212"/>
      <c r="D249" s="213" t="s">
        <v>141</v>
      </c>
      <c r="E249" s="214" t="s">
        <v>5</v>
      </c>
      <c r="F249" s="215" t="s">
        <v>146</v>
      </c>
      <c r="H249" s="216">
        <v>0.029</v>
      </c>
      <c r="I249" s="217"/>
      <c r="L249" s="212"/>
      <c r="M249" s="218"/>
      <c r="N249" s="219"/>
      <c r="O249" s="219"/>
      <c r="P249" s="219"/>
      <c r="Q249" s="219"/>
      <c r="R249" s="219"/>
      <c r="S249" s="219"/>
      <c r="T249" s="220"/>
      <c r="AT249" s="221" t="s">
        <v>141</v>
      </c>
      <c r="AU249" s="221" t="s">
        <v>81</v>
      </c>
      <c r="AV249" s="14" t="s">
        <v>88</v>
      </c>
      <c r="AW249" s="14" t="s">
        <v>36</v>
      </c>
      <c r="AX249" s="14" t="s">
        <v>77</v>
      </c>
      <c r="AY249" s="221" t="s">
        <v>133</v>
      </c>
    </row>
    <row r="250" spans="2:65" s="1" customFormat="1" ht="22.5" customHeight="1">
      <c r="B250" s="174"/>
      <c r="C250" s="225" t="s">
        <v>432</v>
      </c>
      <c r="D250" s="225" t="s">
        <v>212</v>
      </c>
      <c r="E250" s="226" t="s">
        <v>1372</v>
      </c>
      <c r="F250" s="227" t="s">
        <v>1373</v>
      </c>
      <c r="G250" s="228" t="s">
        <v>830</v>
      </c>
      <c r="H250" s="229">
        <v>29</v>
      </c>
      <c r="I250" s="230"/>
      <c r="J250" s="231">
        <f>ROUND(I250*H250,2)</f>
        <v>0</v>
      </c>
      <c r="K250" s="227" t="s">
        <v>139</v>
      </c>
      <c r="L250" s="232"/>
      <c r="M250" s="233" t="s">
        <v>5</v>
      </c>
      <c r="N250" s="234" t="s">
        <v>43</v>
      </c>
      <c r="O250" s="42"/>
      <c r="P250" s="184">
        <f>O250*H250</f>
        <v>0</v>
      </c>
      <c r="Q250" s="184">
        <v>0.001</v>
      </c>
      <c r="R250" s="184">
        <f>Q250*H250</f>
        <v>0.029</v>
      </c>
      <c r="S250" s="184">
        <v>0</v>
      </c>
      <c r="T250" s="185">
        <f>S250*H250</f>
        <v>0</v>
      </c>
      <c r="AR250" s="24" t="s">
        <v>174</v>
      </c>
      <c r="AT250" s="24" t="s">
        <v>212</v>
      </c>
      <c r="AU250" s="24" t="s">
        <v>81</v>
      </c>
      <c r="AY250" s="24" t="s">
        <v>133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24" t="s">
        <v>77</v>
      </c>
      <c r="BK250" s="186">
        <f>ROUND(I250*H250,2)</f>
        <v>0</v>
      </c>
      <c r="BL250" s="24" t="s">
        <v>88</v>
      </c>
      <c r="BM250" s="24" t="s">
        <v>1374</v>
      </c>
    </row>
    <row r="251" spans="2:51" s="12" customFormat="1" ht="13.5">
      <c r="B251" s="196"/>
      <c r="D251" s="188" t="s">
        <v>141</v>
      </c>
      <c r="E251" s="197" t="s">
        <v>5</v>
      </c>
      <c r="F251" s="198" t="s">
        <v>400</v>
      </c>
      <c r="H251" s="199">
        <v>29</v>
      </c>
      <c r="I251" s="200"/>
      <c r="L251" s="196"/>
      <c r="M251" s="201"/>
      <c r="N251" s="202"/>
      <c r="O251" s="202"/>
      <c r="P251" s="202"/>
      <c r="Q251" s="202"/>
      <c r="R251" s="202"/>
      <c r="S251" s="202"/>
      <c r="T251" s="203"/>
      <c r="AT251" s="197" t="s">
        <v>141</v>
      </c>
      <c r="AU251" s="197" t="s">
        <v>81</v>
      </c>
      <c r="AV251" s="12" t="s">
        <v>81</v>
      </c>
      <c r="AW251" s="12" t="s">
        <v>36</v>
      </c>
      <c r="AX251" s="12" t="s">
        <v>72</v>
      </c>
      <c r="AY251" s="197" t="s">
        <v>133</v>
      </c>
    </row>
    <row r="252" spans="2:51" s="13" customFormat="1" ht="13.5">
      <c r="B252" s="204"/>
      <c r="D252" s="188" t="s">
        <v>141</v>
      </c>
      <c r="E252" s="205" t="s">
        <v>5</v>
      </c>
      <c r="F252" s="206" t="s">
        <v>145</v>
      </c>
      <c r="H252" s="207">
        <v>29</v>
      </c>
      <c r="I252" s="208"/>
      <c r="L252" s="204"/>
      <c r="M252" s="209"/>
      <c r="N252" s="210"/>
      <c r="O252" s="210"/>
      <c r="P252" s="210"/>
      <c r="Q252" s="210"/>
      <c r="R252" s="210"/>
      <c r="S252" s="210"/>
      <c r="T252" s="211"/>
      <c r="AT252" s="205" t="s">
        <v>141</v>
      </c>
      <c r="AU252" s="205" t="s">
        <v>81</v>
      </c>
      <c r="AV252" s="13" t="s">
        <v>85</v>
      </c>
      <c r="AW252" s="13" t="s">
        <v>36</v>
      </c>
      <c r="AX252" s="13" t="s">
        <v>72</v>
      </c>
      <c r="AY252" s="205" t="s">
        <v>133</v>
      </c>
    </row>
    <row r="253" spans="2:51" s="14" customFormat="1" ht="13.5">
      <c r="B253" s="212"/>
      <c r="D253" s="213" t="s">
        <v>141</v>
      </c>
      <c r="E253" s="214" t="s">
        <v>5</v>
      </c>
      <c r="F253" s="215" t="s">
        <v>146</v>
      </c>
      <c r="H253" s="216">
        <v>29</v>
      </c>
      <c r="I253" s="217"/>
      <c r="L253" s="212"/>
      <c r="M253" s="218"/>
      <c r="N253" s="219"/>
      <c r="O253" s="219"/>
      <c r="P253" s="219"/>
      <c r="Q253" s="219"/>
      <c r="R253" s="219"/>
      <c r="S253" s="219"/>
      <c r="T253" s="220"/>
      <c r="AT253" s="221" t="s">
        <v>141</v>
      </c>
      <c r="AU253" s="221" t="s">
        <v>81</v>
      </c>
      <c r="AV253" s="14" t="s">
        <v>88</v>
      </c>
      <c r="AW253" s="14" t="s">
        <v>36</v>
      </c>
      <c r="AX253" s="14" t="s">
        <v>77</v>
      </c>
      <c r="AY253" s="221" t="s">
        <v>133</v>
      </c>
    </row>
    <row r="254" spans="2:65" s="1" customFormat="1" ht="22.5" customHeight="1">
      <c r="B254" s="174"/>
      <c r="C254" s="175" t="s">
        <v>438</v>
      </c>
      <c r="D254" s="175" t="s">
        <v>135</v>
      </c>
      <c r="E254" s="176" t="s">
        <v>1375</v>
      </c>
      <c r="F254" s="177" t="s">
        <v>1376</v>
      </c>
      <c r="G254" s="178" t="s">
        <v>138</v>
      </c>
      <c r="H254" s="179">
        <v>3.215</v>
      </c>
      <c r="I254" s="180"/>
      <c r="J254" s="181">
        <f>ROUND(I254*H254,2)</f>
        <v>0</v>
      </c>
      <c r="K254" s="177" t="s">
        <v>139</v>
      </c>
      <c r="L254" s="41"/>
      <c r="M254" s="182" t="s">
        <v>5</v>
      </c>
      <c r="N254" s="183" t="s">
        <v>43</v>
      </c>
      <c r="O254" s="42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AR254" s="24" t="s">
        <v>88</v>
      </c>
      <c r="AT254" s="24" t="s">
        <v>135</v>
      </c>
      <c r="AU254" s="24" t="s">
        <v>81</v>
      </c>
      <c r="AY254" s="24" t="s">
        <v>133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24" t="s">
        <v>77</v>
      </c>
      <c r="BK254" s="186">
        <f>ROUND(I254*H254,2)</f>
        <v>0</v>
      </c>
      <c r="BL254" s="24" t="s">
        <v>88</v>
      </c>
      <c r="BM254" s="24" t="s">
        <v>1377</v>
      </c>
    </row>
    <row r="255" spans="2:51" s="11" customFormat="1" ht="13.5">
      <c r="B255" s="187"/>
      <c r="D255" s="188" t="s">
        <v>141</v>
      </c>
      <c r="E255" s="189" t="s">
        <v>5</v>
      </c>
      <c r="F255" s="190" t="s">
        <v>1378</v>
      </c>
      <c r="H255" s="191" t="s">
        <v>5</v>
      </c>
      <c r="I255" s="192"/>
      <c r="L255" s="187"/>
      <c r="M255" s="193"/>
      <c r="N255" s="194"/>
      <c r="O255" s="194"/>
      <c r="P255" s="194"/>
      <c r="Q255" s="194"/>
      <c r="R255" s="194"/>
      <c r="S255" s="194"/>
      <c r="T255" s="195"/>
      <c r="AT255" s="191" t="s">
        <v>141</v>
      </c>
      <c r="AU255" s="191" t="s">
        <v>81</v>
      </c>
      <c r="AV255" s="11" t="s">
        <v>77</v>
      </c>
      <c r="AW255" s="11" t="s">
        <v>36</v>
      </c>
      <c r="AX255" s="11" t="s">
        <v>72</v>
      </c>
      <c r="AY255" s="191" t="s">
        <v>133</v>
      </c>
    </row>
    <row r="256" spans="2:51" s="11" customFormat="1" ht="13.5">
      <c r="B256" s="187"/>
      <c r="D256" s="188" t="s">
        <v>141</v>
      </c>
      <c r="E256" s="189" t="s">
        <v>5</v>
      </c>
      <c r="F256" s="190" t="s">
        <v>1263</v>
      </c>
      <c r="H256" s="191" t="s">
        <v>5</v>
      </c>
      <c r="I256" s="192"/>
      <c r="L256" s="187"/>
      <c r="M256" s="193"/>
      <c r="N256" s="194"/>
      <c r="O256" s="194"/>
      <c r="P256" s="194"/>
      <c r="Q256" s="194"/>
      <c r="R256" s="194"/>
      <c r="S256" s="194"/>
      <c r="T256" s="195"/>
      <c r="AT256" s="191" t="s">
        <v>141</v>
      </c>
      <c r="AU256" s="191" t="s">
        <v>81</v>
      </c>
      <c r="AV256" s="11" t="s">
        <v>77</v>
      </c>
      <c r="AW256" s="11" t="s">
        <v>36</v>
      </c>
      <c r="AX256" s="11" t="s">
        <v>72</v>
      </c>
      <c r="AY256" s="191" t="s">
        <v>133</v>
      </c>
    </row>
    <row r="257" spans="2:51" s="12" customFormat="1" ht="13.5">
      <c r="B257" s="196"/>
      <c r="D257" s="188" t="s">
        <v>141</v>
      </c>
      <c r="E257" s="197" t="s">
        <v>5</v>
      </c>
      <c r="F257" s="198" t="s">
        <v>1379</v>
      </c>
      <c r="H257" s="199">
        <v>0.355</v>
      </c>
      <c r="I257" s="200"/>
      <c r="L257" s="196"/>
      <c r="M257" s="201"/>
      <c r="N257" s="202"/>
      <c r="O257" s="202"/>
      <c r="P257" s="202"/>
      <c r="Q257" s="202"/>
      <c r="R257" s="202"/>
      <c r="S257" s="202"/>
      <c r="T257" s="203"/>
      <c r="AT257" s="197" t="s">
        <v>141</v>
      </c>
      <c r="AU257" s="197" t="s">
        <v>81</v>
      </c>
      <c r="AV257" s="12" t="s">
        <v>81</v>
      </c>
      <c r="AW257" s="12" t="s">
        <v>36</v>
      </c>
      <c r="AX257" s="12" t="s">
        <v>72</v>
      </c>
      <c r="AY257" s="197" t="s">
        <v>133</v>
      </c>
    </row>
    <row r="258" spans="2:51" s="12" customFormat="1" ht="13.5">
      <c r="B258" s="196"/>
      <c r="D258" s="188" t="s">
        <v>141</v>
      </c>
      <c r="E258" s="197" t="s">
        <v>5</v>
      </c>
      <c r="F258" s="198" t="s">
        <v>1380</v>
      </c>
      <c r="H258" s="199">
        <v>2.86</v>
      </c>
      <c r="I258" s="200"/>
      <c r="L258" s="196"/>
      <c r="M258" s="201"/>
      <c r="N258" s="202"/>
      <c r="O258" s="202"/>
      <c r="P258" s="202"/>
      <c r="Q258" s="202"/>
      <c r="R258" s="202"/>
      <c r="S258" s="202"/>
      <c r="T258" s="203"/>
      <c r="AT258" s="197" t="s">
        <v>141</v>
      </c>
      <c r="AU258" s="197" t="s">
        <v>81</v>
      </c>
      <c r="AV258" s="12" t="s">
        <v>81</v>
      </c>
      <c r="AW258" s="12" t="s">
        <v>36</v>
      </c>
      <c r="AX258" s="12" t="s">
        <v>72</v>
      </c>
      <c r="AY258" s="197" t="s">
        <v>133</v>
      </c>
    </row>
    <row r="259" spans="2:51" s="13" customFormat="1" ht="13.5">
      <c r="B259" s="204"/>
      <c r="D259" s="188" t="s">
        <v>141</v>
      </c>
      <c r="E259" s="205" t="s">
        <v>5</v>
      </c>
      <c r="F259" s="206" t="s">
        <v>145</v>
      </c>
      <c r="H259" s="207">
        <v>3.215</v>
      </c>
      <c r="I259" s="208"/>
      <c r="L259" s="204"/>
      <c r="M259" s="209"/>
      <c r="N259" s="210"/>
      <c r="O259" s="210"/>
      <c r="P259" s="210"/>
      <c r="Q259" s="210"/>
      <c r="R259" s="210"/>
      <c r="S259" s="210"/>
      <c r="T259" s="211"/>
      <c r="AT259" s="205" t="s">
        <v>141</v>
      </c>
      <c r="AU259" s="205" t="s">
        <v>81</v>
      </c>
      <c r="AV259" s="13" t="s">
        <v>85</v>
      </c>
      <c r="AW259" s="13" t="s">
        <v>36</v>
      </c>
      <c r="AX259" s="13" t="s">
        <v>72</v>
      </c>
      <c r="AY259" s="205" t="s">
        <v>133</v>
      </c>
    </row>
    <row r="260" spans="2:51" s="14" customFormat="1" ht="13.5">
      <c r="B260" s="212"/>
      <c r="D260" s="213" t="s">
        <v>141</v>
      </c>
      <c r="E260" s="214" t="s">
        <v>5</v>
      </c>
      <c r="F260" s="215" t="s">
        <v>146</v>
      </c>
      <c r="H260" s="216">
        <v>3.215</v>
      </c>
      <c r="I260" s="217"/>
      <c r="L260" s="212"/>
      <c r="M260" s="218"/>
      <c r="N260" s="219"/>
      <c r="O260" s="219"/>
      <c r="P260" s="219"/>
      <c r="Q260" s="219"/>
      <c r="R260" s="219"/>
      <c r="S260" s="219"/>
      <c r="T260" s="220"/>
      <c r="AT260" s="221" t="s">
        <v>141</v>
      </c>
      <c r="AU260" s="221" t="s">
        <v>81</v>
      </c>
      <c r="AV260" s="14" t="s">
        <v>88</v>
      </c>
      <c r="AW260" s="14" t="s">
        <v>36</v>
      </c>
      <c r="AX260" s="14" t="s">
        <v>77</v>
      </c>
      <c r="AY260" s="221" t="s">
        <v>133</v>
      </c>
    </row>
    <row r="261" spans="2:65" s="1" customFormat="1" ht="22.5" customHeight="1">
      <c r="B261" s="174"/>
      <c r="C261" s="175" t="s">
        <v>446</v>
      </c>
      <c r="D261" s="175" t="s">
        <v>135</v>
      </c>
      <c r="E261" s="176" t="s">
        <v>1381</v>
      </c>
      <c r="F261" s="177" t="s">
        <v>1382</v>
      </c>
      <c r="G261" s="178" t="s">
        <v>138</v>
      </c>
      <c r="H261" s="179">
        <v>1.125</v>
      </c>
      <c r="I261" s="180"/>
      <c r="J261" s="181">
        <f>ROUND(I261*H261,2)</f>
        <v>0</v>
      </c>
      <c r="K261" s="177" t="s">
        <v>139</v>
      </c>
      <c r="L261" s="41"/>
      <c r="M261" s="182" t="s">
        <v>5</v>
      </c>
      <c r="N261" s="183" t="s">
        <v>43</v>
      </c>
      <c r="O261" s="42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AR261" s="24" t="s">
        <v>88</v>
      </c>
      <c r="AT261" s="24" t="s">
        <v>135</v>
      </c>
      <c r="AU261" s="24" t="s">
        <v>81</v>
      </c>
      <c r="AY261" s="24" t="s">
        <v>133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24" t="s">
        <v>77</v>
      </c>
      <c r="BK261" s="186">
        <f>ROUND(I261*H261,2)</f>
        <v>0</v>
      </c>
      <c r="BL261" s="24" t="s">
        <v>88</v>
      </c>
      <c r="BM261" s="24" t="s">
        <v>1383</v>
      </c>
    </row>
    <row r="262" spans="2:63" s="10" customFormat="1" ht="29.85" customHeight="1">
      <c r="B262" s="160"/>
      <c r="D262" s="171" t="s">
        <v>71</v>
      </c>
      <c r="E262" s="172" t="s">
        <v>85</v>
      </c>
      <c r="F262" s="172" t="s">
        <v>1384</v>
      </c>
      <c r="I262" s="163"/>
      <c r="J262" s="173">
        <f>BK262</f>
        <v>0</v>
      </c>
      <c r="L262" s="160"/>
      <c r="M262" s="165"/>
      <c r="N262" s="166"/>
      <c r="O262" s="166"/>
      <c r="P262" s="167">
        <f>SUM(P263:P269)</f>
        <v>0</v>
      </c>
      <c r="Q262" s="166"/>
      <c r="R262" s="167">
        <f>SUM(R263:R269)</f>
        <v>1.663738</v>
      </c>
      <c r="S262" s="166"/>
      <c r="T262" s="168">
        <f>SUM(T263:T269)</f>
        <v>0</v>
      </c>
      <c r="AR262" s="161" t="s">
        <v>77</v>
      </c>
      <c r="AT262" s="169" t="s">
        <v>71</v>
      </c>
      <c r="AU262" s="169" t="s">
        <v>77</v>
      </c>
      <c r="AY262" s="161" t="s">
        <v>133</v>
      </c>
      <c r="BK262" s="170">
        <f>SUM(BK263:BK269)</f>
        <v>0</v>
      </c>
    </row>
    <row r="263" spans="2:65" s="1" customFormat="1" ht="22.5" customHeight="1">
      <c r="B263" s="174"/>
      <c r="C263" s="175" t="s">
        <v>452</v>
      </c>
      <c r="D263" s="175" t="s">
        <v>135</v>
      </c>
      <c r="E263" s="176" t="s">
        <v>1385</v>
      </c>
      <c r="F263" s="177" t="s">
        <v>1386</v>
      </c>
      <c r="G263" s="178" t="s">
        <v>358</v>
      </c>
      <c r="H263" s="179">
        <v>26.3</v>
      </c>
      <c r="I263" s="180"/>
      <c r="J263" s="181">
        <f>ROUND(I263*H263,2)</f>
        <v>0</v>
      </c>
      <c r="K263" s="177" t="s">
        <v>139</v>
      </c>
      <c r="L263" s="41"/>
      <c r="M263" s="182" t="s">
        <v>5</v>
      </c>
      <c r="N263" s="183" t="s">
        <v>43</v>
      </c>
      <c r="O263" s="42"/>
      <c r="P263" s="184">
        <f>O263*H263</f>
        <v>0</v>
      </c>
      <c r="Q263" s="184">
        <v>0.06326</v>
      </c>
      <c r="R263" s="184">
        <f>Q263*H263</f>
        <v>1.663738</v>
      </c>
      <c r="S263" s="184">
        <v>0</v>
      </c>
      <c r="T263" s="185">
        <f>S263*H263</f>
        <v>0</v>
      </c>
      <c r="AR263" s="24" t="s">
        <v>88</v>
      </c>
      <c r="AT263" s="24" t="s">
        <v>135</v>
      </c>
      <c r="AU263" s="24" t="s">
        <v>81</v>
      </c>
      <c r="AY263" s="24" t="s">
        <v>133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24" t="s">
        <v>77</v>
      </c>
      <c r="BK263" s="186">
        <f>ROUND(I263*H263,2)</f>
        <v>0</v>
      </c>
      <c r="BL263" s="24" t="s">
        <v>88</v>
      </c>
      <c r="BM263" s="24" t="s">
        <v>1387</v>
      </c>
    </row>
    <row r="264" spans="2:51" s="11" customFormat="1" ht="13.5">
      <c r="B264" s="187"/>
      <c r="D264" s="188" t="s">
        <v>141</v>
      </c>
      <c r="E264" s="189" t="s">
        <v>5</v>
      </c>
      <c r="F264" s="190" t="s">
        <v>1388</v>
      </c>
      <c r="H264" s="191" t="s">
        <v>5</v>
      </c>
      <c r="I264" s="192"/>
      <c r="L264" s="187"/>
      <c r="M264" s="193"/>
      <c r="N264" s="194"/>
      <c r="O264" s="194"/>
      <c r="P264" s="194"/>
      <c r="Q264" s="194"/>
      <c r="R264" s="194"/>
      <c r="S264" s="194"/>
      <c r="T264" s="195"/>
      <c r="AT264" s="191" t="s">
        <v>141</v>
      </c>
      <c r="AU264" s="191" t="s">
        <v>81</v>
      </c>
      <c r="AV264" s="11" t="s">
        <v>77</v>
      </c>
      <c r="AW264" s="11" t="s">
        <v>36</v>
      </c>
      <c r="AX264" s="11" t="s">
        <v>72</v>
      </c>
      <c r="AY264" s="191" t="s">
        <v>133</v>
      </c>
    </row>
    <row r="265" spans="2:51" s="11" customFormat="1" ht="13.5">
      <c r="B265" s="187"/>
      <c r="D265" s="188" t="s">
        <v>141</v>
      </c>
      <c r="E265" s="189" t="s">
        <v>5</v>
      </c>
      <c r="F265" s="190" t="s">
        <v>1263</v>
      </c>
      <c r="H265" s="191" t="s">
        <v>5</v>
      </c>
      <c r="I265" s="192"/>
      <c r="L265" s="187"/>
      <c r="M265" s="193"/>
      <c r="N265" s="194"/>
      <c r="O265" s="194"/>
      <c r="P265" s="194"/>
      <c r="Q265" s="194"/>
      <c r="R265" s="194"/>
      <c r="S265" s="194"/>
      <c r="T265" s="195"/>
      <c r="AT265" s="191" t="s">
        <v>141</v>
      </c>
      <c r="AU265" s="191" t="s">
        <v>81</v>
      </c>
      <c r="AV265" s="11" t="s">
        <v>77</v>
      </c>
      <c r="AW265" s="11" t="s">
        <v>36</v>
      </c>
      <c r="AX265" s="11" t="s">
        <v>72</v>
      </c>
      <c r="AY265" s="191" t="s">
        <v>133</v>
      </c>
    </row>
    <row r="266" spans="2:51" s="12" customFormat="1" ht="13.5">
      <c r="B266" s="196"/>
      <c r="D266" s="188" t="s">
        <v>141</v>
      </c>
      <c r="E266" s="197" t="s">
        <v>5</v>
      </c>
      <c r="F266" s="198" t="s">
        <v>1389</v>
      </c>
      <c r="H266" s="199">
        <v>13.5</v>
      </c>
      <c r="I266" s="200"/>
      <c r="L266" s="196"/>
      <c r="M266" s="201"/>
      <c r="N266" s="202"/>
      <c r="O266" s="202"/>
      <c r="P266" s="202"/>
      <c r="Q266" s="202"/>
      <c r="R266" s="202"/>
      <c r="S266" s="202"/>
      <c r="T266" s="203"/>
      <c r="AT266" s="197" t="s">
        <v>141</v>
      </c>
      <c r="AU266" s="197" t="s">
        <v>81</v>
      </c>
      <c r="AV266" s="12" t="s">
        <v>81</v>
      </c>
      <c r="AW266" s="12" t="s">
        <v>36</v>
      </c>
      <c r="AX266" s="12" t="s">
        <v>72</v>
      </c>
      <c r="AY266" s="197" t="s">
        <v>133</v>
      </c>
    </row>
    <row r="267" spans="2:51" s="12" customFormat="1" ht="13.5">
      <c r="B267" s="196"/>
      <c r="D267" s="188" t="s">
        <v>141</v>
      </c>
      <c r="E267" s="197" t="s">
        <v>5</v>
      </c>
      <c r="F267" s="198" t="s">
        <v>1390</v>
      </c>
      <c r="H267" s="199">
        <v>12.8</v>
      </c>
      <c r="I267" s="200"/>
      <c r="L267" s="196"/>
      <c r="M267" s="201"/>
      <c r="N267" s="202"/>
      <c r="O267" s="202"/>
      <c r="P267" s="202"/>
      <c r="Q267" s="202"/>
      <c r="R267" s="202"/>
      <c r="S267" s="202"/>
      <c r="T267" s="203"/>
      <c r="AT267" s="197" t="s">
        <v>141</v>
      </c>
      <c r="AU267" s="197" t="s">
        <v>81</v>
      </c>
      <c r="AV267" s="12" t="s">
        <v>81</v>
      </c>
      <c r="AW267" s="12" t="s">
        <v>36</v>
      </c>
      <c r="AX267" s="12" t="s">
        <v>72</v>
      </c>
      <c r="AY267" s="197" t="s">
        <v>133</v>
      </c>
    </row>
    <row r="268" spans="2:51" s="13" customFormat="1" ht="13.5">
      <c r="B268" s="204"/>
      <c r="D268" s="188" t="s">
        <v>141</v>
      </c>
      <c r="E268" s="205" t="s">
        <v>5</v>
      </c>
      <c r="F268" s="206" t="s">
        <v>145</v>
      </c>
      <c r="H268" s="207">
        <v>26.3</v>
      </c>
      <c r="I268" s="208"/>
      <c r="L268" s="204"/>
      <c r="M268" s="209"/>
      <c r="N268" s="210"/>
      <c r="O268" s="210"/>
      <c r="P268" s="210"/>
      <c r="Q268" s="210"/>
      <c r="R268" s="210"/>
      <c r="S268" s="210"/>
      <c r="T268" s="211"/>
      <c r="AT268" s="205" t="s">
        <v>141</v>
      </c>
      <c r="AU268" s="205" t="s">
        <v>81</v>
      </c>
      <c r="AV268" s="13" t="s">
        <v>85</v>
      </c>
      <c r="AW268" s="13" t="s">
        <v>36</v>
      </c>
      <c r="AX268" s="13" t="s">
        <v>72</v>
      </c>
      <c r="AY268" s="205" t="s">
        <v>133</v>
      </c>
    </row>
    <row r="269" spans="2:51" s="14" customFormat="1" ht="13.5">
      <c r="B269" s="212"/>
      <c r="D269" s="188" t="s">
        <v>141</v>
      </c>
      <c r="E269" s="222" t="s">
        <v>5</v>
      </c>
      <c r="F269" s="223" t="s">
        <v>146</v>
      </c>
      <c r="H269" s="224">
        <v>26.3</v>
      </c>
      <c r="I269" s="217"/>
      <c r="L269" s="212"/>
      <c r="M269" s="218"/>
      <c r="N269" s="219"/>
      <c r="O269" s="219"/>
      <c r="P269" s="219"/>
      <c r="Q269" s="219"/>
      <c r="R269" s="219"/>
      <c r="S269" s="219"/>
      <c r="T269" s="220"/>
      <c r="AT269" s="221" t="s">
        <v>141</v>
      </c>
      <c r="AU269" s="221" t="s">
        <v>81</v>
      </c>
      <c r="AV269" s="14" t="s">
        <v>88</v>
      </c>
      <c r="AW269" s="14" t="s">
        <v>36</v>
      </c>
      <c r="AX269" s="14" t="s">
        <v>77</v>
      </c>
      <c r="AY269" s="221" t="s">
        <v>133</v>
      </c>
    </row>
    <row r="270" spans="2:63" s="10" customFormat="1" ht="29.85" customHeight="1">
      <c r="B270" s="160"/>
      <c r="D270" s="171" t="s">
        <v>71</v>
      </c>
      <c r="E270" s="172" t="s">
        <v>94</v>
      </c>
      <c r="F270" s="172" t="s">
        <v>1053</v>
      </c>
      <c r="I270" s="163"/>
      <c r="J270" s="173">
        <f>BK270</f>
        <v>0</v>
      </c>
      <c r="L270" s="160"/>
      <c r="M270" s="165"/>
      <c r="N270" s="166"/>
      <c r="O270" s="166"/>
      <c r="P270" s="167">
        <f>SUM(P271:P284)</f>
        <v>0</v>
      </c>
      <c r="Q270" s="166"/>
      <c r="R270" s="167">
        <f>SUM(R271:R284)</f>
        <v>0.11891879999999999</v>
      </c>
      <c r="S270" s="166"/>
      <c r="T270" s="168">
        <f>SUM(T271:T284)</f>
        <v>0</v>
      </c>
      <c r="AR270" s="161" t="s">
        <v>77</v>
      </c>
      <c r="AT270" s="169" t="s">
        <v>71</v>
      </c>
      <c r="AU270" s="169" t="s">
        <v>77</v>
      </c>
      <c r="AY270" s="161" t="s">
        <v>133</v>
      </c>
      <c r="BK270" s="170">
        <f>SUM(BK271:BK284)</f>
        <v>0</v>
      </c>
    </row>
    <row r="271" spans="2:65" s="1" customFormat="1" ht="22.5" customHeight="1">
      <c r="B271" s="174"/>
      <c r="C271" s="175" t="s">
        <v>458</v>
      </c>
      <c r="D271" s="175" t="s">
        <v>135</v>
      </c>
      <c r="E271" s="176" t="s">
        <v>1391</v>
      </c>
      <c r="F271" s="177" t="s">
        <v>1392</v>
      </c>
      <c r="G271" s="178" t="s">
        <v>236</v>
      </c>
      <c r="H271" s="179">
        <v>43.56</v>
      </c>
      <c r="I271" s="180"/>
      <c r="J271" s="181">
        <f>ROUND(I271*H271,2)</f>
        <v>0</v>
      </c>
      <c r="K271" s="177" t="s">
        <v>139</v>
      </c>
      <c r="L271" s="41"/>
      <c r="M271" s="182" t="s">
        <v>5</v>
      </c>
      <c r="N271" s="183" t="s">
        <v>43</v>
      </c>
      <c r="O271" s="42"/>
      <c r="P271" s="184">
        <f>O271*H271</f>
        <v>0</v>
      </c>
      <c r="Q271" s="184">
        <v>0.00273</v>
      </c>
      <c r="R271" s="184">
        <f>Q271*H271</f>
        <v>0.11891879999999999</v>
      </c>
      <c r="S271" s="184">
        <v>0</v>
      </c>
      <c r="T271" s="185">
        <f>S271*H271</f>
        <v>0</v>
      </c>
      <c r="AR271" s="24" t="s">
        <v>88</v>
      </c>
      <c r="AT271" s="24" t="s">
        <v>135</v>
      </c>
      <c r="AU271" s="24" t="s">
        <v>81</v>
      </c>
      <c r="AY271" s="24" t="s">
        <v>133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24" t="s">
        <v>77</v>
      </c>
      <c r="BK271" s="186">
        <f>ROUND(I271*H271,2)</f>
        <v>0</v>
      </c>
      <c r="BL271" s="24" t="s">
        <v>88</v>
      </c>
      <c r="BM271" s="24" t="s">
        <v>1393</v>
      </c>
    </row>
    <row r="272" spans="2:51" s="11" customFormat="1" ht="13.5">
      <c r="B272" s="187"/>
      <c r="D272" s="188" t="s">
        <v>141</v>
      </c>
      <c r="E272" s="189" t="s">
        <v>5</v>
      </c>
      <c r="F272" s="190" t="s">
        <v>1394</v>
      </c>
      <c r="H272" s="191" t="s">
        <v>5</v>
      </c>
      <c r="I272" s="192"/>
      <c r="L272" s="187"/>
      <c r="M272" s="193"/>
      <c r="N272" s="194"/>
      <c r="O272" s="194"/>
      <c r="P272" s="194"/>
      <c r="Q272" s="194"/>
      <c r="R272" s="194"/>
      <c r="S272" s="194"/>
      <c r="T272" s="195"/>
      <c r="AT272" s="191" t="s">
        <v>141</v>
      </c>
      <c r="AU272" s="191" t="s">
        <v>81</v>
      </c>
      <c r="AV272" s="11" t="s">
        <v>77</v>
      </c>
      <c r="AW272" s="11" t="s">
        <v>36</v>
      </c>
      <c r="AX272" s="11" t="s">
        <v>72</v>
      </c>
      <c r="AY272" s="191" t="s">
        <v>133</v>
      </c>
    </row>
    <row r="273" spans="2:51" s="11" customFormat="1" ht="13.5">
      <c r="B273" s="187"/>
      <c r="D273" s="188" t="s">
        <v>141</v>
      </c>
      <c r="E273" s="189" t="s">
        <v>5</v>
      </c>
      <c r="F273" s="190" t="s">
        <v>1263</v>
      </c>
      <c r="H273" s="191" t="s">
        <v>5</v>
      </c>
      <c r="I273" s="192"/>
      <c r="L273" s="187"/>
      <c r="M273" s="193"/>
      <c r="N273" s="194"/>
      <c r="O273" s="194"/>
      <c r="P273" s="194"/>
      <c r="Q273" s="194"/>
      <c r="R273" s="194"/>
      <c r="S273" s="194"/>
      <c r="T273" s="195"/>
      <c r="AT273" s="191" t="s">
        <v>141</v>
      </c>
      <c r="AU273" s="191" t="s">
        <v>81</v>
      </c>
      <c r="AV273" s="11" t="s">
        <v>77</v>
      </c>
      <c r="AW273" s="11" t="s">
        <v>36</v>
      </c>
      <c r="AX273" s="11" t="s">
        <v>72</v>
      </c>
      <c r="AY273" s="191" t="s">
        <v>133</v>
      </c>
    </row>
    <row r="274" spans="2:51" s="12" customFormat="1" ht="13.5">
      <c r="B274" s="196"/>
      <c r="D274" s="188" t="s">
        <v>141</v>
      </c>
      <c r="E274" s="197" t="s">
        <v>5</v>
      </c>
      <c r="F274" s="198" t="s">
        <v>1395</v>
      </c>
      <c r="H274" s="199">
        <v>39.42</v>
      </c>
      <c r="I274" s="200"/>
      <c r="L274" s="196"/>
      <c r="M274" s="201"/>
      <c r="N274" s="202"/>
      <c r="O274" s="202"/>
      <c r="P274" s="202"/>
      <c r="Q274" s="202"/>
      <c r="R274" s="202"/>
      <c r="S274" s="202"/>
      <c r="T274" s="203"/>
      <c r="AT274" s="197" t="s">
        <v>141</v>
      </c>
      <c r="AU274" s="197" t="s">
        <v>81</v>
      </c>
      <c r="AV274" s="12" t="s">
        <v>81</v>
      </c>
      <c r="AW274" s="12" t="s">
        <v>36</v>
      </c>
      <c r="AX274" s="12" t="s">
        <v>72</v>
      </c>
      <c r="AY274" s="197" t="s">
        <v>133</v>
      </c>
    </row>
    <row r="275" spans="2:51" s="12" customFormat="1" ht="13.5">
      <c r="B275" s="196"/>
      <c r="D275" s="188" t="s">
        <v>141</v>
      </c>
      <c r="E275" s="197" t="s">
        <v>5</v>
      </c>
      <c r="F275" s="198" t="s">
        <v>1396</v>
      </c>
      <c r="H275" s="199">
        <v>1.755</v>
      </c>
      <c r="I275" s="200"/>
      <c r="L275" s="196"/>
      <c r="M275" s="201"/>
      <c r="N275" s="202"/>
      <c r="O275" s="202"/>
      <c r="P275" s="202"/>
      <c r="Q275" s="202"/>
      <c r="R275" s="202"/>
      <c r="S275" s="202"/>
      <c r="T275" s="203"/>
      <c r="AT275" s="197" t="s">
        <v>141</v>
      </c>
      <c r="AU275" s="197" t="s">
        <v>81</v>
      </c>
      <c r="AV275" s="12" t="s">
        <v>81</v>
      </c>
      <c r="AW275" s="12" t="s">
        <v>36</v>
      </c>
      <c r="AX275" s="12" t="s">
        <v>72</v>
      </c>
      <c r="AY275" s="197" t="s">
        <v>133</v>
      </c>
    </row>
    <row r="276" spans="2:51" s="12" customFormat="1" ht="13.5">
      <c r="B276" s="196"/>
      <c r="D276" s="188" t="s">
        <v>141</v>
      </c>
      <c r="E276" s="197" t="s">
        <v>5</v>
      </c>
      <c r="F276" s="198" t="s">
        <v>1397</v>
      </c>
      <c r="H276" s="199">
        <v>2.385</v>
      </c>
      <c r="I276" s="200"/>
      <c r="L276" s="196"/>
      <c r="M276" s="201"/>
      <c r="N276" s="202"/>
      <c r="O276" s="202"/>
      <c r="P276" s="202"/>
      <c r="Q276" s="202"/>
      <c r="R276" s="202"/>
      <c r="S276" s="202"/>
      <c r="T276" s="203"/>
      <c r="AT276" s="197" t="s">
        <v>141</v>
      </c>
      <c r="AU276" s="197" t="s">
        <v>81</v>
      </c>
      <c r="AV276" s="12" t="s">
        <v>81</v>
      </c>
      <c r="AW276" s="12" t="s">
        <v>36</v>
      </c>
      <c r="AX276" s="12" t="s">
        <v>72</v>
      </c>
      <c r="AY276" s="197" t="s">
        <v>133</v>
      </c>
    </row>
    <row r="277" spans="2:51" s="13" customFormat="1" ht="13.5">
      <c r="B277" s="204"/>
      <c r="D277" s="188" t="s">
        <v>141</v>
      </c>
      <c r="E277" s="205" t="s">
        <v>5</v>
      </c>
      <c r="F277" s="206" t="s">
        <v>145</v>
      </c>
      <c r="H277" s="207">
        <v>43.56</v>
      </c>
      <c r="I277" s="208"/>
      <c r="L277" s="204"/>
      <c r="M277" s="209"/>
      <c r="N277" s="210"/>
      <c r="O277" s="210"/>
      <c r="P277" s="210"/>
      <c r="Q277" s="210"/>
      <c r="R277" s="210"/>
      <c r="S277" s="210"/>
      <c r="T277" s="211"/>
      <c r="AT277" s="205" t="s">
        <v>141</v>
      </c>
      <c r="AU277" s="205" t="s">
        <v>81</v>
      </c>
      <c r="AV277" s="13" t="s">
        <v>85</v>
      </c>
      <c r="AW277" s="13" t="s">
        <v>36</v>
      </c>
      <c r="AX277" s="13" t="s">
        <v>72</v>
      </c>
      <c r="AY277" s="205" t="s">
        <v>133</v>
      </c>
    </row>
    <row r="278" spans="2:51" s="14" customFormat="1" ht="13.5">
      <c r="B278" s="212"/>
      <c r="D278" s="213" t="s">
        <v>141</v>
      </c>
      <c r="E278" s="214" t="s">
        <v>5</v>
      </c>
      <c r="F278" s="215" t="s">
        <v>146</v>
      </c>
      <c r="H278" s="216">
        <v>43.56</v>
      </c>
      <c r="I278" s="217"/>
      <c r="L278" s="212"/>
      <c r="M278" s="218"/>
      <c r="N278" s="219"/>
      <c r="O278" s="219"/>
      <c r="P278" s="219"/>
      <c r="Q278" s="219"/>
      <c r="R278" s="219"/>
      <c r="S278" s="219"/>
      <c r="T278" s="220"/>
      <c r="AT278" s="221" t="s">
        <v>141</v>
      </c>
      <c r="AU278" s="221" t="s">
        <v>81</v>
      </c>
      <c r="AV278" s="14" t="s">
        <v>88</v>
      </c>
      <c r="AW278" s="14" t="s">
        <v>36</v>
      </c>
      <c r="AX278" s="14" t="s">
        <v>77</v>
      </c>
      <c r="AY278" s="221" t="s">
        <v>133</v>
      </c>
    </row>
    <row r="279" spans="2:65" s="1" customFormat="1" ht="22.5" customHeight="1">
      <c r="B279" s="174"/>
      <c r="C279" s="175" t="s">
        <v>465</v>
      </c>
      <c r="D279" s="175" t="s">
        <v>135</v>
      </c>
      <c r="E279" s="176" t="s">
        <v>1398</v>
      </c>
      <c r="F279" s="177" t="s">
        <v>1399</v>
      </c>
      <c r="G279" s="178" t="s">
        <v>236</v>
      </c>
      <c r="H279" s="179">
        <v>14.6</v>
      </c>
      <c r="I279" s="180"/>
      <c r="J279" s="181">
        <f>ROUND(I279*H279,2)</f>
        <v>0</v>
      </c>
      <c r="K279" s="177" t="s">
        <v>5</v>
      </c>
      <c r="L279" s="41"/>
      <c r="M279" s="182" t="s">
        <v>5</v>
      </c>
      <c r="N279" s="183" t="s">
        <v>43</v>
      </c>
      <c r="O279" s="42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AR279" s="24" t="s">
        <v>88</v>
      </c>
      <c r="AT279" s="24" t="s">
        <v>135</v>
      </c>
      <c r="AU279" s="24" t="s">
        <v>81</v>
      </c>
      <c r="AY279" s="24" t="s">
        <v>133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24" t="s">
        <v>77</v>
      </c>
      <c r="BK279" s="186">
        <f>ROUND(I279*H279,2)</f>
        <v>0</v>
      </c>
      <c r="BL279" s="24" t="s">
        <v>88</v>
      </c>
      <c r="BM279" s="24" t="s">
        <v>1400</v>
      </c>
    </row>
    <row r="280" spans="2:51" s="11" customFormat="1" ht="13.5">
      <c r="B280" s="187"/>
      <c r="D280" s="188" t="s">
        <v>141</v>
      </c>
      <c r="E280" s="189" t="s">
        <v>5</v>
      </c>
      <c r="F280" s="190" t="s">
        <v>1401</v>
      </c>
      <c r="H280" s="191" t="s">
        <v>5</v>
      </c>
      <c r="I280" s="192"/>
      <c r="L280" s="187"/>
      <c r="M280" s="193"/>
      <c r="N280" s="194"/>
      <c r="O280" s="194"/>
      <c r="P280" s="194"/>
      <c r="Q280" s="194"/>
      <c r="R280" s="194"/>
      <c r="S280" s="194"/>
      <c r="T280" s="195"/>
      <c r="AT280" s="191" t="s">
        <v>141</v>
      </c>
      <c r="AU280" s="191" t="s">
        <v>81</v>
      </c>
      <c r="AV280" s="11" t="s">
        <v>77</v>
      </c>
      <c r="AW280" s="11" t="s">
        <v>36</v>
      </c>
      <c r="AX280" s="11" t="s">
        <v>72</v>
      </c>
      <c r="AY280" s="191" t="s">
        <v>133</v>
      </c>
    </row>
    <row r="281" spans="2:51" s="11" customFormat="1" ht="13.5">
      <c r="B281" s="187"/>
      <c r="D281" s="188" t="s">
        <v>141</v>
      </c>
      <c r="E281" s="189" t="s">
        <v>5</v>
      </c>
      <c r="F281" s="190" t="s">
        <v>1263</v>
      </c>
      <c r="H281" s="191" t="s">
        <v>5</v>
      </c>
      <c r="I281" s="192"/>
      <c r="L281" s="187"/>
      <c r="M281" s="193"/>
      <c r="N281" s="194"/>
      <c r="O281" s="194"/>
      <c r="P281" s="194"/>
      <c r="Q281" s="194"/>
      <c r="R281" s="194"/>
      <c r="S281" s="194"/>
      <c r="T281" s="195"/>
      <c r="AT281" s="191" t="s">
        <v>141</v>
      </c>
      <c r="AU281" s="191" t="s">
        <v>81</v>
      </c>
      <c r="AV281" s="11" t="s">
        <v>77</v>
      </c>
      <c r="AW281" s="11" t="s">
        <v>36</v>
      </c>
      <c r="AX281" s="11" t="s">
        <v>72</v>
      </c>
      <c r="AY281" s="191" t="s">
        <v>133</v>
      </c>
    </row>
    <row r="282" spans="2:51" s="12" customFormat="1" ht="13.5">
      <c r="B282" s="196"/>
      <c r="D282" s="188" t="s">
        <v>141</v>
      </c>
      <c r="E282" s="197" t="s">
        <v>5</v>
      </c>
      <c r="F282" s="198" t="s">
        <v>1402</v>
      </c>
      <c r="H282" s="199">
        <v>14.6</v>
      </c>
      <c r="I282" s="200"/>
      <c r="L282" s="196"/>
      <c r="M282" s="201"/>
      <c r="N282" s="202"/>
      <c r="O282" s="202"/>
      <c r="P282" s="202"/>
      <c r="Q282" s="202"/>
      <c r="R282" s="202"/>
      <c r="S282" s="202"/>
      <c r="T282" s="203"/>
      <c r="AT282" s="197" t="s">
        <v>141</v>
      </c>
      <c r="AU282" s="197" t="s">
        <v>81</v>
      </c>
      <c r="AV282" s="12" t="s">
        <v>81</v>
      </c>
      <c r="AW282" s="12" t="s">
        <v>36</v>
      </c>
      <c r="AX282" s="12" t="s">
        <v>72</v>
      </c>
      <c r="AY282" s="197" t="s">
        <v>133</v>
      </c>
    </row>
    <row r="283" spans="2:51" s="13" customFormat="1" ht="13.5">
      <c r="B283" s="204"/>
      <c r="D283" s="188" t="s">
        <v>141</v>
      </c>
      <c r="E283" s="205" t="s">
        <v>5</v>
      </c>
      <c r="F283" s="206" t="s">
        <v>145</v>
      </c>
      <c r="H283" s="207">
        <v>14.6</v>
      </c>
      <c r="I283" s="208"/>
      <c r="L283" s="204"/>
      <c r="M283" s="209"/>
      <c r="N283" s="210"/>
      <c r="O283" s="210"/>
      <c r="P283" s="210"/>
      <c r="Q283" s="210"/>
      <c r="R283" s="210"/>
      <c r="S283" s="210"/>
      <c r="T283" s="211"/>
      <c r="AT283" s="205" t="s">
        <v>141</v>
      </c>
      <c r="AU283" s="205" t="s">
        <v>81</v>
      </c>
      <c r="AV283" s="13" t="s">
        <v>85</v>
      </c>
      <c r="AW283" s="13" t="s">
        <v>36</v>
      </c>
      <c r="AX283" s="13" t="s">
        <v>72</v>
      </c>
      <c r="AY283" s="205" t="s">
        <v>133</v>
      </c>
    </row>
    <row r="284" spans="2:51" s="14" customFormat="1" ht="13.5">
      <c r="B284" s="212"/>
      <c r="D284" s="188" t="s">
        <v>141</v>
      </c>
      <c r="E284" s="222" t="s">
        <v>5</v>
      </c>
      <c r="F284" s="223" t="s">
        <v>146</v>
      </c>
      <c r="H284" s="224">
        <v>14.6</v>
      </c>
      <c r="I284" s="217"/>
      <c r="L284" s="212"/>
      <c r="M284" s="218"/>
      <c r="N284" s="219"/>
      <c r="O284" s="219"/>
      <c r="P284" s="219"/>
      <c r="Q284" s="219"/>
      <c r="R284" s="219"/>
      <c r="S284" s="219"/>
      <c r="T284" s="220"/>
      <c r="AT284" s="221" t="s">
        <v>141</v>
      </c>
      <c r="AU284" s="221" t="s">
        <v>81</v>
      </c>
      <c r="AV284" s="14" t="s">
        <v>88</v>
      </c>
      <c r="AW284" s="14" t="s">
        <v>36</v>
      </c>
      <c r="AX284" s="14" t="s">
        <v>77</v>
      </c>
      <c r="AY284" s="221" t="s">
        <v>133</v>
      </c>
    </row>
    <row r="285" spans="2:63" s="10" customFormat="1" ht="29.85" customHeight="1">
      <c r="B285" s="160"/>
      <c r="D285" s="171" t="s">
        <v>71</v>
      </c>
      <c r="E285" s="172" t="s">
        <v>180</v>
      </c>
      <c r="F285" s="172" t="s">
        <v>186</v>
      </c>
      <c r="I285" s="163"/>
      <c r="J285" s="173">
        <f>BK285</f>
        <v>0</v>
      </c>
      <c r="L285" s="160"/>
      <c r="M285" s="165"/>
      <c r="N285" s="166"/>
      <c r="O285" s="166"/>
      <c r="P285" s="167">
        <f>SUM(P286:P336)</f>
        <v>0</v>
      </c>
      <c r="Q285" s="166"/>
      <c r="R285" s="167">
        <f>SUM(R286:R336)</f>
        <v>10.8652982</v>
      </c>
      <c r="S285" s="166"/>
      <c r="T285" s="168">
        <f>SUM(T286:T336)</f>
        <v>3.0764</v>
      </c>
      <c r="AR285" s="161" t="s">
        <v>77</v>
      </c>
      <c r="AT285" s="169" t="s">
        <v>71</v>
      </c>
      <c r="AU285" s="169" t="s">
        <v>77</v>
      </c>
      <c r="AY285" s="161" t="s">
        <v>133</v>
      </c>
      <c r="BK285" s="170">
        <f>SUM(BK286:BK336)</f>
        <v>0</v>
      </c>
    </row>
    <row r="286" spans="2:65" s="1" customFormat="1" ht="22.5" customHeight="1">
      <c r="B286" s="174"/>
      <c r="C286" s="175" t="s">
        <v>471</v>
      </c>
      <c r="D286" s="175" t="s">
        <v>135</v>
      </c>
      <c r="E286" s="176" t="s">
        <v>532</v>
      </c>
      <c r="F286" s="177" t="s">
        <v>533</v>
      </c>
      <c r="G286" s="178" t="s">
        <v>358</v>
      </c>
      <c r="H286" s="179">
        <v>24.5</v>
      </c>
      <c r="I286" s="180"/>
      <c r="J286" s="181">
        <f>ROUND(I286*H286,2)</f>
        <v>0</v>
      </c>
      <c r="K286" s="177" t="s">
        <v>139</v>
      </c>
      <c r="L286" s="41"/>
      <c r="M286" s="182" t="s">
        <v>5</v>
      </c>
      <c r="N286" s="183" t="s">
        <v>43</v>
      </c>
      <c r="O286" s="42"/>
      <c r="P286" s="184">
        <f>O286*H286</f>
        <v>0</v>
      </c>
      <c r="Q286" s="184">
        <v>0.14067</v>
      </c>
      <c r="R286" s="184">
        <f>Q286*H286</f>
        <v>3.4464149999999996</v>
      </c>
      <c r="S286" s="184">
        <v>0</v>
      </c>
      <c r="T286" s="185">
        <f>S286*H286</f>
        <v>0</v>
      </c>
      <c r="AR286" s="24" t="s">
        <v>88</v>
      </c>
      <c r="AT286" s="24" t="s">
        <v>135</v>
      </c>
      <c r="AU286" s="24" t="s">
        <v>81</v>
      </c>
      <c r="AY286" s="24" t="s">
        <v>133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24" t="s">
        <v>77</v>
      </c>
      <c r="BK286" s="186">
        <f>ROUND(I286*H286,2)</f>
        <v>0</v>
      </c>
      <c r="BL286" s="24" t="s">
        <v>88</v>
      </c>
      <c r="BM286" s="24" t="s">
        <v>1403</v>
      </c>
    </row>
    <row r="287" spans="2:51" s="11" customFormat="1" ht="13.5">
      <c r="B287" s="187"/>
      <c r="D287" s="188" t="s">
        <v>141</v>
      </c>
      <c r="E287" s="189" t="s">
        <v>5</v>
      </c>
      <c r="F287" s="190" t="s">
        <v>1404</v>
      </c>
      <c r="H287" s="191" t="s">
        <v>5</v>
      </c>
      <c r="I287" s="192"/>
      <c r="L287" s="187"/>
      <c r="M287" s="193"/>
      <c r="N287" s="194"/>
      <c r="O287" s="194"/>
      <c r="P287" s="194"/>
      <c r="Q287" s="194"/>
      <c r="R287" s="194"/>
      <c r="S287" s="194"/>
      <c r="T287" s="195"/>
      <c r="AT287" s="191" t="s">
        <v>141</v>
      </c>
      <c r="AU287" s="191" t="s">
        <v>81</v>
      </c>
      <c r="AV287" s="11" t="s">
        <v>77</v>
      </c>
      <c r="AW287" s="11" t="s">
        <v>36</v>
      </c>
      <c r="AX287" s="11" t="s">
        <v>72</v>
      </c>
      <c r="AY287" s="191" t="s">
        <v>133</v>
      </c>
    </row>
    <row r="288" spans="2:51" s="11" customFormat="1" ht="13.5">
      <c r="B288" s="187"/>
      <c r="D288" s="188" t="s">
        <v>141</v>
      </c>
      <c r="E288" s="189" t="s">
        <v>5</v>
      </c>
      <c r="F288" s="190" t="s">
        <v>1263</v>
      </c>
      <c r="H288" s="191" t="s">
        <v>5</v>
      </c>
      <c r="I288" s="192"/>
      <c r="L288" s="187"/>
      <c r="M288" s="193"/>
      <c r="N288" s="194"/>
      <c r="O288" s="194"/>
      <c r="P288" s="194"/>
      <c r="Q288" s="194"/>
      <c r="R288" s="194"/>
      <c r="S288" s="194"/>
      <c r="T288" s="195"/>
      <c r="AT288" s="191" t="s">
        <v>141</v>
      </c>
      <c r="AU288" s="191" t="s">
        <v>81</v>
      </c>
      <c r="AV288" s="11" t="s">
        <v>77</v>
      </c>
      <c r="AW288" s="11" t="s">
        <v>36</v>
      </c>
      <c r="AX288" s="11" t="s">
        <v>72</v>
      </c>
      <c r="AY288" s="191" t="s">
        <v>133</v>
      </c>
    </row>
    <row r="289" spans="2:51" s="12" customFormat="1" ht="13.5">
      <c r="B289" s="196"/>
      <c r="D289" s="188" t="s">
        <v>141</v>
      </c>
      <c r="E289" s="197" t="s">
        <v>5</v>
      </c>
      <c r="F289" s="198" t="s">
        <v>1405</v>
      </c>
      <c r="H289" s="199">
        <v>24.5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141</v>
      </c>
      <c r="AU289" s="197" t="s">
        <v>81</v>
      </c>
      <c r="AV289" s="12" t="s">
        <v>81</v>
      </c>
      <c r="AW289" s="12" t="s">
        <v>36</v>
      </c>
      <c r="AX289" s="12" t="s">
        <v>72</v>
      </c>
      <c r="AY289" s="197" t="s">
        <v>133</v>
      </c>
    </row>
    <row r="290" spans="2:51" s="13" customFormat="1" ht="13.5">
      <c r="B290" s="204"/>
      <c r="D290" s="188" t="s">
        <v>141</v>
      </c>
      <c r="E290" s="205" t="s">
        <v>5</v>
      </c>
      <c r="F290" s="206" t="s">
        <v>145</v>
      </c>
      <c r="H290" s="207">
        <v>24.5</v>
      </c>
      <c r="I290" s="208"/>
      <c r="L290" s="204"/>
      <c r="M290" s="209"/>
      <c r="N290" s="210"/>
      <c r="O290" s="210"/>
      <c r="P290" s="210"/>
      <c r="Q290" s="210"/>
      <c r="R290" s="210"/>
      <c r="S290" s="210"/>
      <c r="T290" s="211"/>
      <c r="AT290" s="205" t="s">
        <v>141</v>
      </c>
      <c r="AU290" s="205" t="s">
        <v>81</v>
      </c>
      <c r="AV290" s="13" t="s">
        <v>85</v>
      </c>
      <c r="AW290" s="13" t="s">
        <v>36</v>
      </c>
      <c r="AX290" s="13" t="s">
        <v>72</v>
      </c>
      <c r="AY290" s="205" t="s">
        <v>133</v>
      </c>
    </row>
    <row r="291" spans="2:51" s="14" customFormat="1" ht="13.5">
      <c r="B291" s="212"/>
      <c r="D291" s="213" t="s">
        <v>141</v>
      </c>
      <c r="E291" s="214" t="s">
        <v>5</v>
      </c>
      <c r="F291" s="215" t="s">
        <v>146</v>
      </c>
      <c r="H291" s="216">
        <v>24.5</v>
      </c>
      <c r="I291" s="217"/>
      <c r="L291" s="212"/>
      <c r="M291" s="218"/>
      <c r="N291" s="219"/>
      <c r="O291" s="219"/>
      <c r="P291" s="219"/>
      <c r="Q291" s="219"/>
      <c r="R291" s="219"/>
      <c r="S291" s="219"/>
      <c r="T291" s="220"/>
      <c r="AT291" s="221" t="s">
        <v>141</v>
      </c>
      <c r="AU291" s="221" t="s">
        <v>81</v>
      </c>
      <c r="AV291" s="14" t="s">
        <v>88</v>
      </c>
      <c r="AW291" s="14" t="s">
        <v>36</v>
      </c>
      <c r="AX291" s="14" t="s">
        <v>77</v>
      </c>
      <c r="AY291" s="221" t="s">
        <v>133</v>
      </c>
    </row>
    <row r="292" spans="2:65" s="1" customFormat="1" ht="22.5" customHeight="1">
      <c r="B292" s="174"/>
      <c r="C292" s="225" t="s">
        <v>476</v>
      </c>
      <c r="D292" s="225" t="s">
        <v>212</v>
      </c>
      <c r="E292" s="226" t="s">
        <v>1406</v>
      </c>
      <c r="F292" s="227" t="s">
        <v>1407</v>
      </c>
      <c r="G292" s="228" t="s">
        <v>358</v>
      </c>
      <c r="H292" s="229">
        <v>26</v>
      </c>
      <c r="I292" s="230"/>
      <c r="J292" s="231">
        <f>ROUND(I292*H292,2)</f>
        <v>0</v>
      </c>
      <c r="K292" s="227" t="s">
        <v>139</v>
      </c>
      <c r="L292" s="232"/>
      <c r="M292" s="233" t="s">
        <v>5</v>
      </c>
      <c r="N292" s="234" t="s">
        <v>43</v>
      </c>
      <c r="O292" s="42"/>
      <c r="P292" s="184">
        <f>O292*H292</f>
        <v>0</v>
      </c>
      <c r="Q292" s="184">
        <v>0.2</v>
      </c>
      <c r="R292" s="184">
        <f>Q292*H292</f>
        <v>5.2</v>
      </c>
      <c r="S292" s="184">
        <v>0</v>
      </c>
      <c r="T292" s="185">
        <f>S292*H292</f>
        <v>0</v>
      </c>
      <c r="AR292" s="24" t="s">
        <v>174</v>
      </c>
      <c r="AT292" s="24" t="s">
        <v>212</v>
      </c>
      <c r="AU292" s="24" t="s">
        <v>81</v>
      </c>
      <c r="AY292" s="24" t="s">
        <v>133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4" t="s">
        <v>77</v>
      </c>
      <c r="BK292" s="186">
        <f>ROUND(I292*H292,2)</f>
        <v>0</v>
      </c>
      <c r="BL292" s="24" t="s">
        <v>88</v>
      </c>
      <c r="BM292" s="24" t="s">
        <v>1408</v>
      </c>
    </row>
    <row r="293" spans="2:47" s="1" customFormat="1" ht="27">
      <c r="B293" s="41"/>
      <c r="D293" s="188" t="s">
        <v>1120</v>
      </c>
      <c r="F293" s="250" t="s">
        <v>1409</v>
      </c>
      <c r="I293" s="248"/>
      <c r="L293" s="41"/>
      <c r="M293" s="249"/>
      <c r="N293" s="42"/>
      <c r="O293" s="42"/>
      <c r="P293" s="42"/>
      <c r="Q293" s="42"/>
      <c r="R293" s="42"/>
      <c r="S293" s="42"/>
      <c r="T293" s="70"/>
      <c r="AT293" s="24" t="s">
        <v>1120</v>
      </c>
      <c r="AU293" s="24" t="s">
        <v>81</v>
      </c>
    </row>
    <row r="294" spans="2:51" s="11" customFormat="1" ht="13.5">
      <c r="B294" s="187"/>
      <c r="D294" s="188" t="s">
        <v>141</v>
      </c>
      <c r="E294" s="189" t="s">
        <v>5</v>
      </c>
      <c r="F294" s="190" t="s">
        <v>1410</v>
      </c>
      <c r="H294" s="191" t="s">
        <v>5</v>
      </c>
      <c r="I294" s="192"/>
      <c r="L294" s="187"/>
      <c r="M294" s="193"/>
      <c r="N294" s="194"/>
      <c r="O294" s="194"/>
      <c r="P294" s="194"/>
      <c r="Q294" s="194"/>
      <c r="R294" s="194"/>
      <c r="S294" s="194"/>
      <c r="T294" s="195"/>
      <c r="AT294" s="191" t="s">
        <v>141</v>
      </c>
      <c r="AU294" s="191" t="s">
        <v>81</v>
      </c>
      <c r="AV294" s="11" t="s">
        <v>77</v>
      </c>
      <c r="AW294" s="11" t="s">
        <v>36</v>
      </c>
      <c r="AX294" s="11" t="s">
        <v>72</v>
      </c>
      <c r="AY294" s="191" t="s">
        <v>133</v>
      </c>
    </row>
    <row r="295" spans="2:51" s="12" customFormat="1" ht="13.5">
      <c r="B295" s="196"/>
      <c r="D295" s="188" t="s">
        <v>141</v>
      </c>
      <c r="E295" s="197" t="s">
        <v>5</v>
      </c>
      <c r="F295" s="198" t="s">
        <v>381</v>
      </c>
      <c r="H295" s="199">
        <v>26</v>
      </c>
      <c r="I295" s="200"/>
      <c r="L295" s="196"/>
      <c r="M295" s="201"/>
      <c r="N295" s="202"/>
      <c r="O295" s="202"/>
      <c r="P295" s="202"/>
      <c r="Q295" s="202"/>
      <c r="R295" s="202"/>
      <c r="S295" s="202"/>
      <c r="T295" s="203"/>
      <c r="AT295" s="197" t="s">
        <v>141</v>
      </c>
      <c r="AU295" s="197" t="s">
        <v>81</v>
      </c>
      <c r="AV295" s="12" t="s">
        <v>81</v>
      </c>
      <c r="AW295" s="12" t="s">
        <v>36</v>
      </c>
      <c r="AX295" s="12" t="s">
        <v>72</v>
      </c>
      <c r="AY295" s="197" t="s">
        <v>133</v>
      </c>
    </row>
    <row r="296" spans="2:51" s="13" customFormat="1" ht="13.5">
      <c r="B296" s="204"/>
      <c r="D296" s="188" t="s">
        <v>141</v>
      </c>
      <c r="E296" s="205" t="s">
        <v>5</v>
      </c>
      <c r="F296" s="206" t="s">
        <v>145</v>
      </c>
      <c r="H296" s="207">
        <v>26</v>
      </c>
      <c r="I296" s="208"/>
      <c r="L296" s="204"/>
      <c r="M296" s="209"/>
      <c r="N296" s="210"/>
      <c r="O296" s="210"/>
      <c r="P296" s="210"/>
      <c r="Q296" s="210"/>
      <c r="R296" s="210"/>
      <c r="S296" s="210"/>
      <c r="T296" s="211"/>
      <c r="AT296" s="205" t="s">
        <v>141</v>
      </c>
      <c r="AU296" s="205" t="s">
        <v>81</v>
      </c>
      <c r="AV296" s="13" t="s">
        <v>85</v>
      </c>
      <c r="AW296" s="13" t="s">
        <v>36</v>
      </c>
      <c r="AX296" s="13" t="s">
        <v>72</v>
      </c>
      <c r="AY296" s="205" t="s">
        <v>133</v>
      </c>
    </row>
    <row r="297" spans="2:51" s="14" customFormat="1" ht="13.5">
      <c r="B297" s="212"/>
      <c r="D297" s="213" t="s">
        <v>141</v>
      </c>
      <c r="E297" s="214" t="s">
        <v>5</v>
      </c>
      <c r="F297" s="215" t="s">
        <v>146</v>
      </c>
      <c r="H297" s="216">
        <v>26</v>
      </c>
      <c r="I297" s="217"/>
      <c r="L297" s="212"/>
      <c r="M297" s="218"/>
      <c r="N297" s="219"/>
      <c r="O297" s="219"/>
      <c r="P297" s="219"/>
      <c r="Q297" s="219"/>
      <c r="R297" s="219"/>
      <c r="S297" s="219"/>
      <c r="T297" s="220"/>
      <c r="AT297" s="221" t="s">
        <v>141</v>
      </c>
      <c r="AU297" s="221" t="s">
        <v>81</v>
      </c>
      <c r="AV297" s="14" t="s">
        <v>88</v>
      </c>
      <c r="AW297" s="14" t="s">
        <v>36</v>
      </c>
      <c r="AX297" s="14" t="s">
        <v>77</v>
      </c>
      <c r="AY297" s="221" t="s">
        <v>133</v>
      </c>
    </row>
    <row r="298" spans="2:65" s="1" customFormat="1" ht="22.5" customHeight="1">
      <c r="B298" s="174"/>
      <c r="C298" s="175" t="s">
        <v>480</v>
      </c>
      <c r="D298" s="175" t="s">
        <v>135</v>
      </c>
      <c r="E298" s="176" t="s">
        <v>543</v>
      </c>
      <c r="F298" s="177" t="s">
        <v>544</v>
      </c>
      <c r="G298" s="178" t="s">
        <v>138</v>
      </c>
      <c r="H298" s="179">
        <v>0.98</v>
      </c>
      <c r="I298" s="180"/>
      <c r="J298" s="181">
        <f>ROUND(I298*H298,2)</f>
        <v>0</v>
      </c>
      <c r="K298" s="177" t="s">
        <v>139</v>
      </c>
      <c r="L298" s="41"/>
      <c r="M298" s="182" t="s">
        <v>5</v>
      </c>
      <c r="N298" s="183" t="s">
        <v>43</v>
      </c>
      <c r="O298" s="42"/>
      <c r="P298" s="184">
        <f>O298*H298</f>
        <v>0</v>
      </c>
      <c r="Q298" s="184">
        <v>2.25634</v>
      </c>
      <c r="R298" s="184">
        <f>Q298*H298</f>
        <v>2.2112131999999995</v>
      </c>
      <c r="S298" s="184">
        <v>0</v>
      </c>
      <c r="T298" s="185">
        <f>S298*H298</f>
        <v>0</v>
      </c>
      <c r="AR298" s="24" t="s">
        <v>88</v>
      </c>
      <c r="AT298" s="24" t="s">
        <v>135</v>
      </c>
      <c r="AU298" s="24" t="s">
        <v>81</v>
      </c>
      <c r="AY298" s="24" t="s">
        <v>133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4" t="s">
        <v>77</v>
      </c>
      <c r="BK298" s="186">
        <f>ROUND(I298*H298,2)</f>
        <v>0</v>
      </c>
      <c r="BL298" s="24" t="s">
        <v>88</v>
      </c>
      <c r="BM298" s="24" t="s">
        <v>1411</v>
      </c>
    </row>
    <row r="299" spans="2:51" s="11" customFormat="1" ht="13.5">
      <c r="B299" s="187"/>
      <c r="D299" s="188" t="s">
        <v>141</v>
      </c>
      <c r="E299" s="189" t="s">
        <v>5</v>
      </c>
      <c r="F299" s="190" t="s">
        <v>1412</v>
      </c>
      <c r="H299" s="191" t="s">
        <v>5</v>
      </c>
      <c r="I299" s="192"/>
      <c r="L299" s="187"/>
      <c r="M299" s="193"/>
      <c r="N299" s="194"/>
      <c r="O299" s="194"/>
      <c r="P299" s="194"/>
      <c r="Q299" s="194"/>
      <c r="R299" s="194"/>
      <c r="S299" s="194"/>
      <c r="T299" s="195"/>
      <c r="AT299" s="191" t="s">
        <v>141</v>
      </c>
      <c r="AU299" s="191" t="s">
        <v>81</v>
      </c>
      <c r="AV299" s="11" t="s">
        <v>77</v>
      </c>
      <c r="AW299" s="11" t="s">
        <v>36</v>
      </c>
      <c r="AX299" s="11" t="s">
        <v>72</v>
      </c>
      <c r="AY299" s="191" t="s">
        <v>133</v>
      </c>
    </row>
    <row r="300" spans="2:51" s="11" customFormat="1" ht="13.5">
      <c r="B300" s="187"/>
      <c r="D300" s="188" t="s">
        <v>141</v>
      </c>
      <c r="E300" s="189" t="s">
        <v>5</v>
      </c>
      <c r="F300" s="190" t="s">
        <v>1263</v>
      </c>
      <c r="H300" s="191" t="s">
        <v>5</v>
      </c>
      <c r="I300" s="192"/>
      <c r="L300" s="187"/>
      <c r="M300" s="193"/>
      <c r="N300" s="194"/>
      <c r="O300" s="194"/>
      <c r="P300" s="194"/>
      <c r="Q300" s="194"/>
      <c r="R300" s="194"/>
      <c r="S300" s="194"/>
      <c r="T300" s="195"/>
      <c r="AT300" s="191" t="s">
        <v>141</v>
      </c>
      <c r="AU300" s="191" t="s">
        <v>81</v>
      </c>
      <c r="AV300" s="11" t="s">
        <v>77</v>
      </c>
      <c r="AW300" s="11" t="s">
        <v>36</v>
      </c>
      <c r="AX300" s="11" t="s">
        <v>72</v>
      </c>
      <c r="AY300" s="191" t="s">
        <v>133</v>
      </c>
    </row>
    <row r="301" spans="2:51" s="12" customFormat="1" ht="13.5">
      <c r="B301" s="196"/>
      <c r="D301" s="188" t="s">
        <v>141</v>
      </c>
      <c r="E301" s="197" t="s">
        <v>5</v>
      </c>
      <c r="F301" s="198" t="s">
        <v>1413</v>
      </c>
      <c r="H301" s="199">
        <v>0.98</v>
      </c>
      <c r="I301" s="200"/>
      <c r="L301" s="196"/>
      <c r="M301" s="201"/>
      <c r="N301" s="202"/>
      <c r="O301" s="202"/>
      <c r="P301" s="202"/>
      <c r="Q301" s="202"/>
      <c r="R301" s="202"/>
      <c r="S301" s="202"/>
      <c r="T301" s="203"/>
      <c r="AT301" s="197" t="s">
        <v>141</v>
      </c>
      <c r="AU301" s="197" t="s">
        <v>81</v>
      </c>
      <c r="AV301" s="12" t="s">
        <v>81</v>
      </c>
      <c r="AW301" s="12" t="s">
        <v>36</v>
      </c>
      <c r="AX301" s="12" t="s">
        <v>72</v>
      </c>
      <c r="AY301" s="197" t="s">
        <v>133</v>
      </c>
    </row>
    <row r="302" spans="2:51" s="13" customFormat="1" ht="13.5">
      <c r="B302" s="204"/>
      <c r="D302" s="188" t="s">
        <v>141</v>
      </c>
      <c r="E302" s="205" t="s">
        <v>5</v>
      </c>
      <c r="F302" s="206" t="s">
        <v>145</v>
      </c>
      <c r="H302" s="207">
        <v>0.98</v>
      </c>
      <c r="I302" s="208"/>
      <c r="L302" s="204"/>
      <c r="M302" s="209"/>
      <c r="N302" s="210"/>
      <c r="O302" s="210"/>
      <c r="P302" s="210"/>
      <c r="Q302" s="210"/>
      <c r="R302" s="210"/>
      <c r="S302" s="210"/>
      <c r="T302" s="211"/>
      <c r="AT302" s="205" t="s">
        <v>141</v>
      </c>
      <c r="AU302" s="205" t="s">
        <v>81</v>
      </c>
      <c r="AV302" s="13" t="s">
        <v>85</v>
      </c>
      <c r="AW302" s="13" t="s">
        <v>36</v>
      </c>
      <c r="AX302" s="13" t="s">
        <v>72</v>
      </c>
      <c r="AY302" s="205" t="s">
        <v>133</v>
      </c>
    </row>
    <row r="303" spans="2:51" s="14" customFormat="1" ht="13.5">
      <c r="B303" s="212"/>
      <c r="D303" s="213" t="s">
        <v>141</v>
      </c>
      <c r="E303" s="214" t="s">
        <v>5</v>
      </c>
      <c r="F303" s="215" t="s">
        <v>146</v>
      </c>
      <c r="H303" s="216">
        <v>0.98</v>
      </c>
      <c r="I303" s="217"/>
      <c r="L303" s="212"/>
      <c r="M303" s="218"/>
      <c r="N303" s="219"/>
      <c r="O303" s="219"/>
      <c r="P303" s="219"/>
      <c r="Q303" s="219"/>
      <c r="R303" s="219"/>
      <c r="S303" s="219"/>
      <c r="T303" s="220"/>
      <c r="AT303" s="221" t="s">
        <v>141</v>
      </c>
      <c r="AU303" s="221" t="s">
        <v>81</v>
      </c>
      <c r="AV303" s="14" t="s">
        <v>88</v>
      </c>
      <c r="AW303" s="14" t="s">
        <v>36</v>
      </c>
      <c r="AX303" s="14" t="s">
        <v>77</v>
      </c>
      <c r="AY303" s="221" t="s">
        <v>133</v>
      </c>
    </row>
    <row r="304" spans="2:65" s="1" customFormat="1" ht="31.5" customHeight="1">
      <c r="B304" s="174"/>
      <c r="C304" s="175" t="s">
        <v>486</v>
      </c>
      <c r="D304" s="175" t="s">
        <v>135</v>
      </c>
      <c r="E304" s="176" t="s">
        <v>1414</v>
      </c>
      <c r="F304" s="177" t="s">
        <v>1415</v>
      </c>
      <c r="G304" s="178" t="s">
        <v>236</v>
      </c>
      <c r="H304" s="179">
        <v>27</v>
      </c>
      <c r="I304" s="180"/>
      <c r="J304" s="181">
        <f>ROUND(I304*H304,2)</f>
        <v>0</v>
      </c>
      <c r="K304" s="177" t="s">
        <v>139</v>
      </c>
      <c r="L304" s="41"/>
      <c r="M304" s="182" t="s">
        <v>5</v>
      </c>
      <c r="N304" s="183" t="s">
        <v>43</v>
      </c>
      <c r="O304" s="42"/>
      <c r="P304" s="184">
        <f>O304*H304</f>
        <v>0</v>
      </c>
      <c r="Q304" s="184">
        <v>0.00021</v>
      </c>
      <c r="R304" s="184">
        <f>Q304*H304</f>
        <v>0.0056700000000000006</v>
      </c>
      <c r="S304" s="184">
        <v>0</v>
      </c>
      <c r="T304" s="185">
        <f>S304*H304</f>
        <v>0</v>
      </c>
      <c r="AR304" s="24" t="s">
        <v>88</v>
      </c>
      <c r="AT304" s="24" t="s">
        <v>135</v>
      </c>
      <c r="AU304" s="24" t="s">
        <v>81</v>
      </c>
      <c r="AY304" s="24" t="s">
        <v>133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24" t="s">
        <v>77</v>
      </c>
      <c r="BK304" s="186">
        <f>ROUND(I304*H304,2)</f>
        <v>0</v>
      </c>
      <c r="BL304" s="24" t="s">
        <v>88</v>
      </c>
      <c r="BM304" s="24" t="s">
        <v>1416</v>
      </c>
    </row>
    <row r="305" spans="2:51" s="11" customFormat="1" ht="13.5">
      <c r="B305" s="187"/>
      <c r="D305" s="188" t="s">
        <v>141</v>
      </c>
      <c r="E305" s="189" t="s">
        <v>5</v>
      </c>
      <c r="F305" s="190" t="s">
        <v>1417</v>
      </c>
      <c r="H305" s="191" t="s">
        <v>5</v>
      </c>
      <c r="I305" s="192"/>
      <c r="L305" s="187"/>
      <c r="M305" s="193"/>
      <c r="N305" s="194"/>
      <c r="O305" s="194"/>
      <c r="P305" s="194"/>
      <c r="Q305" s="194"/>
      <c r="R305" s="194"/>
      <c r="S305" s="194"/>
      <c r="T305" s="195"/>
      <c r="AT305" s="191" t="s">
        <v>141</v>
      </c>
      <c r="AU305" s="191" t="s">
        <v>81</v>
      </c>
      <c r="AV305" s="11" t="s">
        <v>77</v>
      </c>
      <c r="AW305" s="11" t="s">
        <v>36</v>
      </c>
      <c r="AX305" s="11" t="s">
        <v>72</v>
      </c>
      <c r="AY305" s="191" t="s">
        <v>133</v>
      </c>
    </row>
    <row r="306" spans="2:51" s="11" customFormat="1" ht="13.5">
      <c r="B306" s="187"/>
      <c r="D306" s="188" t="s">
        <v>141</v>
      </c>
      <c r="E306" s="189" t="s">
        <v>5</v>
      </c>
      <c r="F306" s="190" t="s">
        <v>1263</v>
      </c>
      <c r="H306" s="191" t="s">
        <v>5</v>
      </c>
      <c r="I306" s="192"/>
      <c r="L306" s="187"/>
      <c r="M306" s="193"/>
      <c r="N306" s="194"/>
      <c r="O306" s="194"/>
      <c r="P306" s="194"/>
      <c r="Q306" s="194"/>
      <c r="R306" s="194"/>
      <c r="S306" s="194"/>
      <c r="T306" s="195"/>
      <c r="AT306" s="191" t="s">
        <v>141</v>
      </c>
      <c r="AU306" s="191" t="s">
        <v>81</v>
      </c>
      <c r="AV306" s="11" t="s">
        <v>77</v>
      </c>
      <c r="AW306" s="11" t="s">
        <v>36</v>
      </c>
      <c r="AX306" s="11" t="s">
        <v>72</v>
      </c>
      <c r="AY306" s="191" t="s">
        <v>133</v>
      </c>
    </row>
    <row r="307" spans="2:51" s="12" customFormat="1" ht="13.5">
      <c r="B307" s="196"/>
      <c r="D307" s="188" t="s">
        <v>141</v>
      </c>
      <c r="E307" s="197" t="s">
        <v>5</v>
      </c>
      <c r="F307" s="198" t="s">
        <v>1418</v>
      </c>
      <c r="H307" s="199">
        <v>27</v>
      </c>
      <c r="I307" s="200"/>
      <c r="L307" s="196"/>
      <c r="M307" s="201"/>
      <c r="N307" s="202"/>
      <c r="O307" s="202"/>
      <c r="P307" s="202"/>
      <c r="Q307" s="202"/>
      <c r="R307" s="202"/>
      <c r="S307" s="202"/>
      <c r="T307" s="203"/>
      <c r="AT307" s="197" t="s">
        <v>141</v>
      </c>
      <c r="AU307" s="197" t="s">
        <v>81</v>
      </c>
      <c r="AV307" s="12" t="s">
        <v>81</v>
      </c>
      <c r="AW307" s="12" t="s">
        <v>36</v>
      </c>
      <c r="AX307" s="12" t="s">
        <v>72</v>
      </c>
      <c r="AY307" s="197" t="s">
        <v>133</v>
      </c>
    </row>
    <row r="308" spans="2:51" s="13" customFormat="1" ht="13.5">
      <c r="B308" s="204"/>
      <c r="D308" s="188" t="s">
        <v>141</v>
      </c>
      <c r="E308" s="205" t="s">
        <v>5</v>
      </c>
      <c r="F308" s="206" t="s">
        <v>145</v>
      </c>
      <c r="H308" s="207">
        <v>27</v>
      </c>
      <c r="I308" s="208"/>
      <c r="L308" s="204"/>
      <c r="M308" s="209"/>
      <c r="N308" s="210"/>
      <c r="O308" s="210"/>
      <c r="P308" s="210"/>
      <c r="Q308" s="210"/>
      <c r="R308" s="210"/>
      <c r="S308" s="210"/>
      <c r="T308" s="211"/>
      <c r="AT308" s="205" t="s">
        <v>141</v>
      </c>
      <c r="AU308" s="205" t="s">
        <v>81</v>
      </c>
      <c r="AV308" s="13" t="s">
        <v>85</v>
      </c>
      <c r="AW308" s="13" t="s">
        <v>36</v>
      </c>
      <c r="AX308" s="13" t="s">
        <v>72</v>
      </c>
      <c r="AY308" s="205" t="s">
        <v>133</v>
      </c>
    </row>
    <row r="309" spans="2:51" s="14" customFormat="1" ht="13.5">
      <c r="B309" s="212"/>
      <c r="D309" s="213" t="s">
        <v>141</v>
      </c>
      <c r="E309" s="214" t="s">
        <v>5</v>
      </c>
      <c r="F309" s="215" t="s">
        <v>146</v>
      </c>
      <c r="H309" s="216">
        <v>27</v>
      </c>
      <c r="I309" s="217"/>
      <c r="L309" s="212"/>
      <c r="M309" s="218"/>
      <c r="N309" s="219"/>
      <c r="O309" s="219"/>
      <c r="P309" s="219"/>
      <c r="Q309" s="219"/>
      <c r="R309" s="219"/>
      <c r="S309" s="219"/>
      <c r="T309" s="220"/>
      <c r="AT309" s="221" t="s">
        <v>141</v>
      </c>
      <c r="AU309" s="221" t="s">
        <v>81</v>
      </c>
      <c r="AV309" s="14" t="s">
        <v>88</v>
      </c>
      <c r="AW309" s="14" t="s">
        <v>36</v>
      </c>
      <c r="AX309" s="14" t="s">
        <v>77</v>
      </c>
      <c r="AY309" s="221" t="s">
        <v>133</v>
      </c>
    </row>
    <row r="310" spans="2:65" s="1" customFormat="1" ht="22.5" customHeight="1">
      <c r="B310" s="174"/>
      <c r="C310" s="175" t="s">
        <v>491</v>
      </c>
      <c r="D310" s="175" t="s">
        <v>135</v>
      </c>
      <c r="E310" s="176" t="s">
        <v>1419</v>
      </c>
      <c r="F310" s="177" t="s">
        <v>1420</v>
      </c>
      <c r="G310" s="178" t="s">
        <v>236</v>
      </c>
      <c r="H310" s="179">
        <v>50</v>
      </c>
      <c r="I310" s="180"/>
      <c r="J310" s="181">
        <f>ROUND(I310*H310,2)</f>
        <v>0</v>
      </c>
      <c r="K310" s="177" t="s">
        <v>139</v>
      </c>
      <c r="L310" s="41"/>
      <c r="M310" s="182" t="s">
        <v>5</v>
      </c>
      <c r="N310" s="183" t="s">
        <v>43</v>
      </c>
      <c r="O310" s="42"/>
      <c r="P310" s="184">
        <f>O310*H310</f>
        <v>0</v>
      </c>
      <c r="Q310" s="184">
        <v>4E-05</v>
      </c>
      <c r="R310" s="184">
        <f>Q310*H310</f>
        <v>0.002</v>
      </c>
      <c r="S310" s="184">
        <v>0</v>
      </c>
      <c r="T310" s="185">
        <f>S310*H310</f>
        <v>0</v>
      </c>
      <c r="AR310" s="24" t="s">
        <v>88</v>
      </c>
      <c r="AT310" s="24" t="s">
        <v>135</v>
      </c>
      <c r="AU310" s="24" t="s">
        <v>81</v>
      </c>
      <c r="AY310" s="24" t="s">
        <v>133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24" t="s">
        <v>77</v>
      </c>
      <c r="BK310" s="186">
        <f>ROUND(I310*H310,2)</f>
        <v>0</v>
      </c>
      <c r="BL310" s="24" t="s">
        <v>88</v>
      </c>
      <c r="BM310" s="24" t="s">
        <v>1421</v>
      </c>
    </row>
    <row r="311" spans="2:51" s="11" customFormat="1" ht="13.5">
      <c r="B311" s="187"/>
      <c r="D311" s="188" t="s">
        <v>141</v>
      </c>
      <c r="E311" s="189" t="s">
        <v>5</v>
      </c>
      <c r="F311" s="190" t="s">
        <v>1422</v>
      </c>
      <c r="H311" s="191" t="s">
        <v>5</v>
      </c>
      <c r="I311" s="192"/>
      <c r="L311" s="187"/>
      <c r="M311" s="193"/>
      <c r="N311" s="194"/>
      <c r="O311" s="194"/>
      <c r="P311" s="194"/>
      <c r="Q311" s="194"/>
      <c r="R311" s="194"/>
      <c r="S311" s="194"/>
      <c r="T311" s="195"/>
      <c r="AT311" s="191" t="s">
        <v>141</v>
      </c>
      <c r="AU311" s="191" t="s">
        <v>81</v>
      </c>
      <c r="AV311" s="11" t="s">
        <v>77</v>
      </c>
      <c r="AW311" s="11" t="s">
        <v>36</v>
      </c>
      <c r="AX311" s="11" t="s">
        <v>72</v>
      </c>
      <c r="AY311" s="191" t="s">
        <v>133</v>
      </c>
    </row>
    <row r="312" spans="2:51" s="12" customFormat="1" ht="13.5">
      <c r="B312" s="196"/>
      <c r="D312" s="188" t="s">
        <v>141</v>
      </c>
      <c r="E312" s="197" t="s">
        <v>5</v>
      </c>
      <c r="F312" s="198" t="s">
        <v>523</v>
      </c>
      <c r="H312" s="199">
        <v>50</v>
      </c>
      <c r="I312" s="200"/>
      <c r="L312" s="196"/>
      <c r="M312" s="201"/>
      <c r="N312" s="202"/>
      <c r="O312" s="202"/>
      <c r="P312" s="202"/>
      <c r="Q312" s="202"/>
      <c r="R312" s="202"/>
      <c r="S312" s="202"/>
      <c r="T312" s="203"/>
      <c r="AT312" s="197" t="s">
        <v>141</v>
      </c>
      <c r="AU312" s="197" t="s">
        <v>81</v>
      </c>
      <c r="AV312" s="12" t="s">
        <v>81</v>
      </c>
      <c r="AW312" s="12" t="s">
        <v>36</v>
      </c>
      <c r="AX312" s="12" t="s">
        <v>72</v>
      </c>
      <c r="AY312" s="197" t="s">
        <v>133</v>
      </c>
    </row>
    <row r="313" spans="2:51" s="13" customFormat="1" ht="13.5">
      <c r="B313" s="204"/>
      <c r="D313" s="188" t="s">
        <v>141</v>
      </c>
      <c r="E313" s="205" t="s">
        <v>5</v>
      </c>
      <c r="F313" s="206" t="s">
        <v>145</v>
      </c>
      <c r="H313" s="207">
        <v>50</v>
      </c>
      <c r="I313" s="208"/>
      <c r="L313" s="204"/>
      <c r="M313" s="209"/>
      <c r="N313" s="210"/>
      <c r="O313" s="210"/>
      <c r="P313" s="210"/>
      <c r="Q313" s="210"/>
      <c r="R313" s="210"/>
      <c r="S313" s="210"/>
      <c r="T313" s="211"/>
      <c r="AT313" s="205" t="s">
        <v>141</v>
      </c>
      <c r="AU313" s="205" t="s">
        <v>81</v>
      </c>
      <c r="AV313" s="13" t="s">
        <v>85</v>
      </c>
      <c r="AW313" s="13" t="s">
        <v>36</v>
      </c>
      <c r="AX313" s="13" t="s">
        <v>72</v>
      </c>
      <c r="AY313" s="205" t="s">
        <v>133</v>
      </c>
    </row>
    <row r="314" spans="2:51" s="14" customFormat="1" ht="13.5">
      <c r="B314" s="212"/>
      <c r="D314" s="213" t="s">
        <v>141</v>
      </c>
      <c r="E314" s="214" t="s">
        <v>5</v>
      </c>
      <c r="F314" s="215" t="s">
        <v>146</v>
      </c>
      <c r="H314" s="216">
        <v>50</v>
      </c>
      <c r="I314" s="217"/>
      <c r="L314" s="212"/>
      <c r="M314" s="218"/>
      <c r="N314" s="219"/>
      <c r="O314" s="219"/>
      <c r="P314" s="219"/>
      <c r="Q314" s="219"/>
      <c r="R314" s="219"/>
      <c r="S314" s="219"/>
      <c r="T314" s="220"/>
      <c r="AT314" s="221" t="s">
        <v>141</v>
      </c>
      <c r="AU314" s="221" t="s">
        <v>81</v>
      </c>
      <c r="AV314" s="14" t="s">
        <v>88</v>
      </c>
      <c r="AW314" s="14" t="s">
        <v>36</v>
      </c>
      <c r="AX314" s="14" t="s">
        <v>77</v>
      </c>
      <c r="AY314" s="221" t="s">
        <v>133</v>
      </c>
    </row>
    <row r="315" spans="2:65" s="1" customFormat="1" ht="22.5" customHeight="1">
      <c r="B315" s="174"/>
      <c r="C315" s="175" t="s">
        <v>497</v>
      </c>
      <c r="D315" s="175" t="s">
        <v>135</v>
      </c>
      <c r="E315" s="176" t="s">
        <v>1423</v>
      </c>
      <c r="F315" s="177" t="s">
        <v>1424</v>
      </c>
      <c r="G315" s="178" t="s">
        <v>358</v>
      </c>
      <c r="H315" s="179">
        <v>26.3</v>
      </c>
      <c r="I315" s="180"/>
      <c r="J315" s="181">
        <f>ROUND(I315*H315,2)</f>
        <v>0</v>
      </c>
      <c r="K315" s="177" t="s">
        <v>139</v>
      </c>
      <c r="L315" s="41"/>
      <c r="M315" s="182" t="s">
        <v>5</v>
      </c>
      <c r="N315" s="183" t="s">
        <v>43</v>
      </c>
      <c r="O315" s="42"/>
      <c r="P315" s="184">
        <f>O315*H315</f>
        <v>0</v>
      </c>
      <c r="Q315" s="184">
        <v>0</v>
      </c>
      <c r="R315" s="184">
        <f>Q315*H315</f>
        <v>0</v>
      </c>
      <c r="S315" s="184">
        <v>0.082</v>
      </c>
      <c r="T315" s="185">
        <f>S315*H315</f>
        <v>2.1566</v>
      </c>
      <c r="AR315" s="24" t="s">
        <v>88</v>
      </c>
      <c r="AT315" s="24" t="s">
        <v>135</v>
      </c>
      <c r="AU315" s="24" t="s">
        <v>81</v>
      </c>
      <c r="AY315" s="24" t="s">
        <v>133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24" t="s">
        <v>77</v>
      </c>
      <c r="BK315" s="186">
        <f>ROUND(I315*H315,2)</f>
        <v>0</v>
      </c>
      <c r="BL315" s="24" t="s">
        <v>88</v>
      </c>
      <c r="BM315" s="24" t="s">
        <v>1425</v>
      </c>
    </row>
    <row r="316" spans="2:51" s="11" customFormat="1" ht="13.5">
      <c r="B316" s="187"/>
      <c r="D316" s="188" t="s">
        <v>141</v>
      </c>
      <c r="E316" s="189" t="s">
        <v>5</v>
      </c>
      <c r="F316" s="190" t="s">
        <v>1426</v>
      </c>
      <c r="H316" s="191" t="s">
        <v>5</v>
      </c>
      <c r="I316" s="192"/>
      <c r="L316" s="187"/>
      <c r="M316" s="193"/>
      <c r="N316" s="194"/>
      <c r="O316" s="194"/>
      <c r="P316" s="194"/>
      <c r="Q316" s="194"/>
      <c r="R316" s="194"/>
      <c r="S316" s="194"/>
      <c r="T316" s="195"/>
      <c r="AT316" s="191" t="s">
        <v>141</v>
      </c>
      <c r="AU316" s="191" t="s">
        <v>81</v>
      </c>
      <c r="AV316" s="11" t="s">
        <v>77</v>
      </c>
      <c r="AW316" s="11" t="s">
        <v>36</v>
      </c>
      <c r="AX316" s="11" t="s">
        <v>72</v>
      </c>
      <c r="AY316" s="191" t="s">
        <v>133</v>
      </c>
    </row>
    <row r="317" spans="2:51" s="11" customFormat="1" ht="13.5">
      <c r="B317" s="187"/>
      <c r="D317" s="188" t="s">
        <v>141</v>
      </c>
      <c r="E317" s="189" t="s">
        <v>5</v>
      </c>
      <c r="F317" s="190" t="s">
        <v>1263</v>
      </c>
      <c r="H317" s="191" t="s">
        <v>5</v>
      </c>
      <c r="I317" s="192"/>
      <c r="L317" s="187"/>
      <c r="M317" s="193"/>
      <c r="N317" s="194"/>
      <c r="O317" s="194"/>
      <c r="P317" s="194"/>
      <c r="Q317" s="194"/>
      <c r="R317" s="194"/>
      <c r="S317" s="194"/>
      <c r="T317" s="195"/>
      <c r="AT317" s="191" t="s">
        <v>141</v>
      </c>
      <c r="AU317" s="191" t="s">
        <v>81</v>
      </c>
      <c r="AV317" s="11" t="s">
        <v>77</v>
      </c>
      <c r="AW317" s="11" t="s">
        <v>36</v>
      </c>
      <c r="AX317" s="11" t="s">
        <v>72</v>
      </c>
      <c r="AY317" s="191" t="s">
        <v>133</v>
      </c>
    </row>
    <row r="318" spans="2:51" s="12" customFormat="1" ht="13.5">
      <c r="B318" s="196"/>
      <c r="D318" s="188" t="s">
        <v>141</v>
      </c>
      <c r="E318" s="197" t="s">
        <v>5</v>
      </c>
      <c r="F318" s="198" t="s">
        <v>1389</v>
      </c>
      <c r="H318" s="199">
        <v>13.5</v>
      </c>
      <c r="I318" s="200"/>
      <c r="L318" s="196"/>
      <c r="M318" s="201"/>
      <c r="N318" s="202"/>
      <c r="O318" s="202"/>
      <c r="P318" s="202"/>
      <c r="Q318" s="202"/>
      <c r="R318" s="202"/>
      <c r="S318" s="202"/>
      <c r="T318" s="203"/>
      <c r="AT318" s="197" t="s">
        <v>141</v>
      </c>
      <c r="AU318" s="197" t="s">
        <v>81</v>
      </c>
      <c r="AV318" s="12" t="s">
        <v>81</v>
      </c>
      <c r="AW318" s="12" t="s">
        <v>36</v>
      </c>
      <c r="AX318" s="12" t="s">
        <v>72</v>
      </c>
      <c r="AY318" s="197" t="s">
        <v>133</v>
      </c>
    </row>
    <row r="319" spans="2:51" s="12" customFormat="1" ht="13.5">
      <c r="B319" s="196"/>
      <c r="D319" s="188" t="s">
        <v>141</v>
      </c>
      <c r="E319" s="197" t="s">
        <v>5</v>
      </c>
      <c r="F319" s="198" t="s">
        <v>1390</v>
      </c>
      <c r="H319" s="199">
        <v>12.8</v>
      </c>
      <c r="I319" s="200"/>
      <c r="L319" s="196"/>
      <c r="M319" s="201"/>
      <c r="N319" s="202"/>
      <c r="O319" s="202"/>
      <c r="P319" s="202"/>
      <c r="Q319" s="202"/>
      <c r="R319" s="202"/>
      <c r="S319" s="202"/>
      <c r="T319" s="203"/>
      <c r="AT319" s="197" t="s">
        <v>141</v>
      </c>
      <c r="AU319" s="197" t="s">
        <v>81</v>
      </c>
      <c r="AV319" s="12" t="s">
        <v>81</v>
      </c>
      <c r="AW319" s="12" t="s">
        <v>36</v>
      </c>
      <c r="AX319" s="12" t="s">
        <v>72</v>
      </c>
      <c r="AY319" s="197" t="s">
        <v>133</v>
      </c>
    </row>
    <row r="320" spans="2:51" s="13" customFormat="1" ht="13.5">
      <c r="B320" s="204"/>
      <c r="D320" s="188" t="s">
        <v>141</v>
      </c>
      <c r="E320" s="205" t="s">
        <v>5</v>
      </c>
      <c r="F320" s="206" t="s">
        <v>145</v>
      </c>
      <c r="H320" s="207">
        <v>26.3</v>
      </c>
      <c r="I320" s="208"/>
      <c r="L320" s="204"/>
      <c r="M320" s="209"/>
      <c r="N320" s="210"/>
      <c r="O320" s="210"/>
      <c r="P320" s="210"/>
      <c r="Q320" s="210"/>
      <c r="R320" s="210"/>
      <c r="S320" s="210"/>
      <c r="T320" s="211"/>
      <c r="AT320" s="205" t="s">
        <v>141</v>
      </c>
      <c r="AU320" s="205" t="s">
        <v>81</v>
      </c>
      <c r="AV320" s="13" t="s">
        <v>85</v>
      </c>
      <c r="AW320" s="13" t="s">
        <v>36</v>
      </c>
      <c r="AX320" s="13" t="s">
        <v>72</v>
      </c>
      <c r="AY320" s="205" t="s">
        <v>133</v>
      </c>
    </row>
    <row r="321" spans="2:51" s="14" customFormat="1" ht="13.5">
      <c r="B321" s="212"/>
      <c r="D321" s="213" t="s">
        <v>141</v>
      </c>
      <c r="E321" s="214" t="s">
        <v>5</v>
      </c>
      <c r="F321" s="215" t="s">
        <v>146</v>
      </c>
      <c r="H321" s="216">
        <v>26.3</v>
      </c>
      <c r="I321" s="217"/>
      <c r="L321" s="212"/>
      <c r="M321" s="218"/>
      <c r="N321" s="219"/>
      <c r="O321" s="219"/>
      <c r="P321" s="219"/>
      <c r="Q321" s="219"/>
      <c r="R321" s="219"/>
      <c r="S321" s="219"/>
      <c r="T321" s="220"/>
      <c r="AT321" s="221" t="s">
        <v>141</v>
      </c>
      <c r="AU321" s="221" t="s">
        <v>81</v>
      </c>
      <c r="AV321" s="14" t="s">
        <v>88</v>
      </c>
      <c r="AW321" s="14" t="s">
        <v>36</v>
      </c>
      <c r="AX321" s="14" t="s">
        <v>77</v>
      </c>
      <c r="AY321" s="221" t="s">
        <v>133</v>
      </c>
    </row>
    <row r="322" spans="2:65" s="1" customFormat="1" ht="22.5" customHeight="1">
      <c r="B322" s="174"/>
      <c r="C322" s="175" t="s">
        <v>502</v>
      </c>
      <c r="D322" s="175" t="s">
        <v>135</v>
      </c>
      <c r="E322" s="176" t="s">
        <v>1427</v>
      </c>
      <c r="F322" s="177" t="s">
        <v>1428</v>
      </c>
      <c r="G322" s="178" t="s">
        <v>236</v>
      </c>
      <c r="H322" s="179">
        <v>14.6</v>
      </c>
      <c r="I322" s="180"/>
      <c r="J322" s="181">
        <f>ROUND(I322*H322,2)</f>
        <v>0</v>
      </c>
      <c r="K322" s="177" t="s">
        <v>139</v>
      </c>
      <c r="L322" s="41"/>
      <c r="M322" s="182" t="s">
        <v>5</v>
      </c>
      <c r="N322" s="183" t="s">
        <v>43</v>
      </c>
      <c r="O322" s="42"/>
      <c r="P322" s="184">
        <f>O322*H322</f>
        <v>0</v>
      </c>
      <c r="Q322" s="184">
        <v>0</v>
      </c>
      <c r="R322" s="184">
        <f>Q322*H322</f>
        <v>0</v>
      </c>
      <c r="S322" s="184">
        <v>0.063</v>
      </c>
      <c r="T322" s="185">
        <f>S322*H322</f>
        <v>0.9198</v>
      </c>
      <c r="AR322" s="24" t="s">
        <v>88</v>
      </c>
      <c r="AT322" s="24" t="s">
        <v>135</v>
      </c>
      <c r="AU322" s="24" t="s">
        <v>81</v>
      </c>
      <c r="AY322" s="24" t="s">
        <v>133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24" t="s">
        <v>77</v>
      </c>
      <c r="BK322" s="186">
        <f>ROUND(I322*H322,2)</f>
        <v>0</v>
      </c>
      <c r="BL322" s="24" t="s">
        <v>88</v>
      </c>
      <c r="BM322" s="24" t="s">
        <v>1429</v>
      </c>
    </row>
    <row r="323" spans="2:51" s="11" customFormat="1" ht="13.5">
      <c r="B323" s="187"/>
      <c r="D323" s="188" t="s">
        <v>141</v>
      </c>
      <c r="E323" s="189" t="s">
        <v>5</v>
      </c>
      <c r="F323" s="190" t="s">
        <v>1430</v>
      </c>
      <c r="H323" s="191" t="s">
        <v>5</v>
      </c>
      <c r="I323" s="192"/>
      <c r="L323" s="187"/>
      <c r="M323" s="193"/>
      <c r="N323" s="194"/>
      <c r="O323" s="194"/>
      <c r="P323" s="194"/>
      <c r="Q323" s="194"/>
      <c r="R323" s="194"/>
      <c r="S323" s="194"/>
      <c r="T323" s="195"/>
      <c r="AT323" s="191" t="s">
        <v>141</v>
      </c>
      <c r="AU323" s="191" t="s">
        <v>81</v>
      </c>
      <c r="AV323" s="11" t="s">
        <v>77</v>
      </c>
      <c r="AW323" s="11" t="s">
        <v>36</v>
      </c>
      <c r="AX323" s="11" t="s">
        <v>72</v>
      </c>
      <c r="AY323" s="191" t="s">
        <v>133</v>
      </c>
    </row>
    <row r="324" spans="2:51" s="11" customFormat="1" ht="13.5">
      <c r="B324" s="187"/>
      <c r="D324" s="188" t="s">
        <v>141</v>
      </c>
      <c r="E324" s="189" t="s">
        <v>5</v>
      </c>
      <c r="F324" s="190" t="s">
        <v>1263</v>
      </c>
      <c r="H324" s="191" t="s">
        <v>5</v>
      </c>
      <c r="I324" s="192"/>
      <c r="L324" s="187"/>
      <c r="M324" s="193"/>
      <c r="N324" s="194"/>
      <c r="O324" s="194"/>
      <c r="P324" s="194"/>
      <c r="Q324" s="194"/>
      <c r="R324" s="194"/>
      <c r="S324" s="194"/>
      <c r="T324" s="195"/>
      <c r="AT324" s="191" t="s">
        <v>141</v>
      </c>
      <c r="AU324" s="191" t="s">
        <v>81</v>
      </c>
      <c r="AV324" s="11" t="s">
        <v>77</v>
      </c>
      <c r="AW324" s="11" t="s">
        <v>36</v>
      </c>
      <c r="AX324" s="11" t="s">
        <v>72</v>
      </c>
      <c r="AY324" s="191" t="s">
        <v>133</v>
      </c>
    </row>
    <row r="325" spans="2:51" s="12" customFormat="1" ht="13.5">
      <c r="B325" s="196"/>
      <c r="D325" s="188" t="s">
        <v>141</v>
      </c>
      <c r="E325" s="197" t="s">
        <v>5</v>
      </c>
      <c r="F325" s="198" t="s">
        <v>1402</v>
      </c>
      <c r="H325" s="199">
        <v>14.6</v>
      </c>
      <c r="I325" s="200"/>
      <c r="L325" s="196"/>
      <c r="M325" s="201"/>
      <c r="N325" s="202"/>
      <c r="O325" s="202"/>
      <c r="P325" s="202"/>
      <c r="Q325" s="202"/>
      <c r="R325" s="202"/>
      <c r="S325" s="202"/>
      <c r="T325" s="203"/>
      <c r="AT325" s="197" t="s">
        <v>141</v>
      </c>
      <c r="AU325" s="197" t="s">
        <v>81</v>
      </c>
      <c r="AV325" s="12" t="s">
        <v>81</v>
      </c>
      <c r="AW325" s="12" t="s">
        <v>36</v>
      </c>
      <c r="AX325" s="12" t="s">
        <v>72</v>
      </c>
      <c r="AY325" s="197" t="s">
        <v>133</v>
      </c>
    </row>
    <row r="326" spans="2:51" s="13" customFormat="1" ht="13.5">
      <c r="B326" s="204"/>
      <c r="D326" s="188" t="s">
        <v>141</v>
      </c>
      <c r="E326" s="205" t="s">
        <v>5</v>
      </c>
      <c r="F326" s="206" t="s">
        <v>145</v>
      </c>
      <c r="H326" s="207">
        <v>14.6</v>
      </c>
      <c r="I326" s="208"/>
      <c r="L326" s="204"/>
      <c r="M326" s="209"/>
      <c r="N326" s="210"/>
      <c r="O326" s="210"/>
      <c r="P326" s="210"/>
      <c r="Q326" s="210"/>
      <c r="R326" s="210"/>
      <c r="S326" s="210"/>
      <c r="T326" s="211"/>
      <c r="AT326" s="205" t="s">
        <v>141</v>
      </c>
      <c r="AU326" s="205" t="s">
        <v>81</v>
      </c>
      <c r="AV326" s="13" t="s">
        <v>85</v>
      </c>
      <c r="AW326" s="13" t="s">
        <v>36</v>
      </c>
      <c r="AX326" s="13" t="s">
        <v>72</v>
      </c>
      <c r="AY326" s="205" t="s">
        <v>133</v>
      </c>
    </row>
    <row r="327" spans="2:51" s="14" customFormat="1" ht="13.5">
      <c r="B327" s="212"/>
      <c r="D327" s="213" t="s">
        <v>141</v>
      </c>
      <c r="E327" s="214" t="s">
        <v>5</v>
      </c>
      <c r="F327" s="215" t="s">
        <v>146</v>
      </c>
      <c r="H327" s="216">
        <v>14.6</v>
      </c>
      <c r="I327" s="217"/>
      <c r="L327" s="212"/>
      <c r="M327" s="218"/>
      <c r="N327" s="219"/>
      <c r="O327" s="219"/>
      <c r="P327" s="219"/>
      <c r="Q327" s="219"/>
      <c r="R327" s="219"/>
      <c r="S327" s="219"/>
      <c r="T327" s="220"/>
      <c r="AT327" s="221" t="s">
        <v>141</v>
      </c>
      <c r="AU327" s="221" t="s">
        <v>81</v>
      </c>
      <c r="AV327" s="14" t="s">
        <v>88</v>
      </c>
      <c r="AW327" s="14" t="s">
        <v>36</v>
      </c>
      <c r="AX327" s="14" t="s">
        <v>77</v>
      </c>
      <c r="AY327" s="221" t="s">
        <v>133</v>
      </c>
    </row>
    <row r="328" spans="2:65" s="1" customFormat="1" ht="22.5" customHeight="1">
      <c r="B328" s="174"/>
      <c r="C328" s="175" t="s">
        <v>507</v>
      </c>
      <c r="D328" s="175" t="s">
        <v>135</v>
      </c>
      <c r="E328" s="176" t="s">
        <v>1431</v>
      </c>
      <c r="F328" s="177" t="s">
        <v>1432</v>
      </c>
      <c r="G328" s="178" t="s">
        <v>236</v>
      </c>
      <c r="H328" s="179">
        <v>43.56</v>
      </c>
      <c r="I328" s="180"/>
      <c r="J328" s="181">
        <f>ROUND(I328*H328,2)</f>
        <v>0</v>
      </c>
      <c r="K328" s="177" t="s">
        <v>139</v>
      </c>
      <c r="L328" s="41"/>
      <c r="M328" s="182" t="s">
        <v>5</v>
      </c>
      <c r="N328" s="183" t="s">
        <v>43</v>
      </c>
      <c r="O328" s="42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AR328" s="24" t="s">
        <v>88</v>
      </c>
      <c r="AT328" s="24" t="s">
        <v>135</v>
      </c>
      <c r="AU328" s="24" t="s">
        <v>81</v>
      </c>
      <c r="AY328" s="24" t="s">
        <v>133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24" t="s">
        <v>77</v>
      </c>
      <c r="BK328" s="186">
        <f>ROUND(I328*H328,2)</f>
        <v>0</v>
      </c>
      <c r="BL328" s="24" t="s">
        <v>88</v>
      </c>
      <c r="BM328" s="24" t="s">
        <v>1433</v>
      </c>
    </row>
    <row r="329" spans="2:51" s="11" customFormat="1" ht="13.5">
      <c r="B329" s="187"/>
      <c r="D329" s="188" t="s">
        <v>141</v>
      </c>
      <c r="E329" s="189" t="s">
        <v>5</v>
      </c>
      <c r="F329" s="190" t="s">
        <v>1394</v>
      </c>
      <c r="H329" s="191" t="s">
        <v>5</v>
      </c>
      <c r="I329" s="192"/>
      <c r="L329" s="187"/>
      <c r="M329" s="193"/>
      <c r="N329" s="194"/>
      <c r="O329" s="194"/>
      <c r="P329" s="194"/>
      <c r="Q329" s="194"/>
      <c r="R329" s="194"/>
      <c r="S329" s="194"/>
      <c r="T329" s="195"/>
      <c r="AT329" s="191" t="s">
        <v>141</v>
      </c>
      <c r="AU329" s="191" t="s">
        <v>81</v>
      </c>
      <c r="AV329" s="11" t="s">
        <v>77</v>
      </c>
      <c r="AW329" s="11" t="s">
        <v>36</v>
      </c>
      <c r="AX329" s="11" t="s">
        <v>72</v>
      </c>
      <c r="AY329" s="191" t="s">
        <v>133</v>
      </c>
    </row>
    <row r="330" spans="2:51" s="11" customFormat="1" ht="13.5">
      <c r="B330" s="187"/>
      <c r="D330" s="188" t="s">
        <v>141</v>
      </c>
      <c r="E330" s="189" t="s">
        <v>5</v>
      </c>
      <c r="F330" s="190" t="s">
        <v>1263</v>
      </c>
      <c r="H330" s="191" t="s">
        <v>5</v>
      </c>
      <c r="I330" s="192"/>
      <c r="L330" s="187"/>
      <c r="M330" s="193"/>
      <c r="N330" s="194"/>
      <c r="O330" s="194"/>
      <c r="P330" s="194"/>
      <c r="Q330" s="194"/>
      <c r="R330" s="194"/>
      <c r="S330" s="194"/>
      <c r="T330" s="195"/>
      <c r="AT330" s="191" t="s">
        <v>141</v>
      </c>
      <c r="AU330" s="191" t="s">
        <v>81</v>
      </c>
      <c r="AV330" s="11" t="s">
        <v>77</v>
      </c>
      <c r="AW330" s="11" t="s">
        <v>36</v>
      </c>
      <c r="AX330" s="11" t="s">
        <v>72</v>
      </c>
      <c r="AY330" s="191" t="s">
        <v>133</v>
      </c>
    </row>
    <row r="331" spans="2:51" s="12" customFormat="1" ht="13.5">
      <c r="B331" s="196"/>
      <c r="D331" s="188" t="s">
        <v>141</v>
      </c>
      <c r="E331" s="197" t="s">
        <v>5</v>
      </c>
      <c r="F331" s="198" t="s">
        <v>1395</v>
      </c>
      <c r="H331" s="199">
        <v>39.42</v>
      </c>
      <c r="I331" s="200"/>
      <c r="L331" s="196"/>
      <c r="M331" s="201"/>
      <c r="N331" s="202"/>
      <c r="O331" s="202"/>
      <c r="P331" s="202"/>
      <c r="Q331" s="202"/>
      <c r="R331" s="202"/>
      <c r="S331" s="202"/>
      <c r="T331" s="203"/>
      <c r="AT331" s="197" t="s">
        <v>141</v>
      </c>
      <c r="AU331" s="197" t="s">
        <v>81</v>
      </c>
      <c r="AV331" s="12" t="s">
        <v>81</v>
      </c>
      <c r="AW331" s="12" t="s">
        <v>36</v>
      </c>
      <c r="AX331" s="12" t="s">
        <v>72</v>
      </c>
      <c r="AY331" s="197" t="s">
        <v>133</v>
      </c>
    </row>
    <row r="332" spans="2:51" s="12" customFormat="1" ht="13.5">
      <c r="B332" s="196"/>
      <c r="D332" s="188" t="s">
        <v>141</v>
      </c>
      <c r="E332" s="197" t="s">
        <v>5</v>
      </c>
      <c r="F332" s="198" t="s">
        <v>1396</v>
      </c>
      <c r="H332" s="199">
        <v>1.755</v>
      </c>
      <c r="I332" s="200"/>
      <c r="L332" s="196"/>
      <c r="M332" s="201"/>
      <c r="N332" s="202"/>
      <c r="O332" s="202"/>
      <c r="P332" s="202"/>
      <c r="Q332" s="202"/>
      <c r="R332" s="202"/>
      <c r="S332" s="202"/>
      <c r="T332" s="203"/>
      <c r="AT332" s="197" t="s">
        <v>141</v>
      </c>
      <c r="AU332" s="197" t="s">
        <v>81</v>
      </c>
      <c r="AV332" s="12" t="s">
        <v>81</v>
      </c>
      <c r="AW332" s="12" t="s">
        <v>36</v>
      </c>
      <c r="AX332" s="12" t="s">
        <v>72</v>
      </c>
      <c r="AY332" s="197" t="s">
        <v>133</v>
      </c>
    </row>
    <row r="333" spans="2:51" s="12" customFormat="1" ht="13.5">
      <c r="B333" s="196"/>
      <c r="D333" s="188" t="s">
        <v>141</v>
      </c>
      <c r="E333" s="197" t="s">
        <v>5</v>
      </c>
      <c r="F333" s="198" t="s">
        <v>1397</v>
      </c>
      <c r="H333" s="199">
        <v>2.385</v>
      </c>
      <c r="I333" s="200"/>
      <c r="L333" s="196"/>
      <c r="M333" s="201"/>
      <c r="N333" s="202"/>
      <c r="O333" s="202"/>
      <c r="P333" s="202"/>
      <c r="Q333" s="202"/>
      <c r="R333" s="202"/>
      <c r="S333" s="202"/>
      <c r="T333" s="203"/>
      <c r="AT333" s="197" t="s">
        <v>141</v>
      </c>
      <c r="AU333" s="197" t="s">
        <v>81</v>
      </c>
      <c r="AV333" s="12" t="s">
        <v>81</v>
      </c>
      <c r="AW333" s="12" t="s">
        <v>36</v>
      </c>
      <c r="AX333" s="12" t="s">
        <v>72</v>
      </c>
      <c r="AY333" s="197" t="s">
        <v>133</v>
      </c>
    </row>
    <row r="334" spans="2:51" s="13" customFormat="1" ht="13.5">
      <c r="B334" s="204"/>
      <c r="D334" s="188" t="s">
        <v>141</v>
      </c>
      <c r="E334" s="205" t="s">
        <v>5</v>
      </c>
      <c r="F334" s="206" t="s">
        <v>145</v>
      </c>
      <c r="H334" s="207">
        <v>43.56</v>
      </c>
      <c r="I334" s="208"/>
      <c r="L334" s="204"/>
      <c r="M334" s="209"/>
      <c r="N334" s="210"/>
      <c r="O334" s="210"/>
      <c r="P334" s="210"/>
      <c r="Q334" s="210"/>
      <c r="R334" s="210"/>
      <c r="S334" s="210"/>
      <c r="T334" s="211"/>
      <c r="AT334" s="205" t="s">
        <v>141</v>
      </c>
      <c r="AU334" s="205" t="s">
        <v>81</v>
      </c>
      <c r="AV334" s="13" t="s">
        <v>85</v>
      </c>
      <c r="AW334" s="13" t="s">
        <v>36</v>
      </c>
      <c r="AX334" s="13" t="s">
        <v>72</v>
      </c>
      <c r="AY334" s="205" t="s">
        <v>133</v>
      </c>
    </row>
    <row r="335" spans="2:51" s="14" customFormat="1" ht="13.5">
      <c r="B335" s="212"/>
      <c r="D335" s="213" t="s">
        <v>141</v>
      </c>
      <c r="E335" s="214" t="s">
        <v>5</v>
      </c>
      <c r="F335" s="215" t="s">
        <v>146</v>
      </c>
      <c r="H335" s="216">
        <v>43.56</v>
      </c>
      <c r="I335" s="217"/>
      <c r="L335" s="212"/>
      <c r="M335" s="218"/>
      <c r="N335" s="219"/>
      <c r="O335" s="219"/>
      <c r="P335" s="219"/>
      <c r="Q335" s="219"/>
      <c r="R335" s="219"/>
      <c r="S335" s="219"/>
      <c r="T335" s="220"/>
      <c r="AT335" s="221" t="s">
        <v>141</v>
      </c>
      <c r="AU335" s="221" t="s">
        <v>81</v>
      </c>
      <c r="AV335" s="14" t="s">
        <v>88</v>
      </c>
      <c r="AW335" s="14" t="s">
        <v>36</v>
      </c>
      <c r="AX335" s="14" t="s">
        <v>77</v>
      </c>
      <c r="AY335" s="221" t="s">
        <v>133</v>
      </c>
    </row>
    <row r="336" spans="2:65" s="1" customFormat="1" ht="22.5" customHeight="1">
      <c r="B336" s="174"/>
      <c r="C336" s="175" t="s">
        <v>512</v>
      </c>
      <c r="D336" s="175" t="s">
        <v>135</v>
      </c>
      <c r="E336" s="176" t="s">
        <v>1434</v>
      </c>
      <c r="F336" s="177" t="s">
        <v>1435</v>
      </c>
      <c r="G336" s="178" t="s">
        <v>358</v>
      </c>
      <c r="H336" s="179">
        <v>15</v>
      </c>
      <c r="I336" s="180"/>
      <c r="J336" s="181">
        <f>ROUND(I336*H336,2)</f>
        <v>0</v>
      </c>
      <c r="K336" s="177" t="s">
        <v>139</v>
      </c>
      <c r="L336" s="41"/>
      <c r="M336" s="182" t="s">
        <v>5</v>
      </c>
      <c r="N336" s="183" t="s">
        <v>43</v>
      </c>
      <c r="O336" s="42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AR336" s="24" t="s">
        <v>88</v>
      </c>
      <c r="AT336" s="24" t="s">
        <v>135</v>
      </c>
      <c r="AU336" s="24" t="s">
        <v>81</v>
      </c>
      <c r="AY336" s="24" t="s">
        <v>133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24" t="s">
        <v>77</v>
      </c>
      <c r="BK336" s="186">
        <f>ROUND(I336*H336,2)</f>
        <v>0</v>
      </c>
      <c r="BL336" s="24" t="s">
        <v>88</v>
      </c>
      <c r="BM336" s="24" t="s">
        <v>1436</v>
      </c>
    </row>
    <row r="337" spans="2:63" s="10" customFormat="1" ht="29.85" customHeight="1">
      <c r="B337" s="160"/>
      <c r="D337" s="171" t="s">
        <v>71</v>
      </c>
      <c r="E337" s="172" t="s">
        <v>595</v>
      </c>
      <c r="F337" s="172" t="s">
        <v>596</v>
      </c>
      <c r="I337" s="163"/>
      <c r="J337" s="173">
        <f>BK337</f>
        <v>0</v>
      </c>
      <c r="L337" s="160"/>
      <c r="M337" s="165"/>
      <c r="N337" s="166"/>
      <c r="O337" s="166"/>
      <c r="P337" s="167">
        <f>SUM(P338:P342)</f>
        <v>0</v>
      </c>
      <c r="Q337" s="166"/>
      <c r="R337" s="167">
        <f>SUM(R338:R342)</f>
        <v>0</v>
      </c>
      <c r="S337" s="166"/>
      <c r="T337" s="168">
        <f>SUM(T338:T342)</f>
        <v>0</v>
      </c>
      <c r="AR337" s="161" t="s">
        <v>77</v>
      </c>
      <c r="AT337" s="169" t="s">
        <v>71</v>
      </c>
      <c r="AU337" s="169" t="s">
        <v>77</v>
      </c>
      <c r="AY337" s="161" t="s">
        <v>133</v>
      </c>
      <c r="BK337" s="170">
        <f>SUM(BK338:BK342)</f>
        <v>0</v>
      </c>
    </row>
    <row r="338" spans="2:65" s="1" customFormat="1" ht="22.5" customHeight="1">
      <c r="B338" s="174"/>
      <c r="C338" s="175" t="s">
        <v>517</v>
      </c>
      <c r="D338" s="175" t="s">
        <v>135</v>
      </c>
      <c r="E338" s="176" t="s">
        <v>1437</v>
      </c>
      <c r="F338" s="177" t="s">
        <v>1438</v>
      </c>
      <c r="G338" s="178" t="s">
        <v>163</v>
      </c>
      <c r="H338" s="179">
        <v>3.076</v>
      </c>
      <c r="I338" s="180"/>
      <c r="J338" s="181">
        <f>ROUND(I338*H338,2)</f>
        <v>0</v>
      </c>
      <c r="K338" s="177" t="s">
        <v>139</v>
      </c>
      <c r="L338" s="41"/>
      <c r="M338" s="182" t="s">
        <v>5</v>
      </c>
      <c r="N338" s="183" t="s">
        <v>43</v>
      </c>
      <c r="O338" s="42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AR338" s="24" t="s">
        <v>88</v>
      </c>
      <c r="AT338" s="24" t="s">
        <v>135</v>
      </c>
      <c r="AU338" s="24" t="s">
        <v>81</v>
      </c>
      <c r="AY338" s="24" t="s">
        <v>133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24" t="s">
        <v>77</v>
      </c>
      <c r="BK338" s="186">
        <f>ROUND(I338*H338,2)</f>
        <v>0</v>
      </c>
      <c r="BL338" s="24" t="s">
        <v>88</v>
      </c>
      <c r="BM338" s="24" t="s">
        <v>1439</v>
      </c>
    </row>
    <row r="339" spans="2:65" s="1" customFormat="1" ht="22.5" customHeight="1">
      <c r="B339" s="174"/>
      <c r="C339" s="175" t="s">
        <v>523</v>
      </c>
      <c r="D339" s="175" t="s">
        <v>135</v>
      </c>
      <c r="E339" s="176" t="s">
        <v>1077</v>
      </c>
      <c r="F339" s="177" t="s">
        <v>1078</v>
      </c>
      <c r="G339" s="178" t="s">
        <v>163</v>
      </c>
      <c r="H339" s="179">
        <v>3.076</v>
      </c>
      <c r="I339" s="180"/>
      <c r="J339" s="181">
        <f>ROUND(I339*H339,2)</f>
        <v>0</v>
      </c>
      <c r="K339" s="177" t="s">
        <v>139</v>
      </c>
      <c r="L339" s="41"/>
      <c r="M339" s="182" t="s">
        <v>5</v>
      </c>
      <c r="N339" s="183" t="s">
        <v>43</v>
      </c>
      <c r="O339" s="42"/>
      <c r="P339" s="184">
        <f>O339*H339</f>
        <v>0</v>
      </c>
      <c r="Q339" s="184">
        <v>0</v>
      </c>
      <c r="R339" s="184">
        <f>Q339*H339</f>
        <v>0</v>
      </c>
      <c r="S339" s="184">
        <v>0</v>
      </c>
      <c r="T339" s="185">
        <f>S339*H339</f>
        <v>0</v>
      </c>
      <c r="AR339" s="24" t="s">
        <v>88</v>
      </c>
      <c r="AT339" s="24" t="s">
        <v>135</v>
      </c>
      <c r="AU339" s="24" t="s">
        <v>81</v>
      </c>
      <c r="AY339" s="24" t="s">
        <v>133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24" t="s">
        <v>77</v>
      </c>
      <c r="BK339" s="186">
        <f>ROUND(I339*H339,2)</f>
        <v>0</v>
      </c>
      <c r="BL339" s="24" t="s">
        <v>88</v>
      </c>
      <c r="BM339" s="24" t="s">
        <v>1440</v>
      </c>
    </row>
    <row r="340" spans="2:65" s="1" customFormat="1" ht="22.5" customHeight="1">
      <c r="B340" s="174"/>
      <c r="C340" s="175" t="s">
        <v>527</v>
      </c>
      <c r="D340" s="175" t="s">
        <v>135</v>
      </c>
      <c r="E340" s="176" t="s">
        <v>1081</v>
      </c>
      <c r="F340" s="177" t="s">
        <v>1082</v>
      </c>
      <c r="G340" s="178" t="s">
        <v>163</v>
      </c>
      <c r="H340" s="179">
        <v>61.52</v>
      </c>
      <c r="I340" s="180"/>
      <c r="J340" s="181">
        <f>ROUND(I340*H340,2)</f>
        <v>0</v>
      </c>
      <c r="K340" s="177" t="s">
        <v>139</v>
      </c>
      <c r="L340" s="41"/>
      <c r="M340" s="182" t="s">
        <v>5</v>
      </c>
      <c r="N340" s="183" t="s">
        <v>43</v>
      </c>
      <c r="O340" s="42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AR340" s="24" t="s">
        <v>88</v>
      </c>
      <c r="AT340" s="24" t="s">
        <v>135</v>
      </c>
      <c r="AU340" s="24" t="s">
        <v>81</v>
      </c>
      <c r="AY340" s="24" t="s">
        <v>133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24" t="s">
        <v>77</v>
      </c>
      <c r="BK340" s="186">
        <f>ROUND(I340*H340,2)</f>
        <v>0</v>
      </c>
      <c r="BL340" s="24" t="s">
        <v>88</v>
      </c>
      <c r="BM340" s="24" t="s">
        <v>1441</v>
      </c>
    </row>
    <row r="341" spans="2:51" s="12" customFormat="1" ht="13.5">
      <c r="B341" s="196"/>
      <c r="D341" s="213" t="s">
        <v>141</v>
      </c>
      <c r="F341" s="239" t="s">
        <v>1442</v>
      </c>
      <c r="H341" s="240">
        <v>61.52</v>
      </c>
      <c r="I341" s="200"/>
      <c r="L341" s="196"/>
      <c r="M341" s="201"/>
      <c r="N341" s="202"/>
      <c r="O341" s="202"/>
      <c r="P341" s="202"/>
      <c r="Q341" s="202"/>
      <c r="R341" s="202"/>
      <c r="S341" s="202"/>
      <c r="T341" s="203"/>
      <c r="AT341" s="197" t="s">
        <v>141</v>
      </c>
      <c r="AU341" s="197" t="s">
        <v>81</v>
      </c>
      <c r="AV341" s="12" t="s">
        <v>81</v>
      </c>
      <c r="AW341" s="12" t="s">
        <v>6</v>
      </c>
      <c r="AX341" s="12" t="s">
        <v>77</v>
      </c>
      <c r="AY341" s="197" t="s">
        <v>133</v>
      </c>
    </row>
    <row r="342" spans="2:65" s="1" customFormat="1" ht="22.5" customHeight="1">
      <c r="B342" s="174"/>
      <c r="C342" s="175" t="s">
        <v>531</v>
      </c>
      <c r="D342" s="175" t="s">
        <v>135</v>
      </c>
      <c r="E342" s="176" t="s">
        <v>1085</v>
      </c>
      <c r="F342" s="177" t="s">
        <v>1086</v>
      </c>
      <c r="G342" s="178" t="s">
        <v>163</v>
      </c>
      <c r="H342" s="179">
        <v>3.076</v>
      </c>
      <c r="I342" s="180"/>
      <c r="J342" s="181">
        <f>ROUND(I342*H342,2)</f>
        <v>0</v>
      </c>
      <c r="K342" s="177" t="s">
        <v>139</v>
      </c>
      <c r="L342" s="41"/>
      <c r="M342" s="182" t="s">
        <v>5</v>
      </c>
      <c r="N342" s="183" t="s">
        <v>43</v>
      </c>
      <c r="O342" s="42"/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AR342" s="24" t="s">
        <v>88</v>
      </c>
      <c r="AT342" s="24" t="s">
        <v>135</v>
      </c>
      <c r="AU342" s="24" t="s">
        <v>81</v>
      </c>
      <c r="AY342" s="24" t="s">
        <v>133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24" t="s">
        <v>77</v>
      </c>
      <c r="BK342" s="186">
        <f>ROUND(I342*H342,2)</f>
        <v>0</v>
      </c>
      <c r="BL342" s="24" t="s">
        <v>88</v>
      </c>
      <c r="BM342" s="24" t="s">
        <v>1443</v>
      </c>
    </row>
    <row r="343" spans="2:63" s="10" customFormat="1" ht="29.85" customHeight="1">
      <c r="B343" s="160"/>
      <c r="D343" s="171" t="s">
        <v>71</v>
      </c>
      <c r="E343" s="172" t="s">
        <v>196</v>
      </c>
      <c r="F343" s="172" t="s">
        <v>197</v>
      </c>
      <c r="I343" s="163"/>
      <c r="J343" s="173">
        <f>BK343</f>
        <v>0</v>
      </c>
      <c r="L343" s="160"/>
      <c r="M343" s="165"/>
      <c r="N343" s="166"/>
      <c r="O343" s="166"/>
      <c r="P343" s="167">
        <f>P344</f>
        <v>0</v>
      </c>
      <c r="Q343" s="166"/>
      <c r="R343" s="167">
        <f>R344</f>
        <v>0</v>
      </c>
      <c r="S343" s="166"/>
      <c r="T343" s="168">
        <f>T344</f>
        <v>0</v>
      </c>
      <c r="AR343" s="161" t="s">
        <v>77</v>
      </c>
      <c r="AT343" s="169" t="s">
        <v>71</v>
      </c>
      <c r="AU343" s="169" t="s">
        <v>77</v>
      </c>
      <c r="AY343" s="161" t="s">
        <v>133</v>
      </c>
      <c r="BK343" s="170">
        <f>BK344</f>
        <v>0</v>
      </c>
    </row>
    <row r="344" spans="2:65" s="1" customFormat="1" ht="22.5" customHeight="1">
      <c r="B344" s="174"/>
      <c r="C344" s="175" t="s">
        <v>537</v>
      </c>
      <c r="D344" s="175" t="s">
        <v>135</v>
      </c>
      <c r="E344" s="176" t="s">
        <v>199</v>
      </c>
      <c r="F344" s="177" t="s">
        <v>200</v>
      </c>
      <c r="G344" s="178" t="s">
        <v>163</v>
      </c>
      <c r="H344" s="179">
        <v>29.879</v>
      </c>
      <c r="I344" s="180"/>
      <c r="J344" s="181">
        <f>ROUND(I344*H344,2)</f>
        <v>0</v>
      </c>
      <c r="K344" s="177" t="s">
        <v>139</v>
      </c>
      <c r="L344" s="41"/>
      <c r="M344" s="182" t="s">
        <v>5</v>
      </c>
      <c r="N344" s="183" t="s">
        <v>43</v>
      </c>
      <c r="O344" s="42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AR344" s="24" t="s">
        <v>88</v>
      </c>
      <c r="AT344" s="24" t="s">
        <v>135</v>
      </c>
      <c r="AU344" s="24" t="s">
        <v>81</v>
      </c>
      <c r="AY344" s="24" t="s">
        <v>133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24" t="s">
        <v>77</v>
      </c>
      <c r="BK344" s="186">
        <f>ROUND(I344*H344,2)</f>
        <v>0</v>
      </c>
      <c r="BL344" s="24" t="s">
        <v>88</v>
      </c>
      <c r="BM344" s="24" t="s">
        <v>1444</v>
      </c>
    </row>
    <row r="345" spans="2:63" s="10" customFormat="1" ht="37.35" customHeight="1">
      <c r="B345" s="160"/>
      <c r="D345" s="161" t="s">
        <v>71</v>
      </c>
      <c r="E345" s="162" t="s">
        <v>202</v>
      </c>
      <c r="F345" s="162" t="s">
        <v>203</v>
      </c>
      <c r="I345" s="163"/>
      <c r="J345" s="164">
        <f>BK345</f>
        <v>0</v>
      </c>
      <c r="L345" s="160"/>
      <c r="M345" s="165"/>
      <c r="N345" s="166"/>
      <c r="O345" s="166"/>
      <c r="P345" s="167">
        <f>P346+P360+P383</f>
        <v>0</v>
      </c>
      <c r="Q345" s="166"/>
      <c r="R345" s="167">
        <f>R346+R360+R383</f>
        <v>0.0461611</v>
      </c>
      <c r="S345" s="166"/>
      <c r="T345" s="168">
        <f>T346+T360+T383</f>
        <v>0</v>
      </c>
      <c r="AR345" s="161" t="s">
        <v>81</v>
      </c>
      <c r="AT345" s="169" t="s">
        <v>71</v>
      </c>
      <c r="AU345" s="169" t="s">
        <v>72</v>
      </c>
      <c r="AY345" s="161" t="s">
        <v>133</v>
      </c>
      <c r="BK345" s="170">
        <f>BK346+BK360+BK383</f>
        <v>0</v>
      </c>
    </row>
    <row r="346" spans="2:63" s="10" customFormat="1" ht="19.9" customHeight="1">
      <c r="B346" s="160"/>
      <c r="D346" s="171" t="s">
        <v>71</v>
      </c>
      <c r="E346" s="172" t="s">
        <v>629</v>
      </c>
      <c r="F346" s="172" t="s">
        <v>630</v>
      </c>
      <c r="I346" s="163"/>
      <c r="J346" s="173">
        <f>BK346</f>
        <v>0</v>
      </c>
      <c r="L346" s="160"/>
      <c r="M346" s="165"/>
      <c r="N346" s="166"/>
      <c r="O346" s="166"/>
      <c r="P346" s="167">
        <f>SUM(P347:P359)</f>
        <v>0</v>
      </c>
      <c r="Q346" s="166"/>
      <c r="R346" s="167">
        <f>SUM(R347:R359)</f>
        <v>0.008699499999999999</v>
      </c>
      <c r="S346" s="166"/>
      <c r="T346" s="168">
        <f>SUM(T347:T359)</f>
        <v>0</v>
      </c>
      <c r="AR346" s="161" t="s">
        <v>81</v>
      </c>
      <c r="AT346" s="169" t="s">
        <v>71</v>
      </c>
      <c r="AU346" s="169" t="s">
        <v>77</v>
      </c>
      <c r="AY346" s="161" t="s">
        <v>133</v>
      </c>
      <c r="BK346" s="170">
        <f>SUM(BK347:BK359)</f>
        <v>0</v>
      </c>
    </row>
    <row r="347" spans="2:65" s="1" customFormat="1" ht="31.5" customHeight="1">
      <c r="B347" s="174"/>
      <c r="C347" s="175" t="s">
        <v>542</v>
      </c>
      <c r="D347" s="175" t="s">
        <v>135</v>
      </c>
      <c r="E347" s="176" t="s">
        <v>1445</v>
      </c>
      <c r="F347" s="177" t="s">
        <v>1446</v>
      </c>
      <c r="G347" s="178" t="s">
        <v>236</v>
      </c>
      <c r="H347" s="179">
        <v>6.85</v>
      </c>
      <c r="I347" s="180"/>
      <c r="J347" s="181">
        <f>ROUND(I347*H347,2)</f>
        <v>0</v>
      </c>
      <c r="K347" s="177" t="s">
        <v>139</v>
      </c>
      <c r="L347" s="41"/>
      <c r="M347" s="182" t="s">
        <v>5</v>
      </c>
      <c r="N347" s="183" t="s">
        <v>43</v>
      </c>
      <c r="O347" s="42"/>
      <c r="P347" s="184">
        <f>O347*H347</f>
        <v>0</v>
      </c>
      <c r="Q347" s="184">
        <v>0.00071</v>
      </c>
      <c r="R347" s="184">
        <f>Q347*H347</f>
        <v>0.0048635</v>
      </c>
      <c r="S347" s="184">
        <v>0</v>
      </c>
      <c r="T347" s="185">
        <f>S347*H347</f>
        <v>0</v>
      </c>
      <c r="AR347" s="24" t="s">
        <v>209</v>
      </c>
      <c r="AT347" s="24" t="s">
        <v>135</v>
      </c>
      <c r="AU347" s="24" t="s">
        <v>81</v>
      </c>
      <c r="AY347" s="24" t="s">
        <v>133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24" t="s">
        <v>77</v>
      </c>
      <c r="BK347" s="186">
        <f>ROUND(I347*H347,2)</f>
        <v>0</v>
      </c>
      <c r="BL347" s="24" t="s">
        <v>209</v>
      </c>
      <c r="BM347" s="24" t="s">
        <v>1447</v>
      </c>
    </row>
    <row r="348" spans="2:51" s="11" customFormat="1" ht="13.5">
      <c r="B348" s="187"/>
      <c r="D348" s="188" t="s">
        <v>141</v>
      </c>
      <c r="E348" s="189" t="s">
        <v>5</v>
      </c>
      <c r="F348" s="190" t="s">
        <v>1448</v>
      </c>
      <c r="H348" s="191" t="s">
        <v>5</v>
      </c>
      <c r="I348" s="192"/>
      <c r="L348" s="187"/>
      <c r="M348" s="193"/>
      <c r="N348" s="194"/>
      <c r="O348" s="194"/>
      <c r="P348" s="194"/>
      <c r="Q348" s="194"/>
      <c r="R348" s="194"/>
      <c r="S348" s="194"/>
      <c r="T348" s="195"/>
      <c r="AT348" s="191" t="s">
        <v>141</v>
      </c>
      <c r="AU348" s="191" t="s">
        <v>81</v>
      </c>
      <c r="AV348" s="11" t="s">
        <v>77</v>
      </c>
      <c r="AW348" s="11" t="s">
        <v>36</v>
      </c>
      <c r="AX348" s="11" t="s">
        <v>72</v>
      </c>
      <c r="AY348" s="191" t="s">
        <v>133</v>
      </c>
    </row>
    <row r="349" spans="2:51" s="11" customFormat="1" ht="13.5">
      <c r="B349" s="187"/>
      <c r="D349" s="188" t="s">
        <v>141</v>
      </c>
      <c r="E349" s="189" t="s">
        <v>5</v>
      </c>
      <c r="F349" s="190" t="s">
        <v>1263</v>
      </c>
      <c r="H349" s="191" t="s">
        <v>5</v>
      </c>
      <c r="I349" s="192"/>
      <c r="L349" s="187"/>
      <c r="M349" s="193"/>
      <c r="N349" s="194"/>
      <c r="O349" s="194"/>
      <c r="P349" s="194"/>
      <c r="Q349" s="194"/>
      <c r="R349" s="194"/>
      <c r="S349" s="194"/>
      <c r="T349" s="195"/>
      <c r="AT349" s="191" t="s">
        <v>141</v>
      </c>
      <c r="AU349" s="191" t="s">
        <v>81</v>
      </c>
      <c r="AV349" s="11" t="s">
        <v>77</v>
      </c>
      <c r="AW349" s="11" t="s">
        <v>36</v>
      </c>
      <c r="AX349" s="11" t="s">
        <v>72</v>
      </c>
      <c r="AY349" s="191" t="s">
        <v>133</v>
      </c>
    </row>
    <row r="350" spans="2:51" s="12" customFormat="1" ht="13.5">
      <c r="B350" s="196"/>
      <c r="D350" s="188" t="s">
        <v>141</v>
      </c>
      <c r="E350" s="197" t="s">
        <v>5</v>
      </c>
      <c r="F350" s="198" t="s">
        <v>1449</v>
      </c>
      <c r="H350" s="199">
        <v>6.85</v>
      </c>
      <c r="I350" s="200"/>
      <c r="L350" s="196"/>
      <c r="M350" s="201"/>
      <c r="N350" s="202"/>
      <c r="O350" s="202"/>
      <c r="P350" s="202"/>
      <c r="Q350" s="202"/>
      <c r="R350" s="202"/>
      <c r="S350" s="202"/>
      <c r="T350" s="203"/>
      <c r="AT350" s="197" t="s">
        <v>141</v>
      </c>
      <c r="AU350" s="197" t="s">
        <v>81</v>
      </c>
      <c r="AV350" s="12" t="s">
        <v>81</v>
      </c>
      <c r="AW350" s="12" t="s">
        <v>36</v>
      </c>
      <c r="AX350" s="12" t="s">
        <v>72</v>
      </c>
      <c r="AY350" s="197" t="s">
        <v>133</v>
      </c>
    </row>
    <row r="351" spans="2:51" s="13" customFormat="1" ht="13.5">
      <c r="B351" s="204"/>
      <c r="D351" s="188" t="s">
        <v>141</v>
      </c>
      <c r="E351" s="205" t="s">
        <v>5</v>
      </c>
      <c r="F351" s="206" t="s">
        <v>145</v>
      </c>
      <c r="H351" s="207">
        <v>6.85</v>
      </c>
      <c r="I351" s="208"/>
      <c r="L351" s="204"/>
      <c r="M351" s="209"/>
      <c r="N351" s="210"/>
      <c r="O351" s="210"/>
      <c r="P351" s="210"/>
      <c r="Q351" s="210"/>
      <c r="R351" s="210"/>
      <c r="S351" s="210"/>
      <c r="T351" s="211"/>
      <c r="AT351" s="205" t="s">
        <v>141</v>
      </c>
      <c r="AU351" s="205" t="s">
        <v>81</v>
      </c>
      <c r="AV351" s="13" t="s">
        <v>85</v>
      </c>
      <c r="AW351" s="13" t="s">
        <v>36</v>
      </c>
      <c r="AX351" s="13" t="s">
        <v>72</v>
      </c>
      <c r="AY351" s="205" t="s">
        <v>133</v>
      </c>
    </row>
    <row r="352" spans="2:51" s="14" customFormat="1" ht="13.5">
      <c r="B352" s="212"/>
      <c r="D352" s="213" t="s">
        <v>141</v>
      </c>
      <c r="E352" s="214" t="s">
        <v>5</v>
      </c>
      <c r="F352" s="215" t="s">
        <v>146</v>
      </c>
      <c r="H352" s="216">
        <v>6.85</v>
      </c>
      <c r="I352" s="217"/>
      <c r="L352" s="212"/>
      <c r="M352" s="218"/>
      <c r="N352" s="219"/>
      <c r="O352" s="219"/>
      <c r="P352" s="219"/>
      <c r="Q352" s="219"/>
      <c r="R352" s="219"/>
      <c r="S352" s="219"/>
      <c r="T352" s="220"/>
      <c r="AT352" s="221" t="s">
        <v>141</v>
      </c>
      <c r="AU352" s="221" t="s">
        <v>81</v>
      </c>
      <c r="AV352" s="14" t="s">
        <v>88</v>
      </c>
      <c r="AW352" s="14" t="s">
        <v>36</v>
      </c>
      <c r="AX352" s="14" t="s">
        <v>77</v>
      </c>
      <c r="AY352" s="221" t="s">
        <v>133</v>
      </c>
    </row>
    <row r="353" spans="2:65" s="1" customFormat="1" ht="22.5" customHeight="1">
      <c r="B353" s="174"/>
      <c r="C353" s="175" t="s">
        <v>548</v>
      </c>
      <c r="D353" s="175" t="s">
        <v>135</v>
      </c>
      <c r="E353" s="176" t="s">
        <v>1450</v>
      </c>
      <c r="F353" s="177" t="s">
        <v>639</v>
      </c>
      <c r="G353" s="178" t="s">
        <v>358</v>
      </c>
      <c r="H353" s="179">
        <v>13.7</v>
      </c>
      <c r="I353" s="180"/>
      <c r="J353" s="181">
        <f>ROUND(I353*H353,2)</f>
        <v>0</v>
      </c>
      <c r="K353" s="177" t="s">
        <v>139</v>
      </c>
      <c r="L353" s="41"/>
      <c r="M353" s="182" t="s">
        <v>5</v>
      </c>
      <c r="N353" s="183" t="s">
        <v>43</v>
      </c>
      <c r="O353" s="42"/>
      <c r="P353" s="184">
        <f>O353*H353</f>
        <v>0</v>
      </c>
      <c r="Q353" s="184">
        <v>0.00028</v>
      </c>
      <c r="R353" s="184">
        <f>Q353*H353</f>
        <v>0.0038359999999999996</v>
      </c>
      <c r="S353" s="184">
        <v>0</v>
      </c>
      <c r="T353" s="185">
        <f>S353*H353</f>
        <v>0</v>
      </c>
      <c r="AR353" s="24" t="s">
        <v>209</v>
      </c>
      <c r="AT353" s="24" t="s">
        <v>135</v>
      </c>
      <c r="AU353" s="24" t="s">
        <v>81</v>
      </c>
      <c r="AY353" s="24" t="s">
        <v>133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24" t="s">
        <v>77</v>
      </c>
      <c r="BK353" s="186">
        <f>ROUND(I353*H353,2)</f>
        <v>0</v>
      </c>
      <c r="BL353" s="24" t="s">
        <v>209</v>
      </c>
      <c r="BM353" s="24" t="s">
        <v>1451</v>
      </c>
    </row>
    <row r="354" spans="2:51" s="11" customFormat="1" ht="13.5">
      <c r="B354" s="187"/>
      <c r="D354" s="188" t="s">
        <v>141</v>
      </c>
      <c r="E354" s="189" t="s">
        <v>5</v>
      </c>
      <c r="F354" s="190" t="s">
        <v>1452</v>
      </c>
      <c r="H354" s="191" t="s">
        <v>5</v>
      </c>
      <c r="I354" s="192"/>
      <c r="L354" s="187"/>
      <c r="M354" s="193"/>
      <c r="N354" s="194"/>
      <c r="O354" s="194"/>
      <c r="P354" s="194"/>
      <c r="Q354" s="194"/>
      <c r="R354" s="194"/>
      <c r="S354" s="194"/>
      <c r="T354" s="195"/>
      <c r="AT354" s="191" t="s">
        <v>141</v>
      </c>
      <c r="AU354" s="191" t="s">
        <v>81</v>
      </c>
      <c r="AV354" s="11" t="s">
        <v>77</v>
      </c>
      <c r="AW354" s="11" t="s">
        <v>36</v>
      </c>
      <c r="AX354" s="11" t="s">
        <v>72</v>
      </c>
      <c r="AY354" s="191" t="s">
        <v>133</v>
      </c>
    </row>
    <row r="355" spans="2:51" s="11" customFormat="1" ht="13.5">
      <c r="B355" s="187"/>
      <c r="D355" s="188" t="s">
        <v>141</v>
      </c>
      <c r="E355" s="189" t="s">
        <v>5</v>
      </c>
      <c r="F355" s="190" t="s">
        <v>1263</v>
      </c>
      <c r="H355" s="191" t="s">
        <v>5</v>
      </c>
      <c r="I355" s="192"/>
      <c r="L355" s="187"/>
      <c r="M355" s="193"/>
      <c r="N355" s="194"/>
      <c r="O355" s="194"/>
      <c r="P355" s="194"/>
      <c r="Q355" s="194"/>
      <c r="R355" s="194"/>
      <c r="S355" s="194"/>
      <c r="T355" s="195"/>
      <c r="AT355" s="191" t="s">
        <v>141</v>
      </c>
      <c r="AU355" s="191" t="s">
        <v>81</v>
      </c>
      <c r="AV355" s="11" t="s">
        <v>77</v>
      </c>
      <c r="AW355" s="11" t="s">
        <v>36</v>
      </c>
      <c r="AX355" s="11" t="s">
        <v>72</v>
      </c>
      <c r="AY355" s="191" t="s">
        <v>133</v>
      </c>
    </row>
    <row r="356" spans="2:51" s="12" customFormat="1" ht="13.5">
      <c r="B356" s="196"/>
      <c r="D356" s="188" t="s">
        <v>141</v>
      </c>
      <c r="E356" s="197" t="s">
        <v>5</v>
      </c>
      <c r="F356" s="198" t="s">
        <v>1453</v>
      </c>
      <c r="H356" s="199">
        <v>13.7</v>
      </c>
      <c r="I356" s="200"/>
      <c r="L356" s="196"/>
      <c r="M356" s="201"/>
      <c r="N356" s="202"/>
      <c r="O356" s="202"/>
      <c r="P356" s="202"/>
      <c r="Q356" s="202"/>
      <c r="R356" s="202"/>
      <c r="S356" s="202"/>
      <c r="T356" s="203"/>
      <c r="AT356" s="197" t="s">
        <v>141</v>
      </c>
      <c r="AU356" s="197" t="s">
        <v>81</v>
      </c>
      <c r="AV356" s="12" t="s">
        <v>81</v>
      </c>
      <c r="AW356" s="12" t="s">
        <v>36</v>
      </c>
      <c r="AX356" s="12" t="s">
        <v>72</v>
      </c>
      <c r="AY356" s="197" t="s">
        <v>133</v>
      </c>
    </row>
    <row r="357" spans="2:51" s="13" customFormat="1" ht="13.5">
      <c r="B357" s="204"/>
      <c r="D357" s="188" t="s">
        <v>141</v>
      </c>
      <c r="E357" s="205" t="s">
        <v>5</v>
      </c>
      <c r="F357" s="206" t="s">
        <v>145</v>
      </c>
      <c r="H357" s="207">
        <v>13.7</v>
      </c>
      <c r="I357" s="208"/>
      <c r="L357" s="204"/>
      <c r="M357" s="209"/>
      <c r="N357" s="210"/>
      <c r="O357" s="210"/>
      <c r="P357" s="210"/>
      <c r="Q357" s="210"/>
      <c r="R357" s="210"/>
      <c r="S357" s="210"/>
      <c r="T357" s="211"/>
      <c r="AT357" s="205" t="s">
        <v>141</v>
      </c>
      <c r="AU357" s="205" t="s">
        <v>81</v>
      </c>
      <c r="AV357" s="13" t="s">
        <v>85</v>
      </c>
      <c r="AW357" s="13" t="s">
        <v>36</v>
      </c>
      <c r="AX357" s="13" t="s">
        <v>72</v>
      </c>
      <c r="AY357" s="205" t="s">
        <v>133</v>
      </c>
    </row>
    <row r="358" spans="2:51" s="14" customFormat="1" ht="13.5">
      <c r="B358" s="212"/>
      <c r="D358" s="213" t="s">
        <v>141</v>
      </c>
      <c r="E358" s="214" t="s">
        <v>5</v>
      </c>
      <c r="F358" s="215" t="s">
        <v>146</v>
      </c>
      <c r="H358" s="216">
        <v>13.7</v>
      </c>
      <c r="I358" s="217"/>
      <c r="L358" s="212"/>
      <c r="M358" s="218"/>
      <c r="N358" s="219"/>
      <c r="O358" s="219"/>
      <c r="P358" s="219"/>
      <c r="Q358" s="219"/>
      <c r="R358" s="219"/>
      <c r="S358" s="219"/>
      <c r="T358" s="220"/>
      <c r="AT358" s="221" t="s">
        <v>141</v>
      </c>
      <c r="AU358" s="221" t="s">
        <v>81</v>
      </c>
      <c r="AV358" s="14" t="s">
        <v>88</v>
      </c>
      <c r="AW358" s="14" t="s">
        <v>36</v>
      </c>
      <c r="AX358" s="14" t="s">
        <v>77</v>
      </c>
      <c r="AY358" s="221" t="s">
        <v>133</v>
      </c>
    </row>
    <row r="359" spans="2:65" s="1" customFormat="1" ht="22.5" customHeight="1">
      <c r="B359" s="174"/>
      <c r="C359" s="175" t="s">
        <v>554</v>
      </c>
      <c r="D359" s="175" t="s">
        <v>135</v>
      </c>
      <c r="E359" s="176" t="s">
        <v>644</v>
      </c>
      <c r="F359" s="177" t="s">
        <v>645</v>
      </c>
      <c r="G359" s="178" t="s">
        <v>163</v>
      </c>
      <c r="H359" s="179">
        <v>0.009</v>
      </c>
      <c r="I359" s="180"/>
      <c r="J359" s="181">
        <f>ROUND(I359*H359,2)</f>
        <v>0</v>
      </c>
      <c r="K359" s="177" t="s">
        <v>139</v>
      </c>
      <c r="L359" s="41"/>
      <c r="M359" s="182" t="s">
        <v>5</v>
      </c>
      <c r="N359" s="183" t="s">
        <v>43</v>
      </c>
      <c r="O359" s="42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AR359" s="24" t="s">
        <v>209</v>
      </c>
      <c r="AT359" s="24" t="s">
        <v>135</v>
      </c>
      <c r="AU359" s="24" t="s">
        <v>81</v>
      </c>
      <c r="AY359" s="24" t="s">
        <v>133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24" t="s">
        <v>77</v>
      </c>
      <c r="BK359" s="186">
        <f>ROUND(I359*H359,2)</f>
        <v>0</v>
      </c>
      <c r="BL359" s="24" t="s">
        <v>209</v>
      </c>
      <c r="BM359" s="24" t="s">
        <v>1454</v>
      </c>
    </row>
    <row r="360" spans="2:63" s="10" customFormat="1" ht="29.85" customHeight="1">
      <c r="B360" s="160"/>
      <c r="D360" s="171" t="s">
        <v>71</v>
      </c>
      <c r="E360" s="172" t="s">
        <v>204</v>
      </c>
      <c r="F360" s="172" t="s">
        <v>205</v>
      </c>
      <c r="I360" s="163"/>
      <c r="J360" s="173">
        <f>BK360</f>
        <v>0</v>
      </c>
      <c r="L360" s="160"/>
      <c r="M360" s="165"/>
      <c r="N360" s="166"/>
      <c r="O360" s="166"/>
      <c r="P360" s="167">
        <f>SUM(P361:P382)</f>
        <v>0</v>
      </c>
      <c r="Q360" s="166"/>
      <c r="R360" s="167">
        <f>SUM(R361:R382)</f>
        <v>0</v>
      </c>
      <c r="S360" s="166"/>
      <c r="T360" s="168">
        <f>SUM(T361:T382)</f>
        <v>0</v>
      </c>
      <c r="AR360" s="161" t="s">
        <v>81</v>
      </c>
      <c r="AT360" s="169" t="s">
        <v>71</v>
      </c>
      <c r="AU360" s="169" t="s">
        <v>77</v>
      </c>
      <c r="AY360" s="161" t="s">
        <v>133</v>
      </c>
      <c r="BK360" s="170">
        <f>SUM(BK361:BK382)</f>
        <v>0</v>
      </c>
    </row>
    <row r="361" spans="2:65" s="1" customFormat="1" ht="22.5" customHeight="1">
      <c r="B361" s="174"/>
      <c r="C361" s="175" t="s">
        <v>561</v>
      </c>
      <c r="D361" s="175" t="s">
        <v>135</v>
      </c>
      <c r="E361" s="176" t="s">
        <v>1455</v>
      </c>
      <c r="F361" s="177" t="s">
        <v>1456</v>
      </c>
      <c r="G361" s="178" t="s">
        <v>236</v>
      </c>
      <c r="H361" s="179">
        <v>27.85</v>
      </c>
      <c r="I361" s="180"/>
      <c r="J361" s="181">
        <f>ROUND(I361*H361,2)</f>
        <v>0</v>
      </c>
      <c r="K361" s="177" t="s">
        <v>5</v>
      </c>
      <c r="L361" s="41"/>
      <c r="M361" s="182" t="s">
        <v>5</v>
      </c>
      <c r="N361" s="183" t="s">
        <v>43</v>
      </c>
      <c r="O361" s="42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AR361" s="24" t="s">
        <v>209</v>
      </c>
      <c r="AT361" s="24" t="s">
        <v>135</v>
      </c>
      <c r="AU361" s="24" t="s">
        <v>81</v>
      </c>
      <c r="AY361" s="24" t="s">
        <v>133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24" t="s">
        <v>77</v>
      </c>
      <c r="BK361" s="186">
        <f>ROUND(I361*H361,2)</f>
        <v>0</v>
      </c>
      <c r="BL361" s="24" t="s">
        <v>209</v>
      </c>
      <c r="BM361" s="24" t="s">
        <v>1457</v>
      </c>
    </row>
    <row r="362" spans="2:51" s="11" customFormat="1" ht="13.5">
      <c r="B362" s="187"/>
      <c r="D362" s="188" t="s">
        <v>141</v>
      </c>
      <c r="E362" s="189" t="s">
        <v>5</v>
      </c>
      <c r="F362" s="190" t="s">
        <v>1458</v>
      </c>
      <c r="H362" s="191" t="s">
        <v>5</v>
      </c>
      <c r="I362" s="192"/>
      <c r="L362" s="187"/>
      <c r="M362" s="193"/>
      <c r="N362" s="194"/>
      <c r="O362" s="194"/>
      <c r="P362" s="194"/>
      <c r="Q362" s="194"/>
      <c r="R362" s="194"/>
      <c r="S362" s="194"/>
      <c r="T362" s="195"/>
      <c r="AT362" s="191" t="s">
        <v>141</v>
      </c>
      <c r="AU362" s="191" t="s">
        <v>81</v>
      </c>
      <c r="AV362" s="11" t="s">
        <v>77</v>
      </c>
      <c r="AW362" s="11" t="s">
        <v>36</v>
      </c>
      <c r="AX362" s="11" t="s">
        <v>72</v>
      </c>
      <c r="AY362" s="191" t="s">
        <v>133</v>
      </c>
    </row>
    <row r="363" spans="2:51" s="11" customFormat="1" ht="13.5">
      <c r="B363" s="187"/>
      <c r="D363" s="188" t="s">
        <v>141</v>
      </c>
      <c r="E363" s="189" t="s">
        <v>5</v>
      </c>
      <c r="F363" s="190" t="s">
        <v>1459</v>
      </c>
      <c r="H363" s="191" t="s">
        <v>5</v>
      </c>
      <c r="I363" s="192"/>
      <c r="L363" s="187"/>
      <c r="M363" s="193"/>
      <c r="N363" s="194"/>
      <c r="O363" s="194"/>
      <c r="P363" s="194"/>
      <c r="Q363" s="194"/>
      <c r="R363" s="194"/>
      <c r="S363" s="194"/>
      <c r="T363" s="195"/>
      <c r="AT363" s="191" t="s">
        <v>141</v>
      </c>
      <c r="AU363" s="191" t="s">
        <v>81</v>
      </c>
      <c r="AV363" s="11" t="s">
        <v>77</v>
      </c>
      <c r="AW363" s="11" t="s">
        <v>36</v>
      </c>
      <c r="AX363" s="11" t="s">
        <v>72</v>
      </c>
      <c r="AY363" s="191" t="s">
        <v>133</v>
      </c>
    </row>
    <row r="364" spans="2:51" s="11" customFormat="1" ht="13.5">
      <c r="B364" s="187"/>
      <c r="D364" s="188" t="s">
        <v>141</v>
      </c>
      <c r="E364" s="189" t="s">
        <v>5</v>
      </c>
      <c r="F364" s="190" t="s">
        <v>1460</v>
      </c>
      <c r="H364" s="191" t="s">
        <v>5</v>
      </c>
      <c r="I364" s="192"/>
      <c r="L364" s="187"/>
      <c r="M364" s="193"/>
      <c r="N364" s="194"/>
      <c r="O364" s="194"/>
      <c r="P364" s="194"/>
      <c r="Q364" s="194"/>
      <c r="R364" s="194"/>
      <c r="S364" s="194"/>
      <c r="T364" s="195"/>
      <c r="AT364" s="191" t="s">
        <v>141</v>
      </c>
      <c r="AU364" s="191" t="s">
        <v>81</v>
      </c>
      <c r="AV364" s="11" t="s">
        <v>77</v>
      </c>
      <c r="AW364" s="11" t="s">
        <v>36</v>
      </c>
      <c r="AX364" s="11" t="s">
        <v>72</v>
      </c>
      <c r="AY364" s="191" t="s">
        <v>133</v>
      </c>
    </row>
    <row r="365" spans="2:51" s="12" customFormat="1" ht="13.5">
      <c r="B365" s="196"/>
      <c r="D365" s="188" t="s">
        <v>141</v>
      </c>
      <c r="E365" s="197" t="s">
        <v>5</v>
      </c>
      <c r="F365" s="198" t="s">
        <v>1461</v>
      </c>
      <c r="H365" s="199">
        <v>21.6</v>
      </c>
      <c r="I365" s="200"/>
      <c r="L365" s="196"/>
      <c r="M365" s="201"/>
      <c r="N365" s="202"/>
      <c r="O365" s="202"/>
      <c r="P365" s="202"/>
      <c r="Q365" s="202"/>
      <c r="R365" s="202"/>
      <c r="S365" s="202"/>
      <c r="T365" s="203"/>
      <c r="AT365" s="197" t="s">
        <v>141</v>
      </c>
      <c r="AU365" s="197" t="s">
        <v>81</v>
      </c>
      <c r="AV365" s="12" t="s">
        <v>81</v>
      </c>
      <c r="AW365" s="12" t="s">
        <v>36</v>
      </c>
      <c r="AX365" s="12" t="s">
        <v>72</v>
      </c>
      <c r="AY365" s="197" t="s">
        <v>133</v>
      </c>
    </row>
    <row r="366" spans="2:51" s="12" customFormat="1" ht="13.5">
      <c r="B366" s="196"/>
      <c r="D366" s="188" t="s">
        <v>141</v>
      </c>
      <c r="E366" s="197" t="s">
        <v>5</v>
      </c>
      <c r="F366" s="198" t="s">
        <v>1462</v>
      </c>
      <c r="H366" s="199">
        <v>6.25</v>
      </c>
      <c r="I366" s="200"/>
      <c r="L366" s="196"/>
      <c r="M366" s="201"/>
      <c r="N366" s="202"/>
      <c r="O366" s="202"/>
      <c r="P366" s="202"/>
      <c r="Q366" s="202"/>
      <c r="R366" s="202"/>
      <c r="S366" s="202"/>
      <c r="T366" s="203"/>
      <c r="AT366" s="197" t="s">
        <v>141</v>
      </c>
      <c r="AU366" s="197" t="s">
        <v>81</v>
      </c>
      <c r="AV366" s="12" t="s">
        <v>81</v>
      </c>
      <c r="AW366" s="12" t="s">
        <v>36</v>
      </c>
      <c r="AX366" s="12" t="s">
        <v>72</v>
      </c>
      <c r="AY366" s="197" t="s">
        <v>133</v>
      </c>
    </row>
    <row r="367" spans="2:51" s="13" customFormat="1" ht="13.5">
      <c r="B367" s="204"/>
      <c r="D367" s="188" t="s">
        <v>141</v>
      </c>
      <c r="E367" s="205" t="s">
        <v>5</v>
      </c>
      <c r="F367" s="206" t="s">
        <v>145</v>
      </c>
      <c r="H367" s="207">
        <v>27.85</v>
      </c>
      <c r="I367" s="208"/>
      <c r="L367" s="204"/>
      <c r="M367" s="209"/>
      <c r="N367" s="210"/>
      <c r="O367" s="210"/>
      <c r="P367" s="210"/>
      <c r="Q367" s="210"/>
      <c r="R367" s="210"/>
      <c r="S367" s="210"/>
      <c r="T367" s="211"/>
      <c r="AT367" s="205" t="s">
        <v>141</v>
      </c>
      <c r="AU367" s="205" t="s">
        <v>81</v>
      </c>
      <c r="AV367" s="13" t="s">
        <v>85</v>
      </c>
      <c r="AW367" s="13" t="s">
        <v>36</v>
      </c>
      <c r="AX367" s="13" t="s">
        <v>72</v>
      </c>
      <c r="AY367" s="205" t="s">
        <v>133</v>
      </c>
    </row>
    <row r="368" spans="2:51" s="14" customFormat="1" ht="13.5">
      <c r="B368" s="212"/>
      <c r="D368" s="213" t="s">
        <v>141</v>
      </c>
      <c r="E368" s="214" t="s">
        <v>5</v>
      </c>
      <c r="F368" s="215" t="s">
        <v>146</v>
      </c>
      <c r="H368" s="216">
        <v>27.85</v>
      </c>
      <c r="I368" s="217"/>
      <c r="L368" s="212"/>
      <c r="M368" s="218"/>
      <c r="N368" s="219"/>
      <c r="O368" s="219"/>
      <c r="P368" s="219"/>
      <c r="Q368" s="219"/>
      <c r="R368" s="219"/>
      <c r="S368" s="219"/>
      <c r="T368" s="220"/>
      <c r="AT368" s="221" t="s">
        <v>141</v>
      </c>
      <c r="AU368" s="221" t="s">
        <v>81</v>
      </c>
      <c r="AV368" s="14" t="s">
        <v>88</v>
      </c>
      <c r="AW368" s="14" t="s">
        <v>36</v>
      </c>
      <c r="AX368" s="14" t="s">
        <v>77</v>
      </c>
      <c r="AY368" s="221" t="s">
        <v>133</v>
      </c>
    </row>
    <row r="369" spans="2:65" s="1" customFormat="1" ht="22.5" customHeight="1">
      <c r="B369" s="174"/>
      <c r="C369" s="175" t="s">
        <v>572</v>
      </c>
      <c r="D369" s="175" t="s">
        <v>135</v>
      </c>
      <c r="E369" s="176" t="s">
        <v>1463</v>
      </c>
      <c r="F369" s="177" t="s">
        <v>1464</v>
      </c>
      <c r="G369" s="178" t="s">
        <v>236</v>
      </c>
      <c r="H369" s="179">
        <v>5.52</v>
      </c>
      <c r="I369" s="180"/>
      <c r="J369" s="181">
        <f>ROUND(I369*H369,2)</f>
        <v>0</v>
      </c>
      <c r="K369" s="177" t="s">
        <v>5</v>
      </c>
      <c r="L369" s="41"/>
      <c r="M369" s="182" t="s">
        <v>5</v>
      </c>
      <c r="N369" s="183" t="s">
        <v>43</v>
      </c>
      <c r="O369" s="42"/>
      <c r="P369" s="184">
        <f>O369*H369</f>
        <v>0</v>
      </c>
      <c r="Q369" s="184">
        <v>0</v>
      </c>
      <c r="R369" s="184">
        <f>Q369*H369</f>
        <v>0</v>
      </c>
      <c r="S369" s="184">
        <v>0</v>
      </c>
      <c r="T369" s="185">
        <f>S369*H369</f>
        <v>0</v>
      </c>
      <c r="AR369" s="24" t="s">
        <v>209</v>
      </c>
      <c r="AT369" s="24" t="s">
        <v>135</v>
      </c>
      <c r="AU369" s="24" t="s">
        <v>81</v>
      </c>
      <c r="AY369" s="24" t="s">
        <v>133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24" t="s">
        <v>77</v>
      </c>
      <c r="BK369" s="186">
        <f>ROUND(I369*H369,2)</f>
        <v>0</v>
      </c>
      <c r="BL369" s="24" t="s">
        <v>209</v>
      </c>
      <c r="BM369" s="24" t="s">
        <v>1465</v>
      </c>
    </row>
    <row r="370" spans="2:51" s="11" customFormat="1" ht="13.5">
      <c r="B370" s="187"/>
      <c r="D370" s="188" t="s">
        <v>141</v>
      </c>
      <c r="E370" s="189" t="s">
        <v>5</v>
      </c>
      <c r="F370" s="190" t="s">
        <v>1466</v>
      </c>
      <c r="H370" s="191" t="s">
        <v>5</v>
      </c>
      <c r="I370" s="192"/>
      <c r="L370" s="187"/>
      <c r="M370" s="193"/>
      <c r="N370" s="194"/>
      <c r="O370" s="194"/>
      <c r="P370" s="194"/>
      <c r="Q370" s="194"/>
      <c r="R370" s="194"/>
      <c r="S370" s="194"/>
      <c r="T370" s="195"/>
      <c r="AT370" s="191" t="s">
        <v>141</v>
      </c>
      <c r="AU370" s="191" t="s">
        <v>81</v>
      </c>
      <c r="AV370" s="11" t="s">
        <v>77</v>
      </c>
      <c r="AW370" s="11" t="s">
        <v>36</v>
      </c>
      <c r="AX370" s="11" t="s">
        <v>72</v>
      </c>
      <c r="AY370" s="191" t="s">
        <v>133</v>
      </c>
    </row>
    <row r="371" spans="2:51" s="11" customFormat="1" ht="13.5">
      <c r="B371" s="187"/>
      <c r="D371" s="188" t="s">
        <v>141</v>
      </c>
      <c r="E371" s="189" t="s">
        <v>5</v>
      </c>
      <c r="F371" s="190" t="s">
        <v>1459</v>
      </c>
      <c r="H371" s="191" t="s">
        <v>5</v>
      </c>
      <c r="I371" s="192"/>
      <c r="L371" s="187"/>
      <c r="M371" s="193"/>
      <c r="N371" s="194"/>
      <c r="O371" s="194"/>
      <c r="P371" s="194"/>
      <c r="Q371" s="194"/>
      <c r="R371" s="194"/>
      <c r="S371" s="194"/>
      <c r="T371" s="195"/>
      <c r="AT371" s="191" t="s">
        <v>141</v>
      </c>
      <c r="AU371" s="191" t="s">
        <v>81</v>
      </c>
      <c r="AV371" s="11" t="s">
        <v>77</v>
      </c>
      <c r="AW371" s="11" t="s">
        <v>36</v>
      </c>
      <c r="AX371" s="11" t="s">
        <v>72</v>
      </c>
      <c r="AY371" s="191" t="s">
        <v>133</v>
      </c>
    </row>
    <row r="372" spans="2:51" s="11" customFormat="1" ht="13.5">
      <c r="B372" s="187"/>
      <c r="D372" s="188" t="s">
        <v>141</v>
      </c>
      <c r="E372" s="189" t="s">
        <v>5</v>
      </c>
      <c r="F372" s="190" t="s">
        <v>1467</v>
      </c>
      <c r="H372" s="191" t="s">
        <v>5</v>
      </c>
      <c r="I372" s="192"/>
      <c r="L372" s="187"/>
      <c r="M372" s="193"/>
      <c r="N372" s="194"/>
      <c r="O372" s="194"/>
      <c r="P372" s="194"/>
      <c r="Q372" s="194"/>
      <c r="R372" s="194"/>
      <c r="S372" s="194"/>
      <c r="T372" s="195"/>
      <c r="AT372" s="191" t="s">
        <v>141</v>
      </c>
      <c r="AU372" s="191" t="s">
        <v>81</v>
      </c>
      <c r="AV372" s="11" t="s">
        <v>77</v>
      </c>
      <c r="AW372" s="11" t="s">
        <v>36</v>
      </c>
      <c r="AX372" s="11" t="s">
        <v>72</v>
      </c>
      <c r="AY372" s="191" t="s">
        <v>133</v>
      </c>
    </row>
    <row r="373" spans="2:51" s="12" customFormat="1" ht="13.5">
      <c r="B373" s="196"/>
      <c r="D373" s="188" t="s">
        <v>141</v>
      </c>
      <c r="E373" s="197" t="s">
        <v>5</v>
      </c>
      <c r="F373" s="198" t="s">
        <v>1468</v>
      </c>
      <c r="H373" s="199">
        <v>5.52</v>
      </c>
      <c r="I373" s="200"/>
      <c r="L373" s="196"/>
      <c r="M373" s="201"/>
      <c r="N373" s="202"/>
      <c r="O373" s="202"/>
      <c r="P373" s="202"/>
      <c r="Q373" s="202"/>
      <c r="R373" s="202"/>
      <c r="S373" s="202"/>
      <c r="T373" s="203"/>
      <c r="AT373" s="197" t="s">
        <v>141</v>
      </c>
      <c r="AU373" s="197" t="s">
        <v>81</v>
      </c>
      <c r="AV373" s="12" t="s">
        <v>81</v>
      </c>
      <c r="AW373" s="12" t="s">
        <v>36</v>
      </c>
      <c r="AX373" s="12" t="s">
        <v>72</v>
      </c>
      <c r="AY373" s="197" t="s">
        <v>133</v>
      </c>
    </row>
    <row r="374" spans="2:51" s="13" customFormat="1" ht="13.5">
      <c r="B374" s="204"/>
      <c r="D374" s="188" t="s">
        <v>141</v>
      </c>
      <c r="E374" s="205" t="s">
        <v>5</v>
      </c>
      <c r="F374" s="206" t="s">
        <v>145</v>
      </c>
      <c r="H374" s="207">
        <v>5.52</v>
      </c>
      <c r="I374" s="208"/>
      <c r="L374" s="204"/>
      <c r="M374" s="209"/>
      <c r="N374" s="210"/>
      <c r="O374" s="210"/>
      <c r="P374" s="210"/>
      <c r="Q374" s="210"/>
      <c r="R374" s="210"/>
      <c r="S374" s="210"/>
      <c r="T374" s="211"/>
      <c r="AT374" s="205" t="s">
        <v>141</v>
      </c>
      <c r="AU374" s="205" t="s">
        <v>81</v>
      </c>
      <c r="AV374" s="13" t="s">
        <v>85</v>
      </c>
      <c r="AW374" s="13" t="s">
        <v>36</v>
      </c>
      <c r="AX374" s="13" t="s">
        <v>72</v>
      </c>
      <c r="AY374" s="205" t="s">
        <v>133</v>
      </c>
    </row>
    <row r="375" spans="2:51" s="14" customFormat="1" ht="13.5">
      <c r="B375" s="212"/>
      <c r="D375" s="213" t="s">
        <v>141</v>
      </c>
      <c r="E375" s="214" t="s">
        <v>5</v>
      </c>
      <c r="F375" s="215" t="s">
        <v>146</v>
      </c>
      <c r="H375" s="216">
        <v>5.52</v>
      </c>
      <c r="I375" s="217"/>
      <c r="L375" s="212"/>
      <c r="M375" s="218"/>
      <c r="N375" s="219"/>
      <c r="O375" s="219"/>
      <c r="P375" s="219"/>
      <c r="Q375" s="219"/>
      <c r="R375" s="219"/>
      <c r="S375" s="219"/>
      <c r="T375" s="220"/>
      <c r="AT375" s="221" t="s">
        <v>141</v>
      </c>
      <c r="AU375" s="221" t="s">
        <v>81</v>
      </c>
      <c r="AV375" s="14" t="s">
        <v>88</v>
      </c>
      <c r="AW375" s="14" t="s">
        <v>36</v>
      </c>
      <c r="AX375" s="14" t="s">
        <v>77</v>
      </c>
      <c r="AY375" s="221" t="s">
        <v>133</v>
      </c>
    </row>
    <row r="376" spans="2:65" s="1" customFormat="1" ht="22.5" customHeight="1">
      <c r="B376" s="174"/>
      <c r="C376" s="175" t="s">
        <v>579</v>
      </c>
      <c r="D376" s="175" t="s">
        <v>135</v>
      </c>
      <c r="E376" s="176" t="s">
        <v>1469</v>
      </c>
      <c r="F376" s="177" t="s">
        <v>1470</v>
      </c>
      <c r="G376" s="178" t="s">
        <v>236</v>
      </c>
      <c r="H376" s="179">
        <v>2</v>
      </c>
      <c r="I376" s="180"/>
      <c r="J376" s="181">
        <f>ROUND(I376*H376,2)</f>
        <v>0</v>
      </c>
      <c r="K376" s="177" t="s">
        <v>5</v>
      </c>
      <c r="L376" s="41"/>
      <c r="M376" s="182" t="s">
        <v>5</v>
      </c>
      <c r="N376" s="183" t="s">
        <v>43</v>
      </c>
      <c r="O376" s="42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AR376" s="24" t="s">
        <v>209</v>
      </c>
      <c r="AT376" s="24" t="s">
        <v>135</v>
      </c>
      <c r="AU376" s="24" t="s">
        <v>81</v>
      </c>
      <c r="AY376" s="24" t="s">
        <v>133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24" t="s">
        <v>77</v>
      </c>
      <c r="BK376" s="186">
        <f>ROUND(I376*H376,2)</f>
        <v>0</v>
      </c>
      <c r="BL376" s="24" t="s">
        <v>209</v>
      </c>
      <c r="BM376" s="24" t="s">
        <v>1471</v>
      </c>
    </row>
    <row r="377" spans="2:51" s="11" customFormat="1" ht="13.5">
      <c r="B377" s="187"/>
      <c r="D377" s="188" t="s">
        <v>141</v>
      </c>
      <c r="E377" s="189" t="s">
        <v>5</v>
      </c>
      <c r="F377" s="190" t="s">
        <v>1470</v>
      </c>
      <c r="H377" s="191" t="s">
        <v>5</v>
      </c>
      <c r="I377" s="192"/>
      <c r="L377" s="187"/>
      <c r="M377" s="193"/>
      <c r="N377" s="194"/>
      <c r="O377" s="194"/>
      <c r="P377" s="194"/>
      <c r="Q377" s="194"/>
      <c r="R377" s="194"/>
      <c r="S377" s="194"/>
      <c r="T377" s="195"/>
      <c r="AT377" s="191" t="s">
        <v>141</v>
      </c>
      <c r="AU377" s="191" t="s">
        <v>81</v>
      </c>
      <c r="AV377" s="11" t="s">
        <v>77</v>
      </c>
      <c r="AW377" s="11" t="s">
        <v>36</v>
      </c>
      <c r="AX377" s="11" t="s">
        <v>72</v>
      </c>
      <c r="AY377" s="191" t="s">
        <v>133</v>
      </c>
    </row>
    <row r="378" spans="2:51" s="11" customFormat="1" ht="13.5">
      <c r="B378" s="187"/>
      <c r="D378" s="188" t="s">
        <v>141</v>
      </c>
      <c r="E378" s="189" t="s">
        <v>5</v>
      </c>
      <c r="F378" s="190" t="s">
        <v>1459</v>
      </c>
      <c r="H378" s="191" t="s">
        <v>5</v>
      </c>
      <c r="I378" s="192"/>
      <c r="L378" s="187"/>
      <c r="M378" s="193"/>
      <c r="N378" s="194"/>
      <c r="O378" s="194"/>
      <c r="P378" s="194"/>
      <c r="Q378" s="194"/>
      <c r="R378" s="194"/>
      <c r="S378" s="194"/>
      <c r="T378" s="195"/>
      <c r="AT378" s="191" t="s">
        <v>141</v>
      </c>
      <c r="AU378" s="191" t="s">
        <v>81</v>
      </c>
      <c r="AV378" s="11" t="s">
        <v>77</v>
      </c>
      <c r="AW378" s="11" t="s">
        <v>36</v>
      </c>
      <c r="AX378" s="11" t="s">
        <v>72</v>
      </c>
      <c r="AY378" s="191" t="s">
        <v>133</v>
      </c>
    </row>
    <row r="379" spans="2:51" s="11" customFormat="1" ht="13.5">
      <c r="B379" s="187"/>
      <c r="D379" s="188" t="s">
        <v>141</v>
      </c>
      <c r="E379" s="189" t="s">
        <v>5</v>
      </c>
      <c r="F379" s="190" t="s">
        <v>1472</v>
      </c>
      <c r="H379" s="191" t="s">
        <v>5</v>
      </c>
      <c r="I379" s="192"/>
      <c r="L379" s="187"/>
      <c r="M379" s="193"/>
      <c r="N379" s="194"/>
      <c r="O379" s="194"/>
      <c r="P379" s="194"/>
      <c r="Q379" s="194"/>
      <c r="R379" s="194"/>
      <c r="S379" s="194"/>
      <c r="T379" s="195"/>
      <c r="AT379" s="191" t="s">
        <v>141</v>
      </c>
      <c r="AU379" s="191" t="s">
        <v>81</v>
      </c>
      <c r="AV379" s="11" t="s">
        <v>77</v>
      </c>
      <c r="AW379" s="11" t="s">
        <v>36</v>
      </c>
      <c r="AX379" s="11" t="s">
        <v>72</v>
      </c>
      <c r="AY379" s="191" t="s">
        <v>133</v>
      </c>
    </row>
    <row r="380" spans="2:51" s="12" customFormat="1" ht="13.5">
      <c r="B380" s="196"/>
      <c r="D380" s="188" t="s">
        <v>141</v>
      </c>
      <c r="E380" s="197" t="s">
        <v>5</v>
      </c>
      <c r="F380" s="198" t="s">
        <v>81</v>
      </c>
      <c r="H380" s="199">
        <v>2</v>
      </c>
      <c r="I380" s="200"/>
      <c r="L380" s="196"/>
      <c r="M380" s="201"/>
      <c r="N380" s="202"/>
      <c r="O380" s="202"/>
      <c r="P380" s="202"/>
      <c r="Q380" s="202"/>
      <c r="R380" s="202"/>
      <c r="S380" s="202"/>
      <c r="T380" s="203"/>
      <c r="AT380" s="197" t="s">
        <v>141</v>
      </c>
      <c r="AU380" s="197" t="s">
        <v>81</v>
      </c>
      <c r="AV380" s="12" t="s">
        <v>81</v>
      </c>
      <c r="AW380" s="12" t="s">
        <v>36</v>
      </c>
      <c r="AX380" s="12" t="s">
        <v>72</v>
      </c>
      <c r="AY380" s="197" t="s">
        <v>133</v>
      </c>
    </row>
    <row r="381" spans="2:51" s="13" customFormat="1" ht="13.5">
      <c r="B381" s="204"/>
      <c r="D381" s="188" t="s">
        <v>141</v>
      </c>
      <c r="E381" s="205" t="s">
        <v>5</v>
      </c>
      <c r="F381" s="206" t="s">
        <v>145</v>
      </c>
      <c r="H381" s="207">
        <v>2</v>
      </c>
      <c r="I381" s="208"/>
      <c r="L381" s="204"/>
      <c r="M381" s="209"/>
      <c r="N381" s="210"/>
      <c r="O381" s="210"/>
      <c r="P381" s="210"/>
      <c r="Q381" s="210"/>
      <c r="R381" s="210"/>
      <c r="S381" s="210"/>
      <c r="T381" s="211"/>
      <c r="AT381" s="205" t="s">
        <v>141</v>
      </c>
      <c r="AU381" s="205" t="s">
        <v>81</v>
      </c>
      <c r="AV381" s="13" t="s">
        <v>85</v>
      </c>
      <c r="AW381" s="13" t="s">
        <v>36</v>
      </c>
      <c r="AX381" s="13" t="s">
        <v>72</v>
      </c>
      <c r="AY381" s="205" t="s">
        <v>133</v>
      </c>
    </row>
    <row r="382" spans="2:51" s="14" customFormat="1" ht="13.5">
      <c r="B382" s="212"/>
      <c r="D382" s="188" t="s">
        <v>141</v>
      </c>
      <c r="E382" s="222" t="s">
        <v>5</v>
      </c>
      <c r="F382" s="223" t="s">
        <v>146</v>
      </c>
      <c r="H382" s="224">
        <v>2</v>
      </c>
      <c r="I382" s="217"/>
      <c r="L382" s="212"/>
      <c r="M382" s="218"/>
      <c r="N382" s="219"/>
      <c r="O382" s="219"/>
      <c r="P382" s="219"/>
      <c r="Q382" s="219"/>
      <c r="R382" s="219"/>
      <c r="S382" s="219"/>
      <c r="T382" s="220"/>
      <c r="AT382" s="221" t="s">
        <v>141</v>
      </c>
      <c r="AU382" s="221" t="s">
        <v>81</v>
      </c>
      <c r="AV382" s="14" t="s">
        <v>88</v>
      </c>
      <c r="AW382" s="14" t="s">
        <v>36</v>
      </c>
      <c r="AX382" s="14" t="s">
        <v>77</v>
      </c>
      <c r="AY382" s="221" t="s">
        <v>133</v>
      </c>
    </row>
    <row r="383" spans="2:63" s="10" customFormat="1" ht="29.85" customHeight="1">
      <c r="B383" s="160"/>
      <c r="D383" s="171" t="s">
        <v>71</v>
      </c>
      <c r="E383" s="172" t="s">
        <v>1473</v>
      </c>
      <c r="F383" s="172" t="s">
        <v>1474</v>
      </c>
      <c r="I383" s="163"/>
      <c r="J383" s="173">
        <f>BK383</f>
        <v>0</v>
      </c>
      <c r="L383" s="160"/>
      <c r="M383" s="165"/>
      <c r="N383" s="166"/>
      <c r="O383" s="166"/>
      <c r="P383" s="167">
        <f>SUM(P384:P399)</f>
        <v>0</v>
      </c>
      <c r="Q383" s="166"/>
      <c r="R383" s="167">
        <f>SUM(R384:R399)</f>
        <v>0.0374616</v>
      </c>
      <c r="S383" s="166"/>
      <c r="T383" s="168">
        <f>SUM(T384:T399)</f>
        <v>0</v>
      </c>
      <c r="AR383" s="161" t="s">
        <v>81</v>
      </c>
      <c r="AT383" s="169" t="s">
        <v>71</v>
      </c>
      <c r="AU383" s="169" t="s">
        <v>77</v>
      </c>
      <c r="AY383" s="161" t="s">
        <v>133</v>
      </c>
      <c r="BK383" s="170">
        <f>SUM(BK384:BK399)</f>
        <v>0</v>
      </c>
    </row>
    <row r="384" spans="2:65" s="1" customFormat="1" ht="22.5" customHeight="1">
      <c r="B384" s="174"/>
      <c r="C384" s="175" t="s">
        <v>585</v>
      </c>
      <c r="D384" s="175" t="s">
        <v>135</v>
      </c>
      <c r="E384" s="176" t="s">
        <v>1475</v>
      </c>
      <c r="F384" s="177" t="s">
        <v>1476</v>
      </c>
      <c r="G384" s="178" t="s">
        <v>236</v>
      </c>
      <c r="H384" s="179">
        <v>43.56</v>
      </c>
      <c r="I384" s="180"/>
      <c r="J384" s="181">
        <f>ROUND(I384*H384,2)</f>
        <v>0</v>
      </c>
      <c r="K384" s="177" t="s">
        <v>139</v>
      </c>
      <c r="L384" s="41"/>
      <c r="M384" s="182" t="s">
        <v>5</v>
      </c>
      <c r="N384" s="183" t="s">
        <v>43</v>
      </c>
      <c r="O384" s="42"/>
      <c r="P384" s="184">
        <f>O384*H384</f>
        <v>0</v>
      </c>
      <c r="Q384" s="184">
        <v>0.00014</v>
      </c>
      <c r="R384" s="184">
        <f>Q384*H384</f>
        <v>0.0060983999999999995</v>
      </c>
      <c r="S384" s="184">
        <v>0</v>
      </c>
      <c r="T384" s="185">
        <f>S384*H384</f>
        <v>0</v>
      </c>
      <c r="AR384" s="24" t="s">
        <v>209</v>
      </c>
      <c r="AT384" s="24" t="s">
        <v>135</v>
      </c>
      <c r="AU384" s="24" t="s">
        <v>81</v>
      </c>
      <c r="AY384" s="24" t="s">
        <v>133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24" t="s">
        <v>77</v>
      </c>
      <c r="BK384" s="186">
        <f>ROUND(I384*H384,2)</f>
        <v>0</v>
      </c>
      <c r="BL384" s="24" t="s">
        <v>209</v>
      </c>
      <c r="BM384" s="24" t="s">
        <v>1477</v>
      </c>
    </row>
    <row r="385" spans="2:51" s="11" customFormat="1" ht="13.5">
      <c r="B385" s="187"/>
      <c r="D385" s="188" t="s">
        <v>141</v>
      </c>
      <c r="E385" s="189" t="s">
        <v>5</v>
      </c>
      <c r="F385" s="190" t="s">
        <v>1394</v>
      </c>
      <c r="H385" s="191" t="s">
        <v>5</v>
      </c>
      <c r="I385" s="192"/>
      <c r="L385" s="187"/>
      <c r="M385" s="193"/>
      <c r="N385" s="194"/>
      <c r="O385" s="194"/>
      <c r="P385" s="194"/>
      <c r="Q385" s="194"/>
      <c r="R385" s="194"/>
      <c r="S385" s="194"/>
      <c r="T385" s="195"/>
      <c r="AT385" s="191" t="s">
        <v>141</v>
      </c>
      <c r="AU385" s="191" t="s">
        <v>81</v>
      </c>
      <c r="AV385" s="11" t="s">
        <v>77</v>
      </c>
      <c r="AW385" s="11" t="s">
        <v>36</v>
      </c>
      <c r="AX385" s="11" t="s">
        <v>72</v>
      </c>
      <c r="AY385" s="191" t="s">
        <v>133</v>
      </c>
    </row>
    <row r="386" spans="2:51" s="11" customFormat="1" ht="13.5">
      <c r="B386" s="187"/>
      <c r="D386" s="188" t="s">
        <v>141</v>
      </c>
      <c r="E386" s="189" t="s">
        <v>5</v>
      </c>
      <c r="F386" s="190" t="s">
        <v>1263</v>
      </c>
      <c r="H386" s="191" t="s">
        <v>5</v>
      </c>
      <c r="I386" s="192"/>
      <c r="L386" s="187"/>
      <c r="M386" s="193"/>
      <c r="N386" s="194"/>
      <c r="O386" s="194"/>
      <c r="P386" s="194"/>
      <c r="Q386" s="194"/>
      <c r="R386" s="194"/>
      <c r="S386" s="194"/>
      <c r="T386" s="195"/>
      <c r="AT386" s="191" t="s">
        <v>141</v>
      </c>
      <c r="AU386" s="191" t="s">
        <v>81</v>
      </c>
      <c r="AV386" s="11" t="s">
        <v>77</v>
      </c>
      <c r="AW386" s="11" t="s">
        <v>36</v>
      </c>
      <c r="AX386" s="11" t="s">
        <v>72</v>
      </c>
      <c r="AY386" s="191" t="s">
        <v>133</v>
      </c>
    </row>
    <row r="387" spans="2:51" s="12" customFormat="1" ht="13.5">
      <c r="B387" s="196"/>
      <c r="D387" s="188" t="s">
        <v>141</v>
      </c>
      <c r="E387" s="197" t="s">
        <v>5</v>
      </c>
      <c r="F387" s="198" t="s">
        <v>1395</v>
      </c>
      <c r="H387" s="199">
        <v>39.42</v>
      </c>
      <c r="I387" s="200"/>
      <c r="L387" s="196"/>
      <c r="M387" s="201"/>
      <c r="N387" s="202"/>
      <c r="O387" s="202"/>
      <c r="P387" s="202"/>
      <c r="Q387" s="202"/>
      <c r="R387" s="202"/>
      <c r="S387" s="202"/>
      <c r="T387" s="203"/>
      <c r="AT387" s="197" t="s">
        <v>141</v>
      </c>
      <c r="AU387" s="197" t="s">
        <v>81</v>
      </c>
      <c r="AV387" s="12" t="s">
        <v>81</v>
      </c>
      <c r="AW387" s="12" t="s">
        <v>36</v>
      </c>
      <c r="AX387" s="12" t="s">
        <v>72</v>
      </c>
      <c r="AY387" s="197" t="s">
        <v>133</v>
      </c>
    </row>
    <row r="388" spans="2:51" s="12" customFormat="1" ht="13.5">
      <c r="B388" s="196"/>
      <c r="D388" s="188" t="s">
        <v>141</v>
      </c>
      <c r="E388" s="197" t="s">
        <v>5</v>
      </c>
      <c r="F388" s="198" t="s">
        <v>1396</v>
      </c>
      <c r="H388" s="199">
        <v>1.755</v>
      </c>
      <c r="I388" s="200"/>
      <c r="L388" s="196"/>
      <c r="M388" s="201"/>
      <c r="N388" s="202"/>
      <c r="O388" s="202"/>
      <c r="P388" s="202"/>
      <c r="Q388" s="202"/>
      <c r="R388" s="202"/>
      <c r="S388" s="202"/>
      <c r="T388" s="203"/>
      <c r="AT388" s="197" t="s">
        <v>141</v>
      </c>
      <c r="AU388" s="197" t="s">
        <v>81</v>
      </c>
      <c r="AV388" s="12" t="s">
        <v>81</v>
      </c>
      <c r="AW388" s="12" t="s">
        <v>36</v>
      </c>
      <c r="AX388" s="12" t="s">
        <v>72</v>
      </c>
      <c r="AY388" s="197" t="s">
        <v>133</v>
      </c>
    </row>
    <row r="389" spans="2:51" s="12" customFormat="1" ht="13.5">
      <c r="B389" s="196"/>
      <c r="D389" s="188" t="s">
        <v>141</v>
      </c>
      <c r="E389" s="197" t="s">
        <v>5</v>
      </c>
      <c r="F389" s="198" t="s">
        <v>1397</v>
      </c>
      <c r="H389" s="199">
        <v>2.385</v>
      </c>
      <c r="I389" s="200"/>
      <c r="L389" s="196"/>
      <c r="M389" s="201"/>
      <c r="N389" s="202"/>
      <c r="O389" s="202"/>
      <c r="P389" s="202"/>
      <c r="Q389" s="202"/>
      <c r="R389" s="202"/>
      <c r="S389" s="202"/>
      <c r="T389" s="203"/>
      <c r="AT389" s="197" t="s">
        <v>141</v>
      </c>
      <c r="AU389" s="197" t="s">
        <v>81</v>
      </c>
      <c r="AV389" s="12" t="s">
        <v>81</v>
      </c>
      <c r="AW389" s="12" t="s">
        <v>36</v>
      </c>
      <c r="AX389" s="12" t="s">
        <v>72</v>
      </c>
      <c r="AY389" s="197" t="s">
        <v>133</v>
      </c>
    </row>
    <row r="390" spans="2:51" s="13" customFormat="1" ht="13.5">
      <c r="B390" s="204"/>
      <c r="D390" s="188" t="s">
        <v>141</v>
      </c>
      <c r="E390" s="205" t="s">
        <v>5</v>
      </c>
      <c r="F390" s="206" t="s">
        <v>145</v>
      </c>
      <c r="H390" s="207">
        <v>43.56</v>
      </c>
      <c r="I390" s="208"/>
      <c r="L390" s="204"/>
      <c r="M390" s="209"/>
      <c r="N390" s="210"/>
      <c r="O390" s="210"/>
      <c r="P390" s="210"/>
      <c r="Q390" s="210"/>
      <c r="R390" s="210"/>
      <c r="S390" s="210"/>
      <c r="T390" s="211"/>
      <c r="AT390" s="205" t="s">
        <v>141</v>
      </c>
      <c r="AU390" s="205" t="s">
        <v>81</v>
      </c>
      <c r="AV390" s="13" t="s">
        <v>85</v>
      </c>
      <c r="AW390" s="13" t="s">
        <v>36</v>
      </c>
      <c r="AX390" s="13" t="s">
        <v>72</v>
      </c>
      <c r="AY390" s="205" t="s">
        <v>133</v>
      </c>
    </row>
    <row r="391" spans="2:51" s="14" customFormat="1" ht="13.5">
      <c r="B391" s="212"/>
      <c r="D391" s="213" t="s">
        <v>141</v>
      </c>
      <c r="E391" s="214" t="s">
        <v>5</v>
      </c>
      <c r="F391" s="215" t="s">
        <v>146</v>
      </c>
      <c r="H391" s="216">
        <v>43.56</v>
      </c>
      <c r="I391" s="217"/>
      <c r="L391" s="212"/>
      <c r="M391" s="218"/>
      <c r="N391" s="219"/>
      <c r="O391" s="219"/>
      <c r="P391" s="219"/>
      <c r="Q391" s="219"/>
      <c r="R391" s="219"/>
      <c r="S391" s="219"/>
      <c r="T391" s="220"/>
      <c r="AT391" s="221" t="s">
        <v>141</v>
      </c>
      <c r="AU391" s="221" t="s">
        <v>81</v>
      </c>
      <c r="AV391" s="14" t="s">
        <v>88</v>
      </c>
      <c r="AW391" s="14" t="s">
        <v>36</v>
      </c>
      <c r="AX391" s="14" t="s">
        <v>77</v>
      </c>
      <c r="AY391" s="221" t="s">
        <v>133</v>
      </c>
    </row>
    <row r="392" spans="2:65" s="1" customFormat="1" ht="22.5" customHeight="1">
      <c r="B392" s="174"/>
      <c r="C392" s="175" t="s">
        <v>589</v>
      </c>
      <c r="D392" s="175" t="s">
        <v>135</v>
      </c>
      <c r="E392" s="176" t="s">
        <v>1478</v>
      </c>
      <c r="F392" s="177" t="s">
        <v>1479</v>
      </c>
      <c r="G392" s="178" t="s">
        <v>236</v>
      </c>
      <c r="H392" s="179">
        <v>43.56</v>
      </c>
      <c r="I392" s="180"/>
      <c r="J392" s="181">
        <f>ROUND(I392*H392,2)</f>
        <v>0</v>
      </c>
      <c r="K392" s="177" t="s">
        <v>139</v>
      </c>
      <c r="L392" s="41"/>
      <c r="M392" s="182" t="s">
        <v>5</v>
      </c>
      <c r="N392" s="183" t="s">
        <v>43</v>
      </c>
      <c r="O392" s="42"/>
      <c r="P392" s="184">
        <f>O392*H392</f>
        <v>0</v>
      </c>
      <c r="Q392" s="184">
        <v>0.00072</v>
      </c>
      <c r="R392" s="184">
        <f>Q392*H392</f>
        <v>0.0313632</v>
      </c>
      <c r="S392" s="184">
        <v>0</v>
      </c>
      <c r="T392" s="185">
        <f>S392*H392</f>
        <v>0</v>
      </c>
      <c r="AR392" s="24" t="s">
        <v>209</v>
      </c>
      <c r="AT392" s="24" t="s">
        <v>135</v>
      </c>
      <c r="AU392" s="24" t="s">
        <v>81</v>
      </c>
      <c r="AY392" s="24" t="s">
        <v>133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24" t="s">
        <v>77</v>
      </c>
      <c r="BK392" s="186">
        <f>ROUND(I392*H392,2)</f>
        <v>0</v>
      </c>
      <c r="BL392" s="24" t="s">
        <v>209</v>
      </c>
      <c r="BM392" s="24" t="s">
        <v>1480</v>
      </c>
    </row>
    <row r="393" spans="2:51" s="11" customFormat="1" ht="13.5">
      <c r="B393" s="187"/>
      <c r="D393" s="188" t="s">
        <v>141</v>
      </c>
      <c r="E393" s="189" t="s">
        <v>5</v>
      </c>
      <c r="F393" s="190" t="s">
        <v>1394</v>
      </c>
      <c r="H393" s="191" t="s">
        <v>5</v>
      </c>
      <c r="I393" s="192"/>
      <c r="L393" s="187"/>
      <c r="M393" s="193"/>
      <c r="N393" s="194"/>
      <c r="O393" s="194"/>
      <c r="P393" s="194"/>
      <c r="Q393" s="194"/>
      <c r="R393" s="194"/>
      <c r="S393" s="194"/>
      <c r="T393" s="195"/>
      <c r="AT393" s="191" t="s">
        <v>141</v>
      </c>
      <c r="AU393" s="191" t="s">
        <v>81</v>
      </c>
      <c r="AV393" s="11" t="s">
        <v>77</v>
      </c>
      <c r="AW393" s="11" t="s">
        <v>36</v>
      </c>
      <c r="AX393" s="11" t="s">
        <v>72</v>
      </c>
      <c r="AY393" s="191" t="s">
        <v>133</v>
      </c>
    </row>
    <row r="394" spans="2:51" s="11" customFormat="1" ht="13.5">
      <c r="B394" s="187"/>
      <c r="D394" s="188" t="s">
        <v>141</v>
      </c>
      <c r="E394" s="189" t="s">
        <v>5</v>
      </c>
      <c r="F394" s="190" t="s">
        <v>1263</v>
      </c>
      <c r="H394" s="191" t="s">
        <v>5</v>
      </c>
      <c r="I394" s="192"/>
      <c r="L394" s="187"/>
      <c r="M394" s="193"/>
      <c r="N394" s="194"/>
      <c r="O394" s="194"/>
      <c r="P394" s="194"/>
      <c r="Q394" s="194"/>
      <c r="R394" s="194"/>
      <c r="S394" s="194"/>
      <c r="T394" s="195"/>
      <c r="AT394" s="191" t="s">
        <v>141</v>
      </c>
      <c r="AU394" s="191" t="s">
        <v>81</v>
      </c>
      <c r="AV394" s="11" t="s">
        <v>77</v>
      </c>
      <c r="AW394" s="11" t="s">
        <v>36</v>
      </c>
      <c r="AX394" s="11" t="s">
        <v>72</v>
      </c>
      <c r="AY394" s="191" t="s">
        <v>133</v>
      </c>
    </row>
    <row r="395" spans="2:51" s="12" customFormat="1" ht="13.5">
      <c r="B395" s="196"/>
      <c r="D395" s="188" t="s">
        <v>141</v>
      </c>
      <c r="E395" s="197" t="s">
        <v>5</v>
      </c>
      <c r="F395" s="198" t="s">
        <v>1395</v>
      </c>
      <c r="H395" s="199">
        <v>39.42</v>
      </c>
      <c r="I395" s="200"/>
      <c r="L395" s="196"/>
      <c r="M395" s="201"/>
      <c r="N395" s="202"/>
      <c r="O395" s="202"/>
      <c r="P395" s="202"/>
      <c r="Q395" s="202"/>
      <c r="R395" s="202"/>
      <c r="S395" s="202"/>
      <c r="T395" s="203"/>
      <c r="AT395" s="197" t="s">
        <v>141</v>
      </c>
      <c r="AU395" s="197" t="s">
        <v>81</v>
      </c>
      <c r="AV395" s="12" t="s">
        <v>81</v>
      </c>
      <c r="AW395" s="12" t="s">
        <v>36</v>
      </c>
      <c r="AX395" s="12" t="s">
        <v>72</v>
      </c>
      <c r="AY395" s="197" t="s">
        <v>133</v>
      </c>
    </row>
    <row r="396" spans="2:51" s="12" customFormat="1" ht="13.5">
      <c r="B396" s="196"/>
      <c r="D396" s="188" t="s">
        <v>141</v>
      </c>
      <c r="E396" s="197" t="s">
        <v>5</v>
      </c>
      <c r="F396" s="198" t="s">
        <v>1396</v>
      </c>
      <c r="H396" s="199">
        <v>1.755</v>
      </c>
      <c r="I396" s="200"/>
      <c r="L396" s="196"/>
      <c r="M396" s="201"/>
      <c r="N396" s="202"/>
      <c r="O396" s="202"/>
      <c r="P396" s="202"/>
      <c r="Q396" s="202"/>
      <c r="R396" s="202"/>
      <c r="S396" s="202"/>
      <c r="T396" s="203"/>
      <c r="AT396" s="197" t="s">
        <v>141</v>
      </c>
      <c r="AU396" s="197" t="s">
        <v>81</v>
      </c>
      <c r="AV396" s="12" t="s">
        <v>81</v>
      </c>
      <c r="AW396" s="12" t="s">
        <v>36</v>
      </c>
      <c r="AX396" s="12" t="s">
        <v>72</v>
      </c>
      <c r="AY396" s="197" t="s">
        <v>133</v>
      </c>
    </row>
    <row r="397" spans="2:51" s="12" customFormat="1" ht="13.5">
      <c r="B397" s="196"/>
      <c r="D397" s="188" t="s">
        <v>141</v>
      </c>
      <c r="E397" s="197" t="s">
        <v>5</v>
      </c>
      <c r="F397" s="198" t="s">
        <v>1397</v>
      </c>
      <c r="H397" s="199">
        <v>2.385</v>
      </c>
      <c r="I397" s="200"/>
      <c r="L397" s="196"/>
      <c r="M397" s="201"/>
      <c r="N397" s="202"/>
      <c r="O397" s="202"/>
      <c r="P397" s="202"/>
      <c r="Q397" s="202"/>
      <c r="R397" s="202"/>
      <c r="S397" s="202"/>
      <c r="T397" s="203"/>
      <c r="AT397" s="197" t="s">
        <v>141</v>
      </c>
      <c r="AU397" s="197" t="s">
        <v>81</v>
      </c>
      <c r="AV397" s="12" t="s">
        <v>81</v>
      </c>
      <c r="AW397" s="12" t="s">
        <v>36</v>
      </c>
      <c r="AX397" s="12" t="s">
        <v>72</v>
      </c>
      <c r="AY397" s="197" t="s">
        <v>133</v>
      </c>
    </row>
    <row r="398" spans="2:51" s="13" customFormat="1" ht="13.5">
      <c r="B398" s="204"/>
      <c r="D398" s="188" t="s">
        <v>141</v>
      </c>
      <c r="E398" s="205" t="s">
        <v>5</v>
      </c>
      <c r="F398" s="206" t="s">
        <v>145</v>
      </c>
      <c r="H398" s="207">
        <v>43.56</v>
      </c>
      <c r="I398" s="208"/>
      <c r="L398" s="204"/>
      <c r="M398" s="209"/>
      <c r="N398" s="210"/>
      <c r="O398" s="210"/>
      <c r="P398" s="210"/>
      <c r="Q398" s="210"/>
      <c r="R398" s="210"/>
      <c r="S398" s="210"/>
      <c r="T398" s="211"/>
      <c r="AT398" s="205" t="s">
        <v>141</v>
      </c>
      <c r="AU398" s="205" t="s">
        <v>81</v>
      </c>
      <c r="AV398" s="13" t="s">
        <v>85</v>
      </c>
      <c r="AW398" s="13" t="s">
        <v>36</v>
      </c>
      <c r="AX398" s="13" t="s">
        <v>72</v>
      </c>
      <c r="AY398" s="205" t="s">
        <v>133</v>
      </c>
    </row>
    <row r="399" spans="2:51" s="14" customFormat="1" ht="13.5">
      <c r="B399" s="212"/>
      <c r="D399" s="188" t="s">
        <v>141</v>
      </c>
      <c r="E399" s="222" t="s">
        <v>5</v>
      </c>
      <c r="F399" s="223" t="s">
        <v>146</v>
      </c>
      <c r="H399" s="224">
        <v>43.56</v>
      </c>
      <c r="I399" s="217"/>
      <c r="L399" s="212"/>
      <c r="M399" s="235"/>
      <c r="N399" s="236"/>
      <c r="O399" s="236"/>
      <c r="P399" s="236"/>
      <c r="Q399" s="236"/>
      <c r="R399" s="236"/>
      <c r="S399" s="236"/>
      <c r="T399" s="237"/>
      <c r="AT399" s="221" t="s">
        <v>141</v>
      </c>
      <c r="AU399" s="221" t="s">
        <v>81</v>
      </c>
      <c r="AV399" s="14" t="s">
        <v>88</v>
      </c>
      <c r="AW399" s="14" t="s">
        <v>36</v>
      </c>
      <c r="AX399" s="14" t="s">
        <v>77</v>
      </c>
      <c r="AY399" s="221" t="s">
        <v>133</v>
      </c>
    </row>
    <row r="400" spans="2:12" s="1" customFormat="1" ht="6.95" customHeight="1">
      <c r="B400" s="56"/>
      <c r="C400" s="57"/>
      <c r="D400" s="57"/>
      <c r="E400" s="57"/>
      <c r="F400" s="57"/>
      <c r="G400" s="57"/>
      <c r="H400" s="57"/>
      <c r="I400" s="127"/>
      <c r="J400" s="57"/>
      <c r="K400" s="57"/>
      <c r="L400" s="41"/>
    </row>
  </sheetData>
  <autoFilter ref="C86:K399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97</v>
      </c>
      <c r="G1" s="373" t="s">
        <v>98</v>
      </c>
      <c r="H1" s="373"/>
      <c r="I1" s="103"/>
      <c r="J1" s="102" t="s">
        <v>99</v>
      </c>
      <c r="K1" s="101" t="s">
        <v>100</v>
      </c>
      <c r="L1" s="102" t="s">
        <v>101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81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2:11" ht="22.5" customHeight="1">
      <c r="B7" s="28"/>
      <c r="C7" s="29"/>
      <c r="D7" s="29"/>
      <c r="E7" s="366" t="str">
        <f>'Rekapitulace stavby'!K6</f>
        <v>Olomouc - Oprava III. nádvoří Rektorátu UPOL</v>
      </c>
      <c r="F7" s="367"/>
      <c r="G7" s="367"/>
      <c r="H7" s="367"/>
      <c r="I7" s="105"/>
      <c r="J7" s="29"/>
      <c r="K7" s="31"/>
    </row>
    <row r="8" spans="2:11" s="1" customFormat="1" ht="13.5">
      <c r="B8" s="41"/>
      <c r="C8" s="42"/>
      <c r="D8" s="37" t="s">
        <v>103</v>
      </c>
      <c r="E8" s="42"/>
      <c r="F8" s="42"/>
      <c r="G8" s="42"/>
      <c r="H8" s="42"/>
      <c r="I8" s="106"/>
      <c r="J8" s="42"/>
      <c r="K8" s="45"/>
    </row>
    <row r="9" spans="2:11" s="1" customFormat="1" ht="36.95" customHeight="1">
      <c r="B9" s="41"/>
      <c r="C9" s="42"/>
      <c r="D9" s="42"/>
      <c r="E9" s="368" t="s">
        <v>1481</v>
      </c>
      <c r="F9" s="369"/>
      <c r="G9" s="369"/>
      <c r="H9" s="369"/>
      <c r="I9" s="10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3. 7. 2017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7" t="s">
        <v>30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7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7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36" t="s">
        <v>5</v>
      </c>
      <c r="F24" s="336"/>
      <c r="G24" s="336"/>
      <c r="H24" s="336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38</v>
      </c>
      <c r="E27" s="42"/>
      <c r="F27" s="42"/>
      <c r="G27" s="42"/>
      <c r="H27" s="42"/>
      <c r="I27" s="106"/>
      <c r="J27" s="116">
        <f>ROUND(J80,2)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7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8">
        <f>ROUND(SUM(BE80:BE88),2)</f>
        <v>0</v>
      </c>
      <c r="G30" s="42"/>
      <c r="H30" s="42"/>
      <c r="I30" s="119">
        <v>0.21</v>
      </c>
      <c r="J30" s="118">
        <f>ROUND(ROUND((SUM(BE80:BE88)),2)*I30,2)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8">
        <f>ROUND(SUM(BF80:BF88),2)</f>
        <v>0</v>
      </c>
      <c r="G31" s="42"/>
      <c r="H31" s="42"/>
      <c r="I31" s="119">
        <v>0.15</v>
      </c>
      <c r="J31" s="118">
        <f>ROUND(ROUND((SUM(BF80:BF88)),2)*I31,2)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18">
        <f>ROUND(SUM(BG80:BG88),2)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18">
        <f>ROUND(SUM(BH80:BH88),2)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18">
        <f>ROUND(SUM(BI80:BI88),2)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48</v>
      </c>
      <c r="E36" s="71"/>
      <c r="F36" s="71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6" t="str">
        <f>E7</f>
        <v>Olomouc - Oprava III. nádvoří Rektorátu UPOL</v>
      </c>
      <c r="F45" s="367"/>
      <c r="G45" s="367"/>
      <c r="H45" s="367"/>
      <c r="I45" s="106"/>
      <c r="J45" s="42"/>
      <c r="K45" s="45"/>
    </row>
    <row r="46" spans="2:11" s="1" customFormat="1" ht="14.45" customHeight="1">
      <c r="B46" s="41"/>
      <c r="C46" s="37" t="s">
        <v>103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8" t="str">
        <f>E9</f>
        <v>6 - Vedlejší rozpočtové náklady</v>
      </c>
      <c r="F47" s="369"/>
      <c r="G47" s="369"/>
      <c r="H47" s="369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Křížkovského č.o.8, č.p. 511</v>
      </c>
      <c r="G49" s="42"/>
      <c r="H49" s="42"/>
      <c r="I49" s="107" t="s">
        <v>25</v>
      </c>
      <c r="J49" s="108" t="str">
        <f>IF(J12="","",J12)</f>
        <v>3. 7. 2017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Univerzita Palackého v Olomouci</v>
      </c>
      <c r="G51" s="42"/>
      <c r="H51" s="42"/>
      <c r="I51" s="107" t="s">
        <v>33</v>
      </c>
      <c r="J51" s="35" t="str">
        <f>E21</f>
        <v>Atelier Polách &amp; Bravenec s.r.o.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11" s="1" customFormat="1" ht="29.25" customHeight="1">
      <c r="B54" s="41"/>
      <c r="C54" s="130" t="s">
        <v>106</v>
      </c>
      <c r="D54" s="120"/>
      <c r="E54" s="120"/>
      <c r="F54" s="120"/>
      <c r="G54" s="120"/>
      <c r="H54" s="120"/>
      <c r="I54" s="131"/>
      <c r="J54" s="132" t="s">
        <v>107</v>
      </c>
      <c r="K54" s="13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108</v>
      </c>
      <c r="D56" s="42"/>
      <c r="E56" s="42"/>
      <c r="F56" s="42"/>
      <c r="G56" s="42"/>
      <c r="H56" s="42"/>
      <c r="I56" s="106"/>
      <c r="J56" s="116">
        <f>J80</f>
        <v>0</v>
      </c>
      <c r="K56" s="45"/>
      <c r="AU56" s="24" t="s">
        <v>109</v>
      </c>
    </row>
    <row r="57" spans="2:11" s="7" customFormat="1" ht="24.95" customHeight="1">
      <c r="B57" s="135"/>
      <c r="C57" s="136"/>
      <c r="D57" s="137" t="s">
        <v>1037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11" s="8" customFormat="1" ht="19.9" customHeight="1">
      <c r="B58" s="142"/>
      <c r="C58" s="143"/>
      <c r="D58" s="144" t="s">
        <v>1482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11" s="8" customFormat="1" ht="19.9" customHeight="1">
      <c r="B59" s="142"/>
      <c r="C59" s="143"/>
      <c r="D59" s="144" t="s">
        <v>1039</v>
      </c>
      <c r="E59" s="145"/>
      <c r="F59" s="145"/>
      <c r="G59" s="145"/>
      <c r="H59" s="145"/>
      <c r="I59" s="146"/>
      <c r="J59" s="147">
        <f>J85</f>
        <v>0</v>
      </c>
      <c r="K59" s="148"/>
    </row>
    <row r="60" spans="2:11" s="8" customFormat="1" ht="19.9" customHeight="1">
      <c r="B60" s="142"/>
      <c r="C60" s="143"/>
      <c r="D60" s="144" t="s">
        <v>1041</v>
      </c>
      <c r="E60" s="145"/>
      <c r="F60" s="145"/>
      <c r="G60" s="145"/>
      <c r="H60" s="145"/>
      <c r="I60" s="146"/>
      <c r="J60" s="147">
        <f>J87</f>
        <v>0</v>
      </c>
      <c r="K60" s="148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06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27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28"/>
      <c r="J66" s="60"/>
      <c r="K66" s="60"/>
      <c r="L66" s="41"/>
    </row>
    <row r="67" spans="2:12" s="1" customFormat="1" ht="36.95" customHeight="1">
      <c r="B67" s="41"/>
      <c r="C67" s="61" t="s">
        <v>117</v>
      </c>
      <c r="L67" s="41"/>
    </row>
    <row r="68" spans="2:12" s="1" customFormat="1" ht="6.95" customHeight="1">
      <c r="B68" s="41"/>
      <c r="L68" s="41"/>
    </row>
    <row r="69" spans="2:12" s="1" customFormat="1" ht="14.45" customHeight="1">
      <c r="B69" s="41"/>
      <c r="C69" s="63" t="s">
        <v>19</v>
      </c>
      <c r="L69" s="41"/>
    </row>
    <row r="70" spans="2:12" s="1" customFormat="1" ht="22.5" customHeight="1">
      <c r="B70" s="41"/>
      <c r="E70" s="370" t="str">
        <f>E7</f>
        <v>Olomouc - Oprava III. nádvoří Rektorátu UPOL</v>
      </c>
      <c r="F70" s="371"/>
      <c r="G70" s="371"/>
      <c r="H70" s="371"/>
      <c r="L70" s="41"/>
    </row>
    <row r="71" spans="2:12" s="1" customFormat="1" ht="14.45" customHeight="1">
      <c r="B71" s="41"/>
      <c r="C71" s="63" t="s">
        <v>103</v>
      </c>
      <c r="L71" s="41"/>
    </row>
    <row r="72" spans="2:12" s="1" customFormat="1" ht="23.25" customHeight="1">
      <c r="B72" s="41"/>
      <c r="E72" s="347" t="str">
        <f>E9</f>
        <v>6 - Vedlejší rozpočtové náklady</v>
      </c>
      <c r="F72" s="372"/>
      <c r="G72" s="372"/>
      <c r="H72" s="372"/>
      <c r="L72" s="41"/>
    </row>
    <row r="73" spans="2:12" s="1" customFormat="1" ht="6.95" customHeight="1">
      <c r="B73" s="41"/>
      <c r="L73" s="41"/>
    </row>
    <row r="74" spans="2:12" s="1" customFormat="1" ht="18" customHeight="1">
      <c r="B74" s="41"/>
      <c r="C74" s="63" t="s">
        <v>23</v>
      </c>
      <c r="F74" s="149" t="str">
        <f>F12</f>
        <v>Křížkovského č.o.8, č.p. 511</v>
      </c>
      <c r="I74" s="150" t="s">
        <v>25</v>
      </c>
      <c r="J74" s="67" t="str">
        <f>IF(J12="","",J12)</f>
        <v>3. 7. 2017</v>
      </c>
      <c r="L74" s="41"/>
    </row>
    <row r="75" spans="2:12" s="1" customFormat="1" ht="6.95" customHeight="1">
      <c r="B75" s="41"/>
      <c r="L75" s="41"/>
    </row>
    <row r="76" spans="2:12" s="1" customFormat="1" ht="13.5">
      <c r="B76" s="41"/>
      <c r="C76" s="63" t="s">
        <v>27</v>
      </c>
      <c r="F76" s="149" t="str">
        <f>E15</f>
        <v xml:space="preserve"> Univerzita Palackého v Olomouci</v>
      </c>
      <c r="I76" s="150" t="s">
        <v>33</v>
      </c>
      <c r="J76" s="149" t="str">
        <f>E21</f>
        <v>Atelier Polách &amp; Bravenec s.r.o.</v>
      </c>
      <c r="L76" s="41"/>
    </row>
    <row r="77" spans="2:12" s="1" customFormat="1" ht="14.45" customHeight="1">
      <c r="B77" s="41"/>
      <c r="C77" s="63" t="s">
        <v>31</v>
      </c>
      <c r="F77" s="149" t="str">
        <f>IF(E18="","",E18)</f>
        <v/>
      </c>
      <c r="L77" s="41"/>
    </row>
    <row r="78" spans="2:12" s="1" customFormat="1" ht="10.35" customHeight="1">
      <c r="B78" s="41"/>
      <c r="L78" s="41"/>
    </row>
    <row r="79" spans="2:20" s="9" customFormat="1" ht="29.25" customHeight="1">
      <c r="B79" s="151"/>
      <c r="C79" s="152" t="s">
        <v>118</v>
      </c>
      <c r="D79" s="153" t="s">
        <v>57</v>
      </c>
      <c r="E79" s="153" t="s">
        <v>53</v>
      </c>
      <c r="F79" s="153" t="s">
        <v>119</v>
      </c>
      <c r="G79" s="153" t="s">
        <v>120</v>
      </c>
      <c r="H79" s="153" t="s">
        <v>121</v>
      </c>
      <c r="I79" s="154" t="s">
        <v>122</v>
      </c>
      <c r="J79" s="153" t="s">
        <v>107</v>
      </c>
      <c r="K79" s="155" t="s">
        <v>123</v>
      </c>
      <c r="L79" s="151"/>
      <c r="M79" s="73" t="s">
        <v>124</v>
      </c>
      <c r="N79" s="74" t="s">
        <v>42</v>
      </c>
      <c r="O79" s="74" t="s">
        <v>125</v>
      </c>
      <c r="P79" s="74" t="s">
        <v>126</v>
      </c>
      <c r="Q79" s="74" t="s">
        <v>127</v>
      </c>
      <c r="R79" s="74" t="s">
        <v>128</v>
      </c>
      <c r="S79" s="74" t="s">
        <v>129</v>
      </c>
      <c r="T79" s="75" t="s">
        <v>130</v>
      </c>
    </row>
    <row r="80" spans="2:63" s="1" customFormat="1" ht="29.25" customHeight="1">
      <c r="B80" s="41"/>
      <c r="C80" s="77" t="s">
        <v>108</v>
      </c>
      <c r="J80" s="156">
        <f>BK80</f>
        <v>0</v>
      </c>
      <c r="L80" s="41"/>
      <c r="M80" s="76"/>
      <c r="N80" s="68"/>
      <c r="O80" s="68"/>
      <c r="P80" s="157">
        <f>P81</f>
        <v>0</v>
      </c>
      <c r="Q80" s="68"/>
      <c r="R80" s="157">
        <f>R81</f>
        <v>0</v>
      </c>
      <c r="S80" s="68"/>
      <c r="T80" s="158">
        <f>T81</f>
        <v>0</v>
      </c>
      <c r="AT80" s="24" t="s">
        <v>71</v>
      </c>
      <c r="AU80" s="24" t="s">
        <v>109</v>
      </c>
      <c r="BK80" s="159">
        <f>BK81</f>
        <v>0</v>
      </c>
    </row>
    <row r="81" spans="2:63" s="10" customFormat="1" ht="37.35" customHeight="1">
      <c r="B81" s="160"/>
      <c r="D81" s="161" t="s">
        <v>71</v>
      </c>
      <c r="E81" s="162" t="s">
        <v>1215</v>
      </c>
      <c r="F81" s="162" t="s">
        <v>95</v>
      </c>
      <c r="I81" s="163"/>
      <c r="J81" s="164">
        <f>BK81</f>
        <v>0</v>
      </c>
      <c r="L81" s="160"/>
      <c r="M81" s="165"/>
      <c r="N81" s="166"/>
      <c r="O81" s="166"/>
      <c r="P81" s="167">
        <f>P82+P85+P87</f>
        <v>0</v>
      </c>
      <c r="Q81" s="166"/>
      <c r="R81" s="167">
        <f>R82+R85+R87</f>
        <v>0</v>
      </c>
      <c r="S81" s="166"/>
      <c r="T81" s="168">
        <f>T82+T85+T87</f>
        <v>0</v>
      </c>
      <c r="AR81" s="161" t="s">
        <v>91</v>
      </c>
      <c r="AT81" s="169" t="s">
        <v>71</v>
      </c>
      <c r="AU81" s="169" t="s">
        <v>72</v>
      </c>
      <c r="AY81" s="161" t="s">
        <v>133</v>
      </c>
      <c r="BK81" s="170">
        <f>BK82+BK85+BK87</f>
        <v>0</v>
      </c>
    </row>
    <row r="82" spans="2:63" s="10" customFormat="1" ht="19.9" customHeight="1">
      <c r="B82" s="160"/>
      <c r="D82" s="171" t="s">
        <v>71</v>
      </c>
      <c r="E82" s="172" t="s">
        <v>1483</v>
      </c>
      <c r="F82" s="172" t="s">
        <v>1484</v>
      </c>
      <c r="I82" s="163"/>
      <c r="J82" s="173">
        <f>BK82</f>
        <v>0</v>
      </c>
      <c r="L82" s="160"/>
      <c r="M82" s="165"/>
      <c r="N82" s="166"/>
      <c r="O82" s="166"/>
      <c r="P82" s="167">
        <f>SUM(P83:P84)</f>
        <v>0</v>
      </c>
      <c r="Q82" s="166"/>
      <c r="R82" s="167">
        <f>SUM(R83:R84)</f>
        <v>0</v>
      </c>
      <c r="S82" s="166"/>
      <c r="T82" s="168">
        <f>SUM(T83:T84)</f>
        <v>0</v>
      </c>
      <c r="AR82" s="161" t="s">
        <v>91</v>
      </c>
      <c r="AT82" s="169" t="s">
        <v>71</v>
      </c>
      <c r="AU82" s="169" t="s">
        <v>77</v>
      </c>
      <c r="AY82" s="161" t="s">
        <v>133</v>
      </c>
      <c r="BK82" s="170">
        <f>SUM(BK83:BK84)</f>
        <v>0</v>
      </c>
    </row>
    <row r="83" spans="2:65" s="1" customFormat="1" ht="22.5" customHeight="1">
      <c r="B83" s="174"/>
      <c r="C83" s="175" t="s">
        <v>77</v>
      </c>
      <c r="D83" s="175" t="s">
        <v>135</v>
      </c>
      <c r="E83" s="176" t="s">
        <v>1485</v>
      </c>
      <c r="F83" s="177" t="s">
        <v>1484</v>
      </c>
      <c r="G83" s="178" t="s">
        <v>190</v>
      </c>
      <c r="H83" s="179">
        <v>1</v>
      </c>
      <c r="I83" s="180"/>
      <c r="J83" s="181">
        <f>ROUND(I83*H83,2)</f>
        <v>0</v>
      </c>
      <c r="K83" s="177" t="s">
        <v>139</v>
      </c>
      <c r="L83" s="41"/>
      <c r="M83" s="182" t="s">
        <v>5</v>
      </c>
      <c r="N83" s="183" t="s">
        <v>43</v>
      </c>
      <c r="O83" s="42"/>
      <c r="P83" s="184">
        <f>O83*H83</f>
        <v>0</v>
      </c>
      <c r="Q83" s="184">
        <v>0</v>
      </c>
      <c r="R83" s="184">
        <f>Q83*H83</f>
        <v>0</v>
      </c>
      <c r="S83" s="184">
        <v>0</v>
      </c>
      <c r="T83" s="185">
        <f>S83*H83</f>
        <v>0</v>
      </c>
      <c r="AR83" s="24" t="s">
        <v>1220</v>
      </c>
      <c r="AT83" s="24" t="s">
        <v>135</v>
      </c>
      <c r="AU83" s="24" t="s">
        <v>81</v>
      </c>
      <c r="AY83" s="24" t="s">
        <v>133</v>
      </c>
      <c r="BE83" s="186">
        <f>IF(N83="základní",J83,0)</f>
        <v>0</v>
      </c>
      <c r="BF83" s="186">
        <f>IF(N83="snížená",J83,0)</f>
        <v>0</v>
      </c>
      <c r="BG83" s="186">
        <f>IF(N83="zákl. přenesená",J83,0)</f>
        <v>0</v>
      </c>
      <c r="BH83" s="186">
        <f>IF(N83="sníž. přenesená",J83,0)</f>
        <v>0</v>
      </c>
      <c r="BI83" s="186">
        <f>IF(N83="nulová",J83,0)</f>
        <v>0</v>
      </c>
      <c r="BJ83" s="24" t="s">
        <v>77</v>
      </c>
      <c r="BK83" s="186">
        <f>ROUND(I83*H83,2)</f>
        <v>0</v>
      </c>
      <c r="BL83" s="24" t="s">
        <v>1220</v>
      </c>
      <c r="BM83" s="24" t="s">
        <v>1486</v>
      </c>
    </row>
    <row r="84" spans="2:65" s="1" customFormat="1" ht="22.5" customHeight="1">
      <c r="B84" s="174"/>
      <c r="C84" s="175" t="s">
        <v>81</v>
      </c>
      <c r="D84" s="175" t="s">
        <v>135</v>
      </c>
      <c r="E84" s="176" t="s">
        <v>1487</v>
      </c>
      <c r="F84" s="177" t="s">
        <v>1488</v>
      </c>
      <c r="G84" s="178" t="s">
        <v>190</v>
      </c>
      <c r="H84" s="179">
        <v>1</v>
      </c>
      <c r="I84" s="180"/>
      <c r="J84" s="181">
        <f>ROUND(I84*H84,2)</f>
        <v>0</v>
      </c>
      <c r="K84" s="177" t="s">
        <v>139</v>
      </c>
      <c r="L84" s="41"/>
      <c r="M84" s="182" t="s">
        <v>5</v>
      </c>
      <c r="N84" s="183" t="s">
        <v>43</v>
      </c>
      <c r="O84" s="42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AR84" s="24" t="s">
        <v>1220</v>
      </c>
      <c r="AT84" s="24" t="s">
        <v>135</v>
      </c>
      <c r="AU84" s="24" t="s">
        <v>81</v>
      </c>
      <c r="AY84" s="24" t="s">
        <v>133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24" t="s">
        <v>77</v>
      </c>
      <c r="BK84" s="186">
        <f>ROUND(I84*H84,2)</f>
        <v>0</v>
      </c>
      <c r="BL84" s="24" t="s">
        <v>1220</v>
      </c>
      <c r="BM84" s="24" t="s">
        <v>1489</v>
      </c>
    </row>
    <row r="85" spans="2:63" s="10" customFormat="1" ht="29.85" customHeight="1">
      <c r="B85" s="160"/>
      <c r="D85" s="171" t="s">
        <v>71</v>
      </c>
      <c r="E85" s="172" t="s">
        <v>1227</v>
      </c>
      <c r="F85" s="172" t="s">
        <v>1228</v>
      </c>
      <c r="I85" s="163"/>
      <c r="J85" s="173">
        <f>BK85</f>
        <v>0</v>
      </c>
      <c r="L85" s="160"/>
      <c r="M85" s="165"/>
      <c r="N85" s="166"/>
      <c r="O85" s="166"/>
      <c r="P85" s="167">
        <f>P86</f>
        <v>0</v>
      </c>
      <c r="Q85" s="166"/>
      <c r="R85" s="167">
        <f>R86</f>
        <v>0</v>
      </c>
      <c r="S85" s="166"/>
      <c r="T85" s="168">
        <f>T86</f>
        <v>0</v>
      </c>
      <c r="AR85" s="161" t="s">
        <v>91</v>
      </c>
      <c r="AT85" s="169" t="s">
        <v>71</v>
      </c>
      <c r="AU85" s="169" t="s">
        <v>77</v>
      </c>
      <c r="AY85" s="161" t="s">
        <v>133</v>
      </c>
      <c r="BK85" s="170">
        <f>BK86</f>
        <v>0</v>
      </c>
    </row>
    <row r="86" spans="2:65" s="1" customFormat="1" ht="22.5" customHeight="1">
      <c r="B86" s="174"/>
      <c r="C86" s="175" t="s">
        <v>85</v>
      </c>
      <c r="D86" s="175" t="s">
        <v>135</v>
      </c>
      <c r="E86" s="176" t="s">
        <v>1490</v>
      </c>
      <c r="F86" s="177" t="s">
        <v>1491</v>
      </c>
      <c r="G86" s="178" t="s">
        <v>190</v>
      </c>
      <c r="H86" s="179">
        <v>1</v>
      </c>
      <c r="I86" s="180"/>
      <c r="J86" s="181">
        <f>ROUND(I86*H86,2)</f>
        <v>0</v>
      </c>
      <c r="K86" s="177" t="s">
        <v>139</v>
      </c>
      <c r="L86" s="41"/>
      <c r="M86" s="182" t="s">
        <v>5</v>
      </c>
      <c r="N86" s="183" t="s">
        <v>43</v>
      </c>
      <c r="O86" s="42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AR86" s="24" t="s">
        <v>1220</v>
      </c>
      <c r="AT86" s="24" t="s">
        <v>135</v>
      </c>
      <c r="AU86" s="24" t="s">
        <v>81</v>
      </c>
      <c r="AY86" s="24" t="s">
        <v>133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24" t="s">
        <v>77</v>
      </c>
      <c r="BK86" s="186">
        <f>ROUND(I86*H86,2)</f>
        <v>0</v>
      </c>
      <c r="BL86" s="24" t="s">
        <v>1220</v>
      </c>
      <c r="BM86" s="24" t="s">
        <v>1492</v>
      </c>
    </row>
    <row r="87" spans="2:63" s="10" customFormat="1" ht="29.85" customHeight="1">
      <c r="B87" s="160"/>
      <c r="D87" s="171" t="s">
        <v>71</v>
      </c>
      <c r="E87" s="172" t="s">
        <v>1241</v>
      </c>
      <c r="F87" s="172" t="s">
        <v>1242</v>
      </c>
      <c r="I87" s="163"/>
      <c r="J87" s="173">
        <f>BK87</f>
        <v>0</v>
      </c>
      <c r="L87" s="160"/>
      <c r="M87" s="165"/>
      <c r="N87" s="166"/>
      <c r="O87" s="166"/>
      <c r="P87" s="167">
        <f>P88</f>
        <v>0</v>
      </c>
      <c r="Q87" s="166"/>
      <c r="R87" s="167">
        <f>R88</f>
        <v>0</v>
      </c>
      <c r="S87" s="166"/>
      <c r="T87" s="168">
        <f>T88</f>
        <v>0</v>
      </c>
      <c r="AR87" s="161" t="s">
        <v>91</v>
      </c>
      <c r="AT87" s="169" t="s">
        <v>71</v>
      </c>
      <c r="AU87" s="169" t="s">
        <v>77</v>
      </c>
      <c r="AY87" s="161" t="s">
        <v>133</v>
      </c>
      <c r="BK87" s="170">
        <f>BK88</f>
        <v>0</v>
      </c>
    </row>
    <row r="88" spans="2:65" s="1" customFormat="1" ht="22.5" customHeight="1">
      <c r="B88" s="174"/>
      <c r="C88" s="175" t="s">
        <v>88</v>
      </c>
      <c r="D88" s="175" t="s">
        <v>135</v>
      </c>
      <c r="E88" s="176" t="s">
        <v>1493</v>
      </c>
      <c r="F88" s="177" t="s">
        <v>1494</v>
      </c>
      <c r="G88" s="178" t="s">
        <v>190</v>
      </c>
      <c r="H88" s="179">
        <v>1</v>
      </c>
      <c r="I88" s="180"/>
      <c r="J88" s="181">
        <f>ROUND(I88*H88,2)</f>
        <v>0</v>
      </c>
      <c r="K88" s="177" t="s">
        <v>139</v>
      </c>
      <c r="L88" s="41"/>
      <c r="M88" s="182" t="s">
        <v>5</v>
      </c>
      <c r="N88" s="241" t="s">
        <v>43</v>
      </c>
      <c r="O88" s="242"/>
      <c r="P88" s="243">
        <f>O88*H88</f>
        <v>0</v>
      </c>
      <c r="Q88" s="243">
        <v>0</v>
      </c>
      <c r="R88" s="243">
        <f>Q88*H88</f>
        <v>0</v>
      </c>
      <c r="S88" s="243">
        <v>0</v>
      </c>
      <c r="T88" s="244">
        <f>S88*H88</f>
        <v>0</v>
      </c>
      <c r="AR88" s="24" t="s">
        <v>1220</v>
      </c>
      <c r="AT88" s="24" t="s">
        <v>135</v>
      </c>
      <c r="AU88" s="24" t="s">
        <v>81</v>
      </c>
      <c r="AY88" s="24" t="s">
        <v>133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4" t="s">
        <v>77</v>
      </c>
      <c r="BK88" s="186">
        <f>ROUND(I88*H88,2)</f>
        <v>0</v>
      </c>
      <c r="BL88" s="24" t="s">
        <v>1220</v>
      </c>
      <c r="BM88" s="24" t="s">
        <v>1495</v>
      </c>
    </row>
    <row r="89" spans="2:12" s="1" customFormat="1" ht="6.95" customHeight="1">
      <c r="B89" s="56"/>
      <c r="C89" s="57"/>
      <c r="D89" s="57"/>
      <c r="E89" s="57"/>
      <c r="F89" s="57"/>
      <c r="G89" s="57"/>
      <c r="H89" s="57"/>
      <c r="I89" s="127"/>
      <c r="J89" s="57"/>
      <c r="K89" s="57"/>
      <c r="L89" s="41"/>
    </row>
  </sheetData>
  <autoFilter ref="C79:K88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1" customWidth="1"/>
    <col min="2" max="2" width="1.66796875" style="251" customWidth="1"/>
    <col min="3" max="4" width="5" style="251" customWidth="1"/>
    <col min="5" max="5" width="11.66015625" style="251" customWidth="1"/>
    <col min="6" max="6" width="9.16015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7968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377" t="s">
        <v>1496</v>
      </c>
      <c r="D3" s="377"/>
      <c r="E3" s="377"/>
      <c r="F3" s="377"/>
      <c r="G3" s="377"/>
      <c r="H3" s="377"/>
      <c r="I3" s="377"/>
      <c r="J3" s="377"/>
      <c r="K3" s="256"/>
    </row>
    <row r="4" spans="2:11" ht="25.5" customHeight="1">
      <c r="B4" s="257"/>
      <c r="C4" s="381" t="s">
        <v>1497</v>
      </c>
      <c r="D4" s="381"/>
      <c r="E4" s="381"/>
      <c r="F4" s="381"/>
      <c r="G4" s="381"/>
      <c r="H4" s="381"/>
      <c r="I4" s="381"/>
      <c r="J4" s="381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80" t="s">
        <v>1498</v>
      </c>
      <c r="D6" s="380"/>
      <c r="E6" s="380"/>
      <c r="F6" s="380"/>
      <c r="G6" s="380"/>
      <c r="H6" s="380"/>
      <c r="I6" s="380"/>
      <c r="J6" s="380"/>
      <c r="K6" s="258"/>
    </row>
    <row r="7" spans="2:11" ht="15" customHeight="1">
      <c r="B7" s="261"/>
      <c r="C7" s="380" t="s">
        <v>1499</v>
      </c>
      <c r="D7" s="380"/>
      <c r="E7" s="380"/>
      <c r="F7" s="380"/>
      <c r="G7" s="380"/>
      <c r="H7" s="380"/>
      <c r="I7" s="380"/>
      <c r="J7" s="380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80" t="s">
        <v>1500</v>
      </c>
      <c r="D9" s="380"/>
      <c r="E9" s="380"/>
      <c r="F9" s="380"/>
      <c r="G9" s="380"/>
      <c r="H9" s="380"/>
      <c r="I9" s="380"/>
      <c r="J9" s="380"/>
      <c r="K9" s="258"/>
    </row>
    <row r="10" spans="2:11" ht="15" customHeight="1">
      <c r="B10" s="261"/>
      <c r="C10" s="260"/>
      <c r="D10" s="380" t="s">
        <v>1501</v>
      </c>
      <c r="E10" s="380"/>
      <c r="F10" s="380"/>
      <c r="G10" s="380"/>
      <c r="H10" s="380"/>
      <c r="I10" s="380"/>
      <c r="J10" s="380"/>
      <c r="K10" s="258"/>
    </row>
    <row r="11" spans="2:11" ht="15" customHeight="1">
      <c r="B11" s="261"/>
      <c r="C11" s="262"/>
      <c r="D11" s="380" t="s">
        <v>1502</v>
      </c>
      <c r="E11" s="380"/>
      <c r="F11" s="380"/>
      <c r="G11" s="380"/>
      <c r="H11" s="380"/>
      <c r="I11" s="380"/>
      <c r="J11" s="380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80" t="s">
        <v>1503</v>
      </c>
      <c r="E13" s="380"/>
      <c r="F13" s="380"/>
      <c r="G13" s="380"/>
      <c r="H13" s="380"/>
      <c r="I13" s="380"/>
      <c r="J13" s="380"/>
      <c r="K13" s="258"/>
    </row>
    <row r="14" spans="2:11" ht="15" customHeight="1">
      <c r="B14" s="261"/>
      <c r="C14" s="262"/>
      <c r="D14" s="380" t="s">
        <v>1504</v>
      </c>
      <c r="E14" s="380"/>
      <c r="F14" s="380"/>
      <c r="G14" s="380"/>
      <c r="H14" s="380"/>
      <c r="I14" s="380"/>
      <c r="J14" s="380"/>
      <c r="K14" s="258"/>
    </row>
    <row r="15" spans="2:11" ht="15" customHeight="1">
      <c r="B15" s="261"/>
      <c r="C15" s="262"/>
      <c r="D15" s="380" t="s">
        <v>1505</v>
      </c>
      <c r="E15" s="380"/>
      <c r="F15" s="380"/>
      <c r="G15" s="380"/>
      <c r="H15" s="380"/>
      <c r="I15" s="380"/>
      <c r="J15" s="380"/>
      <c r="K15" s="258"/>
    </row>
    <row r="16" spans="2:11" ht="15" customHeight="1">
      <c r="B16" s="261"/>
      <c r="C16" s="262"/>
      <c r="D16" s="262"/>
      <c r="E16" s="263" t="s">
        <v>79</v>
      </c>
      <c r="F16" s="380" t="s">
        <v>1506</v>
      </c>
      <c r="G16" s="380"/>
      <c r="H16" s="380"/>
      <c r="I16" s="380"/>
      <c r="J16" s="380"/>
      <c r="K16" s="258"/>
    </row>
    <row r="17" spans="2:11" ht="15" customHeight="1">
      <c r="B17" s="261"/>
      <c r="C17" s="262"/>
      <c r="D17" s="262"/>
      <c r="E17" s="263" t="s">
        <v>1507</v>
      </c>
      <c r="F17" s="380" t="s">
        <v>1508</v>
      </c>
      <c r="G17" s="380"/>
      <c r="H17" s="380"/>
      <c r="I17" s="380"/>
      <c r="J17" s="380"/>
      <c r="K17" s="258"/>
    </row>
    <row r="18" spans="2:11" ht="15" customHeight="1">
      <c r="B18" s="261"/>
      <c r="C18" s="262"/>
      <c r="D18" s="262"/>
      <c r="E18" s="263" t="s">
        <v>1509</v>
      </c>
      <c r="F18" s="380" t="s">
        <v>1510</v>
      </c>
      <c r="G18" s="380"/>
      <c r="H18" s="380"/>
      <c r="I18" s="380"/>
      <c r="J18" s="380"/>
      <c r="K18" s="258"/>
    </row>
    <row r="19" spans="2:11" ht="15" customHeight="1">
      <c r="B19" s="261"/>
      <c r="C19" s="262"/>
      <c r="D19" s="262"/>
      <c r="E19" s="263" t="s">
        <v>1511</v>
      </c>
      <c r="F19" s="380" t="s">
        <v>1512</v>
      </c>
      <c r="G19" s="380"/>
      <c r="H19" s="380"/>
      <c r="I19" s="380"/>
      <c r="J19" s="380"/>
      <c r="K19" s="258"/>
    </row>
    <row r="20" spans="2:11" ht="15" customHeight="1">
      <c r="B20" s="261"/>
      <c r="C20" s="262"/>
      <c r="D20" s="262"/>
      <c r="E20" s="263" t="s">
        <v>1209</v>
      </c>
      <c r="F20" s="380" t="s">
        <v>1210</v>
      </c>
      <c r="G20" s="380"/>
      <c r="H20" s="380"/>
      <c r="I20" s="380"/>
      <c r="J20" s="380"/>
      <c r="K20" s="258"/>
    </row>
    <row r="21" spans="2:11" ht="15" customHeight="1">
      <c r="B21" s="261"/>
      <c r="C21" s="262"/>
      <c r="D21" s="262"/>
      <c r="E21" s="263" t="s">
        <v>1513</v>
      </c>
      <c r="F21" s="380" t="s">
        <v>1514</v>
      </c>
      <c r="G21" s="380"/>
      <c r="H21" s="380"/>
      <c r="I21" s="380"/>
      <c r="J21" s="380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80" t="s">
        <v>1515</v>
      </c>
      <c r="D23" s="380"/>
      <c r="E23" s="380"/>
      <c r="F23" s="380"/>
      <c r="G23" s="380"/>
      <c r="H23" s="380"/>
      <c r="I23" s="380"/>
      <c r="J23" s="380"/>
      <c r="K23" s="258"/>
    </row>
    <row r="24" spans="2:11" ht="15" customHeight="1">
      <c r="B24" s="261"/>
      <c r="C24" s="380" t="s">
        <v>1516</v>
      </c>
      <c r="D24" s="380"/>
      <c r="E24" s="380"/>
      <c r="F24" s="380"/>
      <c r="G24" s="380"/>
      <c r="H24" s="380"/>
      <c r="I24" s="380"/>
      <c r="J24" s="380"/>
      <c r="K24" s="258"/>
    </row>
    <row r="25" spans="2:11" ht="15" customHeight="1">
      <c r="B25" s="261"/>
      <c r="C25" s="260"/>
      <c r="D25" s="380" t="s">
        <v>1517</v>
      </c>
      <c r="E25" s="380"/>
      <c r="F25" s="380"/>
      <c r="G25" s="380"/>
      <c r="H25" s="380"/>
      <c r="I25" s="380"/>
      <c r="J25" s="380"/>
      <c r="K25" s="258"/>
    </row>
    <row r="26" spans="2:11" ht="15" customHeight="1">
      <c r="B26" s="261"/>
      <c r="C26" s="262"/>
      <c r="D26" s="380" t="s">
        <v>1518</v>
      </c>
      <c r="E26" s="380"/>
      <c r="F26" s="380"/>
      <c r="G26" s="380"/>
      <c r="H26" s="380"/>
      <c r="I26" s="380"/>
      <c r="J26" s="380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80" t="s">
        <v>1519</v>
      </c>
      <c r="E28" s="380"/>
      <c r="F28" s="380"/>
      <c r="G28" s="380"/>
      <c r="H28" s="380"/>
      <c r="I28" s="380"/>
      <c r="J28" s="380"/>
      <c r="K28" s="258"/>
    </row>
    <row r="29" spans="2:11" ht="15" customHeight="1">
      <c r="B29" s="261"/>
      <c r="C29" s="262"/>
      <c r="D29" s="380" t="s">
        <v>1520</v>
      </c>
      <c r="E29" s="380"/>
      <c r="F29" s="380"/>
      <c r="G29" s="380"/>
      <c r="H29" s="380"/>
      <c r="I29" s="380"/>
      <c r="J29" s="380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80" t="s">
        <v>1521</v>
      </c>
      <c r="E31" s="380"/>
      <c r="F31" s="380"/>
      <c r="G31" s="380"/>
      <c r="H31" s="380"/>
      <c r="I31" s="380"/>
      <c r="J31" s="380"/>
      <c r="K31" s="258"/>
    </row>
    <row r="32" spans="2:11" ht="15" customHeight="1">
      <c r="B32" s="261"/>
      <c r="C32" s="262"/>
      <c r="D32" s="380" t="s">
        <v>1522</v>
      </c>
      <c r="E32" s="380"/>
      <c r="F32" s="380"/>
      <c r="G32" s="380"/>
      <c r="H32" s="380"/>
      <c r="I32" s="380"/>
      <c r="J32" s="380"/>
      <c r="K32" s="258"/>
    </row>
    <row r="33" spans="2:11" ht="15" customHeight="1">
      <c r="B33" s="261"/>
      <c r="C33" s="262"/>
      <c r="D33" s="380" t="s">
        <v>1523</v>
      </c>
      <c r="E33" s="380"/>
      <c r="F33" s="380"/>
      <c r="G33" s="380"/>
      <c r="H33" s="380"/>
      <c r="I33" s="380"/>
      <c r="J33" s="380"/>
      <c r="K33" s="258"/>
    </row>
    <row r="34" spans="2:11" ht="15" customHeight="1">
      <c r="B34" s="261"/>
      <c r="C34" s="262"/>
      <c r="D34" s="260"/>
      <c r="E34" s="264" t="s">
        <v>118</v>
      </c>
      <c r="F34" s="260"/>
      <c r="G34" s="380" t="s">
        <v>1524</v>
      </c>
      <c r="H34" s="380"/>
      <c r="I34" s="380"/>
      <c r="J34" s="380"/>
      <c r="K34" s="258"/>
    </row>
    <row r="35" spans="2:11" ht="30.75" customHeight="1">
      <c r="B35" s="261"/>
      <c r="C35" s="262"/>
      <c r="D35" s="260"/>
      <c r="E35" s="264" t="s">
        <v>1525</v>
      </c>
      <c r="F35" s="260"/>
      <c r="G35" s="380" t="s">
        <v>1526</v>
      </c>
      <c r="H35" s="380"/>
      <c r="I35" s="380"/>
      <c r="J35" s="380"/>
      <c r="K35" s="258"/>
    </row>
    <row r="36" spans="2:11" ht="15" customHeight="1">
      <c r="B36" s="261"/>
      <c r="C36" s="262"/>
      <c r="D36" s="260"/>
      <c r="E36" s="264" t="s">
        <v>53</v>
      </c>
      <c r="F36" s="260"/>
      <c r="G36" s="380" t="s">
        <v>1527</v>
      </c>
      <c r="H36" s="380"/>
      <c r="I36" s="380"/>
      <c r="J36" s="380"/>
      <c r="K36" s="258"/>
    </row>
    <row r="37" spans="2:11" ht="15" customHeight="1">
      <c r="B37" s="261"/>
      <c r="C37" s="262"/>
      <c r="D37" s="260"/>
      <c r="E37" s="264" t="s">
        <v>119</v>
      </c>
      <c r="F37" s="260"/>
      <c r="G37" s="380" t="s">
        <v>1528</v>
      </c>
      <c r="H37" s="380"/>
      <c r="I37" s="380"/>
      <c r="J37" s="380"/>
      <c r="K37" s="258"/>
    </row>
    <row r="38" spans="2:11" ht="15" customHeight="1">
      <c r="B38" s="261"/>
      <c r="C38" s="262"/>
      <c r="D38" s="260"/>
      <c r="E38" s="264" t="s">
        <v>120</v>
      </c>
      <c r="F38" s="260"/>
      <c r="G38" s="380" t="s">
        <v>1529</v>
      </c>
      <c r="H38" s="380"/>
      <c r="I38" s="380"/>
      <c r="J38" s="380"/>
      <c r="K38" s="258"/>
    </row>
    <row r="39" spans="2:11" ht="15" customHeight="1">
      <c r="B39" s="261"/>
      <c r="C39" s="262"/>
      <c r="D39" s="260"/>
      <c r="E39" s="264" t="s">
        <v>121</v>
      </c>
      <c r="F39" s="260"/>
      <c r="G39" s="380" t="s">
        <v>1530</v>
      </c>
      <c r="H39" s="380"/>
      <c r="I39" s="380"/>
      <c r="J39" s="380"/>
      <c r="K39" s="258"/>
    </row>
    <row r="40" spans="2:11" ht="15" customHeight="1">
      <c r="B40" s="261"/>
      <c r="C40" s="262"/>
      <c r="D40" s="260"/>
      <c r="E40" s="264" t="s">
        <v>1531</v>
      </c>
      <c r="F40" s="260"/>
      <c r="G40" s="380" t="s">
        <v>1532</v>
      </c>
      <c r="H40" s="380"/>
      <c r="I40" s="380"/>
      <c r="J40" s="380"/>
      <c r="K40" s="258"/>
    </row>
    <row r="41" spans="2:11" ht="15" customHeight="1">
      <c r="B41" s="261"/>
      <c r="C41" s="262"/>
      <c r="D41" s="260"/>
      <c r="E41" s="264"/>
      <c r="F41" s="260"/>
      <c r="G41" s="380" t="s">
        <v>1533</v>
      </c>
      <c r="H41" s="380"/>
      <c r="I41" s="380"/>
      <c r="J41" s="380"/>
      <c r="K41" s="258"/>
    </row>
    <row r="42" spans="2:11" ht="15" customHeight="1">
      <c r="B42" s="261"/>
      <c r="C42" s="262"/>
      <c r="D42" s="260"/>
      <c r="E42" s="264" t="s">
        <v>1534</v>
      </c>
      <c r="F42" s="260"/>
      <c r="G42" s="380" t="s">
        <v>1535</v>
      </c>
      <c r="H42" s="380"/>
      <c r="I42" s="380"/>
      <c r="J42" s="380"/>
      <c r="K42" s="258"/>
    </row>
    <row r="43" spans="2:11" ht="15" customHeight="1">
      <c r="B43" s="261"/>
      <c r="C43" s="262"/>
      <c r="D43" s="260"/>
      <c r="E43" s="264" t="s">
        <v>123</v>
      </c>
      <c r="F43" s="260"/>
      <c r="G43" s="380" t="s">
        <v>1536</v>
      </c>
      <c r="H43" s="380"/>
      <c r="I43" s="380"/>
      <c r="J43" s="380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80" t="s">
        <v>1537</v>
      </c>
      <c r="E45" s="380"/>
      <c r="F45" s="380"/>
      <c r="G45" s="380"/>
      <c r="H45" s="380"/>
      <c r="I45" s="380"/>
      <c r="J45" s="380"/>
      <c r="K45" s="258"/>
    </row>
    <row r="46" spans="2:11" ht="15" customHeight="1">
      <c r="B46" s="261"/>
      <c r="C46" s="262"/>
      <c r="D46" s="262"/>
      <c r="E46" s="380" t="s">
        <v>1538</v>
      </c>
      <c r="F46" s="380"/>
      <c r="G46" s="380"/>
      <c r="H46" s="380"/>
      <c r="I46" s="380"/>
      <c r="J46" s="380"/>
      <c r="K46" s="258"/>
    </row>
    <row r="47" spans="2:11" ht="15" customHeight="1">
      <c r="B47" s="261"/>
      <c r="C47" s="262"/>
      <c r="D47" s="262"/>
      <c r="E47" s="380" t="s">
        <v>1539</v>
      </c>
      <c r="F47" s="380"/>
      <c r="G47" s="380"/>
      <c r="H47" s="380"/>
      <c r="I47" s="380"/>
      <c r="J47" s="380"/>
      <c r="K47" s="258"/>
    </row>
    <row r="48" spans="2:11" ht="15" customHeight="1">
      <c r="B48" s="261"/>
      <c r="C48" s="262"/>
      <c r="D48" s="262"/>
      <c r="E48" s="380" t="s">
        <v>1540</v>
      </c>
      <c r="F48" s="380"/>
      <c r="G48" s="380"/>
      <c r="H48" s="380"/>
      <c r="I48" s="380"/>
      <c r="J48" s="380"/>
      <c r="K48" s="258"/>
    </row>
    <row r="49" spans="2:11" ht="15" customHeight="1">
      <c r="B49" s="261"/>
      <c r="C49" s="262"/>
      <c r="D49" s="380" t="s">
        <v>1541</v>
      </c>
      <c r="E49" s="380"/>
      <c r="F49" s="380"/>
      <c r="G49" s="380"/>
      <c r="H49" s="380"/>
      <c r="I49" s="380"/>
      <c r="J49" s="380"/>
      <c r="K49" s="258"/>
    </row>
    <row r="50" spans="2:11" ht="25.5" customHeight="1">
      <c r="B50" s="257"/>
      <c r="C50" s="381" t="s">
        <v>1542</v>
      </c>
      <c r="D50" s="381"/>
      <c r="E50" s="381"/>
      <c r="F50" s="381"/>
      <c r="G50" s="381"/>
      <c r="H50" s="381"/>
      <c r="I50" s="381"/>
      <c r="J50" s="381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80" t="s">
        <v>1543</v>
      </c>
      <c r="D52" s="380"/>
      <c r="E52" s="380"/>
      <c r="F52" s="380"/>
      <c r="G52" s="380"/>
      <c r="H52" s="380"/>
      <c r="I52" s="380"/>
      <c r="J52" s="380"/>
      <c r="K52" s="258"/>
    </row>
    <row r="53" spans="2:11" ht="15" customHeight="1">
      <c r="B53" s="257"/>
      <c r="C53" s="380" t="s">
        <v>1544</v>
      </c>
      <c r="D53" s="380"/>
      <c r="E53" s="380"/>
      <c r="F53" s="380"/>
      <c r="G53" s="380"/>
      <c r="H53" s="380"/>
      <c r="I53" s="380"/>
      <c r="J53" s="380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80" t="s">
        <v>1545</v>
      </c>
      <c r="D55" s="380"/>
      <c r="E55" s="380"/>
      <c r="F55" s="380"/>
      <c r="G55" s="380"/>
      <c r="H55" s="380"/>
      <c r="I55" s="380"/>
      <c r="J55" s="380"/>
      <c r="K55" s="258"/>
    </row>
    <row r="56" spans="2:11" ht="15" customHeight="1">
      <c r="B56" s="257"/>
      <c r="C56" s="262"/>
      <c r="D56" s="380" t="s">
        <v>1546</v>
      </c>
      <c r="E56" s="380"/>
      <c r="F56" s="380"/>
      <c r="G56" s="380"/>
      <c r="H56" s="380"/>
      <c r="I56" s="380"/>
      <c r="J56" s="380"/>
      <c r="K56" s="258"/>
    </row>
    <row r="57" spans="2:11" ht="15" customHeight="1">
      <c r="B57" s="257"/>
      <c r="C57" s="262"/>
      <c r="D57" s="380" t="s">
        <v>1547</v>
      </c>
      <c r="E57" s="380"/>
      <c r="F57" s="380"/>
      <c r="G57" s="380"/>
      <c r="H57" s="380"/>
      <c r="I57" s="380"/>
      <c r="J57" s="380"/>
      <c r="K57" s="258"/>
    </row>
    <row r="58" spans="2:11" ht="15" customHeight="1">
      <c r="B58" s="257"/>
      <c r="C58" s="262"/>
      <c r="D58" s="380" t="s">
        <v>1548</v>
      </c>
      <c r="E58" s="380"/>
      <c r="F58" s="380"/>
      <c r="G58" s="380"/>
      <c r="H58" s="380"/>
      <c r="I58" s="380"/>
      <c r="J58" s="380"/>
      <c r="K58" s="258"/>
    </row>
    <row r="59" spans="2:11" ht="15" customHeight="1">
      <c r="B59" s="257"/>
      <c r="C59" s="262"/>
      <c r="D59" s="380" t="s">
        <v>1549</v>
      </c>
      <c r="E59" s="380"/>
      <c r="F59" s="380"/>
      <c r="G59" s="380"/>
      <c r="H59" s="380"/>
      <c r="I59" s="380"/>
      <c r="J59" s="380"/>
      <c r="K59" s="258"/>
    </row>
    <row r="60" spans="2:11" ht="15" customHeight="1">
      <c r="B60" s="257"/>
      <c r="C60" s="262"/>
      <c r="D60" s="379" t="s">
        <v>1550</v>
      </c>
      <c r="E60" s="379"/>
      <c r="F60" s="379"/>
      <c r="G60" s="379"/>
      <c r="H60" s="379"/>
      <c r="I60" s="379"/>
      <c r="J60" s="379"/>
      <c r="K60" s="258"/>
    </row>
    <row r="61" spans="2:11" ht="15" customHeight="1">
      <c r="B61" s="257"/>
      <c r="C61" s="262"/>
      <c r="D61" s="380" t="s">
        <v>1551</v>
      </c>
      <c r="E61" s="380"/>
      <c r="F61" s="380"/>
      <c r="G61" s="380"/>
      <c r="H61" s="380"/>
      <c r="I61" s="380"/>
      <c r="J61" s="380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80" t="s">
        <v>1552</v>
      </c>
      <c r="E63" s="380"/>
      <c r="F63" s="380"/>
      <c r="G63" s="380"/>
      <c r="H63" s="380"/>
      <c r="I63" s="380"/>
      <c r="J63" s="380"/>
      <c r="K63" s="258"/>
    </row>
    <row r="64" spans="2:11" ht="15" customHeight="1">
      <c r="B64" s="257"/>
      <c r="C64" s="262"/>
      <c r="D64" s="379" t="s">
        <v>1553</v>
      </c>
      <c r="E64" s="379"/>
      <c r="F64" s="379"/>
      <c r="G64" s="379"/>
      <c r="H64" s="379"/>
      <c r="I64" s="379"/>
      <c r="J64" s="379"/>
      <c r="K64" s="258"/>
    </row>
    <row r="65" spans="2:11" ht="15" customHeight="1">
      <c r="B65" s="257"/>
      <c r="C65" s="262"/>
      <c r="D65" s="380" t="s">
        <v>1554</v>
      </c>
      <c r="E65" s="380"/>
      <c r="F65" s="380"/>
      <c r="G65" s="380"/>
      <c r="H65" s="380"/>
      <c r="I65" s="380"/>
      <c r="J65" s="380"/>
      <c r="K65" s="258"/>
    </row>
    <row r="66" spans="2:11" ht="15" customHeight="1">
      <c r="B66" s="257"/>
      <c r="C66" s="262"/>
      <c r="D66" s="380" t="s">
        <v>1555</v>
      </c>
      <c r="E66" s="380"/>
      <c r="F66" s="380"/>
      <c r="G66" s="380"/>
      <c r="H66" s="380"/>
      <c r="I66" s="380"/>
      <c r="J66" s="380"/>
      <c r="K66" s="258"/>
    </row>
    <row r="67" spans="2:11" ht="15" customHeight="1">
      <c r="B67" s="257"/>
      <c r="C67" s="262"/>
      <c r="D67" s="380" t="s">
        <v>1556</v>
      </c>
      <c r="E67" s="380"/>
      <c r="F67" s="380"/>
      <c r="G67" s="380"/>
      <c r="H67" s="380"/>
      <c r="I67" s="380"/>
      <c r="J67" s="380"/>
      <c r="K67" s="258"/>
    </row>
    <row r="68" spans="2:11" ht="15" customHeight="1">
      <c r="B68" s="257"/>
      <c r="C68" s="262"/>
      <c r="D68" s="380" t="s">
        <v>1557</v>
      </c>
      <c r="E68" s="380"/>
      <c r="F68" s="380"/>
      <c r="G68" s="380"/>
      <c r="H68" s="380"/>
      <c r="I68" s="380"/>
      <c r="J68" s="380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8" t="s">
        <v>101</v>
      </c>
      <c r="D73" s="378"/>
      <c r="E73" s="378"/>
      <c r="F73" s="378"/>
      <c r="G73" s="378"/>
      <c r="H73" s="378"/>
      <c r="I73" s="378"/>
      <c r="J73" s="378"/>
      <c r="K73" s="275"/>
    </row>
    <row r="74" spans="2:11" ht="17.25" customHeight="1">
      <c r="B74" s="274"/>
      <c r="C74" s="276" t="s">
        <v>1558</v>
      </c>
      <c r="D74" s="276"/>
      <c r="E74" s="276"/>
      <c r="F74" s="276" t="s">
        <v>1559</v>
      </c>
      <c r="G74" s="277"/>
      <c r="H74" s="276" t="s">
        <v>119</v>
      </c>
      <c r="I74" s="276" t="s">
        <v>57</v>
      </c>
      <c r="J74" s="276" t="s">
        <v>1560</v>
      </c>
      <c r="K74" s="275"/>
    </row>
    <row r="75" spans="2:11" ht="17.25" customHeight="1">
      <c r="B75" s="274"/>
      <c r="C75" s="278" t="s">
        <v>1561</v>
      </c>
      <c r="D75" s="278"/>
      <c r="E75" s="278"/>
      <c r="F75" s="279" t="s">
        <v>1562</v>
      </c>
      <c r="G75" s="280"/>
      <c r="H75" s="278"/>
      <c r="I75" s="278"/>
      <c r="J75" s="278" t="s">
        <v>1563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53</v>
      </c>
      <c r="D77" s="281"/>
      <c r="E77" s="281"/>
      <c r="F77" s="283" t="s">
        <v>1564</v>
      </c>
      <c r="G77" s="282"/>
      <c r="H77" s="264" t="s">
        <v>1565</v>
      </c>
      <c r="I77" s="264" t="s">
        <v>1566</v>
      </c>
      <c r="J77" s="264">
        <v>20</v>
      </c>
      <c r="K77" s="275"/>
    </row>
    <row r="78" spans="2:11" ht="15" customHeight="1">
      <c r="B78" s="274"/>
      <c r="C78" s="264" t="s">
        <v>1567</v>
      </c>
      <c r="D78" s="264"/>
      <c r="E78" s="264"/>
      <c r="F78" s="283" t="s">
        <v>1564</v>
      </c>
      <c r="G78" s="282"/>
      <c r="H78" s="264" t="s">
        <v>1568</v>
      </c>
      <c r="I78" s="264" t="s">
        <v>1566</v>
      </c>
      <c r="J78" s="264">
        <v>120</v>
      </c>
      <c r="K78" s="275"/>
    </row>
    <row r="79" spans="2:11" ht="15" customHeight="1">
      <c r="B79" s="284"/>
      <c r="C79" s="264" t="s">
        <v>1569</v>
      </c>
      <c r="D79" s="264"/>
      <c r="E79" s="264"/>
      <c r="F79" s="283" t="s">
        <v>1570</v>
      </c>
      <c r="G79" s="282"/>
      <c r="H79" s="264" t="s">
        <v>1571</v>
      </c>
      <c r="I79" s="264" t="s">
        <v>1566</v>
      </c>
      <c r="J79" s="264">
        <v>50</v>
      </c>
      <c r="K79" s="275"/>
    </row>
    <row r="80" spans="2:11" ht="15" customHeight="1">
      <c r="B80" s="284"/>
      <c r="C80" s="264" t="s">
        <v>1572</v>
      </c>
      <c r="D80" s="264"/>
      <c r="E80" s="264"/>
      <c r="F80" s="283" t="s">
        <v>1564</v>
      </c>
      <c r="G80" s="282"/>
      <c r="H80" s="264" t="s">
        <v>1573</v>
      </c>
      <c r="I80" s="264" t="s">
        <v>1574</v>
      </c>
      <c r="J80" s="264"/>
      <c r="K80" s="275"/>
    </row>
    <row r="81" spans="2:11" ht="15" customHeight="1">
      <c r="B81" s="284"/>
      <c r="C81" s="285" t="s">
        <v>1575</v>
      </c>
      <c r="D81" s="285"/>
      <c r="E81" s="285"/>
      <c r="F81" s="286" t="s">
        <v>1570</v>
      </c>
      <c r="G81" s="285"/>
      <c r="H81" s="285" t="s">
        <v>1576</v>
      </c>
      <c r="I81" s="285" t="s">
        <v>1566</v>
      </c>
      <c r="J81" s="285">
        <v>15</v>
      </c>
      <c r="K81" s="275"/>
    </row>
    <row r="82" spans="2:11" ht="15" customHeight="1">
      <c r="B82" s="284"/>
      <c r="C82" s="285" t="s">
        <v>1577</v>
      </c>
      <c r="D82" s="285"/>
      <c r="E82" s="285"/>
      <c r="F82" s="286" t="s">
        <v>1570</v>
      </c>
      <c r="G82" s="285"/>
      <c r="H82" s="285" t="s">
        <v>1578</v>
      </c>
      <c r="I82" s="285" t="s">
        <v>1566</v>
      </c>
      <c r="J82" s="285">
        <v>15</v>
      </c>
      <c r="K82" s="275"/>
    </row>
    <row r="83" spans="2:11" ht="15" customHeight="1">
      <c r="B83" s="284"/>
      <c r="C83" s="285" t="s">
        <v>1579</v>
      </c>
      <c r="D83" s="285"/>
      <c r="E83" s="285"/>
      <c r="F83" s="286" t="s">
        <v>1570</v>
      </c>
      <c r="G83" s="285"/>
      <c r="H83" s="285" t="s">
        <v>1580</v>
      </c>
      <c r="I83" s="285" t="s">
        <v>1566</v>
      </c>
      <c r="J83" s="285">
        <v>20</v>
      </c>
      <c r="K83" s="275"/>
    </row>
    <row r="84" spans="2:11" ht="15" customHeight="1">
      <c r="B84" s="284"/>
      <c r="C84" s="285" t="s">
        <v>1581</v>
      </c>
      <c r="D84" s="285"/>
      <c r="E84" s="285"/>
      <c r="F84" s="286" t="s">
        <v>1570</v>
      </c>
      <c r="G84" s="285"/>
      <c r="H84" s="285" t="s">
        <v>1582</v>
      </c>
      <c r="I84" s="285" t="s">
        <v>1566</v>
      </c>
      <c r="J84" s="285">
        <v>20</v>
      </c>
      <c r="K84" s="275"/>
    </row>
    <row r="85" spans="2:11" ht="15" customHeight="1">
      <c r="B85" s="284"/>
      <c r="C85" s="264" t="s">
        <v>1583</v>
      </c>
      <c r="D85" s="264"/>
      <c r="E85" s="264"/>
      <c r="F85" s="283" t="s">
        <v>1570</v>
      </c>
      <c r="G85" s="282"/>
      <c r="H85" s="264" t="s">
        <v>1584</v>
      </c>
      <c r="I85" s="264" t="s">
        <v>1566</v>
      </c>
      <c r="J85" s="264">
        <v>50</v>
      </c>
      <c r="K85" s="275"/>
    </row>
    <row r="86" spans="2:11" ht="15" customHeight="1">
      <c r="B86" s="284"/>
      <c r="C86" s="264" t="s">
        <v>1585</v>
      </c>
      <c r="D86" s="264"/>
      <c r="E86" s="264"/>
      <c r="F86" s="283" t="s">
        <v>1570</v>
      </c>
      <c r="G86" s="282"/>
      <c r="H86" s="264" t="s">
        <v>1586</v>
      </c>
      <c r="I86" s="264" t="s">
        <v>1566</v>
      </c>
      <c r="J86" s="264">
        <v>20</v>
      </c>
      <c r="K86" s="275"/>
    </row>
    <row r="87" spans="2:11" ht="15" customHeight="1">
      <c r="B87" s="284"/>
      <c r="C87" s="264" t="s">
        <v>1587</v>
      </c>
      <c r="D87" s="264"/>
      <c r="E87" s="264"/>
      <c r="F87" s="283" t="s">
        <v>1570</v>
      </c>
      <c r="G87" s="282"/>
      <c r="H87" s="264" t="s">
        <v>1588</v>
      </c>
      <c r="I87" s="264" t="s">
        <v>1566</v>
      </c>
      <c r="J87" s="264">
        <v>20</v>
      </c>
      <c r="K87" s="275"/>
    </row>
    <row r="88" spans="2:11" ht="15" customHeight="1">
      <c r="B88" s="284"/>
      <c r="C88" s="264" t="s">
        <v>1589</v>
      </c>
      <c r="D88" s="264"/>
      <c r="E88" s="264"/>
      <c r="F88" s="283" t="s">
        <v>1570</v>
      </c>
      <c r="G88" s="282"/>
      <c r="H88" s="264" t="s">
        <v>1590</v>
      </c>
      <c r="I88" s="264" t="s">
        <v>1566</v>
      </c>
      <c r="J88" s="264">
        <v>50</v>
      </c>
      <c r="K88" s="275"/>
    </row>
    <row r="89" spans="2:11" ht="15" customHeight="1">
      <c r="B89" s="284"/>
      <c r="C89" s="264" t="s">
        <v>1591</v>
      </c>
      <c r="D89" s="264"/>
      <c r="E89" s="264"/>
      <c r="F89" s="283" t="s">
        <v>1570</v>
      </c>
      <c r="G89" s="282"/>
      <c r="H89" s="264" t="s">
        <v>1591</v>
      </c>
      <c r="I89" s="264" t="s">
        <v>1566</v>
      </c>
      <c r="J89" s="264">
        <v>50</v>
      </c>
      <c r="K89" s="275"/>
    </row>
    <row r="90" spans="2:11" ht="15" customHeight="1">
      <c r="B90" s="284"/>
      <c r="C90" s="264" t="s">
        <v>124</v>
      </c>
      <c r="D90" s="264"/>
      <c r="E90" s="264"/>
      <c r="F90" s="283" t="s">
        <v>1570</v>
      </c>
      <c r="G90" s="282"/>
      <c r="H90" s="264" t="s">
        <v>1592</v>
      </c>
      <c r="I90" s="264" t="s">
        <v>1566</v>
      </c>
      <c r="J90" s="264">
        <v>255</v>
      </c>
      <c r="K90" s="275"/>
    </row>
    <row r="91" spans="2:11" ht="15" customHeight="1">
      <c r="B91" s="284"/>
      <c r="C91" s="264" t="s">
        <v>1593</v>
      </c>
      <c r="D91" s="264"/>
      <c r="E91" s="264"/>
      <c r="F91" s="283" t="s">
        <v>1564</v>
      </c>
      <c r="G91" s="282"/>
      <c r="H91" s="264" t="s">
        <v>1594</v>
      </c>
      <c r="I91" s="264" t="s">
        <v>1595</v>
      </c>
      <c r="J91" s="264"/>
      <c r="K91" s="275"/>
    </row>
    <row r="92" spans="2:11" ht="15" customHeight="1">
      <c r="B92" s="284"/>
      <c r="C92" s="264" t="s">
        <v>1596</v>
      </c>
      <c r="D92" s="264"/>
      <c r="E92" s="264"/>
      <c r="F92" s="283" t="s">
        <v>1564</v>
      </c>
      <c r="G92" s="282"/>
      <c r="H92" s="264" t="s">
        <v>1597</v>
      </c>
      <c r="I92" s="264" t="s">
        <v>1598</v>
      </c>
      <c r="J92" s="264"/>
      <c r="K92" s="275"/>
    </row>
    <row r="93" spans="2:11" ht="15" customHeight="1">
      <c r="B93" s="284"/>
      <c r="C93" s="264" t="s">
        <v>1599</v>
      </c>
      <c r="D93" s="264"/>
      <c r="E93" s="264"/>
      <c r="F93" s="283" t="s">
        <v>1564</v>
      </c>
      <c r="G93" s="282"/>
      <c r="H93" s="264" t="s">
        <v>1599</v>
      </c>
      <c r="I93" s="264" t="s">
        <v>1598</v>
      </c>
      <c r="J93" s="264"/>
      <c r="K93" s="275"/>
    </row>
    <row r="94" spans="2:11" ht="15" customHeight="1">
      <c r="B94" s="284"/>
      <c r="C94" s="264" t="s">
        <v>38</v>
      </c>
      <c r="D94" s="264"/>
      <c r="E94" s="264"/>
      <c r="F94" s="283" t="s">
        <v>1564</v>
      </c>
      <c r="G94" s="282"/>
      <c r="H94" s="264" t="s">
        <v>1600</v>
      </c>
      <c r="I94" s="264" t="s">
        <v>1598</v>
      </c>
      <c r="J94" s="264"/>
      <c r="K94" s="275"/>
    </row>
    <row r="95" spans="2:11" ht="15" customHeight="1">
      <c r="B95" s="284"/>
      <c r="C95" s="264" t="s">
        <v>48</v>
      </c>
      <c r="D95" s="264"/>
      <c r="E95" s="264"/>
      <c r="F95" s="283" t="s">
        <v>1564</v>
      </c>
      <c r="G95" s="282"/>
      <c r="H95" s="264" t="s">
        <v>1601</v>
      </c>
      <c r="I95" s="264" t="s">
        <v>1598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8" t="s">
        <v>1602</v>
      </c>
      <c r="D100" s="378"/>
      <c r="E100" s="378"/>
      <c r="F100" s="378"/>
      <c r="G100" s="378"/>
      <c r="H100" s="378"/>
      <c r="I100" s="378"/>
      <c r="J100" s="378"/>
      <c r="K100" s="275"/>
    </row>
    <row r="101" spans="2:11" ht="17.25" customHeight="1">
      <c r="B101" s="274"/>
      <c r="C101" s="276" t="s">
        <v>1558</v>
      </c>
      <c r="D101" s="276"/>
      <c r="E101" s="276"/>
      <c r="F101" s="276" t="s">
        <v>1559</v>
      </c>
      <c r="G101" s="277"/>
      <c r="H101" s="276" t="s">
        <v>119</v>
      </c>
      <c r="I101" s="276" t="s">
        <v>57</v>
      </c>
      <c r="J101" s="276" t="s">
        <v>1560</v>
      </c>
      <c r="K101" s="275"/>
    </row>
    <row r="102" spans="2:11" ht="17.25" customHeight="1">
      <c r="B102" s="274"/>
      <c r="C102" s="278" t="s">
        <v>1561</v>
      </c>
      <c r="D102" s="278"/>
      <c r="E102" s="278"/>
      <c r="F102" s="279" t="s">
        <v>1562</v>
      </c>
      <c r="G102" s="280"/>
      <c r="H102" s="278"/>
      <c r="I102" s="278"/>
      <c r="J102" s="278" t="s">
        <v>1563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53</v>
      </c>
      <c r="D104" s="281"/>
      <c r="E104" s="281"/>
      <c r="F104" s="283" t="s">
        <v>1564</v>
      </c>
      <c r="G104" s="292"/>
      <c r="H104" s="264" t="s">
        <v>1603</v>
      </c>
      <c r="I104" s="264" t="s">
        <v>1566</v>
      </c>
      <c r="J104" s="264">
        <v>20</v>
      </c>
      <c r="K104" s="275"/>
    </row>
    <row r="105" spans="2:11" ht="15" customHeight="1">
      <c r="B105" s="274"/>
      <c r="C105" s="264" t="s">
        <v>1567</v>
      </c>
      <c r="D105" s="264"/>
      <c r="E105" s="264"/>
      <c r="F105" s="283" t="s">
        <v>1564</v>
      </c>
      <c r="G105" s="264"/>
      <c r="H105" s="264" t="s">
        <v>1603</v>
      </c>
      <c r="I105" s="264" t="s">
        <v>1566</v>
      </c>
      <c r="J105" s="264">
        <v>120</v>
      </c>
      <c r="K105" s="275"/>
    </row>
    <row r="106" spans="2:11" ht="15" customHeight="1">
      <c r="B106" s="284"/>
      <c r="C106" s="264" t="s">
        <v>1569</v>
      </c>
      <c r="D106" s="264"/>
      <c r="E106" s="264"/>
      <c r="F106" s="283" t="s">
        <v>1570</v>
      </c>
      <c r="G106" s="264"/>
      <c r="H106" s="264" t="s">
        <v>1603</v>
      </c>
      <c r="I106" s="264" t="s">
        <v>1566</v>
      </c>
      <c r="J106" s="264">
        <v>50</v>
      </c>
      <c r="K106" s="275"/>
    </row>
    <row r="107" spans="2:11" ht="15" customHeight="1">
      <c r="B107" s="284"/>
      <c r="C107" s="264" t="s">
        <v>1572</v>
      </c>
      <c r="D107" s="264"/>
      <c r="E107" s="264"/>
      <c r="F107" s="283" t="s">
        <v>1564</v>
      </c>
      <c r="G107" s="264"/>
      <c r="H107" s="264" t="s">
        <v>1603</v>
      </c>
      <c r="I107" s="264" t="s">
        <v>1574</v>
      </c>
      <c r="J107" s="264"/>
      <c r="K107" s="275"/>
    </row>
    <row r="108" spans="2:11" ht="15" customHeight="1">
      <c r="B108" s="284"/>
      <c r="C108" s="264" t="s">
        <v>1583</v>
      </c>
      <c r="D108" s="264"/>
      <c r="E108" s="264"/>
      <c r="F108" s="283" t="s">
        <v>1570</v>
      </c>
      <c r="G108" s="264"/>
      <c r="H108" s="264" t="s">
        <v>1603</v>
      </c>
      <c r="I108" s="264" t="s">
        <v>1566</v>
      </c>
      <c r="J108" s="264">
        <v>50</v>
      </c>
      <c r="K108" s="275"/>
    </row>
    <row r="109" spans="2:11" ht="15" customHeight="1">
      <c r="B109" s="284"/>
      <c r="C109" s="264" t="s">
        <v>1591</v>
      </c>
      <c r="D109" s="264"/>
      <c r="E109" s="264"/>
      <c r="F109" s="283" t="s">
        <v>1570</v>
      </c>
      <c r="G109" s="264"/>
      <c r="H109" s="264" t="s">
        <v>1603</v>
      </c>
      <c r="I109" s="264" t="s">
        <v>1566</v>
      </c>
      <c r="J109" s="264">
        <v>50</v>
      </c>
      <c r="K109" s="275"/>
    </row>
    <row r="110" spans="2:11" ht="15" customHeight="1">
      <c r="B110" s="284"/>
      <c r="C110" s="264" t="s">
        <v>1589</v>
      </c>
      <c r="D110" s="264"/>
      <c r="E110" s="264"/>
      <c r="F110" s="283" t="s">
        <v>1570</v>
      </c>
      <c r="G110" s="264"/>
      <c r="H110" s="264" t="s">
        <v>1603</v>
      </c>
      <c r="I110" s="264" t="s">
        <v>1566</v>
      </c>
      <c r="J110" s="264">
        <v>50</v>
      </c>
      <c r="K110" s="275"/>
    </row>
    <row r="111" spans="2:11" ht="15" customHeight="1">
      <c r="B111" s="284"/>
      <c r="C111" s="264" t="s">
        <v>53</v>
      </c>
      <c r="D111" s="264"/>
      <c r="E111" s="264"/>
      <c r="F111" s="283" t="s">
        <v>1564</v>
      </c>
      <c r="G111" s="264"/>
      <c r="H111" s="264" t="s">
        <v>1604</v>
      </c>
      <c r="I111" s="264" t="s">
        <v>1566</v>
      </c>
      <c r="J111" s="264">
        <v>20</v>
      </c>
      <c r="K111" s="275"/>
    </row>
    <row r="112" spans="2:11" ht="15" customHeight="1">
      <c r="B112" s="284"/>
      <c r="C112" s="264" t="s">
        <v>1605</v>
      </c>
      <c r="D112" s="264"/>
      <c r="E112" s="264"/>
      <c r="F112" s="283" t="s">
        <v>1564</v>
      </c>
      <c r="G112" s="264"/>
      <c r="H112" s="264" t="s">
        <v>1606</v>
      </c>
      <c r="I112" s="264" t="s">
        <v>1566</v>
      </c>
      <c r="J112" s="264">
        <v>120</v>
      </c>
      <c r="K112" s="275"/>
    </row>
    <row r="113" spans="2:11" ht="15" customHeight="1">
      <c r="B113" s="284"/>
      <c r="C113" s="264" t="s">
        <v>38</v>
      </c>
      <c r="D113" s="264"/>
      <c r="E113" s="264"/>
      <c r="F113" s="283" t="s">
        <v>1564</v>
      </c>
      <c r="G113" s="264"/>
      <c r="H113" s="264" t="s">
        <v>1607</v>
      </c>
      <c r="I113" s="264" t="s">
        <v>1598</v>
      </c>
      <c r="J113" s="264"/>
      <c r="K113" s="275"/>
    </row>
    <row r="114" spans="2:11" ht="15" customHeight="1">
      <c r="B114" s="284"/>
      <c r="C114" s="264" t="s">
        <v>48</v>
      </c>
      <c r="D114" s="264"/>
      <c r="E114" s="264"/>
      <c r="F114" s="283" t="s">
        <v>1564</v>
      </c>
      <c r="G114" s="264"/>
      <c r="H114" s="264" t="s">
        <v>1608</v>
      </c>
      <c r="I114" s="264" t="s">
        <v>1598</v>
      </c>
      <c r="J114" s="264"/>
      <c r="K114" s="275"/>
    </row>
    <row r="115" spans="2:11" ht="15" customHeight="1">
      <c r="B115" s="284"/>
      <c r="C115" s="264" t="s">
        <v>57</v>
      </c>
      <c r="D115" s="264"/>
      <c r="E115" s="264"/>
      <c r="F115" s="283" t="s">
        <v>1564</v>
      </c>
      <c r="G115" s="264"/>
      <c r="H115" s="264" t="s">
        <v>1609</v>
      </c>
      <c r="I115" s="264" t="s">
        <v>1610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7" t="s">
        <v>1611</v>
      </c>
      <c r="D120" s="377"/>
      <c r="E120" s="377"/>
      <c r="F120" s="377"/>
      <c r="G120" s="377"/>
      <c r="H120" s="377"/>
      <c r="I120" s="377"/>
      <c r="J120" s="377"/>
      <c r="K120" s="300"/>
    </row>
    <row r="121" spans="2:11" ht="17.25" customHeight="1">
      <c r="B121" s="301"/>
      <c r="C121" s="276" t="s">
        <v>1558</v>
      </c>
      <c r="D121" s="276"/>
      <c r="E121" s="276"/>
      <c r="F121" s="276" t="s">
        <v>1559</v>
      </c>
      <c r="G121" s="277"/>
      <c r="H121" s="276" t="s">
        <v>119</v>
      </c>
      <c r="I121" s="276" t="s">
        <v>57</v>
      </c>
      <c r="J121" s="276" t="s">
        <v>1560</v>
      </c>
      <c r="K121" s="302"/>
    </row>
    <row r="122" spans="2:11" ht="17.25" customHeight="1">
      <c r="B122" s="301"/>
      <c r="C122" s="278" t="s">
        <v>1561</v>
      </c>
      <c r="D122" s="278"/>
      <c r="E122" s="278"/>
      <c r="F122" s="279" t="s">
        <v>1562</v>
      </c>
      <c r="G122" s="280"/>
      <c r="H122" s="278"/>
      <c r="I122" s="278"/>
      <c r="J122" s="278" t="s">
        <v>1563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1567</v>
      </c>
      <c r="D124" s="281"/>
      <c r="E124" s="281"/>
      <c r="F124" s="283" t="s">
        <v>1564</v>
      </c>
      <c r="G124" s="264"/>
      <c r="H124" s="264" t="s">
        <v>1603</v>
      </c>
      <c r="I124" s="264" t="s">
        <v>1566</v>
      </c>
      <c r="J124" s="264">
        <v>120</v>
      </c>
      <c r="K124" s="305"/>
    </row>
    <row r="125" spans="2:11" ht="15" customHeight="1">
      <c r="B125" s="303"/>
      <c r="C125" s="264" t="s">
        <v>1612</v>
      </c>
      <c r="D125" s="264"/>
      <c r="E125" s="264"/>
      <c r="F125" s="283" t="s">
        <v>1564</v>
      </c>
      <c r="G125" s="264"/>
      <c r="H125" s="264" t="s">
        <v>1613</v>
      </c>
      <c r="I125" s="264" t="s">
        <v>1566</v>
      </c>
      <c r="J125" s="264" t="s">
        <v>1614</v>
      </c>
      <c r="K125" s="305"/>
    </row>
    <row r="126" spans="2:11" ht="15" customHeight="1">
      <c r="B126" s="303"/>
      <c r="C126" s="264" t="s">
        <v>1513</v>
      </c>
      <c r="D126" s="264"/>
      <c r="E126" s="264"/>
      <c r="F126" s="283" t="s">
        <v>1564</v>
      </c>
      <c r="G126" s="264"/>
      <c r="H126" s="264" t="s">
        <v>1615</v>
      </c>
      <c r="I126" s="264" t="s">
        <v>1566</v>
      </c>
      <c r="J126" s="264" t="s">
        <v>1614</v>
      </c>
      <c r="K126" s="305"/>
    </row>
    <row r="127" spans="2:11" ht="15" customHeight="1">
      <c r="B127" s="303"/>
      <c r="C127" s="264" t="s">
        <v>1575</v>
      </c>
      <c r="D127" s="264"/>
      <c r="E127" s="264"/>
      <c r="F127" s="283" t="s">
        <v>1570</v>
      </c>
      <c r="G127" s="264"/>
      <c r="H127" s="264" t="s">
        <v>1576</v>
      </c>
      <c r="I127" s="264" t="s">
        <v>1566</v>
      </c>
      <c r="J127" s="264">
        <v>15</v>
      </c>
      <c r="K127" s="305"/>
    </row>
    <row r="128" spans="2:11" ht="15" customHeight="1">
      <c r="B128" s="303"/>
      <c r="C128" s="285" t="s">
        <v>1577</v>
      </c>
      <c r="D128" s="285"/>
      <c r="E128" s="285"/>
      <c r="F128" s="286" t="s">
        <v>1570</v>
      </c>
      <c r="G128" s="285"/>
      <c r="H128" s="285" t="s">
        <v>1578</v>
      </c>
      <c r="I128" s="285" t="s">
        <v>1566</v>
      </c>
      <c r="J128" s="285">
        <v>15</v>
      </c>
      <c r="K128" s="305"/>
    </row>
    <row r="129" spans="2:11" ht="15" customHeight="1">
      <c r="B129" s="303"/>
      <c r="C129" s="285" t="s">
        <v>1579</v>
      </c>
      <c r="D129" s="285"/>
      <c r="E129" s="285"/>
      <c r="F129" s="286" t="s">
        <v>1570</v>
      </c>
      <c r="G129" s="285"/>
      <c r="H129" s="285" t="s">
        <v>1580</v>
      </c>
      <c r="I129" s="285" t="s">
        <v>1566</v>
      </c>
      <c r="J129" s="285">
        <v>20</v>
      </c>
      <c r="K129" s="305"/>
    </row>
    <row r="130" spans="2:11" ht="15" customHeight="1">
      <c r="B130" s="303"/>
      <c r="C130" s="285" t="s">
        <v>1581</v>
      </c>
      <c r="D130" s="285"/>
      <c r="E130" s="285"/>
      <c r="F130" s="286" t="s">
        <v>1570</v>
      </c>
      <c r="G130" s="285"/>
      <c r="H130" s="285" t="s">
        <v>1582</v>
      </c>
      <c r="I130" s="285" t="s">
        <v>1566</v>
      </c>
      <c r="J130" s="285">
        <v>20</v>
      </c>
      <c r="K130" s="305"/>
    </row>
    <row r="131" spans="2:11" ht="15" customHeight="1">
      <c r="B131" s="303"/>
      <c r="C131" s="264" t="s">
        <v>1569</v>
      </c>
      <c r="D131" s="264"/>
      <c r="E131" s="264"/>
      <c r="F131" s="283" t="s">
        <v>1570</v>
      </c>
      <c r="G131" s="264"/>
      <c r="H131" s="264" t="s">
        <v>1603</v>
      </c>
      <c r="I131" s="264" t="s">
        <v>1566</v>
      </c>
      <c r="J131" s="264">
        <v>50</v>
      </c>
      <c r="K131" s="305"/>
    </row>
    <row r="132" spans="2:11" ht="15" customHeight="1">
      <c r="B132" s="303"/>
      <c r="C132" s="264" t="s">
        <v>1583</v>
      </c>
      <c r="D132" s="264"/>
      <c r="E132" s="264"/>
      <c r="F132" s="283" t="s">
        <v>1570</v>
      </c>
      <c r="G132" s="264"/>
      <c r="H132" s="264" t="s">
        <v>1603</v>
      </c>
      <c r="I132" s="264" t="s">
        <v>1566</v>
      </c>
      <c r="J132" s="264">
        <v>50</v>
      </c>
      <c r="K132" s="305"/>
    </row>
    <row r="133" spans="2:11" ht="15" customHeight="1">
      <c r="B133" s="303"/>
      <c r="C133" s="264" t="s">
        <v>1589</v>
      </c>
      <c r="D133" s="264"/>
      <c r="E133" s="264"/>
      <c r="F133" s="283" t="s">
        <v>1570</v>
      </c>
      <c r="G133" s="264"/>
      <c r="H133" s="264" t="s">
        <v>1603</v>
      </c>
      <c r="I133" s="264" t="s">
        <v>1566</v>
      </c>
      <c r="J133" s="264">
        <v>50</v>
      </c>
      <c r="K133" s="305"/>
    </row>
    <row r="134" spans="2:11" ht="15" customHeight="1">
      <c r="B134" s="303"/>
      <c r="C134" s="264" t="s">
        <v>1591</v>
      </c>
      <c r="D134" s="264"/>
      <c r="E134" s="264"/>
      <c r="F134" s="283" t="s">
        <v>1570</v>
      </c>
      <c r="G134" s="264"/>
      <c r="H134" s="264" t="s">
        <v>1603</v>
      </c>
      <c r="I134" s="264" t="s">
        <v>1566</v>
      </c>
      <c r="J134" s="264">
        <v>50</v>
      </c>
      <c r="K134" s="305"/>
    </row>
    <row r="135" spans="2:11" ht="15" customHeight="1">
      <c r="B135" s="303"/>
      <c r="C135" s="264" t="s">
        <v>124</v>
      </c>
      <c r="D135" s="264"/>
      <c r="E135" s="264"/>
      <c r="F135" s="283" t="s">
        <v>1570</v>
      </c>
      <c r="G135" s="264"/>
      <c r="H135" s="264" t="s">
        <v>1616</v>
      </c>
      <c r="I135" s="264" t="s">
        <v>1566</v>
      </c>
      <c r="J135" s="264">
        <v>255</v>
      </c>
      <c r="K135" s="305"/>
    </row>
    <row r="136" spans="2:11" ht="15" customHeight="1">
      <c r="B136" s="303"/>
      <c r="C136" s="264" t="s">
        <v>1593</v>
      </c>
      <c r="D136" s="264"/>
      <c r="E136" s="264"/>
      <c r="F136" s="283" t="s">
        <v>1564</v>
      </c>
      <c r="G136" s="264"/>
      <c r="H136" s="264" t="s">
        <v>1617</v>
      </c>
      <c r="I136" s="264" t="s">
        <v>1595</v>
      </c>
      <c r="J136" s="264"/>
      <c r="K136" s="305"/>
    </row>
    <row r="137" spans="2:11" ht="15" customHeight="1">
      <c r="B137" s="303"/>
      <c r="C137" s="264" t="s">
        <v>1596</v>
      </c>
      <c r="D137" s="264"/>
      <c r="E137" s="264"/>
      <c r="F137" s="283" t="s">
        <v>1564</v>
      </c>
      <c r="G137" s="264"/>
      <c r="H137" s="264" t="s">
        <v>1618</v>
      </c>
      <c r="I137" s="264" t="s">
        <v>1598</v>
      </c>
      <c r="J137" s="264"/>
      <c r="K137" s="305"/>
    </row>
    <row r="138" spans="2:11" ht="15" customHeight="1">
      <c r="B138" s="303"/>
      <c r="C138" s="264" t="s">
        <v>1599</v>
      </c>
      <c r="D138" s="264"/>
      <c r="E138" s="264"/>
      <c r="F138" s="283" t="s">
        <v>1564</v>
      </c>
      <c r="G138" s="264"/>
      <c r="H138" s="264" t="s">
        <v>1599</v>
      </c>
      <c r="I138" s="264" t="s">
        <v>1598</v>
      </c>
      <c r="J138" s="264"/>
      <c r="K138" s="305"/>
    </row>
    <row r="139" spans="2:11" ht="15" customHeight="1">
      <c r="B139" s="303"/>
      <c r="C139" s="264" t="s">
        <v>38</v>
      </c>
      <c r="D139" s="264"/>
      <c r="E139" s="264"/>
      <c r="F139" s="283" t="s">
        <v>1564</v>
      </c>
      <c r="G139" s="264"/>
      <c r="H139" s="264" t="s">
        <v>1619</v>
      </c>
      <c r="I139" s="264" t="s">
        <v>1598</v>
      </c>
      <c r="J139" s="264"/>
      <c r="K139" s="305"/>
    </row>
    <row r="140" spans="2:11" ht="15" customHeight="1">
      <c r="B140" s="303"/>
      <c r="C140" s="264" t="s">
        <v>1620</v>
      </c>
      <c r="D140" s="264"/>
      <c r="E140" s="264"/>
      <c r="F140" s="283" t="s">
        <v>1564</v>
      </c>
      <c r="G140" s="264"/>
      <c r="H140" s="264" t="s">
        <v>1621</v>
      </c>
      <c r="I140" s="264" t="s">
        <v>1598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8" t="s">
        <v>1622</v>
      </c>
      <c r="D145" s="378"/>
      <c r="E145" s="378"/>
      <c r="F145" s="378"/>
      <c r="G145" s="378"/>
      <c r="H145" s="378"/>
      <c r="I145" s="378"/>
      <c r="J145" s="378"/>
      <c r="K145" s="275"/>
    </row>
    <row r="146" spans="2:11" ht="17.25" customHeight="1">
      <c r="B146" s="274"/>
      <c r="C146" s="276" t="s">
        <v>1558</v>
      </c>
      <c r="D146" s="276"/>
      <c r="E146" s="276"/>
      <c r="F146" s="276" t="s">
        <v>1559</v>
      </c>
      <c r="G146" s="277"/>
      <c r="H146" s="276" t="s">
        <v>119</v>
      </c>
      <c r="I146" s="276" t="s">
        <v>57</v>
      </c>
      <c r="J146" s="276" t="s">
        <v>1560</v>
      </c>
      <c r="K146" s="275"/>
    </row>
    <row r="147" spans="2:11" ht="17.25" customHeight="1">
      <c r="B147" s="274"/>
      <c r="C147" s="278" t="s">
        <v>1561</v>
      </c>
      <c r="D147" s="278"/>
      <c r="E147" s="278"/>
      <c r="F147" s="279" t="s">
        <v>1562</v>
      </c>
      <c r="G147" s="280"/>
      <c r="H147" s="278"/>
      <c r="I147" s="278"/>
      <c r="J147" s="278" t="s">
        <v>1563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1567</v>
      </c>
      <c r="D149" s="264"/>
      <c r="E149" s="264"/>
      <c r="F149" s="310" t="s">
        <v>1564</v>
      </c>
      <c r="G149" s="264"/>
      <c r="H149" s="309" t="s">
        <v>1603</v>
      </c>
      <c r="I149" s="309" t="s">
        <v>1566</v>
      </c>
      <c r="J149" s="309">
        <v>120</v>
      </c>
      <c r="K149" s="305"/>
    </row>
    <row r="150" spans="2:11" ht="15" customHeight="1">
      <c r="B150" s="284"/>
      <c r="C150" s="309" t="s">
        <v>1612</v>
      </c>
      <c r="D150" s="264"/>
      <c r="E150" s="264"/>
      <c r="F150" s="310" t="s">
        <v>1564</v>
      </c>
      <c r="G150" s="264"/>
      <c r="H150" s="309" t="s">
        <v>1623</v>
      </c>
      <c r="I150" s="309" t="s">
        <v>1566</v>
      </c>
      <c r="J150" s="309" t="s">
        <v>1614</v>
      </c>
      <c r="K150" s="305"/>
    </row>
    <row r="151" spans="2:11" ht="15" customHeight="1">
      <c r="B151" s="284"/>
      <c r="C151" s="309" t="s">
        <v>1513</v>
      </c>
      <c r="D151" s="264"/>
      <c r="E151" s="264"/>
      <c r="F151" s="310" t="s">
        <v>1564</v>
      </c>
      <c r="G151" s="264"/>
      <c r="H151" s="309" t="s">
        <v>1624</v>
      </c>
      <c r="I151" s="309" t="s">
        <v>1566</v>
      </c>
      <c r="J151" s="309" t="s">
        <v>1614</v>
      </c>
      <c r="K151" s="305"/>
    </row>
    <row r="152" spans="2:11" ht="15" customHeight="1">
      <c r="B152" s="284"/>
      <c r="C152" s="309" t="s">
        <v>1569</v>
      </c>
      <c r="D152" s="264"/>
      <c r="E152" s="264"/>
      <c r="F152" s="310" t="s">
        <v>1570</v>
      </c>
      <c r="G152" s="264"/>
      <c r="H152" s="309" t="s">
        <v>1603</v>
      </c>
      <c r="I152" s="309" t="s">
        <v>1566</v>
      </c>
      <c r="J152" s="309">
        <v>50</v>
      </c>
      <c r="K152" s="305"/>
    </row>
    <row r="153" spans="2:11" ht="15" customHeight="1">
      <c r="B153" s="284"/>
      <c r="C153" s="309" t="s">
        <v>1572</v>
      </c>
      <c r="D153" s="264"/>
      <c r="E153" s="264"/>
      <c r="F153" s="310" t="s">
        <v>1564</v>
      </c>
      <c r="G153" s="264"/>
      <c r="H153" s="309" t="s">
        <v>1603</v>
      </c>
      <c r="I153" s="309" t="s">
        <v>1574</v>
      </c>
      <c r="J153" s="309"/>
      <c r="K153" s="305"/>
    </row>
    <row r="154" spans="2:11" ht="15" customHeight="1">
      <c r="B154" s="284"/>
      <c r="C154" s="309" t="s">
        <v>1583</v>
      </c>
      <c r="D154" s="264"/>
      <c r="E154" s="264"/>
      <c r="F154" s="310" t="s">
        <v>1570</v>
      </c>
      <c r="G154" s="264"/>
      <c r="H154" s="309" t="s">
        <v>1603</v>
      </c>
      <c r="I154" s="309" t="s">
        <v>1566</v>
      </c>
      <c r="J154" s="309">
        <v>50</v>
      </c>
      <c r="K154" s="305"/>
    </row>
    <row r="155" spans="2:11" ht="15" customHeight="1">
      <c r="B155" s="284"/>
      <c r="C155" s="309" t="s">
        <v>1591</v>
      </c>
      <c r="D155" s="264"/>
      <c r="E155" s="264"/>
      <c r="F155" s="310" t="s">
        <v>1570</v>
      </c>
      <c r="G155" s="264"/>
      <c r="H155" s="309" t="s">
        <v>1603</v>
      </c>
      <c r="I155" s="309" t="s">
        <v>1566</v>
      </c>
      <c r="J155" s="309">
        <v>50</v>
      </c>
      <c r="K155" s="305"/>
    </row>
    <row r="156" spans="2:11" ht="15" customHeight="1">
      <c r="B156" s="284"/>
      <c r="C156" s="309" t="s">
        <v>1589</v>
      </c>
      <c r="D156" s="264"/>
      <c r="E156" s="264"/>
      <c r="F156" s="310" t="s">
        <v>1570</v>
      </c>
      <c r="G156" s="264"/>
      <c r="H156" s="309" t="s">
        <v>1603</v>
      </c>
      <c r="I156" s="309" t="s">
        <v>1566</v>
      </c>
      <c r="J156" s="309">
        <v>50</v>
      </c>
      <c r="K156" s="305"/>
    </row>
    <row r="157" spans="2:11" ht="15" customHeight="1">
      <c r="B157" s="284"/>
      <c r="C157" s="309" t="s">
        <v>106</v>
      </c>
      <c r="D157" s="264"/>
      <c r="E157" s="264"/>
      <c r="F157" s="310" t="s">
        <v>1564</v>
      </c>
      <c r="G157" s="264"/>
      <c r="H157" s="309" t="s">
        <v>1625</v>
      </c>
      <c r="I157" s="309" t="s">
        <v>1566</v>
      </c>
      <c r="J157" s="309" t="s">
        <v>1626</v>
      </c>
      <c r="K157" s="305"/>
    </row>
    <row r="158" spans="2:11" ht="15" customHeight="1">
      <c r="B158" s="284"/>
      <c r="C158" s="309" t="s">
        <v>1627</v>
      </c>
      <c r="D158" s="264"/>
      <c r="E158" s="264"/>
      <c r="F158" s="310" t="s">
        <v>1564</v>
      </c>
      <c r="G158" s="264"/>
      <c r="H158" s="309" t="s">
        <v>1628</v>
      </c>
      <c r="I158" s="309" t="s">
        <v>1598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377" t="s">
        <v>1629</v>
      </c>
      <c r="D163" s="377"/>
      <c r="E163" s="377"/>
      <c r="F163" s="377"/>
      <c r="G163" s="377"/>
      <c r="H163" s="377"/>
      <c r="I163" s="377"/>
      <c r="J163" s="377"/>
      <c r="K163" s="256"/>
    </row>
    <row r="164" spans="2:11" ht="17.25" customHeight="1">
      <c r="B164" s="255"/>
      <c r="C164" s="276" t="s">
        <v>1558</v>
      </c>
      <c r="D164" s="276"/>
      <c r="E164" s="276"/>
      <c r="F164" s="276" t="s">
        <v>1559</v>
      </c>
      <c r="G164" s="313"/>
      <c r="H164" s="314" t="s">
        <v>119</v>
      </c>
      <c r="I164" s="314" t="s">
        <v>57</v>
      </c>
      <c r="J164" s="276" t="s">
        <v>1560</v>
      </c>
      <c r="K164" s="256"/>
    </row>
    <row r="165" spans="2:11" ht="17.25" customHeight="1">
      <c r="B165" s="257"/>
      <c r="C165" s="278" t="s">
        <v>1561</v>
      </c>
      <c r="D165" s="278"/>
      <c r="E165" s="278"/>
      <c r="F165" s="279" t="s">
        <v>1562</v>
      </c>
      <c r="G165" s="315"/>
      <c r="H165" s="316"/>
      <c r="I165" s="316"/>
      <c r="J165" s="278" t="s">
        <v>1563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1567</v>
      </c>
      <c r="D167" s="264"/>
      <c r="E167" s="264"/>
      <c r="F167" s="283" t="s">
        <v>1564</v>
      </c>
      <c r="G167" s="264"/>
      <c r="H167" s="264" t="s">
        <v>1603</v>
      </c>
      <c r="I167" s="264" t="s">
        <v>1566</v>
      </c>
      <c r="J167" s="264">
        <v>120</v>
      </c>
      <c r="K167" s="305"/>
    </row>
    <row r="168" spans="2:11" ht="15" customHeight="1">
      <c r="B168" s="284"/>
      <c r="C168" s="264" t="s">
        <v>1612</v>
      </c>
      <c r="D168" s="264"/>
      <c r="E168" s="264"/>
      <c r="F168" s="283" t="s">
        <v>1564</v>
      </c>
      <c r="G168" s="264"/>
      <c r="H168" s="264" t="s">
        <v>1613</v>
      </c>
      <c r="I168" s="264" t="s">
        <v>1566</v>
      </c>
      <c r="J168" s="264" t="s">
        <v>1614</v>
      </c>
      <c r="K168" s="305"/>
    </row>
    <row r="169" spans="2:11" ht="15" customHeight="1">
      <c r="B169" s="284"/>
      <c r="C169" s="264" t="s">
        <v>1513</v>
      </c>
      <c r="D169" s="264"/>
      <c r="E169" s="264"/>
      <c r="F169" s="283" t="s">
        <v>1564</v>
      </c>
      <c r="G169" s="264"/>
      <c r="H169" s="264" t="s">
        <v>1630</v>
      </c>
      <c r="I169" s="264" t="s">
        <v>1566</v>
      </c>
      <c r="J169" s="264" t="s">
        <v>1614</v>
      </c>
      <c r="K169" s="305"/>
    </row>
    <row r="170" spans="2:11" ht="15" customHeight="1">
      <c r="B170" s="284"/>
      <c r="C170" s="264" t="s">
        <v>1569</v>
      </c>
      <c r="D170" s="264"/>
      <c r="E170" s="264"/>
      <c r="F170" s="283" t="s">
        <v>1570</v>
      </c>
      <c r="G170" s="264"/>
      <c r="H170" s="264" t="s">
        <v>1630</v>
      </c>
      <c r="I170" s="264" t="s">
        <v>1566</v>
      </c>
      <c r="J170" s="264">
        <v>50</v>
      </c>
      <c r="K170" s="305"/>
    </row>
    <row r="171" spans="2:11" ht="15" customHeight="1">
      <c r="B171" s="284"/>
      <c r="C171" s="264" t="s">
        <v>1572</v>
      </c>
      <c r="D171" s="264"/>
      <c r="E171" s="264"/>
      <c r="F171" s="283" t="s">
        <v>1564</v>
      </c>
      <c r="G171" s="264"/>
      <c r="H171" s="264" t="s">
        <v>1630</v>
      </c>
      <c r="I171" s="264" t="s">
        <v>1574</v>
      </c>
      <c r="J171" s="264"/>
      <c r="K171" s="305"/>
    </row>
    <row r="172" spans="2:11" ht="15" customHeight="1">
      <c r="B172" s="284"/>
      <c r="C172" s="264" t="s">
        <v>1583</v>
      </c>
      <c r="D172" s="264"/>
      <c r="E172" s="264"/>
      <c r="F172" s="283" t="s">
        <v>1570</v>
      </c>
      <c r="G172" s="264"/>
      <c r="H172" s="264" t="s">
        <v>1630</v>
      </c>
      <c r="I172" s="264" t="s">
        <v>1566</v>
      </c>
      <c r="J172" s="264">
        <v>50</v>
      </c>
      <c r="K172" s="305"/>
    </row>
    <row r="173" spans="2:11" ht="15" customHeight="1">
      <c r="B173" s="284"/>
      <c r="C173" s="264" t="s">
        <v>1591</v>
      </c>
      <c r="D173" s="264"/>
      <c r="E173" s="264"/>
      <c r="F173" s="283" t="s">
        <v>1570</v>
      </c>
      <c r="G173" s="264"/>
      <c r="H173" s="264" t="s">
        <v>1630</v>
      </c>
      <c r="I173" s="264" t="s">
        <v>1566</v>
      </c>
      <c r="J173" s="264">
        <v>50</v>
      </c>
      <c r="K173" s="305"/>
    </row>
    <row r="174" spans="2:11" ht="15" customHeight="1">
      <c r="B174" s="284"/>
      <c r="C174" s="264" t="s">
        <v>1589</v>
      </c>
      <c r="D174" s="264"/>
      <c r="E174" s="264"/>
      <c r="F174" s="283" t="s">
        <v>1570</v>
      </c>
      <c r="G174" s="264"/>
      <c r="H174" s="264" t="s">
        <v>1630</v>
      </c>
      <c r="I174" s="264" t="s">
        <v>1566</v>
      </c>
      <c r="J174" s="264">
        <v>50</v>
      </c>
      <c r="K174" s="305"/>
    </row>
    <row r="175" spans="2:11" ht="15" customHeight="1">
      <c r="B175" s="284"/>
      <c r="C175" s="264" t="s">
        <v>118</v>
      </c>
      <c r="D175" s="264"/>
      <c r="E175" s="264"/>
      <c r="F175" s="283" t="s">
        <v>1564</v>
      </c>
      <c r="G175" s="264"/>
      <c r="H175" s="264" t="s">
        <v>1631</v>
      </c>
      <c r="I175" s="264" t="s">
        <v>1632</v>
      </c>
      <c r="J175" s="264"/>
      <c r="K175" s="305"/>
    </row>
    <row r="176" spans="2:11" ht="15" customHeight="1">
      <c r="B176" s="284"/>
      <c r="C176" s="264" t="s">
        <v>57</v>
      </c>
      <c r="D176" s="264"/>
      <c r="E176" s="264"/>
      <c r="F176" s="283" t="s">
        <v>1564</v>
      </c>
      <c r="G176" s="264"/>
      <c r="H176" s="264" t="s">
        <v>1633</v>
      </c>
      <c r="I176" s="264" t="s">
        <v>1634</v>
      </c>
      <c r="J176" s="264">
        <v>1</v>
      </c>
      <c r="K176" s="305"/>
    </row>
    <row r="177" spans="2:11" ht="15" customHeight="1">
      <c r="B177" s="284"/>
      <c r="C177" s="264" t="s">
        <v>53</v>
      </c>
      <c r="D177" s="264"/>
      <c r="E177" s="264"/>
      <c r="F177" s="283" t="s">
        <v>1564</v>
      </c>
      <c r="G177" s="264"/>
      <c r="H177" s="264" t="s">
        <v>1635</v>
      </c>
      <c r="I177" s="264" t="s">
        <v>1566</v>
      </c>
      <c r="J177" s="264">
        <v>20</v>
      </c>
      <c r="K177" s="305"/>
    </row>
    <row r="178" spans="2:11" ht="15" customHeight="1">
      <c r="B178" s="284"/>
      <c r="C178" s="264" t="s">
        <v>119</v>
      </c>
      <c r="D178" s="264"/>
      <c r="E178" s="264"/>
      <c r="F178" s="283" t="s">
        <v>1564</v>
      </c>
      <c r="G178" s="264"/>
      <c r="H178" s="264" t="s">
        <v>1636</v>
      </c>
      <c r="I178" s="264" t="s">
        <v>1566</v>
      </c>
      <c r="J178" s="264">
        <v>255</v>
      </c>
      <c r="K178" s="305"/>
    </row>
    <row r="179" spans="2:11" ht="15" customHeight="1">
      <c r="B179" s="284"/>
      <c r="C179" s="264" t="s">
        <v>120</v>
      </c>
      <c r="D179" s="264"/>
      <c r="E179" s="264"/>
      <c r="F179" s="283" t="s">
        <v>1564</v>
      </c>
      <c r="G179" s="264"/>
      <c r="H179" s="264" t="s">
        <v>1529</v>
      </c>
      <c r="I179" s="264" t="s">
        <v>1566</v>
      </c>
      <c r="J179" s="264">
        <v>10</v>
      </c>
      <c r="K179" s="305"/>
    </row>
    <row r="180" spans="2:11" ht="15" customHeight="1">
      <c r="B180" s="284"/>
      <c r="C180" s="264" t="s">
        <v>121</v>
      </c>
      <c r="D180" s="264"/>
      <c r="E180" s="264"/>
      <c r="F180" s="283" t="s">
        <v>1564</v>
      </c>
      <c r="G180" s="264"/>
      <c r="H180" s="264" t="s">
        <v>1637</v>
      </c>
      <c r="I180" s="264" t="s">
        <v>1598</v>
      </c>
      <c r="J180" s="264"/>
      <c r="K180" s="305"/>
    </row>
    <row r="181" spans="2:11" ht="15" customHeight="1">
      <c r="B181" s="284"/>
      <c r="C181" s="264" t="s">
        <v>1638</v>
      </c>
      <c r="D181" s="264"/>
      <c r="E181" s="264"/>
      <c r="F181" s="283" t="s">
        <v>1564</v>
      </c>
      <c r="G181" s="264"/>
      <c r="H181" s="264" t="s">
        <v>1639</v>
      </c>
      <c r="I181" s="264" t="s">
        <v>1598</v>
      </c>
      <c r="J181" s="264"/>
      <c r="K181" s="305"/>
    </row>
    <row r="182" spans="2:11" ht="15" customHeight="1">
      <c r="B182" s="284"/>
      <c r="C182" s="264" t="s">
        <v>1627</v>
      </c>
      <c r="D182" s="264"/>
      <c r="E182" s="264"/>
      <c r="F182" s="283" t="s">
        <v>1564</v>
      </c>
      <c r="G182" s="264"/>
      <c r="H182" s="264" t="s">
        <v>1640</v>
      </c>
      <c r="I182" s="264" t="s">
        <v>1598</v>
      </c>
      <c r="J182" s="264"/>
      <c r="K182" s="305"/>
    </row>
    <row r="183" spans="2:11" ht="15" customHeight="1">
      <c r="B183" s="284"/>
      <c r="C183" s="264" t="s">
        <v>123</v>
      </c>
      <c r="D183" s="264"/>
      <c r="E183" s="264"/>
      <c r="F183" s="283" t="s">
        <v>1570</v>
      </c>
      <c r="G183" s="264"/>
      <c r="H183" s="264" t="s">
        <v>1641</v>
      </c>
      <c r="I183" s="264" t="s">
        <v>1566</v>
      </c>
      <c r="J183" s="264">
        <v>50</v>
      </c>
      <c r="K183" s="305"/>
    </row>
    <row r="184" spans="2:11" ht="15" customHeight="1">
      <c r="B184" s="284"/>
      <c r="C184" s="264" t="s">
        <v>1642</v>
      </c>
      <c r="D184" s="264"/>
      <c r="E184" s="264"/>
      <c r="F184" s="283" t="s">
        <v>1570</v>
      </c>
      <c r="G184" s="264"/>
      <c r="H184" s="264" t="s">
        <v>1643</v>
      </c>
      <c r="I184" s="264" t="s">
        <v>1644</v>
      </c>
      <c r="J184" s="264"/>
      <c r="K184" s="305"/>
    </row>
    <row r="185" spans="2:11" ht="15" customHeight="1">
      <c r="B185" s="284"/>
      <c r="C185" s="264" t="s">
        <v>1645</v>
      </c>
      <c r="D185" s="264"/>
      <c r="E185" s="264"/>
      <c r="F185" s="283" t="s">
        <v>1570</v>
      </c>
      <c r="G185" s="264"/>
      <c r="H185" s="264" t="s">
        <v>1646</v>
      </c>
      <c r="I185" s="264" t="s">
        <v>1644</v>
      </c>
      <c r="J185" s="264"/>
      <c r="K185" s="305"/>
    </row>
    <row r="186" spans="2:11" ht="15" customHeight="1">
      <c r="B186" s="284"/>
      <c r="C186" s="264" t="s">
        <v>1647</v>
      </c>
      <c r="D186" s="264"/>
      <c r="E186" s="264"/>
      <c r="F186" s="283" t="s">
        <v>1570</v>
      </c>
      <c r="G186" s="264"/>
      <c r="H186" s="264" t="s">
        <v>1648</v>
      </c>
      <c r="I186" s="264" t="s">
        <v>1644</v>
      </c>
      <c r="J186" s="264"/>
      <c r="K186" s="305"/>
    </row>
    <row r="187" spans="2:11" ht="15" customHeight="1">
      <c r="B187" s="284"/>
      <c r="C187" s="317" t="s">
        <v>1649</v>
      </c>
      <c r="D187" s="264"/>
      <c r="E187" s="264"/>
      <c r="F187" s="283" t="s">
        <v>1570</v>
      </c>
      <c r="G187" s="264"/>
      <c r="H187" s="264" t="s">
        <v>1650</v>
      </c>
      <c r="I187" s="264" t="s">
        <v>1651</v>
      </c>
      <c r="J187" s="318" t="s">
        <v>1652</v>
      </c>
      <c r="K187" s="305"/>
    </row>
    <row r="188" spans="2:11" ht="15" customHeight="1">
      <c r="B188" s="284"/>
      <c r="C188" s="269" t="s">
        <v>42</v>
      </c>
      <c r="D188" s="264"/>
      <c r="E188" s="264"/>
      <c r="F188" s="283" t="s">
        <v>1564</v>
      </c>
      <c r="G188" s="264"/>
      <c r="H188" s="260" t="s">
        <v>1653</v>
      </c>
      <c r="I188" s="264" t="s">
        <v>1654</v>
      </c>
      <c r="J188" s="264"/>
      <c r="K188" s="305"/>
    </row>
    <row r="189" spans="2:11" ht="15" customHeight="1">
      <c r="B189" s="284"/>
      <c r="C189" s="269" t="s">
        <v>1655</v>
      </c>
      <c r="D189" s="264"/>
      <c r="E189" s="264"/>
      <c r="F189" s="283" t="s">
        <v>1564</v>
      </c>
      <c r="G189" s="264"/>
      <c r="H189" s="264" t="s">
        <v>1656</v>
      </c>
      <c r="I189" s="264" t="s">
        <v>1598</v>
      </c>
      <c r="J189" s="264"/>
      <c r="K189" s="305"/>
    </row>
    <row r="190" spans="2:11" ht="15" customHeight="1">
      <c r="B190" s="284"/>
      <c r="C190" s="269" t="s">
        <v>1657</v>
      </c>
      <c r="D190" s="264"/>
      <c r="E190" s="264"/>
      <c r="F190" s="283" t="s">
        <v>1564</v>
      </c>
      <c r="G190" s="264"/>
      <c r="H190" s="264" t="s">
        <v>1658</v>
      </c>
      <c r="I190" s="264" t="s">
        <v>1598</v>
      </c>
      <c r="J190" s="264"/>
      <c r="K190" s="305"/>
    </row>
    <row r="191" spans="2:11" ht="15" customHeight="1">
      <c r="B191" s="284"/>
      <c r="C191" s="269" t="s">
        <v>1659</v>
      </c>
      <c r="D191" s="264"/>
      <c r="E191" s="264"/>
      <c r="F191" s="283" t="s">
        <v>1570</v>
      </c>
      <c r="G191" s="264"/>
      <c r="H191" s="264" t="s">
        <v>1660</v>
      </c>
      <c r="I191" s="264" t="s">
        <v>1598</v>
      </c>
      <c r="J191" s="264"/>
      <c r="K191" s="305"/>
    </row>
    <row r="192" spans="2:11" ht="15" customHeight="1">
      <c r="B192" s="311"/>
      <c r="C192" s="319"/>
      <c r="D192" s="293"/>
      <c r="E192" s="293"/>
      <c r="F192" s="293"/>
      <c r="G192" s="293"/>
      <c r="H192" s="293"/>
      <c r="I192" s="293"/>
      <c r="J192" s="293"/>
      <c r="K192" s="312"/>
    </row>
    <row r="193" spans="2:11" ht="18.75" customHeight="1">
      <c r="B193" s="260"/>
      <c r="C193" s="264"/>
      <c r="D193" s="264"/>
      <c r="E193" s="264"/>
      <c r="F193" s="283"/>
      <c r="G193" s="264"/>
      <c r="H193" s="264"/>
      <c r="I193" s="264"/>
      <c r="J193" s="264"/>
      <c r="K193" s="260"/>
    </row>
    <row r="194" spans="2:11" ht="18.75" customHeight="1">
      <c r="B194" s="260"/>
      <c r="C194" s="264"/>
      <c r="D194" s="264"/>
      <c r="E194" s="264"/>
      <c r="F194" s="283"/>
      <c r="G194" s="264"/>
      <c r="H194" s="264"/>
      <c r="I194" s="264"/>
      <c r="J194" s="264"/>
      <c r="K194" s="260"/>
    </row>
    <row r="195" spans="2:11" ht="18.75" customHeight="1"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</row>
    <row r="196" spans="2:11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spans="2:11" ht="21">
      <c r="B197" s="255"/>
      <c r="C197" s="377" t="s">
        <v>1661</v>
      </c>
      <c r="D197" s="377"/>
      <c r="E197" s="377"/>
      <c r="F197" s="377"/>
      <c r="G197" s="377"/>
      <c r="H197" s="377"/>
      <c r="I197" s="377"/>
      <c r="J197" s="377"/>
      <c r="K197" s="256"/>
    </row>
    <row r="198" spans="2:11" ht="25.5" customHeight="1">
      <c r="B198" s="255"/>
      <c r="C198" s="320" t="s">
        <v>1662</v>
      </c>
      <c r="D198" s="320"/>
      <c r="E198" s="320"/>
      <c r="F198" s="320" t="s">
        <v>1663</v>
      </c>
      <c r="G198" s="321"/>
      <c r="H198" s="376" t="s">
        <v>1664</v>
      </c>
      <c r="I198" s="376"/>
      <c r="J198" s="376"/>
      <c r="K198" s="256"/>
    </row>
    <row r="199" spans="2:11" ht="5.25" customHeight="1">
      <c r="B199" s="284"/>
      <c r="C199" s="281"/>
      <c r="D199" s="281"/>
      <c r="E199" s="281"/>
      <c r="F199" s="281"/>
      <c r="G199" s="264"/>
      <c r="H199" s="281"/>
      <c r="I199" s="281"/>
      <c r="J199" s="281"/>
      <c r="K199" s="305"/>
    </row>
    <row r="200" spans="2:11" ht="15" customHeight="1">
      <c r="B200" s="284"/>
      <c r="C200" s="264" t="s">
        <v>1654</v>
      </c>
      <c r="D200" s="264"/>
      <c r="E200" s="264"/>
      <c r="F200" s="283" t="s">
        <v>43</v>
      </c>
      <c r="G200" s="264"/>
      <c r="H200" s="374" t="s">
        <v>1665</v>
      </c>
      <c r="I200" s="374"/>
      <c r="J200" s="374"/>
      <c r="K200" s="305"/>
    </row>
    <row r="201" spans="2:11" ht="15" customHeight="1">
      <c r="B201" s="284"/>
      <c r="C201" s="290"/>
      <c r="D201" s="264"/>
      <c r="E201" s="264"/>
      <c r="F201" s="283" t="s">
        <v>44</v>
      </c>
      <c r="G201" s="264"/>
      <c r="H201" s="374" t="s">
        <v>1666</v>
      </c>
      <c r="I201" s="374"/>
      <c r="J201" s="374"/>
      <c r="K201" s="305"/>
    </row>
    <row r="202" spans="2:11" ht="15" customHeight="1">
      <c r="B202" s="284"/>
      <c r="C202" s="290"/>
      <c r="D202" s="264"/>
      <c r="E202" s="264"/>
      <c r="F202" s="283" t="s">
        <v>47</v>
      </c>
      <c r="G202" s="264"/>
      <c r="H202" s="374" t="s">
        <v>1667</v>
      </c>
      <c r="I202" s="374"/>
      <c r="J202" s="374"/>
      <c r="K202" s="305"/>
    </row>
    <row r="203" spans="2:11" ht="15" customHeight="1">
      <c r="B203" s="284"/>
      <c r="C203" s="264"/>
      <c r="D203" s="264"/>
      <c r="E203" s="264"/>
      <c r="F203" s="283" t="s">
        <v>45</v>
      </c>
      <c r="G203" s="264"/>
      <c r="H203" s="374" t="s">
        <v>1668</v>
      </c>
      <c r="I203" s="374"/>
      <c r="J203" s="374"/>
      <c r="K203" s="305"/>
    </row>
    <row r="204" spans="2:11" ht="15" customHeight="1">
      <c r="B204" s="284"/>
      <c r="C204" s="264"/>
      <c r="D204" s="264"/>
      <c r="E204" s="264"/>
      <c r="F204" s="283" t="s">
        <v>46</v>
      </c>
      <c r="G204" s="264"/>
      <c r="H204" s="374" t="s">
        <v>1669</v>
      </c>
      <c r="I204" s="374"/>
      <c r="J204" s="374"/>
      <c r="K204" s="305"/>
    </row>
    <row r="205" spans="2:11" ht="15" customHeight="1">
      <c r="B205" s="284"/>
      <c r="C205" s="264"/>
      <c r="D205" s="264"/>
      <c r="E205" s="264"/>
      <c r="F205" s="283"/>
      <c r="G205" s="264"/>
      <c r="H205" s="264"/>
      <c r="I205" s="264"/>
      <c r="J205" s="264"/>
      <c r="K205" s="305"/>
    </row>
    <row r="206" spans="2:11" ht="15" customHeight="1">
      <c r="B206" s="284"/>
      <c r="C206" s="264" t="s">
        <v>1610</v>
      </c>
      <c r="D206" s="264"/>
      <c r="E206" s="264"/>
      <c r="F206" s="283" t="s">
        <v>79</v>
      </c>
      <c r="G206" s="264"/>
      <c r="H206" s="374" t="s">
        <v>1670</v>
      </c>
      <c r="I206" s="374"/>
      <c r="J206" s="374"/>
      <c r="K206" s="305"/>
    </row>
    <row r="207" spans="2:11" ht="15" customHeight="1">
      <c r="B207" s="284"/>
      <c r="C207" s="290"/>
      <c r="D207" s="264"/>
      <c r="E207" s="264"/>
      <c r="F207" s="283" t="s">
        <v>1509</v>
      </c>
      <c r="G207" s="264"/>
      <c r="H207" s="374" t="s">
        <v>1510</v>
      </c>
      <c r="I207" s="374"/>
      <c r="J207" s="374"/>
      <c r="K207" s="305"/>
    </row>
    <row r="208" spans="2:11" ht="15" customHeight="1">
      <c r="B208" s="284"/>
      <c r="C208" s="264"/>
      <c r="D208" s="264"/>
      <c r="E208" s="264"/>
      <c r="F208" s="283" t="s">
        <v>1507</v>
      </c>
      <c r="G208" s="264"/>
      <c r="H208" s="374" t="s">
        <v>1671</v>
      </c>
      <c r="I208" s="374"/>
      <c r="J208" s="374"/>
      <c r="K208" s="305"/>
    </row>
    <row r="209" spans="2:11" ht="15" customHeight="1">
      <c r="B209" s="322"/>
      <c r="C209" s="290"/>
      <c r="D209" s="290"/>
      <c r="E209" s="290"/>
      <c r="F209" s="283" t="s">
        <v>1511</v>
      </c>
      <c r="G209" s="269"/>
      <c r="H209" s="375" t="s">
        <v>1512</v>
      </c>
      <c r="I209" s="375"/>
      <c r="J209" s="375"/>
      <c r="K209" s="323"/>
    </row>
    <row r="210" spans="2:11" ht="15" customHeight="1">
      <c r="B210" s="322"/>
      <c r="C210" s="290"/>
      <c r="D210" s="290"/>
      <c r="E210" s="290"/>
      <c r="F210" s="283" t="s">
        <v>1209</v>
      </c>
      <c r="G210" s="269"/>
      <c r="H210" s="375" t="s">
        <v>1672</v>
      </c>
      <c r="I210" s="375"/>
      <c r="J210" s="375"/>
      <c r="K210" s="323"/>
    </row>
    <row r="211" spans="2:11" ht="15" customHeight="1">
      <c r="B211" s="322"/>
      <c r="C211" s="290"/>
      <c r="D211" s="290"/>
      <c r="E211" s="290"/>
      <c r="F211" s="324"/>
      <c r="G211" s="269"/>
      <c r="H211" s="325"/>
      <c r="I211" s="325"/>
      <c r="J211" s="325"/>
      <c r="K211" s="323"/>
    </row>
    <row r="212" spans="2:11" ht="15" customHeight="1">
      <c r="B212" s="322"/>
      <c r="C212" s="264" t="s">
        <v>1634</v>
      </c>
      <c r="D212" s="290"/>
      <c r="E212" s="290"/>
      <c r="F212" s="283">
        <v>1</v>
      </c>
      <c r="G212" s="269"/>
      <c r="H212" s="375" t="s">
        <v>1673</v>
      </c>
      <c r="I212" s="375"/>
      <c r="J212" s="375"/>
      <c r="K212" s="323"/>
    </row>
    <row r="213" spans="2:11" ht="15" customHeight="1">
      <c r="B213" s="322"/>
      <c r="C213" s="290"/>
      <c r="D213" s="290"/>
      <c r="E213" s="290"/>
      <c r="F213" s="283">
        <v>2</v>
      </c>
      <c r="G213" s="269"/>
      <c r="H213" s="375" t="s">
        <v>1674</v>
      </c>
      <c r="I213" s="375"/>
      <c r="J213" s="375"/>
      <c r="K213" s="323"/>
    </row>
    <row r="214" spans="2:11" ht="15" customHeight="1">
      <c r="B214" s="322"/>
      <c r="C214" s="290"/>
      <c r="D214" s="290"/>
      <c r="E214" s="290"/>
      <c r="F214" s="283">
        <v>3</v>
      </c>
      <c r="G214" s="269"/>
      <c r="H214" s="375" t="s">
        <v>1675</v>
      </c>
      <c r="I214" s="375"/>
      <c r="J214" s="375"/>
      <c r="K214" s="323"/>
    </row>
    <row r="215" spans="2:11" ht="15" customHeight="1">
      <c r="B215" s="322"/>
      <c r="C215" s="290"/>
      <c r="D215" s="290"/>
      <c r="E215" s="290"/>
      <c r="F215" s="283">
        <v>4</v>
      </c>
      <c r="G215" s="269"/>
      <c r="H215" s="375" t="s">
        <v>1676</v>
      </c>
      <c r="I215" s="375"/>
      <c r="J215" s="375"/>
      <c r="K215" s="323"/>
    </row>
    <row r="216" spans="2:11" ht="12.75" customHeight="1">
      <c r="B216" s="326"/>
      <c r="C216" s="327"/>
      <c r="D216" s="327"/>
      <c r="E216" s="327"/>
      <c r="F216" s="327"/>
      <c r="G216" s="327"/>
      <c r="H216" s="327"/>
      <c r="I216" s="327"/>
      <c r="J216" s="327"/>
      <c r="K216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Priprava-PC\Priprava</dc:creator>
  <cp:keywords/>
  <dc:description/>
  <cp:lastModifiedBy>Priprava</cp:lastModifiedBy>
  <dcterms:created xsi:type="dcterms:W3CDTF">2017-07-03T09:42:16Z</dcterms:created>
  <dcterms:modified xsi:type="dcterms:W3CDTF">2017-07-03T09:42:28Z</dcterms:modified>
  <cp:category/>
  <cp:version/>
  <cp:contentType/>
  <cp:contentStatus/>
</cp:coreProperties>
</file>