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156" yWindow="528" windowWidth="28452" windowHeight="14760" activeTab="3"/>
  </bookViews>
  <sheets>
    <sheet name="Rekapitulace stavby" sheetId="1" r:id="rId1"/>
    <sheet name="01 - Zateplení štítu" sheetId="2" r:id="rId2"/>
    <sheet name="VON - Vedlejší a ostatní ..." sheetId="3" r:id="rId3"/>
    <sheet name="Pokyny pro vyplnění" sheetId="4" r:id="rId4"/>
  </sheets>
  <definedNames>
    <definedName name="_xlnm._FilterDatabase" localSheetId="1" hidden="1">'01 - Zateplení štítu'!$C$91:$K$400</definedName>
    <definedName name="_xlnm._FilterDatabase" localSheetId="2" hidden="1">'VON - Vedlejší a ostatní ...'!$C$78:$K$94</definedName>
    <definedName name="_xlnm.Print_Area" localSheetId="1">'01 - Zateplení štítu'!$C$4:$J$36,'01 - Zateplení štítu'!$C$42:$J$73,'01 - Zateplení štítu'!$C$79:$K$400</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2">'VON - Vedlejší a ostatní ...'!$C$4:$J$36,'VON - Vedlejší a ostatní ...'!$C$42:$J$60,'VON - Vedlejší a ostatní ...'!$C$66:$K$94</definedName>
    <definedName name="_xlnm.Print_Titles" localSheetId="0">'Rekapitulace stavby'!$49:$49</definedName>
    <definedName name="_xlnm.Print_Titles" localSheetId="1">'01 - Zateplení štítu'!$91:$91</definedName>
    <definedName name="_xlnm.Print_Titles" localSheetId="2">'VON - Vedlejší a ostatní ...'!$78:$78</definedName>
  </definedNames>
  <calcPr calcId="162913"/>
</workbook>
</file>

<file path=xl/sharedStrings.xml><?xml version="1.0" encoding="utf-8"?>
<sst xmlns="http://schemas.openxmlformats.org/spreadsheetml/2006/main" count="3982" uniqueCount="743">
  <si>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</si>
  <si>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</si>
  <si>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</si>
  <si>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</si>
  <si>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</si>
  <si>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</si>
  <si>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</si>
  <si>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</si>
  <si>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</si>
  <si>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</si>
  <si>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</si>
  <si>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</si>
  <si>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</si>
  <si>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</si>
  <si>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</si>
  <si>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</si>
  <si>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</si>
  <si>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</si>
  <si>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</si>
  <si>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</si>
  <si>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</si>
  <si>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</si>
  <si>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</si>
  <si>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</si>
  <si>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</si>
  <si>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</si>
  <si>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</si>
  <si>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</si>
  <si>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</si>
  <si>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</si>
  <si>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</si>
  <si>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</si>
  <si>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</si>
  <si>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</si>
  <si>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</si>
  <si>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</si>
  <si>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</si>
  <si>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</si>
  <si>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</si>
  <si>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</si>
  <si>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</si>
  <si>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</si>
  <si>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</si>
  <si>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</si>
  <si>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</si>
  <si>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</si>
  <si>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</si>
  <si>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</si>
  <si>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</si>
  <si>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</si>
  <si>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</si>
  <si>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</si>
  <si>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</si>
  <si>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</si>
  <si>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</si>
  <si>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</si>
  <si>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</si>
  <si>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</si>
  <si>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</si>
  <si>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</si>
  <si>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</si>
  <si>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</si>
  <si>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</si>
  <si>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</si>
  <si>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</si>
  <si>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</si>
  <si>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</si>
  <si>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</si>
  <si>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</si>
  <si>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</si>
  <si>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</si>
  <si>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</si>
  <si>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</si>
  <si>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</si>
  <si>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</si>
  <si>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</si>
  <si>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</si>
  <si>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</si>
  <si>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</si>
  <si>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</si>
  <si>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</si>
  <si>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</si>
  <si>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</si>
  <si>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</si>
  <si>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</si>
  <si>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</si>
  <si>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</si>
  <si>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</si>
  <si>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</si>
  <si>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</si>
  <si>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</si>
  <si>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</si>
  <si>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</si>
  <si>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</si>
  <si>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</si>
  <si>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</si>
  <si>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</si>
  <si>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</si>
  <si>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</si>
  <si>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</si>
  <si>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</si>
  <si>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</si>
  <si>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</si>
  <si>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</si>
  <si>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</si>
  <si>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</si>
  <si>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</si>
  <si>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</si>
  <si>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</si>
  <si>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</si>
  <si>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</si>
  <si>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</si>
  <si>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</si>
  <si>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</si>
  <si>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</si>
  <si>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</si>
  <si>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</si>
  <si>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</si>
  <si>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</si>
  <si>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</si>
  <si>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</si>
  <si>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</si>
  <si>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</si>
  <si>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</si>
  <si>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</si>
  <si>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</si>
  <si>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</si>
  <si>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</si>
  <si>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</si>
  <si>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</si>
  <si>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</si>
  <si>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</si>
  <si>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</si>
  <si>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</si>
  <si>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</si>
  <si>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</si>
  <si>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</si>
  <si>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</si>
  <si>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</si>
  <si>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</si>
  <si>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</si>
  <si>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</si>
  <si>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</si>
  <si>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</si>
  <si>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</si>
  <si>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</si>
  <si>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</si>
  <si>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</si>
  <si>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"kačírek</t>
  </si>
  <si>
    <t>8,5*0,5*(0,6-0,32)</t>
  </si>
  <si>
    <t>"pod dlažbou</t>
  </si>
  <si>
    <t>1,2*3,2*0,37</t>
  </si>
  <si>
    <t>162201211</t>
  </si>
  <si>
    <t>Vodorovné přemístění výkopku nebo sypaniny stavebním kolečkem s naložením a vyprázdněním kolečka na hromady nebo do dopravního prostředku na vzdálenost do 10 m z horniny tř. 1 až 4</t>
  </si>
  <si>
    <t>-33386509</t>
  </si>
  <si>
    <t>"výkop - zásyp</t>
  </si>
  <si>
    <t>4,854-2,611</t>
  </si>
  <si>
    <t>5</t>
  </si>
  <si>
    <t>162201219</t>
  </si>
  <si>
    <t>Vodorovné přemístění výkopku nebo sypaniny stavebním kolečkem s naložením a vyprázdněním kolečka na hromady nebo do dopravního prostředku na vzdálenost do 10 m z horniny Příplatek k ceně za každých dalších 10 m</t>
  </si>
  <si>
    <t>842036911</t>
  </si>
  <si>
    <t>"viz vodor př. do 10 m</t>
  </si>
  <si>
    <t>2,243*2</t>
  </si>
  <si>
    <t>6</t>
  </si>
  <si>
    <t>162701105</t>
  </si>
  <si>
    <t>Vodorovné přemístění výkopku nebo sypaniny po suchu na obvyklém dopravním prostředku, bez naložení výkopku, avšak se složením bez rozhrnutí z horniny tř. 1 až 4 na vzdálenost přes 9 000 do 10 000 m</t>
  </si>
  <si>
    <t>1460680679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</si>
  <si>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</si>
  <si>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"vytlačená kubatura - viz vodor př. do 10m</t>
  </si>
  <si>
    <t>2,243</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</si>
  <si>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</si>
  <si>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</si>
  <si>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</si>
  <si>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559041331</t>
  </si>
  <si>
    <t>"vytlačená kubatura</t>
  </si>
  <si>
    <t>2,243*(16-10)</t>
  </si>
  <si>
    <t>8</t>
  </si>
  <si>
    <t>171201211</t>
  </si>
  <si>
    <t>Uložení sypaniny poplatek za uložení sypaniny na skládce (skládkovné)</t>
  </si>
  <si>
    <t>t</t>
  </si>
  <si>
    <t>-789977935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</si>
  <si>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</si>
  <si>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2,243*1,75</t>
  </si>
  <si>
    <t>9</t>
  </si>
  <si>
    <t>181951102</t>
  </si>
  <si>
    <t>Úprava pláně vyrovnáním výškových rozdílů v hornině tř. 1 až 4 se zhutněním</t>
  </si>
  <si>
    <t>m2</t>
  </si>
  <si>
    <t>-1417058569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</si>
  <si>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</si>
  <si>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"v.č.01 - viz. tabulka ostatní práce - Pv/03</t>
  </si>
  <si>
    <t>3,2*1,2</t>
  </si>
  <si>
    <t>"v.č.01 - kačírek</t>
  </si>
  <si>
    <t>8,5*0,5</t>
  </si>
  <si>
    <t>11</t>
  </si>
  <si>
    <t>Zemní práce - přípravné a přidružené práce</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</si>
  <si>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</si>
  <si>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</si>
  <si>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1848409472</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</si>
  <si>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</si>
  <si>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"v.č.01 - stáv. betonová dlažba - Pv/03</t>
  </si>
  <si>
    <t>Komunikace pozemní</t>
  </si>
  <si>
    <t>564811111</t>
  </si>
  <si>
    <t>Podklad ze štěrkodrti ŠD s rozprostřením a zhutněním, po zhutnění tl. 50 mm</t>
  </si>
  <si>
    <t>-910063161</t>
  </si>
  <si>
    <t>12</t>
  </si>
  <si>
    <t>564R31111</t>
  </si>
  <si>
    <t>Podklad z kameniva hrubého drceného vel. 8-16 mm s rozprostřením a zhutněním, po zhutněn tl 50 mm</t>
  </si>
  <si>
    <t>10455544</t>
  </si>
  <si>
    <t>13</t>
  </si>
  <si>
    <t>564R51111</t>
  </si>
  <si>
    <t>Podklad z kameniva hrubého drceného vel. 0-63 mm s rozprostřením a zhutněním, po zhutněn tl 150 mm</t>
  </si>
  <si>
    <t>1595485779</t>
  </si>
  <si>
    <t>"v.č.01 - stáv. betonová dlažba - Pv/03 -</t>
  </si>
  <si>
    <t>"v.č.01</t>
  </si>
  <si>
    <t>14</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</si>
  <si>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</si>
  <si>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</si>
  <si>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-1256564387</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</si>
  <si>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</si>
  <si>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"v.č.01 - stáv. betonová dlažba - Pv/03 - použije se vybouraná očištěná stávající dlažba</t>
  </si>
  <si>
    <t>62</t>
  </si>
  <si>
    <t>Úprava povrchů vnější</t>
  </si>
  <si>
    <t>622211011</t>
  </si>
  <si>
    <t>Montáž kontaktního zateplení z polystyrenových desek nebo z kombinovaných desek na vnější stěny, tloušťky desek přes 40 do 80 mm</t>
  </si>
  <si>
    <t>-177735953</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</si>
  <si>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</si>
  <si>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"v.č.01 -  ozn T - 2</t>
  </si>
  <si>
    <t>8,5*1+3,2*0,82</t>
  </si>
  <si>
    <t>"ozn T - 3</t>
  </si>
  <si>
    <t>8,5*0,6+3,2*0,68</t>
  </si>
  <si>
    <t>16</t>
  </si>
  <si>
    <t>M</t>
  </si>
  <si>
    <t>283764210</t>
  </si>
  <si>
    <t>deska z polystyrénu XPS, hrana polodrážková a hladký povrch tl 80 mm</t>
  </si>
  <si>
    <t>-544844697</t>
  </si>
  <si>
    <t>"viz montáž</t>
  </si>
  <si>
    <t>11,124</t>
  </si>
  <si>
    <t>17</t>
  </si>
  <si>
    <t>283763560</t>
  </si>
  <si>
    <t>deska fasádní polystyrénová pro tepelné izolace spodní stavby 1250 x 600 x 80 mm</t>
  </si>
  <si>
    <t>1134860689</t>
  </si>
  <si>
    <t>18</t>
  </si>
  <si>
    <t>622221021</t>
  </si>
  <si>
    <t>Montáž kontaktního zateplení z desek z minerální vlny s podélnou orientací vláken na vnější stěny, tloušťky desek přes 80 do 120 mm</t>
  </si>
  <si>
    <t>267549884</t>
  </si>
  <si>
    <t>"v.č.01 -  ozn T- 1</t>
  </si>
  <si>
    <t>(8,5+3,2)*17,08+0,5*0,5*0,5</t>
  </si>
  <si>
    <t>19</t>
  </si>
  <si>
    <t>631411880</t>
  </si>
  <si>
    <t>deska čedičová izolační nad sklon 45° tl.100 mm</t>
  </si>
  <si>
    <t>1017663470</t>
  </si>
  <si>
    <t xml:space="preserve">"viz. montáž </t>
  </si>
  <si>
    <t>199,961</t>
  </si>
  <si>
    <t>199,961*1,02 'Přepočtené koeficientem množství</t>
  </si>
  <si>
    <t>20</t>
  </si>
  <si>
    <t>622252001</t>
  </si>
  <si>
    <t>Montáž lišt kontaktního zateplení zakládacích soklových připevněných hmoždinkami</t>
  </si>
  <si>
    <t>m</t>
  </si>
  <si>
    <t>-881655022</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</si>
  <si>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</si>
  <si>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(8,5+3,2)</t>
  </si>
  <si>
    <t>590514160</t>
  </si>
  <si>
    <t>lišta zakládací pro telpelně izolační desky do roviny 103 mm tl 1,0 mm</t>
  </si>
  <si>
    <t>-1185466405</t>
  </si>
  <si>
    <t>22</t>
  </si>
  <si>
    <t>622252002</t>
  </si>
  <si>
    <t>Montáž lišt kontaktního zateplení ostatních stěnových, dilatačních apod. lepených do tmelu</t>
  </si>
  <si>
    <t>151433988</t>
  </si>
  <si>
    <t>17,90</t>
  </si>
  <si>
    <t>23</t>
  </si>
  <si>
    <t>590514800</t>
  </si>
  <si>
    <t>lišta rohová Al 10/10 cm s tkaninou bal. 2,5 m</t>
  </si>
  <si>
    <t>952524568</t>
  </si>
  <si>
    <t>17,9*1,05 'Přepočtené koeficientem množství</t>
  </si>
  <si>
    <t>24</t>
  </si>
  <si>
    <t>622531011</t>
  </si>
  <si>
    <t>Omítka tenkovrstvá silikonová vnějších ploch probarvená, včetně penetrace podkladu zrnitá, tloušťky 1,5 mm stěn</t>
  </si>
  <si>
    <t>-459474125</t>
  </si>
  <si>
    <t>"v.č.01 -  ozn T - 4</t>
  </si>
  <si>
    <t>17,9*1,0</t>
  </si>
  <si>
    <t>25</t>
  </si>
  <si>
    <t>622131101</t>
  </si>
  <si>
    <t>Podkladní a spojovací vrstva vnějších omítaných ploch cementový postřik nanášený ručně celoplošně stěn</t>
  </si>
  <si>
    <t>-851710452</t>
  </si>
  <si>
    <t>"v.č.01 - tabulka ostatní práce Pv/06</t>
  </si>
  <si>
    <t>((8,5+3,2)*17,08+0,5*0,5*0,5-4)*0,3</t>
  </si>
  <si>
    <t>26</t>
  </si>
  <si>
    <t>622131121</t>
  </si>
  <si>
    <t>Podkladní a spojovací vrstva vnějších omítaných ploch penetrace akrylát-silikonová nanášená ručně stěn</t>
  </si>
  <si>
    <t>1783250799</t>
  </si>
  <si>
    <t>"v.č.01 -  ozn T- 4</t>
  </si>
  <si>
    <t>17,90*1,0</t>
  </si>
  <si>
    <t>27</t>
  </si>
  <si>
    <t>622142001</t>
  </si>
  <si>
    <t>Potažení vnějších ploch pletivem v ploše nebo pruzích, na plném podkladu sklovláknitým vtlačením do tmelu stěn</t>
  </si>
  <si>
    <t>-1551682900</t>
  </si>
  <si>
    <t xml:space="preserve">Poznámka k souboru cen:
1. V cenách -2001 jsou započteny i náklady na tmel. </t>
  </si>
  <si>
    <t>28</t>
  </si>
  <si>
    <t>622321191</t>
  </si>
  <si>
    <t>Omítka vápenocementová vnějších ploch nanášená ručně Příplatek k cenám za každých dalších i započatých 5 mm tloušťky omítky přes 15 mm stěn</t>
  </si>
  <si>
    <t>-27222101</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</si>
  <si>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</si>
  <si>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4*3</t>
  </si>
  <si>
    <t>29</t>
  </si>
  <si>
    <t>622321131</t>
  </si>
  <si>
    <t>Potažení vnějších ploch štukem aktivovaným, tloušťky do 3 mm stěn</t>
  </si>
  <si>
    <t>1707309518</t>
  </si>
  <si>
    <t>30</t>
  </si>
  <si>
    <t>622R21111</t>
  </si>
  <si>
    <t>Omítka vápenná vnějších ploch nanášená ručně jednovrstvá, tloušťky do 15 mm hrubá zatřená stěn</t>
  </si>
  <si>
    <t>-2140229214</t>
  </si>
  <si>
    <t>31</t>
  </si>
  <si>
    <t>622R21191</t>
  </si>
  <si>
    <t>Omítka vápenná vnějších ploch nanášená ručně Příplatek k cenám za každých dalších i započatých 5 mm tloušťky omítky přes 15 mm stěn</t>
  </si>
  <si>
    <t>1119701754</t>
  </si>
  <si>
    <t>"viz omítka vápenná</t>
  </si>
  <si>
    <t>85,188*3</t>
  </si>
  <si>
    <t>32</t>
  </si>
  <si>
    <t>629995101</t>
  </si>
  <si>
    <t>Očištění vnějších ploch tlakovou vodou omytím</t>
  </si>
  <si>
    <t>1284528788</t>
  </si>
  <si>
    <t>8,5*18,08+3,2*17,90+17,9*1,0+0,5*0,5*0,5</t>
  </si>
  <si>
    <t>33</t>
  </si>
  <si>
    <t>985131411</t>
  </si>
  <si>
    <t>Očištění ploch stěn, rubu kleneb a podlah vysušení stlačeným vzduchem</t>
  </si>
  <si>
    <t>675927166</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</si>
  <si>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</si>
  <si>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63</t>
  </si>
  <si>
    <t>Podlahy a podlahové konstrukce</t>
  </si>
  <si>
    <t>34</t>
  </si>
  <si>
    <t>637121115</t>
  </si>
  <si>
    <t>Okapový chodník z kameniva s udusáním a urovnáním povrchu z kačírku tl. 300 mm</t>
  </si>
  <si>
    <t>CS ÚRS 2014 01</t>
  </si>
  <si>
    <t>890772594</t>
  </si>
  <si>
    <t>Ostatní konstrukce a práce-bourání</t>
  </si>
  <si>
    <t>35</t>
  </si>
  <si>
    <t>916231213</t>
  </si>
  <si>
    <t>Osazení chodníkového obrubníku betonového se zřízením lože, s vyplněním a zatřením spár cementovou maltou stojatého s boční opěrou z betonu prostého tř. C 12/15, do lože z betonu prostého téže značky</t>
  </si>
  <si>
    <t>366102183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</si>
  <si>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</si>
  <si>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"viz tabulka ostatní práce - Pv/07</t>
  </si>
  <si>
    <t>8,5</t>
  </si>
  <si>
    <t>36</t>
  </si>
  <si>
    <t>592173050</t>
  </si>
  <si>
    <t>obrubník betonový zahradní přírodní šedá 50x5x25 cm</t>
  </si>
  <si>
    <t>kus</t>
  </si>
  <si>
    <t>1895794389</t>
  </si>
  <si>
    <t>37</t>
  </si>
  <si>
    <t>592R73050</t>
  </si>
  <si>
    <t>obrubník betonový zahradní přírodní šedá  100x5x20 cm</t>
  </si>
  <si>
    <t>1069508169</t>
  </si>
  <si>
    <t>38</t>
  </si>
  <si>
    <t>919726122</t>
  </si>
  <si>
    <t>Geotextilie netkaná pro ochranu, separaci nebo filtraci měrná hmotnost přes 200 do 300 g/m2</t>
  </si>
  <si>
    <t>-470182955</t>
  </si>
  <si>
    <t xml:space="preserve">Poznámka k souboru cen:
1. V cenách jsou započteny i náklady na položení a dodání geotextilie včetně přesahů. </t>
  </si>
  <si>
    <t>39</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</si>
  <si>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</si>
  <si>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</si>
  <si>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1056635199</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</si>
  <si>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</si>
  <si>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94</t>
  </si>
  <si>
    <t>Lešení a stavební výtahy</t>
  </si>
  <si>
    <t>40</t>
  </si>
  <si>
    <t>941111132</t>
  </si>
  <si>
    <t>Montáž lešení řadového trubkového lehkého pracovního s podlahami s provozním zatížením tř. 3 do 200 kg/m2 šířky tř. W12 přes 1,2 do 1,5 m, výšky přes 10 do 25 m</t>
  </si>
  <si>
    <t>457794407</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</si>
  <si>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</si>
  <si>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(8,5+3,2+1,5)*18,08</t>
  </si>
  <si>
    <t>41</t>
  </si>
  <si>
    <t>941111232</t>
  </si>
  <si>
    <t>Montáž lešení řadového trubkového lehkého pracovního s podlahami s provozním zatížením tř. 3 do 200 kg/m2 Příplatek za první a každý další den použití lešení k ceně -1132</t>
  </si>
  <si>
    <t>-1906197230</t>
  </si>
  <si>
    <t>238,656*30</t>
  </si>
  <si>
    <t>42</t>
  </si>
  <si>
    <t>941111832</t>
  </si>
  <si>
    <t>Demontáž lešení řadového trubkového lehkého pracovního s podlahami s provozním zatížením tř. 3 do 200 kg/m2 šířky tř. W12 přes 1,2 do 1,5 m, výšky přes 10 do 25 m</t>
  </si>
  <si>
    <t>1240044379</t>
  </si>
  <si>
    <t xml:space="preserve">Poznámka k souboru cen:
1. Demontáž lešení řadového trubkového lehkého výšky přes 25 m se oceňuje individuálně. </t>
  </si>
  <si>
    <t>238,656</t>
  </si>
  <si>
    <t>43</t>
  </si>
  <si>
    <t>944611111</t>
  </si>
  <si>
    <t>Montáž ochranné plachty zavěšené na konstrukci lešení z textilie z umělých vláken</t>
  </si>
  <si>
    <t>894694363</t>
  </si>
  <si>
    <t xml:space="preserve">Poznámka k souboru cen:
1. V cenách nejsou započteny náklady na lešení potřebné pro zavěšení plachty; toto lešení se oceňuje příslušnými cenami lešení. </t>
  </si>
  <si>
    <t>"viz montáž lešení</t>
  </si>
  <si>
    <t>44</t>
  </si>
  <si>
    <t>944611211</t>
  </si>
  <si>
    <t>Montáž ochranné plachty Příplatek za první a každý další den použití plachty k ceně -1111</t>
  </si>
  <si>
    <t>1611885588</t>
  </si>
  <si>
    <t>45</t>
  </si>
  <si>
    <t>944611811</t>
  </si>
  <si>
    <t>Demontáž ochranné plachty zavěšené na konstrukci lešení z textilie z umělých vláken</t>
  </si>
  <si>
    <t>1947676076</t>
  </si>
  <si>
    <t>46</t>
  </si>
  <si>
    <t>944111111</t>
  </si>
  <si>
    <t>Montáž ochranného zábradlí trubkového na vnějších volných stranách objektů odkloněného od svislice do 15 st.</t>
  </si>
  <si>
    <t>267850300</t>
  </si>
  <si>
    <t xml:space="preserve">Poznámka k souboru cen:
1. Cena -1111 je určena pro zábradlí na objektech jakékoliv výšky. 2. Ceny -1121 a -1122 jsou určeny pro lešeňové trubkové konstrukce do výšky 25 m. 3. Množství měrných jednotek se určuje: a) u ceny -1111 v m délky vnějšího obvodu objektu v úrovni ochranného zábradlí, b) u cen -1121 a -1122 v m délky ochranného zábradlí. </t>
  </si>
  <si>
    <t>(8,5+3,2+1,5)</t>
  </si>
  <si>
    <t>47</t>
  </si>
  <si>
    <t>944111211</t>
  </si>
  <si>
    <t>Montáž ochranného zábradlí trubkového Příplatek za první a každý další den použití zábradlí k ceně -1111</t>
  </si>
  <si>
    <t>1398700727</t>
  </si>
  <si>
    <t>(8,5+3,2+1,5)*30</t>
  </si>
  <si>
    <t>48</t>
  </si>
  <si>
    <t>944111811</t>
  </si>
  <si>
    <t>Demontáž ochranného zábradlí trubkového na vnějších volných stranách objektů odkloněného od svislice do 15 st.</t>
  </si>
  <si>
    <t>-909636510</t>
  </si>
  <si>
    <t xml:space="preserve">Poznámka k souboru cen:
1. Cena -1811 je určena pro zábradlí na objektech jakékoliv výšky. 2. Ceny -1821 a -1822 jsou určeny pro lešeňové trubkové konstrukce do výšky 25 m. </t>
  </si>
  <si>
    <t>95</t>
  </si>
  <si>
    <t>Různé dokončovací konstrukce a práce pozemních staveb</t>
  </si>
  <si>
    <t>49</t>
  </si>
  <si>
    <t>954R13101</t>
  </si>
  <si>
    <t>Stávající ocelové prvky původního stažení objektu ozn. Pv/01 , (délka 500 mm ) - specifikace viz. tabulka ostatní práce</t>
  </si>
  <si>
    <t>ks</t>
  </si>
  <si>
    <t>960082384</t>
  </si>
  <si>
    <t>" vč. 1 - viz. tabulka ostatní práce Pv/01</t>
  </si>
  <si>
    <t>50</t>
  </si>
  <si>
    <t>954R13104</t>
  </si>
  <si>
    <t>Stávající ocelové prvky na fasádě ozn. Pv/04 , (odstranění a vyplnění vzniklých kapes cementovou maltou) - specifikac viz tabulka ostatní práce</t>
  </si>
  <si>
    <t>-1740981047</t>
  </si>
  <si>
    <t>" v.č. 01, - viz tabulka ostatní práce Pv/04</t>
  </si>
  <si>
    <t>6+1</t>
  </si>
  <si>
    <t>51</t>
  </si>
  <si>
    <t>954R13105</t>
  </si>
  <si>
    <t>Stávající sloupek oplocení ozn. Pv/05 - specifikace viz tabulka ostatní práce</t>
  </si>
  <si>
    <t>-458062294</t>
  </si>
  <si>
    <t>" v.č. 1,  Pv/05 - specifikace viz tabulka ostatní práce</t>
  </si>
  <si>
    <t>97</t>
  </si>
  <si>
    <t>Prorážení otvorů a ostatní bourací práce</t>
  </si>
  <si>
    <t>52</t>
  </si>
  <si>
    <t>978015391</t>
  </si>
  <si>
    <t>Otlučení vápenných nebo vápenocementových omítek vnějších ploch s vyškrabáním spar a s očištěním zdiva stupně členitosti 1 a 2, v rozsahu přes 80 do 100 %</t>
  </si>
  <si>
    <t>-644348329</t>
  </si>
  <si>
    <t>53</t>
  </si>
  <si>
    <t>978036191</t>
  </si>
  <si>
    <t>Otlučení cementových omítek vnějších ploch s vyškrabáním spar zdiva a s očištěním povrchu, v rozsahu přes 80 do 100 %</t>
  </si>
  <si>
    <t>-2074074140</t>
  </si>
  <si>
    <t>997</t>
  </si>
  <si>
    <t>Přesun sutě</t>
  </si>
  <si>
    <t>54</t>
  </si>
  <si>
    <t>997013215</t>
  </si>
  <si>
    <t>Vnitrostaveništní doprava suti a vybouraných hmot vodorovně do 50 m svisle ručně (nošením po schodech) pro budovy a haly výšky přes 15 do 18 m</t>
  </si>
  <si>
    <t>-750877528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</si>
  <si>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</si>
  <si>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55</t>
  </si>
  <si>
    <t>997013501</t>
  </si>
  <si>
    <t>Odvoz suti a vybouraných hmot na skládku nebo meziskládku se složením, na vzdálenost do 1 km</t>
  </si>
  <si>
    <t>-2088589838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</si>
  <si>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</si>
  <si>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56</t>
  </si>
  <si>
    <t>997013509</t>
  </si>
  <si>
    <t>Odvoz suti a vybouraných hmot na skládku nebo meziskládku se složením, na vzdálenost Příplatek k ceně za každý další i započatý 1 km přes 1 km</t>
  </si>
  <si>
    <t>1079634489</t>
  </si>
  <si>
    <t>5,636*19 'Přepočtené koeficientem množství</t>
  </si>
  <si>
    <t>57</t>
  </si>
  <si>
    <t>997013831</t>
  </si>
  <si>
    <t>Poplatek za uložení stavebního odpadu na skládce (skládkovné) směsného</t>
  </si>
  <si>
    <t>625371369</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</si>
  <si>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</si>
  <si>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</si>
  <si>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</si>
  <si>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58</t>
  </si>
  <si>
    <t>998018003</t>
  </si>
  <si>
    <t>Přesun hmot pro budovy občanské výstavby, bydlení, výrobu a služby ruční - bez užití mechanizace vodorovná dopravní vzdálenost do 100 m pro budovy s jakoukoliv nosnou konstrukcí výšky přes 12 do 24 m</t>
  </si>
  <si>
    <t>-926496767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</si>
  <si>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</si>
  <si>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</si>
  <si>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</si>
  <si>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</si>
  <si>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</si>
  <si>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59</t>
  </si>
  <si>
    <t>711161331</t>
  </si>
  <si>
    <t>Izolace proti zemní vlhkosti nopovými foliemi základů nebo stěn s odvodňovací funkcí tloušťky 0,6 mm, šířky 2,0 m s textilií</t>
  </si>
  <si>
    <t>2129594249</t>
  </si>
  <si>
    <t xml:space="preserve">Poznámka k souboru cen:
1. V cenách -1302 až -1361 nejsou započteny náklady na ukončení izolace lištou. 2. Prostupy izolací se oceňují cenami souboru 711 76 - Provedení detailů fóliemi. </t>
  </si>
  <si>
    <t>60</t>
  </si>
  <si>
    <t>711161382</t>
  </si>
  <si>
    <t>Izolace proti zemní vlhkosti nopovými foliemi ukončení izolace lištou provětrávací</t>
  </si>
  <si>
    <t>-175477924</t>
  </si>
  <si>
    <t>8,5+3,2</t>
  </si>
  <si>
    <t>61</t>
  </si>
  <si>
    <t>998711103</t>
  </si>
  <si>
    <t>Přesun hmot pro izolace proti vodě, vlhkosti a plynům stanovený z hmotnosti přesunovaného materiálu vodorovná dopravní vzdálenost do 50 m v objektech výšky přes 12 do 60 m</t>
  </si>
  <si>
    <t>-172050394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</si>
  <si>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</si>
  <si>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764</t>
  </si>
  <si>
    <t>Konstrukce klempířské</t>
  </si>
  <si>
    <t>764004803</t>
  </si>
  <si>
    <t>Demontáž klempířských konstrukcí žlabu podokapního k dalšímu použití</t>
  </si>
  <si>
    <t>906174350</t>
  </si>
  <si>
    <t>"viz tabulka ostatní práce  Pv/02</t>
  </si>
  <si>
    <t>12,5</t>
  </si>
  <si>
    <t>764501103</t>
  </si>
  <si>
    <t>Montáž žlabu podokapního půlkruhového žlabu</t>
  </si>
  <si>
    <t>-1581382138</t>
  </si>
  <si>
    <t>"viz tabulka ostatní práce  Pv/02 - použije se demontovaný stávající žlab</t>
  </si>
  <si>
    <t>783</t>
  </si>
  <si>
    <t>Dokončovací práce - nátěry</t>
  </si>
  <si>
    <t>64</t>
  </si>
  <si>
    <t>783827425</t>
  </si>
  <si>
    <t>Krycí (ochranný ) nátěr omítek dvojnásobný hladkých omítek hladkých, zrnitých tenkovrstvých nebo štukových stupně členitosti 1 a 2 silikonový</t>
  </si>
  <si>
    <t>-1013668084</t>
  </si>
  <si>
    <t>(8,5+3,2)*17,08+0,5*0,5*0,5+17,90*1,0</t>
  </si>
  <si>
    <t xml:space="preserve">VON - Vedlejší a ostatní náklady </t>
  </si>
  <si>
    <t>VRN - Vedlejší rozpočtové náklady</t>
  </si>
  <si>
    <t xml:space="preserve">    VRN2 - Kompletační a koordinační činnost</t>
  </si>
  <si>
    <t>VRN1 - Průzkumné, geodetické a projektové práce</t>
  </si>
  <si>
    <t>VRN</t>
  </si>
  <si>
    <t>Vedlejší rozpočtové náklady</t>
  </si>
  <si>
    <t>VRN2</t>
  </si>
  <si>
    <t>Kompletační a koordinační činnost</t>
  </si>
  <si>
    <t>045203001</t>
  </si>
  <si>
    <t>Kompletační a koordinační činnost na řízení subdodavatelů</t>
  </si>
  <si>
    <t>Kč</t>
  </si>
  <si>
    <t>1024</t>
  </si>
  <si>
    <t>-1427097106</t>
  </si>
  <si>
    <t>P</t>
  </si>
  <si>
    <t>Poznámka k položce:
Náklad zhotovitele na řízení a koordinaci subdodavatelů
V případě, že všechny práce budou prováděny vlastními pracovníky, lze tuto položku ocenit nulovou za podmínky, že tato skutečnost bude zapsána do poznámky položky.</t>
  </si>
  <si>
    <t>VRN1</t>
  </si>
  <si>
    <t>Průzkumné, geodetické a projektové práce</t>
  </si>
  <si>
    <t>030001001</t>
  </si>
  <si>
    <t>Základní rozdělení průvodních činností a nákladůna zřízení zařízení staveniště</t>
  </si>
  <si>
    <t>705576484</t>
  </si>
  <si>
    <t>Poznámka k položce:
Náklady na dokumentaci ZS, příprava území pro ZS včetně odstranění materiálu a konstrukcí, vybudování odběrný míst, zřízení přípojek energií, vlastní vybudování objektů ZS a provizornich komunikací.</t>
  </si>
  <si>
    <t>030001002</t>
  </si>
  <si>
    <t>Základní rozdělení průvodních činností a nákladů na provoz zařízení staveniště</t>
  </si>
  <si>
    <t>129516237</t>
  </si>
  <si>
    <t>Poznámka k položce:
Náklady na vybavení objektů, náklady na energie, úklid, údržba, osvětlení, oplocení, opravy na objektech ZS, čištění ploch, zabezpečení staveniště</t>
  </si>
  <si>
    <t>039001003</t>
  </si>
  <si>
    <t>Hlavní tituly průvodních činností a nákladů zařízení staveniště zrušení zařízení staveniště</t>
  </si>
  <si>
    <t>-1207796683</t>
  </si>
  <si>
    <t>Poznámka k položce:
odstranění objektu ZS včetně přípojek a jejich odvozu, uvedení pozemku do původního stavu včetně nákladů s tím spojených</t>
  </si>
  <si>
    <t>041403002</t>
  </si>
  <si>
    <t>Náklady zhotovitele na zajištění kolektivní bezpečnosti osob pohybyjících se po staveništi:</t>
  </si>
  <si>
    <t>537235633</t>
  </si>
  <si>
    <t>Poznámka k položce:
Náklady na zbudování, údržbu a zrušení:
- zabezpečení okrajů konstrukcí proti pádu osob
- komunikací pro pohyb osob po staveništi
- přechodů přes výkopy 
- a další prvky kolektivní ocrany osob, pokud nejsou jinde uvedeny</t>
  </si>
  <si>
    <t>079002001</t>
  </si>
  <si>
    <t>Ostatní provozní vlivy</t>
  </si>
  <si>
    <t>-1272155207</t>
  </si>
  <si>
    <t>Poznámka k položce:
Například:
- provoz investora a třetích osob
- práce na památkově chráněném objektu
- náklady na provádění zimní údržby
- práce na těžce přístupných místech
- ztížený provoz vozidel v centru města
- ztížené dopravní podmínky
- práce v ochranných pásmech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</si>
  <si>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</si>
  <si>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</si>
  <si>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</si>
  <si>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</si>
  <si>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</si>
  <si>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</si>
  <si>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</si>
  <si>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</si>
  <si>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</si>
  <si>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</si>
  <si>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</si>
  <si>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</si>
  <si>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</si>
  <si>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</si>
  <si>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</si>
  <si>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</si>
  <si>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</si>
  <si>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</si>
  <si>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</si>
  <si>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</si>
  <si>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</si>
  <si>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</si>
  <si>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</si>
  <si>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</si>
  <si>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</si>
  <si>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</si>
  <si>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</si>
  <si>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</si>
  <si>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</si>
  <si>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</si>
  <si>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</si>
  <si>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</si>
  <si>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</si>
  <si>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</si>
  <si>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</si>
  <si>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Export VZ</t>
  </si>
  <si>
    <t>List obsahuje:</t>
  </si>
  <si>
    <t>1) Rekapitulace stavby</t>
  </si>
  <si>
    <t>2) Rekapitulace objektů stavby a soupisů prací</t>
  </si>
  <si>
    <t>3.0</t>
  </si>
  <si>
    <t>ZAMOK</t>
  </si>
  <si>
    <t>False</t>
  </si>
  <si>
    <t>{fd25d4f0-fcd7-4fcd-b6aa-1cdb0156be65}</t>
  </si>
  <si>
    <t>0,01</t>
  </si>
  <si>
    <t>21</t>
  </si>
  <si>
    <t>15</t>
  </si>
  <si>
    <t>REKAPITULACE STAVBY</t>
  </si>
  <si>
    <t>v ---  níže se nacházejí doplnkové a pomocné údaje k sestavám  --- v</t>
  </si>
  <si>
    <t>Návod na vyplnění</t>
  </si>
  <si>
    <t>0,001</t>
  </si>
  <si>
    <t>Kód:</t>
  </si>
  <si>
    <t>170402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</si>
  <si>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</si>
  <si>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</si>
  <si>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CM teologická fakulta - zateplení štítu</t>
  </si>
  <si>
    <t>0,1</t>
  </si>
  <si>
    <t>KSO:</t>
  </si>
  <si>
    <t>801 35 19</t>
  </si>
  <si>
    <t>CC-CZ:</t>
  </si>
  <si>
    <t>12631</t>
  </si>
  <si>
    <t>1</t>
  </si>
  <si>
    <t>Místo:</t>
  </si>
  <si>
    <t>Křížkovského 511/8</t>
  </si>
  <si>
    <t>Datum:</t>
  </si>
  <si>
    <t>4. 4. 2017</t>
  </si>
  <si>
    <t>10</t>
  </si>
  <si>
    <t>CZ-CPV:</t>
  </si>
  <si>
    <t>45000000-7</t>
  </si>
  <si>
    <t>CZ-CPA:</t>
  </si>
  <si>
    <t>41.00.40</t>
  </si>
  <si>
    <t>100</t>
  </si>
  <si>
    <t>Zadavatel:</t>
  </si>
  <si>
    <t>IČ:</t>
  </si>
  <si>
    <t/>
  </si>
  <si>
    <t>UP Olomouc, Křížkovského 8,771 47 Olomouc</t>
  </si>
  <si>
    <t>DIČ:</t>
  </si>
  <si>
    <t>Uchazeč:</t>
  </si>
  <si>
    <t>Vyplň údaj</t>
  </si>
  <si>
    <t>True</t>
  </si>
  <si>
    <t>Projektant:</t>
  </si>
  <si>
    <t>Atelier A, Ul. 8.května 16 , Olomouc</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</si>
  <si>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</si>
  <si>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</si>
  <si>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</si>
  <si>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</si>
  <si>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</si>
  <si>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</si>
  <si>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</si>
  <si>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</si>
  <si>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</si>
  <si>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</si>
  <si>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</si>
  <si>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</si>
  <si>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</si>
  <si>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</si>
  <si>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</si>
  <si>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</si>
  <si>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</si>
  <si>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</si>
  <si>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</si>
  <si>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</si>
  <si>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</si>
  <si>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</si>
  <si>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</si>
  <si>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</si>
  <si>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</si>
  <si>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</si>
  <si>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</si>
  <si>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</si>
  <si>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</si>
  <si>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</si>
  <si>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</si>
  <si>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</si>
  <si>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</si>
  <si>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</si>
  <si>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</si>
  <si>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</si>
  <si>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</si>
  <si>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</si>
  <si>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</si>
  <si>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</si>
  <si>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</si>
  <si>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</si>
  <si>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Zateplení štítu</t>
  </si>
  <si>
    <t>STA</t>
  </si>
  <si>
    <t>{9b1c383e-8297-4a5b-b8c5-4f5838c6ffd7}</t>
  </si>
  <si>
    <t>801 47</t>
  </si>
  <si>
    <t>2</t>
  </si>
  <si>
    <t>VON</t>
  </si>
  <si>
    <t xml:space="preserve">Vedlejší a ostatní náklady </t>
  </si>
  <si>
    <t>{0d8a837e-1006-486a-bfec-3053604a5436}</t>
  </si>
  <si>
    <t>1) Krycí list soupisu</t>
  </si>
  <si>
    <t>2) Rekapitulace</t>
  </si>
  <si>
    <t>3) Soupis prací</t>
  </si>
  <si>
    <t>Zpět na list:</t>
  </si>
  <si>
    <t>Rekapitulace stavby</t>
  </si>
  <si>
    <t>KRYCÍ LIST SOUPISU</t>
  </si>
  <si>
    <t>Objekt:</t>
  </si>
  <si>
    <t>01 - Zateplení štítu</t>
  </si>
  <si>
    <t>1272</t>
  </si>
  <si>
    <t>REKAPITULACE ČLENĚNÍ SOUPISU PRACÍ</t>
  </si>
  <si>
    <t>Kód dílu - Popis</t>
  </si>
  <si>
    <t>Cena celkem [CZK]</t>
  </si>
  <si>
    <t>Náklady soupisu celkem</t>
  </si>
  <si>
    <t>-1</t>
  </si>
  <si>
    <t>HSV - Práce a dodávky HSV</t>
  </si>
  <si>
    <t xml:space="preserve">    1 - Zemní práce</t>
  </si>
  <si>
    <t xml:space="preserve">    11 - Zemní práce - přípravné a přidružené práce</t>
  </si>
  <si>
    <t xml:space="preserve">    5 - Komunikace pozemní</t>
  </si>
  <si>
    <t xml:space="preserve">    62 - Úprava povrchů vnější</t>
  </si>
  <si>
    <t xml:space="preserve">    63 - Podlahy a podlahové konstrukce</t>
  </si>
  <si>
    <t xml:space="preserve">    9 - Ostatní konstrukce a práce-bourání</t>
  </si>
  <si>
    <t xml:space="preserve">    94 - Lešení a stavební výtahy</t>
  </si>
  <si>
    <t xml:space="preserve">    95 - Různé dokončovací konstrukce a práce pozemních staveb</t>
  </si>
  <si>
    <t xml:space="preserve">    97 - Prorážení otvorů a ostatní bourací práce</t>
  </si>
  <si>
    <t xml:space="preserve">    997 - Přesun sutě</t>
  </si>
  <si>
    <t xml:space="preserve">    998 - Přesun hmot</t>
  </si>
  <si>
    <t>PSV - Práce a dodávky PSV</t>
  </si>
  <si>
    <t xml:space="preserve">    711 - Izolace proti vodě, vlhkosti a plynům</t>
  </si>
  <si>
    <t xml:space="preserve">    764 - Konstrukce klempířské</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</si>
  <si>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</si>
  <si>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</si>
  <si>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</si>
  <si>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</si>
  <si>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</si>
  <si>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</si>
  <si>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</si>
  <si>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</si>
  <si>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</si>
  <si>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</si>
  <si>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</si>
  <si>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</si>
  <si>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</si>
  <si>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</si>
  <si>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</si>
  <si>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</si>
  <si>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</si>
  <si>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</si>
  <si>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</si>
  <si>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</si>
  <si>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132212101</t>
  </si>
  <si>
    <t>Hloubení zapažených i nezapažených rýh šířky do 600 mm ručním nebo pneumatickým nářadím s urovnáním dna do předepsaného profilu a spádu v horninách tř. 3 soudržných</t>
  </si>
  <si>
    <t>m3</t>
  </si>
  <si>
    <t>CS ÚRS 2017 01</t>
  </si>
  <si>
    <t>4</t>
  </si>
  <si>
    <t>-1582567317</t>
  </si>
  <si>
    <t>PSC</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</si>
  <si>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</si>
  <si>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VV</t>
  </si>
  <si>
    <t xml:space="preserve">"v.č.01 - </t>
  </si>
  <si>
    <t>8,5*0,5*0,6+3,2*1,2*0,6</t>
  </si>
  <si>
    <t>Součet</t>
  </si>
  <si>
    <t>132212109</t>
  </si>
  <si>
    <t>Hloubení zapažených i nezapažených rýh šířky do 600 mm ručním nebo pneumatickým nářadím s urovnáním dna do předepsaného profilu a spádu v horninách tř. 3 Příplatek k cenám za lepivost horniny tř. 3</t>
  </si>
  <si>
    <t>-796985458</t>
  </si>
  <si>
    <t>"viz hloubení rýh</t>
  </si>
  <si>
    <t>4,854*0,3</t>
  </si>
  <si>
    <t>3</t>
  </si>
  <si>
    <t>174101101</t>
  </si>
  <si>
    <t>Zásyp sypaninou z jakékoliv horniny s uložením výkopku ve vrstvách se zhutněním jam, šachet, rýh nebo kolem objektů v těchto vykopávkách</t>
  </si>
  <si>
    <t>-1546982385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</si>
</sst>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43"/>
      <name val="Trebuchet MS"/>
      <family val="2"/>
    </font>
    <font>
      <sz val="10"/>
      <name val="Trebuchet MS"/>
      <family val="2"/>
    </font>
    <font>
      <sz val="10"/>
      <color indexed="16"/>
      <name val="Trebuchet MS"/>
      <family val="2"/>
    </font>
    <font>
      <u val="single"/>
      <sz val="10"/>
      <color indexed="12"/>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8"/>
      <color indexed="12"/>
      <name val="Wingdings 2"/>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0"/>
      <color indexed="12"/>
      <name val="Trebuchet MS"/>
      <family val="2"/>
    </font>
    <font>
      <sz val="9"/>
      <color indexed="8"/>
      <name val="Trebuchet MS"/>
      <family val="2"/>
    </font>
    <font>
      <sz val="8"/>
      <color indexed="16"/>
      <name val="Trebuchet MS"/>
      <family val="2"/>
    </font>
    <font>
      <b/>
      <sz val="8"/>
      <name val="Trebuchet MS"/>
      <family val="2"/>
    </font>
    <font>
      <sz val="7"/>
      <color indexed="55"/>
      <name val="Trebuchet MS"/>
      <family val="2"/>
    </font>
    <font>
      <i/>
      <sz val="7"/>
      <color indexed="55"/>
      <name val="Trebuchet MS"/>
      <family val="2"/>
    </font>
    <font>
      <i/>
      <sz val="8"/>
      <color indexed="12"/>
      <name val="Trebuchet MS"/>
      <family val="2"/>
    </font>
    <font>
      <i/>
      <sz val="9"/>
      <name val="Trebuchet MS"/>
      <family val="2"/>
    </font>
    <font>
      <u val="single"/>
      <sz val="11"/>
      <color theme="10"/>
      <name val="Calibri"/>
      <family val="2"/>
      <scheme val="minor"/>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3" fillId="4"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4" fillId="4" borderId="9" xfId="0" applyFont="1" applyFill="1" applyBorder="1" applyAlignment="1" applyProtection="1">
      <alignment horizontal="right" vertical="center"/>
      <protection/>
    </xf>
    <xf numFmtId="0" fontId="0" fillId="4" borderId="9" xfId="0" applyFont="1" applyFill="1" applyBorder="1" applyAlignment="1" applyProtection="1">
      <alignment vertical="center"/>
      <protection locked="0"/>
    </xf>
    <xf numFmtId="4" fontId="4" fillId="4" borderId="9" xfId="0" applyNumberFormat="1" applyFont="1" applyFill="1" applyBorder="1" applyAlignment="1" applyProtection="1">
      <alignment vertical="center"/>
      <protection/>
    </xf>
    <xf numFmtId="0" fontId="0" fillId="4"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4" borderId="0" xfId="0" applyFont="1" applyFill="1" applyBorder="1" applyAlignment="1" applyProtection="1">
      <alignment horizontal="left" vertical="center"/>
      <protection/>
    </xf>
    <xf numFmtId="0" fontId="0" fillId="4" borderId="0" xfId="0" applyFont="1" applyFill="1" applyBorder="1" applyAlignment="1" applyProtection="1">
      <alignment vertical="center"/>
      <protection locked="0"/>
    </xf>
    <xf numFmtId="0" fontId="3" fillId="4" borderId="0" xfId="0" applyFont="1" applyFill="1" applyBorder="1" applyAlignment="1" applyProtection="1">
      <alignment horizontal="right" vertical="center"/>
      <protection/>
    </xf>
    <xf numFmtId="0" fontId="2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2"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5"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6" fillId="0" borderId="0" xfId="0" applyFont="1" applyBorder="1" applyAlignment="1" applyProtection="1">
      <alignment vertical="center" wrapText="1"/>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27" fillId="0" borderId="0" xfId="0" applyFont="1" applyAlignment="1" applyProtection="1">
      <alignment horizontal="left" vertical="center" wrapText="1"/>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3" fillId="4" borderId="8" xfId="0" applyFont="1" applyFill="1" applyBorder="1" applyAlignment="1" applyProtection="1">
      <alignment horizontal="center" vertical="center"/>
      <protection/>
    </xf>
    <xf numFmtId="0" fontId="3" fillId="4" borderId="9" xfId="0" applyFont="1" applyFill="1" applyBorder="1" applyAlignment="1" applyProtection="1">
      <alignment horizontal="left" vertical="center"/>
      <protection/>
    </xf>
    <xf numFmtId="0" fontId="3" fillId="4" borderId="9" xfId="0" applyFont="1" applyFill="1" applyBorder="1" applyAlignment="1" applyProtection="1">
      <alignment horizontal="center" vertical="center"/>
      <protection/>
    </xf>
    <xf numFmtId="0" fontId="3" fillId="4" borderId="9" xfId="0" applyFont="1" applyFill="1" applyBorder="1" applyAlignment="1" applyProtection="1">
      <alignment horizontal="right" vertical="center"/>
      <protection/>
    </xf>
    <xf numFmtId="4" fontId="20" fillId="0" borderId="0" xfId="0" applyNumberFormat="1"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025" name="Picture 1">
          <a:hlinkClick r:id="rId3"/>
        </xdr:cNvPr>
        <xdr:cNvPicPr preferRelativeResize="1">
          <a:picLocks noChangeAspect="1"/>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04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307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workbookViewId="0" topLeftCell="A1">
      <pane ySplit="1" topLeftCell="A49"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5" customHeight="1">
      <c r="A1" s="15" t="s">
        <v>577</v>
      </c>
      <c r="B1" s="16"/>
      <c r="C1" s="16"/>
      <c r="D1" s="17" t="s">
        <v>578</v>
      </c>
      <c r="E1" s="16"/>
      <c r="F1" s="16"/>
      <c r="G1" s="16"/>
      <c r="H1" s="16"/>
      <c r="I1" s="16"/>
      <c r="J1" s="16"/>
      <c r="K1" s="18" t="s">
        <v>579</v>
      </c>
      <c r="L1" s="18"/>
      <c r="M1" s="18"/>
      <c r="N1" s="18"/>
      <c r="O1" s="18"/>
      <c r="P1" s="18"/>
      <c r="Q1" s="18"/>
      <c r="R1" s="18"/>
      <c r="S1" s="18"/>
      <c r="T1" s="16"/>
      <c r="U1" s="16"/>
      <c r="V1" s="16"/>
      <c r="W1" s="18" t="s">
        <v>580</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581</v>
      </c>
      <c r="BB1" s="21" t="s">
        <v>582</v>
      </c>
      <c r="BC1" s="20"/>
      <c r="BD1" s="20"/>
      <c r="BE1" s="20"/>
      <c r="BF1" s="20"/>
      <c r="BG1" s="20"/>
      <c r="BH1" s="20"/>
      <c r="BI1" s="20"/>
      <c r="BJ1" s="20"/>
      <c r="BK1" s="20"/>
      <c r="BL1" s="20"/>
      <c r="BM1" s="20"/>
      <c r="BN1" s="20"/>
      <c r="BO1" s="20"/>
      <c r="BP1" s="20"/>
      <c r="BQ1" s="20"/>
      <c r="BR1" s="20"/>
      <c r="BT1" s="22" t="s">
        <v>583</v>
      </c>
      <c r="BU1" s="22" t="s">
        <v>583</v>
      </c>
      <c r="BV1" s="22" t="s">
        <v>584</v>
      </c>
    </row>
    <row r="2" spans="3:72" ht="36.9" customHeight="1">
      <c r="AR2" s="342"/>
      <c r="AS2" s="342"/>
      <c r="AT2" s="342"/>
      <c r="AU2" s="342"/>
      <c r="AV2" s="342"/>
      <c r="AW2" s="342"/>
      <c r="AX2" s="342"/>
      <c r="AY2" s="342"/>
      <c r="AZ2" s="342"/>
      <c r="BA2" s="342"/>
      <c r="BB2" s="342"/>
      <c r="BC2" s="342"/>
      <c r="BD2" s="342"/>
      <c r="BE2" s="342"/>
      <c r="BS2" s="23" t="s">
        <v>585</v>
      </c>
      <c r="BT2" s="23" t="s">
        <v>586</v>
      </c>
    </row>
    <row r="3" spans="2:72" ht="6.9"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585</v>
      </c>
      <c r="BT3" s="23" t="s">
        <v>587</v>
      </c>
    </row>
    <row r="4" spans="2:71" ht="36.9" customHeight="1">
      <c r="B4" s="27"/>
      <c r="C4" s="28"/>
      <c r="D4" s="29" t="s">
        <v>588</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589</v>
      </c>
      <c r="BE4" s="32" t="s">
        <v>590</v>
      </c>
      <c r="BS4" s="23" t="s">
        <v>591</v>
      </c>
    </row>
    <row r="5" spans="2:71" ht="14.4" customHeight="1">
      <c r="B5" s="27"/>
      <c r="C5" s="28"/>
      <c r="D5" s="33" t="s">
        <v>592</v>
      </c>
      <c r="E5" s="28"/>
      <c r="F5" s="28"/>
      <c r="G5" s="28"/>
      <c r="H5" s="28"/>
      <c r="I5" s="28"/>
      <c r="J5" s="28"/>
      <c r="K5" s="372" t="s">
        <v>593</v>
      </c>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28"/>
      <c r="AQ5" s="30"/>
      <c r="BE5" s="370" t="s">
        <v>594</v>
      </c>
      <c r="BS5" s="23" t="s">
        <v>585</v>
      </c>
    </row>
    <row r="6" spans="2:71" ht="36.9" customHeight="1">
      <c r="B6" s="27"/>
      <c r="C6" s="28"/>
      <c r="D6" s="35" t="s">
        <v>595</v>
      </c>
      <c r="E6" s="28"/>
      <c r="F6" s="28"/>
      <c r="G6" s="28"/>
      <c r="H6" s="28"/>
      <c r="I6" s="28"/>
      <c r="J6" s="28"/>
      <c r="K6" s="374" t="s">
        <v>596</v>
      </c>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28"/>
      <c r="AQ6" s="30"/>
      <c r="BE6" s="371"/>
      <c r="BS6" s="23" t="s">
        <v>597</v>
      </c>
    </row>
    <row r="7" spans="2:71" ht="14.4" customHeight="1">
      <c r="B7" s="27"/>
      <c r="C7" s="28"/>
      <c r="D7" s="36" t="s">
        <v>598</v>
      </c>
      <c r="E7" s="28"/>
      <c r="F7" s="28"/>
      <c r="G7" s="28"/>
      <c r="H7" s="28"/>
      <c r="I7" s="28"/>
      <c r="J7" s="28"/>
      <c r="K7" s="34" t="s">
        <v>599</v>
      </c>
      <c r="L7" s="28"/>
      <c r="M7" s="28"/>
      <c r="N7" s="28"/>
      <c r="O7" s="28"/>
      <c r="P7" s="28"/>
      <c r="Q7" s="28"/>
      <c r="R7" s="28"/>
      <c r="S7" s="28"/>
      <c r="T7" s="28"/>
      <c r="U7" s="28"/>
      <c r="V7" s="28"/>
      <c r="W7" s="28"/>
      <c r="X7" s="28"/>
      <c r="Y7" s="28"/>
      <c r="Z7" s="28"/>
      <c r="AA7" s="28"/>
      <c r="AB7" s="28"/>
      <c r="AC7" s="28"/>
      <c r="AD7" s="28"/>
      <c r="AE7" s="28"/>
      <c r="AF7" s="28"/>
      <c r="AG7" s="28"/>
      <c r="AH7" s="28"/>
      <c r="AI7" s="28"/>
      <c r="AJ7" s="28"/>
      <c r="AK7" s="36" t="s">
        <v>600</v>
      </c>
      <c r="AL7" s="28"/>
      <c r="AM7" s="28"/>
      <c r="AN7" s="34" t="s">
        <v>601</v>
      </c>
      <c r="AO7" s="28"/>
      <c r="AP7" s="28"/>
      <c r="AQ7" s="30"/>
      <c r="BE7" s="371"/>
      <c r="BS7" s="23" t="s">
        <v>602</v>
      </c>
    </row>
    <row r="8" spans="2:71" ht="14.4" customHeight="1">
      <c r="B8" s="27"/>
      <c r="C8" s="28"/>
      <c r="D8" s="36" t="s">
        <v>603</v>
      </c>
      <c r="E8" s="28"/>
      <c r="F8" s="28"/>
      <c r="G8" s="28"/>
      <c r="H8" s="28"/>
      <c r="I8" s="28"/>
      <c r="J8" s="28"/>
      <c r="K8" s="34" t="s">
        <v>604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605</v>
      </c>
      <c r="AL8" s="28"/>
      <c r="AM8" s="28"/>
      <c r="AN8" s="37" t="s">
        <v>606</v>
      </c>
      <c r="AO8" s="28"/>
      <c r="AP8" s="28"/>
      <c r="AQ8" s="30"/>
      <c r="BE8" s="371"/>
      <c r="BS8" s="23" t="s">
        <v>607</v>
      </c>
    </row>
    <row r="9" spans="2:71" ht="29.25" customHeight="1">
      <c r="B9" s="27"/>
      <c r="C9" s="28"/>
      <c r="D9" s="33" t="s">
        <v>608</v>
      </c>
      <c r="E9" s="28"/>
      <c r="F9" s="28"/>
      <c r="G9" s="28"/>
      <c r="H9" s="28"/>
      <c r="I9" s="28"/>
      <c r="J9" s="28"/>
      <c r="K9" s="38" t="s">
        <v>609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610</v>
      </c>
      <c r="AL9" s="28"/>
      <c r="AM9" s="28"/>
      <c r="AN9" s="38" t="s">
        <v>611</v>
      </c>
      <c r="AO9" s="28"/>
      <c r="AP9" s="28"/>
      <c r="AQ9" s="30"/>
      <c r="BE9" s="371"/>
      <c r="BS9" s="23" t="s">
        <v>612</v>
      </c>
    </row>
    <row r="10" spans="2:71" ht="14.4" customHeight="1">
      <c r="B10" s="27"/>
      <c r="C10" s="28"/>
      <c r="D10" s="36" t="s">
        <v>613</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614</v>
      </c>
      <c r="AL10" s="28"/>
      <c r="AM10" s="28"/>
      <c r="AN10" s="34" t="s">
        <v>615</v>
      </c>
      <c r="AO10" s="28"/>
      <c r="AP10" s="28"/>
      <c r="AQ10" s="30"/>
      <c r="BE10" s="371"/>
      <c r="BS10" s="23" t="s">
        <v>597</v>
      </c>
    </row>
    <row r="11" spans="2:71" ht="18.45" customHeight="1">
      <c r="B11" s="27"/>
      <c r="C11" s="28"/>
      <c r="D11" s="28"/>
      <c r="E11" s="34" t="s">
        <v>616</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617</v>
      </c>
      <c r="AL11" s="28"/>
      <c r="AM11" s="28"/>
      <c r="AN11" s="34" t="s">
        <v>615</v>
      </c>
      <c r="AO11" s="28"/>
      <c r="AP11" s="28"/>
      <c r="AQ11" s="30"/>
      <c r="BE11" s="371"/>
      <c r="BS11" s="23" t="s">
        <v>597</v>
      </c>
    </row>
    <row r="12" spans="2:71" ht="6.9"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71"/>
      <c r="BS12" s="23" t="s">
        <v>597</v>
      </c>
    </row>
    <row r="13" spans="2:71" ht="14.4" customHeight="1">
      <c r="B13" s="27"/>
      <c r="C13" s="28"/>
      <c r="D13" s="36" t="s">
        <v>618</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614</v>
      </c>
      <c r="AL13" s="28"/>
      <c r="AM13" s="28"/>
      <c r="AN13" s="39" t="s">
        <v>619</v>
      </c>
      <c r="AO13" s="28"/>
      <c r="AP13" s="28"/>
      <c r="AQ13" s="30"/>
      <c r="BE13" s="371"/>
      <c r="BS13" s="23" t="s">
        <v>597</v>
      </c>
    </row>
    <row r="14" spans="2:71" ht="13.2">
      <c r="B14" s="27"/>
      <c r="C14" s="28"/>
      <c r="D14" s="28"/>
      <c r="E14" s="375" t="s">
        <v>619</v>
      </c>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6" t="s">
        <v>617</v>
      </c>
      <c r="AL14" s="28"/>
      <c r="AM14" s="28"/>
      <c r="AN14" s="39" t="s">
        <v>619</v>
      </c>
      <c r="AO14" s="28"/>
      <c r="AP14" s="28"/>
      <c r="AQ14" s="30"/>
      <c r="BE14" s="371"/>
      <c r="BS14" s="23" t="s">
        <v>597</v>
      </c>
    </row>
    <row r="15" spans="2:71" ht="6.9"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71"/>
      <c r="BS15" s="23" t="s">
        <v>620</v>
      </c>
    </row>
    <row r="16" spans="2:71" ht="14.4" customHeight="1">
      <c r="B16" s="27"/>
      <c r="C16" s="28"/>
      <c r="D16" s="36" t="s">
        <v>621</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614</v>
      </c>
      <c r="AL16" s="28"/>
      <c r="AM16" s="28"/>
      <c r="AN16" s="34" t="s">
        <v>615</v>
      </c>
      <c r="AO16" s="28"/>
      <c r="AP16" s="28"/>
      <c r="AQ16" s="30"/>
      <c r="BE16" s="371"/>
      <c r="BS16" s="23" t="s">
        <v>583</v>
      </c>
    </row>
    <row r="17" spans="2:71" ht="18.45" customHeight="1">
      <c r="B17" s="27"/>
      <c r="C17" s="28"/>
      <c r="D17" s="28"/>
      <c r="E17" s="34" t="s">
        <v>622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617</v>
      </c>
      <c r="AL17" s="28"/>
      <c r="AM17" s="28"/>
      <c r="AN17" s="34" t="s">
        <v>615</v>
      </c>
      <c r="AO17" s="28"/>
      <c r="AP17" s="28"/>
      <c r="AQ17" s="30"/>
      <c r="BE17" s="371"/>
      <c r="BS17" s="23" t="s">
        <v>583</v>
      </c>
    </row>
    <row r="18" spans="2:71" ht="6.9"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71"/>
      <c r="BS18" s="23" t="s">
        <v>585</v>
      </c>
    </row>
    <row r="19" spans="2:71" ht="14.4" customHeight="1">
      <c r="B19" s="27"/>
      <c r="C19" s="28"/>
      <c r="D19" s="36" t="s">
        <v>623</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71"/>
      <c r="BS19" s="23" t="s">
        <v>585</v>
      </c>
    </row>
    <row r="20" spans="2:71" ht="77.25" customHeight="1">
      <c r="B20" s="27"/>
      <c r="C20" s="28"/>
      <c r="D20" s="28"/>
      <c r="E20" s="377" t="s">
        <v>624</v>
      </c>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28"/>
      <c r="AP20" s="28"/>
      <c r="AQ20" s="30"/>
      <c r="BE20" s="371"/>
      <c r="BS20" s="23" t="s">
        <v>583</v>
      </c>
    </row>
    <row r="21" spans="2:57" ht="6.9"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71"/>
    </row>
    <row r="22" spans="2:57" ht="6.9" customHeight="1">
      <c r="B22" s="27"/>
      <c r="C22" s="28"/>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8"/>
      <c r="AQ22" s="30"/>
      <c r="BE22" s="371"/>
    </row>
    <row r="23" spans="2:57" s="1" customFormat="1" ht="25.95" customHeight="1">
      <c r="B23" s="41"/>
      <c r="C23" s="42"/>
      <c r="D23" s="43" t="s">
        <v>625</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7">
        <f>ROUND(AG51,2)</f>
        <v>0</v>
      </c>
      <c r="AL23" s="368"/>
      <c r="AM23" s="368"/>
      <c r="AN23" s="368"/>
      <c r="AO23" s="368"/>
      <c r="AP23" s="42"/>
      <c r="AQ23" s="45"/>
      <c r="BE23" s="371"/>
    </row>
    <row r="24" spans="2:57" s="1" customFormat="1" ht="6.9"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71"/>
    </row>
    <row r="25" spans="2:57" s="1" customFormat="1" ht="13.5">
      <c r="B25" s="41"/>
      <c r="C25" s="42"/>
      <c r="D25" s="42"/>
      <c r="E25" s="42"/>
      <c r="F25" s="42"/>
      <c r="G25" s="42"/>
      <c r="H25" s="42"/>
      <c r="I25" s="42"/>
      <c r="J25" s="42"/>
      <c r="K25" s="42"/>
      <c r="L25" s="369" t="s">
        <v>626</v>
      </c>
      <c r="M25" s="369"/>
      <c r="N25" s="369"/>
      <c r="O25" s="369"/>
      <c r="P25" s="42"/>
      <c r="Q25" s="42"/>
      <c r="R25" s="42"/>
      <c r="S25" s="42"/>
      <c r="T25" s="42"/>
      <c r="U25" s="42"/>
      <c r="V25" s="42"/>
      <c r="W25" s="369" t="s">
        <v>627</v>
      </c>
      <c r="X25" s="369"/>
      <c r="Y25" s="369"/>
      <c r="Z25" s="369"/>
      <c r="AA25" s="369"/>
      <c r="AB25" s="369"/>
      <c r="AC25" s="369"/>
      <c r="AD25" s="369"/>
      <c r="AE25" s="369"/>
      <c r="AF25" s="42"/>
      <c r="AG25" s="42"/>
      <c r="AH25" s="42"/>
      <c r="AI25" s="42"/>
      <c r="AJ25" s="42"/>
      <c r="AK25" s="369" t="s">
        <v>628</v>
      </c>
      <c r="AL25" s="369"/>
      <c r="AM25" s="369"/>
      <c r="AN25" s="369"/>
      <c r="AO25" s="369"/>
      <c r="AP25" s="42"/>
      <c r="AQ25" s="45"/>
      <c r="BE25" s="371"/>
    </row>
    <row r="26" spans="2:57" s="2" customFormat="1" ht="14.4" customHeight="1">
      <c r="B26" s="47"/>
      <c r="C26" s="48"/>
      <c r="D26" s="49" t="s">
        <v>629</v>
      </c>
      <c r="E26" s="48"/>
      <c r="F26" s="49" t="s">
        <v>630</v>
      </c>
      <c r="G26" s="48"/>
      <c r="H26" s="48"/>
      <c r="I26" s="48"/>
      <c r="J26" s="48"/>
      <c r="K26" s="48"/>
      <c r="L26" s="355">
        <v>0.21</v>
      </c>
      <c r="M26" s="356"/>
      <c r="N26" s="356"/>
      <c r="O26" s="356"/>
      <c r="P26" s="48"/>
      <c r="Q26" s="48"/>
      <c r="R26" s="48"/>
      <c r="S26" s="48"/>
      <c r="T26" s="48"/>
      <c r="U26" s="48"/>
      <c r="V26" s="48"/>
      <c r="W26" s="366">
        <f>ROUND(AZ51,2)</f>
        <v>0</v>
      </c>
      <c r="X26" s="356"/>
      <c r="Y26" s="356"/>
      <c r="Z26" s="356"/>
      <c r="AA26" s="356"/>
      <c r="AB26" s="356"/>
      <c r="AC26" s="356"/>
      <c r="AD26" s="356"/>
      <c r="AE26" s="356"/>
      <c r="AF26" s="48"/>
      <c r="AG26" s="48"/>
      <c r="AH26" s="48"/>
      <c r="AI26" s="48"/>
      <c r="AJ26" s="48"/>
      <c r="AK26" s="366">
        <f>ROUND(AV51,2)</f>
        <v>0</v>
      </c>
      <c r="AL26" s="356"/>
      <c r="AM26" s="356"/>
      <c r="AN26" s="356"/>
      <c r="AO26" s="356"/>
      <c r="AP26" s="48"/>
      <c r="AQ26" s="50"/>
      <c r="BE26" s="371"/>
    </row>
    <row r="27" spans="2:57" s="2" customFormat="1" ht="14.4" customHeight="1">
      <c r="B27" s="47"/>
      <c r="C27" s="48"/>
      <c r="D27" s="48"/>
      <c r="E27" s="48"/>
      <c r="F27" s="49" t="s">
        <v>631</v>
      </c>
      <c r="G27" s="48"/>
      <c r="H27" s="48"/>
      <c r="I27" s="48"/>
      <c r="J27" s="48"/>
      <c r="K27" s="48"/>
      <c r="L27" s="355">
        <v>0.15</v>
      </c>
      <c r="M27" s="356"/>
      <c r="N27" s="356"/>
      <c r="O27" s="356"/>
      <c r="P27" s="48"/>
      <c r="Q27" s="48"/>
      <c r="R27" s="48"/>
      <c r="S27" s="48"/>
      <c r="T27" s="48"/>
      <c r="U27" s="48"/>
      <c r="V27" s="48"/>
      <c r="W27" s="366">
        <f>ROUND(BA51,2)</f>
        <v>0</v>
      </c>
      <c r="X27" s="356"/>
      <c r="Y27" s="356"/>
      <c r="Z27" s="356"/>
      <c r="AA27" s="356"/>
      <c r="AB27" s="356"/>
      <c r="AC27" s="356"/>
      <c r="AD27" s="356"/>
      <c r="AE27" s="356"/>
      <c r="AF27" s="48"/>
      <c r="AG27" s="48"/>
      <c r="AH27" s="48"/>
      <c r="AI27" s="48"/>
      <c r="AJ27" s="48"/>
      <c r="AK27" s="366">
        <f>ROUND(AW51,2)</f>
        <v>0</v>
      </c>
      <c r="AL27" s="356"/>
      <c r="AM27" s="356"/>
      <c r="AN27" s="356"/>
      <c r="AO27" s="356"/>
      <c r="AP27" s="48"/>
      <c r="AQ27" s="50"/>
      <c r="BE27" s="371"/>
    </row>
    <row r="28" spans="2:57" s="2" customFormat="1" ht="14.4" customHeight="1" hidden="1">
      <c r="B28" s="47"/>
      <c r="C28" s="48"/>
      <c r="D28" s="48"/>
      <c r="E28" s="48"/>
      <c r="F28" s="49" t="s">
        <v>632</v>
      </c>
      <c r="G28" s="48"/>
      <c r="H28" s="48"/>
      <c r="I28" s="48"/>
      <c r="J28" s="48"/>
      <c r="K28" s="48"/>
      <c r="L28" s="355">
        <v>0.21</v>
      </c>
      <c r="M28" s="356"/>
      <c r="N28" s="356"/>
      <c r="O28" s="356"/>
      <c r="P28" s="48"/>
      <c r="Q28" s="48"/>
      <c r="R28" s="48"/>
      <c r="S28" s="48"/>
      <c r="T28" s="48"/>
      <c r="U28" s="48"/>
      <c r="V28" s="48"/>
      <c r="W28" s="366">
        <f>ROUND(BB51,2)</f>
        <v>0</v>
      </c>
      <c r="X28" s="356"/>
      <c r="Y28" s="356"/>
      <c r="Z28" s="356"/>
      <c r="AA28" s="356"/>
      <c r="AB28" s="356"/>
      <c r="AC28" s="356"/>
      <c r="AD28" s="356"/>
      <c r="AE28" s="356"/>
      <c r="AF28" s="48"/>
      <c r="AG28" s="48"/>
      <c r="AH28" s="48"/>
      <c r="AI28" s="48"/>
      <c r="AJ28" s="48"/>
      <c r="AK28" s="366">
        <v>0</v>
      </c>
      <c r="AL28" s="356"/>
      <c r="AM28" s="356"/>
      <c r="AN28" s="356"/>
      <c r="AO28" s="356"/>
      <c r="AP28" s="48"/>
      <c r="AQ28" s="50"/>
      <c r="BE28" s="371"/>
    </row>
    <row r="29" spans="2:57" s="2" customFormat="1" ht="14.4" customHeight="1" hidden="1">
      <c r="B29" s="47"/>
      <c r="C29" s="48"/>
      <c r="D29" s="48"/>
      <c r="E29" s="48"/>
      <c r="F29" s="49" t="s">
        <v>633</v>
      </c>
      <c r="G29" s="48"/>
      <c r="H29" s="48"/>
      <c r="I29" s="48"/>
      <c r="J29" s="48"/>
      <c r="K29" s="48"/>
      <c r="L29" s="355">
        <v>0.15</v>
      </c>
      <c r="M29" s="356"/>
      <c r="N29" s="356"/>
      <c r="O29" s="356"/>
      <c r="P29" s="48"/>
      <c r="Q29" s="48"/>
      <c r="R29" s="48"/>
      <c r="S29" s="48"/>
      <c r="T29" s="48"/>
      <c r="U29" s="48"/>
      <c r="V29" s="48"/>
      <c r="W29" s="366">
        <f>ROUND(BC51,2)</f>
        <v>0</v>
      </c>
      <c r="X29" s="356"/>
      <c r="Y29" s="356"/>
      <c r="Z29" s="356"/>
      <c r="AA29" s="356"/>
      <c r="AB29" s="356"/>
      <c r="AC29" s="356"/>
      <c r="AD29" s="356"/>
      <c r="AE29" s="356"/>
      <c r="AF29" s="48"/>
      <c r="AG29" s="48"/>
      <c r="AH29" s="48"/>
      <c r="AI29" s="48"/>
      <c r="AJ29" s="48"/>
      <c r="AK29" s="366">
        <v>0</v>
      </c>
      <c r="AL29" s="356"/>
      <c r="AM29" s="356"/>
      <c r="AN29" s="356"/>
      <c r="AO29" s="356"/>
      <c r="AP29" s="48"/>
      <c r="AQ29" s="50"/>
      <c r="BE29" s="371"/>
    </row>
    <row r="30" spans="2:57" s="2" customFormat="1" ht="14.4" customHeight="1" hidden="1">
      <c r="B30" s="47"/>
      <c r="C30" s="48"/>
      <c r="D30" s="48"/>
      <c r="E30" s="48"/>
      <c r="F30" s="49" t="s">
        <v>634</v>
      </c>
      <c r="G30" s="48"/>
      <c r="H30" s="48"/>
      <c r="I30" s="48"/>
      <c r="J30" s="48"/>
      <c r="K30" s="48"/>
      <c r="L30" s="355">
        <v>0</v>
      </c>
      <c r="M30" s="356"/>
      <c r="N30" s="356"/>
      <c r="O30" s="356"/>
      <c r="P30" s="48"/>
      <c r="Q30" s="48"/>
      <c r="R30" s="48"/>
      <c r="S30" s="48"/>
      <c r="T30" s="48"/>
      <c r="U30" s="48"/>
      <c r="V30" s="48"/>
      <c r="W30" s="366">
        <f>ROUND(BD51,2)</f>
        <v>0</v>
      </c>
      <c r="X30" s="356"/>
      <c r="Y30" s="356"/>
      <c r="Z30" s="356"/>
      <c r="AA30" s="356"/>
      <c r="AB30" s="356"/>
      <c r="AC30" s="356"/>
      <c r="AD30" s="356"/>
      <c r="AE30" s="356"/>
      <c r="AF30" s="48"/>
      <c r="AG30" s="48"/>
      <c r="AH30" s="48"/>
      <c r="AI30" s="48"/>
      <c r="AJ30" s="48"/>
      <c r="AK30" s="366">
        <v>0</v>
      </c>
      <c r="AL30" s="356"/>
      <c r="AM30" s="356"/>
      <c r="AN30" s="356"/>
      <c r="AO30" s="356"/>
      <c r="AP30" s="48"/>
      <c r="AQ30" s="50"/>
      <c r="BE30" s="371"/>
    </row>
    <row r="31" spans="2:57" s="1" customFormat="1" ht="6.9"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71"/>
    </row>
    <row r="32" spans="2:57" s="1" customFormat="1" ht="25.95" customHeight="1">
      <c r="B32" s="41"/>
      <c r="C32" s="51"/>
      <c r="D32" s="52" t="s">
        <v>635</v>
      </c>
      <c r="E32" s="53"/>
      <c r="F32" s="53"/>
      <c r="G32" s="53"/>
      <c r="H32" s="53"/>
      <c r="I32" s="53"/>
      <c r="J32" s="53"/>
      <c r="K32" s="53"/>
      <c r="L32" s="53"/>
      <c r="M32" s="53"/>
      <c r="N32" s="53"/>
      <c r="O32" s="53"/>
      <c r="P32" s="53"/>
      <c r="Q32" s="53"/>
      <c r="R32" s="53"/>
      <c r="S32" s="53"/>
      <c r="T32" s="54" t="s">
        <v>636</v>
      </c>
      <c r="U32" s="53"/>
      <c r="V32" s="53"/>
      <c r="W32" s="53"/>
      <c r="X32" s="358" t="s">
        <v>637</v>
      </c>
      <c r="Y32" s="359"/>
      <c r="Z32" s="359"/>
      <c r="AA32" s="359"/>
      <c r="AB32" s="359"/>
      <c r="AC32" s="53"/>
      <c r="AD32" s="53"/>
      <c r="AE32" s="53"/>
      <c r="AF32" s="53"/>
      <c r="AG32" s="53"/>
      <c r="AH32" s="53"/>
      <c r="AI32" s="53"/>
      <c r="AJ32" s="53"/>
      <c r="AK32" s="360">
        <f>SUM(AK23:AK30)</f>
        <v>0</v>
      </c>
      <c r="AL32" s="359"/>
      <c r="AM32" s="359"/>
      <c r="AN32" s="359"/>
      <c r="AO32" s="361"/>
      <c r="AP32" s="51"/>
      <c r="AQ32" s="55"/>
      <c r="BE32" s="371"/>
    </row>
    <row r="33" spans="2:43" s="1" customFormat="1" ht="6.9"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 customHeight="1">
      <c r="B39" s="41"/>
      <c r="C39" s="62" t="s">
        <v>638</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 customHeight="1">
      <c r="B41" s="64"/>
      <c r="C41" s="65" t="s">
        <v>592</v>
      </c>
      <c r="D41" s="66"/>
      <c r="E41" s="66"/>
      <c r="F41" s="66"/>
      <c r="G41" s="66"/>
      <c r="H41" s="66"/>
      <c r="I41" s="66"/>
      <c r="J41" s="66"/>
      <c r="K41" s="66"/>
      <c r="L41" s="66" t="str">
        <f>K5</f>
        <v>170402</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 customHeight="1">
      <c r="B42" s="68"/>
      <c r="C42" s="69" t="s">
        <v>595</v>
      </c>
      <c r="D42" s="70"/>
      <c r="E42" s="70"/>
      <c r="F42" s="70"/>
      <c r="G42" s="70"/>
      <c r="H42" s="70"/>
      <c r="I42" s="70"/>
      <c r="J42" s="70"/>
      <c r="K42" s="70"/>
      <c r="L42" s="345" t="str">
        <f>K6</f>
        <v>CM teologická fakulta - zateplení štítu</v>
      </c>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70"/>
      <c r="AQ42" s="70"/>
      <c r="AR42" s="71"/>
    </row>
    <row r="43" spans="2:44" s="1" customFormat="1" ht="6.9"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2">
      <c r="B44" s="41"/>
      <c r="C44" s="65" t="s">
        <v>603</v>
      </c>
      <c r="D44" s="63"/>
      <c r="E44" s="63"/>
      <c r="F44" s="63"/>
      <c r="G44" s="63"/>
      <c r="H44" s="63"/>
      <c r="I44" s="63"/>
      <c r="J44" s="63"/>
      <c r="K44" s="63"/>
      <c r="L44" s="72" t="str">
        <f>IF(K8="","",K8)</f>
        <v>Křížkovského 511/8</v>
      </c>
      <c r="M44" s="63"/>
      <c r="N44" s="63"/>
      <c r="O44" s="63"/>
      <c r="P44" s="63"/>
      <c r="Q44" s="63"/>
      <c r="R44" s="63"/>
      <c r="S44" s="63"/>
      <c r="T44" s="63"/>
      <c r="U44" s="63"/>
      <c r="V44" s="63"/>
      <c r="W44" s="63"/>
      <c r="X44" s="63"/>
      <c r="Y44" s="63"/>
      <c r="Z44" s="63"/>
      <c r="AA44" s="63"/>
      <c r="AB44" s="63"/>
      <c r="AC44" s="63"/>
      <c r="AD44" s="63"/>
      <c r="AE44" s="63"/>
      <c r="AF44" s="63"/>
      <c r="AG44" s="63"/>
      <c r="AH44" s="63"/>
      <c r="AI44" s="65" t="s">
        <v>605</v>
      </c>
      <c r="AJ44" s="63"/>
      <c r="AK44" s="63"/>
      <c r="AL44" s="63"/>
      <c r="AM44" s="347" t="str">
        <f>IF(AN8="","",AN8)</f>
        <v>4. 4. 2017</v>
      </c>
      <c r="AN44" s="347"/>
      <c r="AO44" s="63"/>
      <c r="AP44" s="63"/>
      <c r="AQ44" s="63"/>
      <c r="AR44" s="61"/>
    </row>
    <row r="45" spans="2:44" s="1" customFormat="1" ht="6.9"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2">
      <c r="B46" s="41"/>
      <c r="C46" s="65" t="s">
        <v>613</v>
      </c>
      <c r="D46" s="63"/>
      <c r="E46" s="63"/>
      <c r="F46" s="63"/>
      <c r="G46" s="63"/>
      <c r="H46" s="63"/>
      <c r="I46" s="63"/>
      <c r="J46" s="63"/>
      <c r="K46" s="63"/>
      <c r="L46" s="66" t="str">
        <f>IF(E11="","",E11)</f>
        <v>UP Olomouc, Křížkovského 8,771 47 Olomouc</v>
      </c>
      <c r="M46" s="63"/>
      <c r="N46" s="63"/>
      <c r="O46" s="63"/>
      <c r="P46" s="63"/>
      <c r="Q46" s="63"/>
      <c r="R46" s="63"/>
      <c r="S46" s="63"/>
      <c r="T46" s="63"/>
      <c r="U46" s="63"/>
      <c r="V46" s="63"/>
      <c r="W46" s="63"/>
      <c r="X46" s="63"/>
      <c r="Y46" s="63"/>
      <c r="Z46" s="63"/>
      <c r="AA46" s="63"/>
      <c r="AB46" s="63"/>
      <c r="AC46" s="63"/>
      <c r="AD46" s="63"/>
      <c r="AE46" s="63"/>
      <c r="AF46" s="63"/>
      <c r="AG46" s="63"/>
      <c r="AH46" s="63"/>
      <c r="AI46" s="65" t="s">
        <v>621</v>
      </c>
      <c r="AJ46" s="63"/>
      <c r="AK46" s="63"/>
      <c r="AL46" s="63"/>
      <c r="AM46" s="348" t="str">
        <f>IF(E17="","",E17)</f>
        <v>Atelier A, Ul. 8.května 16 , Olomouc</v>
      </c>
      <c r="AN46" s="348"/>
      <c r="AO46" s="348"/>
      <c r="AP46" s="348"/>
      <c r="AQ46" s="63"/>
      <c r="AR46" s="61"/>
      <c r="AS46" s="349" t="s">
        <v>639</v>
      </c>
      <c r="AT46" s="350"/>
      <c r="AU46" s="74"/>
      <c r="AV46" s="74"/>
      <c r="AW46" s="74"/>
      <c r="AX46" s="74"/>
      <c r="AY46" s="74"/>
      <c r="AZ46" s="74"/>
      <c r="BA46" s="74"/>
      <c r="BB46" s="74"/>
      <c r="BC46" s="74"/>
      <c r="BD46" s="75"/>
    </row>
    <row r="47" spans="2:56" s="1" customFormat="1" ht="13.2">
      <c r="B47" s="41"/>
      <c r="C47" s="65" t="s">
        <v>618</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51"/>
      <c r="AT47" s="352"/>
      <c r="AU47" s="76"/>
      <c r="AV47" s="76"/>
      <c r="AW47" s="76"/>
      <c r="AX47" s="76"/>
      <c r="AY47" s="76"/>
      <c r="AZ47" s="76"/>
      <c r="BA47" s="76"/>
      <c r="BB47" s="76"/>
      <c r="BC47" s="76"/>
      <c r="BD47" s="77"/>
    </row>
    <row r="48" spans="2:56" s="1" customFormat="1" ht="10.95"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53"/>
      <c r="AT48" s="354"/>
      <c r="AU48" s="42"/>
      <c r="AV48" s="42"/>
      <c r="AW48" s="42"/>
      <c r="AX48" s="42"/>
      <c r="AY48" s="42"/>
      <c r="AZ48" s="42"/>
      <c r="BA48" s="42"/>
      <c r="BB48" s="42"/>
      <c r="BC48" s="42"/>
      <c r="BD48" s="78"/>
    </row>
    <row r="49" spans="2:56" s="1" customFormat="1" ht="29.25" customHeight="1">
      <c r="B49" s="41"/>
      <c r="C49" s="362" t="s">
        <v>640</v>
      </c>
      <c r="D49" s="363"/>
      <c r="E49" s="363"/>
      <c r="F49" s="363"/>
      <c r="G49" s="363"/>
      <c r="H49" s="53"/>
      <c r="I49" s="364" t="s">
        <v>641</v>
      </c>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5" t="s">
        <v>642</v>
      </c>
      <c r="AH49" s="363"/>
      <c r="AI49" s="363"/>
      <c r="AJ49" s="363"/>
      <c r="AK49" s="363"/>
      <c r="AL49" s="363"/>
      <c r="AM49" s="363"/>
      <c r="AN49" s="364" t="s">
        <v>643</v>
      </c>
      <c r="AO49" s="363"/>
      <c r="AP49" s="363"/>
      <c r="AQ49" s="79" t="s">
        <v>644</v>
      </c>
      <c r="AR49" s="61"/>
      <c r="AS49" s="80" t="s">
        <v>645</v>
      </c>
      <c r="AT49" s="81" t="s">
        <v>646</v>
      </c>
      <c r="AU49" s="81" t="s">
        <v>647</v>
      </c>
      <c r="AV49" s="81" t="s">
        <v>648</v>
      </c>
      <c r="AW49" s="81" t="s">
        <v>649</v>
      </c>
      <c r="AX49" s="81" t="s">
        <v>650</v>
      </c>
      <c r="AY49" s="81" t="s">
        <v>651</v>
      </c>
      <c r="AZ49" s="81" t="s">
        <v>652</v>
      </c>
      <c r="BA49" s="81" t="s">
        <v>653</v>
      </c>
      <c r="BB49" s="81" t="s">
        <v>654</v>
      </c>
      <c r="BC49" s="81" t="s">
        <v>655</v>
      </c>
      <c r="BD49" s="82" t="s">
        <v>656</v>
      </c>
    </row>
    <row r="50" spans="2:56" s="1" customFormat="1" ht="10.95"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3"/>
      <c r="AT50" s="84"/>
      <c r="AU50" s="84"/>
      <c r="AV50" s="84"/>
      <c r="AW50" s="84"/>
      <c r="AX50" s="84"/>
      <c r="AY50" s="84"/>
      <c r="AZ50" s="84"/>
      <c r="BA50" s="84"/>
      <c r="BB50" s="84"/>
      <c r="BC50" s="84"/>
      <c r="BD50" s="85"/>
    </row>
    <row r="51" spans="2:90" s="4" customFormat="1" ht="32.4" customHeight="1">
      <c r="B51" s="68"/>
      <c r="C51" s="86" t="s">
        <v>657</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40">
        <f>ROUND(SUM(AG52:AG53),2)</f>
        <v>0</v>
      </c>
      <c r="AH51" s="340"/>
      <c r="AI51" s="340"/>
      <c r="AJ51" s="340"/>
      <c r="AK51" s="340"/>
      <c r="AL51" s="340"/>
      <c r="AM51" s="340"/>
      <c r="AN51" s="341">
        <f>SUM(AG51,AT51)</f>
        <v>0</v>
      </c>
      <c r="AO51" s="341"/>
      <c r="AP51" s="341"/>
      <c r="AQ51" s="88" t="s">
        <v>615</v>
      </c>
      <c r="AR51" s="71"/>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658</v>
      </c>
      <c r="BT51" s="93" t="s">
        <v>659</v>
      </c>
      <c r="BU51" s="94" t="s">
        <v>660</v>
      </c>
      <c r="BV51" s="93" t="s">
        <v>661</v>
      </c>
      <c r="BW51" s="93" t="s">
        <v>584</v>
      </c>
      <c r="BX51" s="93" t="s">
        <v>662</v>
      </c>
      <c r="CL51" s="93" t="s">
        <v>599</v>
      </c>
    </row>
    <row r="52" spans="1:91" s="5" customFormat="1" ht="22.5" customHeight="1">
      <c r="A52" s="95" t="s">
        <v>663</v>
      </c>
      <c r="B52" s="96"/>
      <c r="C52" s="97"/>
      <c r="D52" s="357" t="s">
        <v>664</v>
      </c>
      <c r="E52" s="357"/>
      <c r="F52" s="357"/>
      <c r="G52" s="357"/>
      <c r="H52" s="357"/>
      <c r="I52" s="98"/>
      <c r="J52" s="357" t="s">
        <v>665</v>
      </c>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43">
        <f>'01 - Zateplení štítu'!J27</f>
        <v>0</v>
      </c>
      <c r="AH52" s="344"/>
      <c r="AI52" s="344"/>
      <c r="AJ52" s="344"/>
      <c r="AK52" s="344"/>
      <c r="AL52" s="344"/>
      <c r="AM52" s="344"/>
      <c r="AN52" s="343">
        <f>SUM(AG52,AT52)</f>
        <v>0</v>
      </c>
      <c r="AO52" s="344"/>
      <c r="AP52" s="344"/>
      <c r="AQ52" s="99" t="s">
        <v>666</v>
      </c>
      <c r="AR52" s="100"/>
      <c r="AS52" s="101">
        <v>0</v>
      </c>
      <c r="AT52" s="102">
        <f>ROUND(SUM(AV52:AW52),2)</f>
        <v>0</v>
      </c>
      <c r="AU52" s="103">
        <f>'01 - Zateplení štítu'!P92</f>
        <v>0</v>
      </c>
      <c r="AV52" s="102">
        <f>'01 - Zateplení štítu'!J30</f>
        <v>0</v>
      </c>
      <c r="AW52" s="102">
        <f>'01 - Zateplení štítu'!J31</f>
        <v>0</v>
      </c>
      <c r="AX52" s="102">
        <f>'01 - Zateplení štítu'!J32</f>
        <v>0</v>
      </c>
      <c r="AY52" s="102">
        <f>'01 - Zateplení štítu'!J33</f>
        <v>0</v>
      </c>
      <c r="AZ52" s="102">
        <f>'01 - Zateplení štítu'!F30</f>
        <v>0</v>
      </c>
      <c r="BA52" s="102">
        <f>'01 - Zateplení štítu'!F31</f>
        <v>0</v>
      </c>
      <c r="BB52" s="102">
        <f>'01 - Zateplení štítu'!F32</f>
        <v>0</v>
      </c>
      <c r="BC52" s="102">
        <f>'01 - Zateplení štítu'!F33</f>
        <v>0</v>
      </c>
      <c r="BD52" s="104">
        <f>'01 - Zateplení štítu'!F34</f>
        <v>0</v>
      </c>
      <c r="BT52" s="105" t="s">
        <v>602</v>
      </c>
      <c r="BV52" s="105" t="s">
        <v>661</v>
      </c>
      <c r="BW52" s="105" t="s">
        <v>667</v>
      </c>
      <c r="BX52" s="105" t="s">
        <v>584</v>
      </c>
      <c r="CL52" s="105" t="s">
        <v>668</v>
      </c>
      <c r="CM52" s="105" t="s">
        <v>669</v>
      </c>
    </row>
    <row r="53" spans="1:91" s="5" customFormat="1" ht="22.5" customHeight="1">
      <c r="A53" s="95" t="s">
        <v>663</v>
      </c>
      <c r="B53" s="96"/>
      <c r="C53" s="97"/>
      <c r="D53" s="357" t="s">
        <v>670</v>
      </c>
      <c r="E53" s="357"/>
      <c r="F53" s="357"/>
      <c r="G53" s="357"/>
      <c r="H53" s="357"/>
      <c r="I53" s="98"/>
      <c r="J53" s="357" t="s">
        <v>671</v>
      </c>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43">
        <f>'VON - Vedlejší a ostatní ...'!J27</f>
        <v>0</v>
      </c>
      <c r="AH53" s="344"/>
      <c r="AI53" s="344"/>
      <c r="AJ53" s="344"/>
      <c r="AK53" s="344"/>
      <c r="AL53" s="344"/>
      <c r="AM53" s="344"/>
      <c r="AN53" s="343">
        <f>SUM(AG53,AT53)</f>
        <v>0</v>
      </c>
      <c r="AO53" s="344"/>
      <c r="AP53" s="344"/>
      <c r="AQ53" s="99" t="s">
        <v>666</v>
      </c>
      <c r="AR53" s="100"/>
      <c r="AS53" s="106">
        <v>0</v>
      </c>
      <c r="AT53" s="107">
        <f>ROUND(SUM(AV53:AW53),2)</f>
        <v>0</v>
      </c>
      <c r="AU53" s="108">
        <f>'VON - Vedlejší a ostatní ...'!P79</f>
        <v>0</v>
      </c>
      <c r="AV53" s="107">
        <f>'VON - Vedlejší a ostatní ...'!J30</f>
        <v>0</v>
      </c>
      <c r="AW53" s="107">
        <f>'VON - Vedlejší a ostatní ...'!J31</f>
        <v>0</v>
      </c>
      <c r="AX53" s="107">
        <f>'VON - Vedlejší a ostatní ...'!J32</f>
        <v>0</v>
      </c>
      <c r="AY53" s="107">
        <f>'VON - Vedlejší a ostatní ...'!J33</f>
        <v>0</v>
      </c>
      <c r="AZ53" s="107">
        <f>'VON - Vedlejší a ostatní ...'!F30</f>
        <v>0</v>
      </c>
      <c r="BA53" s="107">
        <f>'VON - Vedlejší a ostatní ...'!F31</f>
        <v>0</v>
      </c>
      <c r="BB53" s="107">
        <f>'VON - Vedlejší a ostatní ...'!F32</f>
        <v>0</v>
      </c>
      <c r="BC53" s="107">
        <f>'VON - Vedlejší a ostatní ...'!F33</f>
        <v>0</v>
      </c>
      <c r="BD53" s="109">
        <f>'VON - Vedlejší a ostatní ...'!F34</f>
        <v>0</v>
      </c>
      <c r="BT53" s="105" t="s">
        <v>602</v>
      </c>
      <c r="BV53" s="105" t="s">
        <v>661</v>
      </c>
      <c r="BW53" s="105" t="s">
        <v>672</v>
      </c>
      <c r="BX53" s="105" t="s">
        <v>584</v>
      </c>
      <c r="CL53" s="105" t="s">
        <v>615</v>
      </c>
      <c r="CM53" s="105" t="s">
        <v>669</v>
      </c>
    </row>
    <row r="54" spans="2:44" s="1" customFormat="1" ht="30" customHeight="1">
      <c r="B54" s="4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1"/>
    </row>
    <row r="55" spans="2:44" s="1" customFormat="1" ht="6.9"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61"/>
    </row>
  </sheetData>
  <sheetProtection password="CC35" sheet="1" objects="1" scenarios="1" formatCells="0" formatColumns="0" formatRows="0" sort="0" autoFilter="0"/>
  <mergeCells count="45">
    <mergeCell ref="BE5:BE32"/>
    <mergeCell ref="K5:AO5"/>
    <mergeCell ref="K6:AO6"/>
    <mergeCell ref="E14:AJ14"/>
    <mergeCell ref="E20:AN20"/>
    <mergeCell ref="AK25:AO25"/>
    <mergeCell ref="L26:O26"/>
    <mergeCell ref="W28:AE28"/>
    <mergeCell ref="AK28:AO28"/>
    <mergeCell ref="W26:AE26"/>
    <mergeCell ref="AK26:AO26"/>
    <mergeCell ref="L27:O27"/>
    <mergeCell ref="W27:AE27"/>
    <mergeCell ref="AK27:AO27"/>
    <mergeCell ref="C49:G49"/>
    <mergeCell ref="I49:AF49"/>
    <mergeCell ref="AG49:AM49"/>
    <mergeCell ref="AN49:AP49"/>
    <mergeCell ref="L29:O29"/>
    <mergeCell ref="W29:AE29"/>
    <mergeCell ref="AK29:AO29"/>
    <mergeCell ref="W30:AE30"/>
    <mergeCell ref="AK30:AO30"/>
    <mergeCell ref="D52:H52"/>
    <mergeCell ref="J52:AF52"/>
    <mergeCell ref="AN53:AP53"/>
    <mergeCell ref="AG53:AM53"/>
    <mergeCell ref="D53:H53"/>
    <mergeCell ref="J53:AF53"/>
    <mergeCell ref="AG51:AM51"/>
    <mergeCell ref="AN51:AP51"/>
    <mergeCell ref="AR2:BE2"/>
    <mergeCell ref="AN52:AP52"/>
    <mergeCell ref="AG52:AM52"/>
    <mergeCell ref="L42:AO42"/>
    <mergeCell ref="AM44:AN44"/>
    <mergeCell ref="AM46:AP46"/>
    <mergeCell ref="AS46:AT48"/>
    <mergeCell ref="L30:O30"/>
    <mergeCell ref="X32:AB32"/>
    <mergeCell ref="AK32:AO32"/>
    <mergeCell ref="L28:O28"/>
    <mergeCell ref="AK23:AO23"/>
    <mergeCell ref="L25:O25"/>
    <mergeCell ref="W25:AE25"/>
  </mergeCells>
  <hyperlinks>
    <hyperlink ref="K1:S1" location="C2" display="1) Rekapitulace stavby"/>
    <hyperlink ref="W1:AI1" location="C51" display="2) Rekapitulace objektů stavby a soupisů prací"/>
    <hyperlink ref="A52" location="'01 - Zateplení štítu'!C2" display="/"/>
    <hyperlink ref="A53"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1"/>
  <sheetViews>
    <sheetView showGridLines="0" workbookViewId="0" topLeftCell="A1">
      <pane ySplit="1" topLeftCell="A335"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578</v>
      </c>
      <c r="E1" s="111"/>
      <c r="F1" s="113" t="s">
        <v>673</v>
      </c>
      <c r="G1" s="381" t="s">
        <v>674</v>
      </c>
      <c r="H1" s="381"/>
      <c r="I1" s="114"/>
      <c r="J1" s="113" t="s">
        <v>675</v>
      </c>
      <c r="K1" s="112" t="s">
        <v>676</v>
      </c>
      <c r="L1" s="113" t="s">
        <v>677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42"/>
      <c r="M2" s="342"/>
      <c r="N2" s="342"/>
      <c r="O2" s="342"/>
      <c r="P2" s="342"/>
      <c r="Q2" s="342"/>
      <c r="R2" s="342"/>
      <c r="S2" s="342"/>
      <c r="T2" s="342"/>
      <c r="U2" s="342"/>
      <c r="V2" s="342"/>
      <c r="AT2" s="23" t="s">
        <v>667</v>
      </c>
    </row>
    <row r="3" spans="2:46" ht="6.9" customHeight="1">
      <c r="B3" s="24"/>
      <c r="C3" s="25"/>
      <c r="D3" s="25"/>
      <c r="E3" s="25"/>
      <c r="F3" s="25"/>
      <c r="G3" s="25"/>
      <c r="H3" s="25"/>
      <c r="I3" s="115"/>
      <c r="J3" s="25"/>
      <c r="K3" s="26"/>
      <c r="AT3" s="23" t="s">
        <v>669</v>
      </c>
    </row>
    <row r="4" spans="2:46" ht="36.9" customHeight="1">
      <c r="B4" s="27"/>
      <c r="C4" s="28"/>
      <c r="D4" s="29" t="s">
        <v>678</v>
      </c>
      <c r="E4" s="28"/>
      <c r="F4" s="28"/>
      <c r="G4" s="28"/>
      <c r="H4" s="28"/>
      <c r="I4" s="116"/>
      <c r="J4" s="28"/>
      <c r="K4" s="30"/>
      <c r="M4" s="31" t="s">
        <v>589</v>
      </c>
      <c r="AT4" s="23" t="s">
        <v>583</v>
      </c>
    </row>
    <row r="5" spans="2:11" ht="6.9" customHeight="1">
      <c r="B5" s="27"/>
      <c r="C5" s="28"/>
      <c r="D5" s="28"/>
      <c r="E5" s="28"/>
      <c r="F5" s="28"/>
      <c r="G5" s="28"/>
      <c r="H5" s="28"/>
      <c r="I5" s="116"/>
      <c r="J5" s="28"/>
      <c r="K5" s="30"/>
    </row>
    <row r="6" spans="2:11" ht="13.2">
      <c r="B6" s="27"/>
      <c r="C6" s="28"/>
      <c r="D6" s="36" t="s">
        <v>595</v>
      </c>
      <c r="E6" s="28"/>
      <c r="F6" s="28"/>
      <c r="G6" s="28"/>
      <c r="H6" s="28"/>
      <c r="I6" s="116"/>
      <c r="J6" s="28"/>
      <c r="K6" s="30"/>
    </row>
    <row r="7" spans="2:11" ht="22.5" customHeight="1">
      <c r="B7" s="27"/>
      <c r="C7" s="28"/>
      <c r="D7" s="28"/>
      <c r="E7" s="382" t="str">
        <f>'Rekapitulace stavby'!K6</f>
        <v>CM teologická fakulta - zateplení štítu</v>
      </c>
      <c r="F7" s="383"/>
      <c r="G7" s="383"/>
      <c r="H7" s="383"/>
      <c r="I7" s="116"/>
      <c r="J7" s="28"/>
      <c r="K7" s="30"/>
    </row>
    <row r="8" spans="2:11" s="1" customFormat="1" ht="13.2">
      <c r="B8" s="41"/>
      <c r="C8" s="42"/>
      <c r="D8" s="36" t="s">
        <v>679</v>
      </c>
      <c r="E8" s="42"/>
      <c r="F8" s="42"/>
      <c r="G8" s="42"/>
      <c r="H8" s="42"/>
      <c r="I8" s="117"/>
      <c r="J8" s="42"/>
      <c r="K8" s="45"/>
    </row>
    <row r="9" spans="2:11" s="1" customFormat="1" ht="36.9" customHeight="1">
      <c r="B9" s="41"/>
      <c r="C9" s="42"/>
      <c r="D9" s="42"/>
      <c r="E9" s="384" t="s">
        <v>680</v>
      </c>
      <c r="F9" s="385"/>
      <c r="G9" s="385"/>
      <c r="H9" s="385"/>
      <c r="I9" s="117"/>
      <c r="J9" s="42"/>
      <c r="K9" s="45"/>
    </row>
    <row r="10" spans="2:11" s="1" customFormat="1" ht="13.5">
      <c r="B10" s="41"/>
      <c r="C10" s="42"/>
      <c r="D10" s="42"/>
      <c r="E10" s="42"/>
      <c r="F10" s="42"/>
      <c r="G10" s="42"/>
      <c r="H10" s="42"/>
      <c r="I10" s="117"/>
      <c r="J10" s="42"/>
      <c r="K10" s="45"/>
    </row>
    <row r="11" spans="2:11" s="1" customFormat="1" ht="14.4" customHeight="1">
      <c r="B11" s="41"/>
      <c r="C11" s="42"/>
      <c r="D11" s="36" t="s">
        <v>598</v>
      </c>
      <c r="E11" s="42"/>
      <c r="F11" s="34" t="s">
        <v>668</v>
      </c>
      <c r="G11" s="42"/>
      <c r="H11" s="42"/>
      <c r="I11" s="118" t="s">
        <v>600</v>
      </c>
      <c r="J11" s="34" t="s">
        <v>681</v>
      </c>
      <c r="K11" s="45"/>
    </row>
    <row r="12" spans="2:11" s="1" customFormat="1" ht="14.4" customHeight="1">
      <c r="B12" s="41"/>
      <c r="C12" s="42"/>
      <c r="D12" s="36" t="s">
        <v>603</v>
      </c>
      <c r="E12" s="42"/>
      <c r="F12" s="34" t="s">
        <v>604</v>
      </c>
      <c r="G12" s="42"/>
      <c r="H12" s="42"/>
      <c r="I12" s="118" t="s">
        <v>605</v>
      </c>
      <c r="J12" s="119" t="str">
        <f>'Rekapitulace stavby'!AN8</f>
        <v>4. 4. 2017</v>
      </c>
      <c r="K12" s="45"/>
    </row>
    <row r="13" spans="2:11" s="1" customFormat="1" ht="10.95" customHeight="1">
      <c r="B13" s="41"/>
      <c r="C13" s="42"/>
      <c r="D13" s="42"/>
      <c r="E13" s="42"/>
      <c r="F13" s="42"/>
      <c r="G13" s="42"/>
      <c r="H13" s="42"/>
      <c r="I13" s="117"/>
      <c r="J13" s="42"/>
      <c r="K13" s="45"/>
    </row>
    <row r="14" spans="2:11" s="1" customFormat="1" ht="14.4" customHeight="1">
      <c r="B14" s="41"/>
      <c r="C14" s="42"/>
      <c r="D14" s="36" t="s">
        <v>613</v>
      </c>
      <c r="E14" s="42"/>
      <c r="F14" s="42"/>
      <c r="G14" s="42"/>
      <c r="H14" s="42"/>
      <c r="I14" s="118" t="s">
        <v>614</v>
      </c>
      <c r="J14" s="34" t="s">
        <v>615</v>
      </c>
      <c r="K14" s="45"/>
    </row>
    <row r="15" spans="2:11" s="1" customFormat="1" ht="18" customHeight="1">
      <c r="B15" s="41"/>
      <c r="C15" s="42"/>
      <c r="D15" s="42"/>
      <c r="E15" s="34" t="s">
        <v>616</v>
      </c>
      <c r="F15" s="42"/>
      <c r="G15" s="42"/>
      <c r="H15" s="42"/>
      <c r="I15" s="118" t="s">
        <v>617</v>
      </c>
      <c r="J15" s="34" t="s">
        <v>615</v>
      </c>
      <c r="K15" s="45"/>
    </row>
    <row r="16" spans="2:11" s="1" customFormat="1" ht="6.9" customHeight="1">
      <c r="B16" s="41"/>
      <c r="C16" s="42"/>
      <c r="D16" s="42"/>
      <c r="E16" s="42"/>
      <c r="F16" s="42"/>
      <c r="G16" s="42"/>
      <c r="H16" s="42"/>
      <c r="I16" s="117"/>
      <c r="J16" s="42"/>
      <c r="K16" s="45"/>
    </row>
    <row r="17" spans="2:11" s="1" customFormat="1" ht="14.4" customHeight="1">
      <c r="B17" s="41"/>
      <c r="C17" s="42"/>
      <c r="D17" s="36" t="s">
        <v>618</v>
      </c>
      <c r="E17" s="42"/>
      <c r="F17" s="42"/>
      <c r="G17" s="42"/>
      <c r="H17" s="42"/>
      <c r="I17" s="118" t="s">
        <v>614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617</v>
      </c>
      <c r="J18" s="34" t="str">
        <f>IF('Rekapitulace stavby'!AN14="Vyplň údaj","",IF('Rekapitulace stavby'!AN14="","",'Rekapitulace stavby'!AN14))</f>
        <v/>
      </c>
      <c r="K18" s="45"/>
    </row>
    <row r="19" spans="2:11" s="1" customFormat="1" ht="6.9" customHeight="1">
      <c r="B19" s="41"/>
      <c r="C19" s="42"/>
      <c r="D19" s="42"/>
      <c r="E19" s="42"/>
      <c r="F19" s="42"/>
      <c r="G19" s="42"/>
      <c r="H19" s="42"/>
      <c r="I19" s="117"/>
      <c r="J19" s="42"/>
      <c r="K19" s="45"/>
    </row>
    <row r="20" spans="2:11" s="1" customFormat="1" ht="14.4" customHeight="1">
      <c r="B20" s="41"/>
      <c r="C20" s="42"/>
      <c r="D20" s="36" t="s">
        <v>621</v>
      </c>
      <c r="E20" s="42"/>
      <c r="F20" s="42"/>
      <c r="G20" s="42"/>
      <c r="H20" s="42"/>
      <c r="I20" s="118" t="s">
        <v>614</v>
      </c>
      <c r="J20" s="34" t="s">
        <v>615</v>
      </c>
      <c r="K20" s="45"/>
    </row>
    <row r="21" spans="2:11" s="1" customFormat="1" ht="18" customHeight="1">
      <c r="B21" s="41"/>
      <c r="C21" s="42"/>
      <c r="D21" s="42"/>
      <c r="E21" s="34" t="s">
        <v>622</v>
      </c>
      <c r="F21" s="42"/>
      <c r="G21" s="42"/>
      <c r="H21" s="42"/>
      <c r="I21" s="118" t="s">
        <v>617</v>
      </c>
      <c r="J21" s="34" t="s">
        <v>615</v>
      </c>
      <c r="K21" s="45"/>
    </row>
    <row r="22" spans="2:11" s="1" customFormat="1" ht="6.9" customHeight="1">
      <c r="B22" s="41"/>
      <c r="C22" s="42"/>
      <c r="D22" s="42"/>
      <c r="E22" s="42"/>
      <c r="F22" s="42"/>
      <c r="G22" s="42"/>
      <c r="H22" s="42"/>
      <c r="I22" s="117"/>
      <c r="J22" s="42"/>
      <c r="K22" s="45"/>
    </row>
    <row r="23" spans="2:11" s="1" customFormat="1" ht="14.4" customHeight="1">
      <c r="B23" s="41"/>
      <c r="C23" s="42"/>
      <c r="D23" s="36" t="s">
        <v>623</v>
      </c>
      <c r="E23" s="42"/>
      <c r="F23" s="42"/>
      <c r="G23" s="42"/>
      <c r="H23" s="42"/>
      <c r="I23" s="117"/>
      <c r="J23" s="42"/>
      <c r="K23" s="45"/>
    </row>
    <row r="24" spans="2:11" s="6" customFormat="1" ht="77.25" customHeight="1">
      <c r="B24" s="120"/>
      <c r="C24" s="121"/>
      <c r="D24" s="121"/>
      <c r="E24" s="377" t="s">
        <v>624</v>
      </c>
      <c r="F24" s="377"/>
      <c r="G24" s="377"/>
      <c r="H24" s="377"/>
      <c r="I24" s="122"/>
      <c r="J24" s="121"/>
      <c r="K24" s="123"/>
    </row>
    <row r="25" spans="2:11" s="1" customFormat="1" ht="6.9" customHeight="1">
      <c r="B25" s="41"/>
      <c r="C25" s="42"/>
      <c r="D25" s="42"/>
      <c r="E25" s="42"/>
      <c r="F25" s="42"/>
      <c r="G25" s="42"/>
      <c r="H25" s="42"/>
      <c r="I25" s="117"/>
      <c r="J25" s="42"/>
      <c r="K25" s="45"/>
    </row>
    <row r="26" spans="2:11" s="1" customFormat="1" ht="6.9" customHeight="1">
      <c r="B26" s="41"/>
      <c r="C26" s="42"/>
      <c r="D26" s="84"/>
      <c r="E26" s="84"/>
      <c r="F26" s="84"/>
      <c r="G26" s="84"/>
      <c r="H26" s="84"/>
      <c r="I26" s="124"/>
      <c r="J26" s="84"/>
      <c r="K26" s="125"/>
    </row>
    <row r="27" spans="2:11" s="1" customFormat="1" ht="25.35" customHeight="1">
      <c r="B27" s="41"/>
      <c r="C27" s="42"/>
      <c r="D27" s="126" t="s">
        <v>625</v>
      </c>
      <c r="E27" s="42"/>
      <c r="F27" s="42"/>
      <c r="G27" s="42"/>
      <c r="H27" s="42"/>
      <c r="I27" s="117"/>
      <c r="J27" s="127">
        <f>ROUND(J92,2)</f>
        <v>0</v>
      </c>
      <c r="K27" s="45"/>
    </row>
    <row r="28" spans="2:11" s="1" customFormat="1" ht="6.9" customHeight="1">
      <c r="B28" s="41"/>
      <c r="C28" s="42"/>
      <c r="D28" s="84"/>
      <c r="E28" s="84"/>
      <c r="F28" s="84"/>
      <c r="G28" s="84"/>
      <c r="H28" s="84"/>
      <c r="I28" s="124"/>
      <c r="J28" s="84"/>
      <c r="K28" s="125"/>
    </row>
    <row r="29" spans="2:11" s="1" customFormat="1" ht="14.4" customHeight="1">
      <c r="B29" s="41"/>
      <c r="C29" s="42"/>
      <c r="D29" s="42"/>
      <c r="E29" s="42"/>
      <c r="F29" s="46" t="s">
        <v>627</v>
      </c>
      <c r="G29" s="42"/>
      <c r="H29" s="42"/>
      <c r="I29" s="128" t="s">
        <v>626</v>
      </c>
      <c r="J29" s="46" t="s">
        <v>628</v>
      </c>
      <c r="K29" s="45"/>
    </row>
    <row r="30" spans="2:11" s="1" customFormat="1" ht="14.4" customHeight="1">
      <c r="B30" s="41"/>
      <c r="C30" s="42"/>
      <c r="D30" s="49" t="s">
        <v>629</v>
      </c>
      <c r="E30" s="49" t="s">
        <v>630</v>
      </c>
      <c r="F30" s="129">
        <f>ROUND(SUM(BE92:BE400),2)</f>
        <v>0</v>
      </c>
      <c r="G30" s="42"/>
      <c r="H30" s="42"/>
      <c r="I30" s="130">
        <v>0.21</v>
      </c>
      <c r="J30" s="129">
        <f>ROUND(ROUND((SUM(BE92:BE400)),2)*I30,2)</f>
        <v>0</v>
      </c>
      <c r="K30" s="45"/>
    </row>
    <row r="31" spans="2:11" s="1" customFormat="1" ht="14.4" customHeight="1">
      <c r="B31" s="41"/>
      <c r="C31" s="42"/>
      <c r="D31" s="42"/>
      <c r="E31" s="49" t="s">
        <v>631</v>
      </c>
      <c r="F31" s="129">
        <f>ROUND(SUM(BF92:BF400),2)</f>
        <v>0</v>
      </c>
      <c r="G31" s="42"/>
      <c r="H31" s="42"/>
      <c r="I31" s="130">
        <v>0.15</v>
      </c>
      <c r="J31" s="129">
        <f>ROUND(ROUND((SUM(BF92:BF400)),2)*I31,2)</f>
        <v>0</v>
      </c>
      <c r="K31" s="45"/>
    </row>
    <row r="32" spans="2:11" s="1" customFormat="1" ht="14.4" customHeight="1" hidden="1">
      <c r="B32" s="41"/>
      <c r="C32" s="42"/>
      <c r="D32" s="42"/>
      <c r="E32" s="49" t="s">
        <v>632</v>
      </c>
      <c r="F32" s="129">
        <f>ROUND(SUM(BG92:BG400),2)</f>
        <v>0</v>
      </c>
      <c r="G32" s="42"/>
      <c r="H32" s="42"/>
      <c r="I32" s="130">
        <v>0.21</v>
      </c>
      <c r="J32" s="129">
        <v>0</v>
      </c>
      <c r="K32" s="45"/>
    </row>
    <row r="33" spans="2:11" s="1" customFormat="1" ht="14.4" customHeight="1" hidden="1">
      <c r="B33" s="41"/>
      <c r="C33" s="42"/>
      <c r="D33" s="42"/>
      <c r="E33" s="49" t="s">
        <v>633</v>
      </c>
      <c r="F33" s="129">
        <f>ROUND(SUM(BH92:BH400),2)</f>
        <v>0</v>
      </c>
      <c r="G33" s="42"/>
      <c r="H33" s="42"/>
      <c r="I33" s="130">
        <v>0.15</v>
      </c>
      <c r="J33" s="129">
        <v>0</v>
      </c>
      <c r="K33" s="45"/>
    </row>
    <row r="34" spans="2:11" s="1" customFormat="1" ht="14.4" customHeight="1" hidden="1">
      <c r="B34" s="41"/>
      <c r="C34" s="42"/>
      <c r="D34" s="42"/>
      <c r="E34" s="49" t="s">
        <v>634</v>
      </c>
      <c r="F34" s="129">
        <f>ROUND(SUM(BI92:BI400),2)</f>
        <v>0</v>
      </c>
      <c r="G34" s="42"/>
      <c r="H34" s="42"/>
      <c r="I34" s="130">
        <v>0</v>
      </c>
      <c r="J34" s="129">
        <v>0</v>
      </c>
      <c r="K34" s="45"/>
    </row>
    <row r="35" spans="2:11" s="1" customFormat="1" ht="6.9" customHeight="1">
      <c r="B35" s="41"/>
      <c r="C35" s="42"/>
      <c r="D35" s="42"/>
      <c r="E35" s="42"/>
      <c r="F35" s="42"/>
      <c r="G35" s="42"/>
      <c r="H35" s="42"/>
      <c r="I35" s="117"/>
      <c r="J35" s="42"/>
      <c r="K35" s="45"/>
    </row>
    <row r="36" spans="2:11" s="1" customFormat="1" ht="25.35" customHeight="1">
      <c r="B36" s="41"/>
      <c r="C36" s="51"/>
      <c r="D36" s="52" t="s">
        <v>635</v>
      </c>
      <c r="E36" s="53"/>
      <c r="F36" s="53"/>
      <c r="G36" s="131" t="s">
        <v>636</v>
      </c>
      <c r="H36" s="54" t="s">
        <v>637</v>
      </c>
      <c r="I36" s="132"/>
      <c r="J36" s="133">
        <f>SUM(J27:J34)</f>
        <v>0</v>
      </c>
      <c r="K36" s="134"/>
    </row>
    <row r="37" spans="2:11" s="1" customFormat="1" ht="14.4" customHeight="1">
      <c r="B37" s="56"/>
      <c r="C37" s="57"/>
      <c r="D37" s="57"/>
      <c r="E37" s="57"/>
      <c r="F37" s="57"/>
      <c r="G37" s="57"/>
      <c r="H37" s="57"/>
      <c r="I37" s="135"/>
      <c r="J37" s="57"/>
      <c r="K37" s="58"/>
    </row>
    <row r="41" spans="2:11" s="1" customFormat="1" ht="6.9" customHeight="1">
      <c r="B41" s="136"/>
      <c r="C41" s="137"/>
      <c r="D41" s="137"/>
      <c r="E41" s="137"/>
      <c r="F41" s="137"/>
      <c r="G41" s="137"/>
      <c r="H41" s="137"/>
      <c r="I41" s="138"/>
      <c r="J41" s="137"/>
      <c r="K41" s="139"/>
    </row>
    <row r="42" spans="2:11" s="1" customFormat="1" ht="36.9" customHeight="1">
      <c r="B42" s="41"/>
      <c r="C42" s="29" t="s">
        <v>682</v>
      </c>
      <c r="D42" s="42"/>
      <c r="E42" s="42"/>
      <c r="F42" s="42"/>
      <c r="G42" s="42"/>
      <c r="H42" s="42"/>
      <c r="I42" s="117"/>
      <c r="J42" s="42"/>
      <c r="K42" s="45"/>
    </row>
    <row r="43" spans="2:11" s="1" customFormat="1" ht="6.9" customHeight="1">
      <c r="B43" s="41"/>
      <c r="C43" s="42"/>
      <c r="D43" s="42"/>
      <c r="E43" s="42"/>
      <c r="F43" s="42"/>
      <c r="G43" s="42"/>
      <c r="H43" s="42"/>
      <c r="I43" s="117"/>
      <c r="J43" s="42"/>
      <c r="K43" s="45"/>
    </row>
    <row r="44" spans="2:11" s="1" customFormat="1" ht="14.4" customHeight="1">
      <c r="B44" s="41"/>
      <c r="C44" s="36" t="s">
        <v>595</v>
      </c>
      <c r="D44" s="42"/>
      <c r="E44" s="42"/>
      <c r="F44" s="42"/>
      <c r="G44" s="42"/>
      <c r="H44" s="42"/>
      <c r="I44" s="117"/>
      <c r="J44" s="42"/>
      <c r="K44" s="45"/>
    </row>
    <row r="45" spans="2:11" s="1" customFormat="1" ht="22.5" customHeight="1">
      <c r="B45" s="41"/>
      <c r="C45" s="42"/>
      <c r="D45" s="42"/>
      <c r="E45" s="382" t="str">
        <f>E7</f>
        <v>CM teologická fakulta - zateplení štítu</v>
      </c>
      <c r="F45" s="383"/>
      <c r="G45" s="383"/>
      <c r="H45" s="383"/>
      <c r="I45" s="117"/>
      <c r="J45" s="42"/>
      <c r="K45" s="45"/>
    </row>
    <row r="46" spans="2:11" s="1" customFormat="1" ht="14.4" customHeight="1">
      <c r="B46" s="41"/>
      <c r="C46" s="36" t="s">
        <v>679</v>
      </c>
      <c r="D46" s="42"/>
      <c r="E46" s="42"/>
      <c r="F46" s="42"/>
      <c r="G46" s="42"/>
      <c r="H46" s="42"/>
      <c r="I46" s="117"/>
      <c r="J46" s="42"/>
      <c r="K46" s="45"/>
    </row>
    <row r="47" spans="2:11" s="1" customFormat="1" ht="23.25" customHeight="1">
      <c r="B47" s="41"/>
      <c r="C47" s="42"/>
      <c r="D47" s="42"/>
      <c r="E47" s="384" t="str">
        <f>E9</f>
        <v>01 - Zateplení štítu</v>
      </c>
      <c r="F47" s="385"/>
      <c r="G47" s="385"/>
      <c r="H47" s="385"/>
      <c r="I47" s="117"/>
      <c r="J47" s="42"/>
      <c r="K47" s="45"/>
    </row>
    <row r="48" spans="2:11" s="1" customFormat="1" ht="6.9" customHeight="1">
      <c r="B48" s="41"/>
      <c r="C48" s="42"/>
      <c r="D48" s="42"/>
      <c r="E48" s="42"/>
      <c r="F48" s="42"/>
      <c r="G48" s="42"/>
      <c r="H48" s="42"/>
      <c r="I48" s="117"/>
      <c r="J48" s="42"/>
      <c r="K48" s="45"/>
    </row>
    <row r="49" spans="2:11" s="1" customFormat="1" ht="18" customHeight="1">
      <c r="B49" s="41"/>
      <c r="C49" s="36" t="s">
        <v>603</v>
      </c>
      <c r="D49" s="42"/>
      <c r="E49" s="42"/>
      <c r="F49" s="34" t="str">
        <f>F12</f>
        <v>Křížkovského 511/8</v>
      </c>
      <c r="G49" s="42"/>
      <c r="H49" s="42"/>
      <c r="I49" s="118" t="s">
        <v>605</v>
      </c>
      <c r="J49" s="119" t="str">
        <f>IF(J12="","",J12)</f>
        <v>4. 4. 2017</v>
      </c>
      <c r="K49" s="45"/>
    </row>
    <row r="50" spans="2:11" s="1" customFormat="1" ht="6.9" customHeight="1">
      <c r="B50" s="41"/>
      <c r="C50" s="42"/>
      <c r="D50" s="42"/>
      <c r="E50" s="42"/>
      <c r="F50" s="42"/>
      <c r="G50" s="42"/>
      <c r="H50" s="42"/>
      <c r="I50" s="117"/>
      <c r="J50" s="42"/>
      <c r="K50" s="45"/>
    </row>
    <row r="51" spans="2:11" s="1" customFormat="1" ht="13.2">
      <c r="B51" s="41"/>
      <c r="C51" s="36" t="s">
        <v>613</v>
      </c>
      <c r="D51" s="42"/>
      <c r="E51" s="42"/>
      <c r="F51" s="34" t="str">
        <f>E15</f>
        <v>UP Olomouc, Křížkovského 8,771 47 Olomouc</v>
      </c>
      <c r="G51" s="42"/>
      <c r="H51" s="42"/>
      <c r="I51" s="118" t="s">
        <v>621</v>
      </c>
      <c r="J51" s="34" t="str">
        <f>E21</f>
        <v>Atelier A, Ul. 8.května 16 , Olomouc</v>
      </c>
      <c r="K51" s="45"/>
    </row>
    <row r="52" spans="2:11" s="1" customFormat="1" ht="14.4" customHeight="1">
      <c r="B52" s="41"/>
      <c r="C52" s="36" t="s">
        <v>618</v>
      </c>
      <c r="D52" s="42"/>
      <c r="E52" s="42"/>
      <c r="F52" s="34" t="str">
        <f>IF(E18="","",E18)</f>
        <v/>
      </c>
      <c r="G52" s="42"/>
      <c r="H52" s="42"/>
      <c r="I52" s="117"/>
      <c r="J52" s="42"/>
      <c r="K52" s="45"/>
    </row>
    <row r="53" spans="2:11" s="1" customFormat="1" ht="10.35" customHeight="1">
      <c r="B53" s="41"/>
      <c r="C53" s="42"/>
      <c r="D53" s="42"/>
      <c r="E53" s="42"/>
      <c r="F53" s="42"/>
      <c r="G53" s="42"/>
      <c r="H53" s="42"/>
      <c r="I53" s="117"/>
      <c r="J53" s="42"/>
      <c r="K53" s="45"/>
    </row>
    <row r="54" spans="2:11" s="1" customFormat="1" ht="29.25" customHeight="1">
      <c r="B54" s="41"/>
      <c r="C54" s="140" t="s">
        <v>683</v>
      </c>
      <c r="D54" s="51"/>
      <c r="E54" s="51"/>
      <c r="F54" s="51"/>
      <c r="G54" s="51"/>
      <c r="H54" s="51"/>
      <c r="I54" s="141"/>
      <c r="J54" s="142" t="s">
        <v>684</v>
      </c>
      <c r="K54" s="55"/>
    </row>
    <row r="55" spans="2:11" s="1" customFormat="1" ht="10.35" customHeight="1">
      <c r="B55" s="41"/>
      <c r="C55" s="42"/>
      <c r="D55" s="42"/>
      <c r="E55" s="42"/>
      <c r="F55" s="42"/>
      <c r="G55" s="42"/>
      <c r="H55" s="42"/>
      <c r="I55" s="117"/>
      <c r="J55" s="42"/>
      <c r="K55" s="45"/>
    </row>
    <row r="56" spans="2:47" s="1" customFormat="1" ht="29.25" customHeight="1">
      <c r="B56" s="41"/>
      <c r="C56" s="143" t="s">
        <v>685</v>
      </c>
      <c r="D56" s="42"/>
      <c r="E56" s="42"/>
      <c r="F56" s="42"/>
      <c r="G56" s="42"/>
      <c r="H56" s="42"/>
      <c r="I56" s="117"/>
      <c r="J56" s="127">
        <f>J92</f>
        <v>0</v>
      </c>
      <c r="K56" s="45"/>
      <c r="AU56" s="23" t="s">
        <v>686</v>
      </c>
    </row>
    <row r="57" spans="2:11" s="7" customFormat="1" ht="24.9" customHeight="1">
      <c r="B57" s="144"/>
      <c r="C57" s="145"/>
      <c r="D57" s="146" t="s">
        <v>687</v>
      </c>
      <c r="E57" s="147"/>
      <c r="F57" s="147"/>
      <c r="G57" s="147"/>
      <c r="H57" s="147"/>
      <c r="I57" s="148"/>
      <c r="J57" s="149">
        <f>J93</f>
        <v>0</v>
      </c>
      <c r="K57" s="150"/>
    </row>
    <row r="58" spans="2:11" s="8" customFormat="1" ht="19.95" customHeight="1">
      <c r="B58" s="151"/>
      <c r="C58" s="152"/>
      <c r="D58" s="153" t="s">
        <v>688</v>
      </c>
      <c r="E58" s="154"/>
      <c r="F58" s="154"/>
      <c r="G58" s="154"/>
      <c r="H58" s="154"/>
      <c r="I58" s="155"/>
      <c r="J58" s="156">
        <f>J94</f>
        <v>0</v>
      </c>
      <c r="K58" s="157"/>
    </row>
    <row r="59" spans="2:11" s="8" customFormat="1" ht="19.95" customHeight="1">
      <c r="B59" s="151"/>
      <c r="C59" s="152"/>
      <c r="D59" s="153" t="s">
        <v>689</v>
      </c>
      <c r="E59" s="154"/>
      <c r="F59" s="154"/>
      <c r="G59" s="154"/>
      <c r="H59" s="154"/>
      <c r="I59" s="155"/>
      <c r="J59" s="156">
        <f>J142</f>
        <v>0</v>
      </c>
      <c r="K59" s="157"/>
    </row>
    <row r="60" spans="2:11" s="8" customFormat="1" ht="19.95" customHeight="1">
      <c r="B60" s="151"/>
      <c r="C60" s="152"/>
      <c r="D60" s="153" t="s">
        <v>690</v>
      </c>
      <c r="E60" s="154"/>
      <c r="F60" s="154"/>
      <c r="G60" s="154"/>
      <c r="H60" s="154"/>
      <c r="I60" s="155"/>
      <c r="J60" s="156">
        <f>J148</f>
        <v>0</v>
      </c>
      <c r="K60" s="157"/>
    </row>
    <row r="61" spans="2:11" s="8" customFormat="1" ht="19.95" customHeight="1">
      <c r="B61" s="151"/>
      <c r="C61" s="152"/>
      <c r="D61" s="153" t="s">
        <v>691</v>
      </c>
      <c r="E61" s="154"/>
      <c r="F61" s="154"/>
      <c r="G61" s="154"/>
      <c r="H61" s="154"/>
      <c r="I61" s="155"/>
      <c r="J61" s="156">
        <f>J162</f>
        <v>0</v>
      </c>
      <c r="K61" s="157"/>
    </row>
    <row r="62" spans="2:11" s="8" customFormat="1" ht="19.95" customHeight="1">
      <c r="B62" s="151"/>
      <c r="C62" s="152"/>
      <c r="D62" s="153" t="s">
        <v>692</v>
      </c>
      <c r="E62" s="154"/>
      <c r="F62" s="154"/>
      <c r="G62" s="154"/>
      <c r="H62" s="154"/>
      <c r="I62" s="155"/>
      <c r="J62" s="156">
        <f>J264</f>
        <v>0</v>
      </c>
      <c r="K62" s="157"/>
    </row>
    <row r="63" spans="2:11" s="8" customFormat="1" ht="19.95" customHeight="1">
      <c r="B63" s="151"/>
      <c r="C63" s="152"/>
      <c r="D63" s="153" t="s">
        <v>693</v>
      </c>
      <c r="E63" s="154"/>
      <c r="F63" s="154"/>
      <c r="G63" s="154"/>
      <c r="H63" s="154"/>
      <c r="I63" s="155"/>
      <c r="J63" s="156">
        <f>J269</f>
        <v>0</v>
      </c>
      <c r="K63" s="157"/>
    </row>
    <row r="64" spans="2:11" s="8" customFormat="1" ht="19.95" customHeight="1">
      <c r="B64" s="151"/>
      <c r="C64" s="152"/>
      <c r="D64" s="153" t="s">
        <v>694</v>
      </c>
      <c r="E64" s="154"/>
      <c r="F64" s="154"/>
      <c r="G64" s="154"/>
      <c r="H64" s="154"/>
      <c r="I64" s="155"/>
      <c r="J64" s="156">
        <f>J292</f>
        <v>0</v>
      </c>
      <c r="K64" s="157"/>
    </row>
    <row r="65" spans="2:11" s="8" customFormat="1" ht="19.95" customHeight="1">
      <c r="B65" s="151"/>
      <c r="C65" s="152"/>
      <c r="D65" s="153" t="s">
        <v>695</v>
      </c>
      <c r="E65" s="154"/>
      <c r="F65" s="154"/>
      <c r="G65" s="154"/>
      <c r="H65" s="154"/>
      <c r="I65" s="155"/>
      <c r="J65" s="156">
        <f>J334</f>
        <v>0</v>
      </c>
      <c r="K65" s="157"/>
    </row>
    <row r="66" spans="2:11" s="8" customFormat="1" ht="19.95" customHeight="1">
      <c r="B66" s="151"/>
      <c r="C66" s="152"/>
      <c r="D66" s="153" t="s">
        <v>696</v>
      </c>
      <c r="E66" s="154"/>
      <c r="F66" s="154"/>
      <c r="G66" s="154"/>
      <c r="H66" s="154"/>
      <c r="I66" s="155"/>
      <c r="J66" s="156">
        <f>J344</f>
        <v>0</v>
      </c>
      <c r="K66" s="157"/>
    </row>
    <row r="67" spans="2:11" s="8" customFormat="1" ht="19.95" customHeight="1">
      <c r="B67" s="151"/>
      <c r="C67" s="152"/>
      <c r="D67" s="153" t="s">
        <v>697</v>
      </c>
      <c r="E67" s="154"/>
      <c r="F67" s="154"/>
      <c r="G67" s="154"/>
      <c r="H67" s="154"/>
      <c r="I67" s="155"/>
      <c r="J67" s="156">
        <f>J356</f>
        <v>0</v>
      </c>
      <c r="K67" s="157"/>
    </row>
    <row r="68" spans="2:11" s="8" customFormat="1" ht="19.95" customHeight="1">
      <c r="B68" s="151"/>
      <c r="C68" s="152"/>
      <c r="D68" s="153" t="s">
        <v>698</v>
      </c>
      <c r="E68" s="154"/>
      <c r="F68" s="154"/>
      <c r="G68" s="154"/>
      <c r="H68" s="154"/>
      <c r="I68" s="155"/>
      <c r="J68" s="156">
        <f>J366</f>
        <v>0</v>
      </c>
      <c r="K68" s="157"/>
    </row>
    <row r="69" spans="2:11" s="7" customFormat="1" ht="24.9" customHeight="1">
      <c r="B69" s="144"/>
      <c r="C69" s="145"/>
      <c r="D69" s="146" t="s">
        <v>699</v>
      </c>
      <c r="E69" s="147"/>
      <c r="F69" s="147"/>
      <c r="G69" s="147"/>
      <c r="H69" s="147"/>
      <c r="I69" s="148"/>
      <c r="J69" s="149">
        <f>J369</f>
        <v>0</v>
      </c>
      <c r="K69" s="150"/>
    </row>
    <row r="70" spans="2:11" s="8" customFormat="1" ht="19.95" customHeight="1">
      <c r="B70" s="151"/>
      <c r="C70" s="152"/>
      <c r="D70" s="153" t="s">
        <v>700</v>
      </c>
      <c r="E70" s="154"/>
      <c r="F70" s="154"/>
      <c r="G70" s="154"/>
      <c r="H70" s="154"/>
      <c r="I70" s="155"/>
      <c r="J70" s="156">
        <f>J370</f>
        <v>0</v>
      </c>
      <c r="K70" s="157"/>
    </row>
    <row r="71" spans="2:11" s="8" customFormat="1" ht="19.95" customHeight="1">
      <c r="B71" s="151"/>
      <c r="C71" s="152"/>
      <c r="D71" s="153" t="s">
        <v>701</v>
      </c>
      <c r="E71" s="154"/>
      <c r="F71" s="154"/>
      <c r="G71" s="154"/>
      <c r="H71" s="154"/>
      <c r="I71" s="155"/>
      <c r="J71" s="156">
        <f>J385</f>
        <v>0</v>
      </c>
      <c r="K71" s="157"/>
    </row>
    <row r="72" spans="2:11" s="8" customFormat="1" ht="19.95" customHeight="1">
      <c r="B72" s="151"/>
      <c r="C72" s="152"/>
      <c r="D72" s="153" t="s">
        <v>702</v>
      </c>
      <c r="E72" s="154"/>
      <c r="F72" s="154"/>
      <c r="G72" s="154"/>
      <c r="H72" s="154"/>
      <c r="I72" s="155"/>
      <c r="J72" s="156">
        <f>J394</f>
        <v>0</v>
      </c>
      <c r="K72" s="157"/>
    </row>
    <row r="73" spans="2:11" s="1" customFormat="1" ht="21.75" customHeight="1">
      <c r="B73" s="41"/>
      <c r="C73" s="42"/>
      <c r="D73" s="42"/>
      <c r="E73" s="42"/>
      <c r="F73" s="42"/>
      <c r="G73" s="42"/>
      <c r="H73" s="42"/>
      <c r="I73" s="117"/>
      <c r="J73" s="42"/>
      <c r="K73" s="45"/>
    </row>
    <row r="74" spans="2:11" s="1" customFormat="1" ht="6.9" customHeight="1">
      <c r="B74" s="56"/>
      <c r="C74" s="57"/>
      <c r="D74" s="57"/>
      <c r="E74" s="57"/>
      <c r="F74" s="57"/>
      <c r="G74" s="57"/>
      <c r="H74" s="57"/>
      <c r="I74" s="135"/>
      <c r="J74" s="57"/>
      <c r="K74" s="58"/>
    </row>
    <row r="78" spans="2:12" s="1" customFormat="1" ht="6.9" customHeight="1">
      <c r="B78" s="59"/>
      <c r="C78" s="60"/>
      <c r="D78" s="60"/>
      <c r="E78" s="60"/>
      <c r="F78" s="60"/>
      <c r="G78" s="60"/>
      <c r="H78" s="60"/>
      <c r="I78" s="138"/>
      <c r="J78" s="60"/>
      <c r="K78" s="60"/>
      <c r="L78" s="61"/>
    </row>
    <row r="79" spans="2:12" s="1" customFormat="1" ht="36.9" customHeight="1">
      <c r="B79" s="41"/>
      <c r="C79" s="62" t="s">
        <v>703</v>
      </c>
      <c r="D79" s="63"/>
      <c r="E79" s="63"/>
      <c r="F79" s="63"/>
      <c r="G79" s="63"/>
      <c r="H79" s="63"/>
      <c r="I79" s="159"/>
      <c r="J79" s="63"/>
      <c r="K79" s="63"/>
      <c r="L79" s="61"/>
    </row>
    <row r="80" spans="2:12" s="1" customFormat="1" ht="6.9" customHeight="1">
      <c r="B80" s="41"/>
      <c r="C80" s="63"/>
      <c r="D80" s="63"/>
      <c r="E80" s="63"/>
      <c r="F80" s="63"/>
      <c r="G80" s="63"/>
      <c r="H80" s="63"/>
      <c r="I80" s="159"/>
      <c r="J80" s="63"/>
      <c r="K80" s="63"/>
      <c r="L80" s="61"/>
    </row>
    <row r="81" spans="2:12" s="1" customFormat="1" ht="14.4" customHeight="1">
      <c r="B81" s="41"/>
      <c r="C81" s="65" t="s">
        <v>595</v>
      </c>
      <c r="D81" s="63"/>
      <c r="E81" s="63"/>
      <c r="F81" s="63"/>
      <c r="G81" s="63"/>
      <c r="H81" s="63"/>
      <c r="I81" s="159"/>
      <c r="J81" s="63"/>
      <c r="K81" s="63"/>
      <c r="L81" s="61"/>
    </row>
    <row r="82" spans="2:12" s="1" customFormat="1" ht="22.5" customHeight="1">
      <c r="B82" s="41"/>
      <c r="C82" s="63"/>
      <c r="D82" s="63"/>
      <c r="E82" s="378" t="str">
        <f>E7</f>
        <v>CM teologická fakulta - zateplení štítu</v>
      </c>
      <c r="F82" s="379"/>
      <c r="G82" s="379"/>
      <c r="H82" s="379"/>
      <c r="I82" s="159"/>
      <c r="J82" s="63"/>
      <c r="K82" s="63"/>
      <c r="L82" s="61"/>
    </row>
    <row r="83" spans="2:12" s="1" customFormat="1" ht="14.4" customHeight="1">
      <c r="B83" s="41"/>
      <c r="C83" s="65" t="s">
        <v>679</v>
      </c>
      <c r="D83" s="63"/>
      <c r="E83" s="63"/>
      <c r="F83" s="63"/>
      <c r="G83" s="63"/>
      <c r="H83" s="63"/>
      <c r="I83" s="159"/>
      <c r="J83" s="63"/>
      <c r="K83" s="63"/>
      <c r="L83" s="61"/>
    </row>
    <row r="84" spans="2:12" s="1" customFormat="1" ht="23.25" customHeight="1">
      <c r="B84" s="41"/>
      <c r="C84" s="63"/>
      <c r="D84" s="63"/>
      <c r="E84" s="345" t="str">
        <f>E9</f>
        <v>01 - Zateplení štítu</v>
      </c>
      <c r="F84" s="380"/>
      <c r="G84" s="380"/>
      <c r="H84" s="380"/>
      <c r="I84" s="159"/>
      <c r="J84" s="63"/>
      <c r="K84" s="63"/>
      <c r="L84" s="61"/>
    </row>
    <row r="85" spans="2:12" s="1" customFormat="1" ht="6.9" customHeight="1">
      <c r="B85" s="41"/>
      <c r="C85" s="63"/>
      <c r="D85" s="63"/>
      <c r="E85" s="63"/>
      <c r="F85" s="63"/>
      <c r="G85" s="63"/>
      <c r="H85" s="63"/>
      <c r="I85" s="159"/>
      <c r="J85" s="63"/>
      <c r="K85" s="63"/>
      <c r="L85" s="61"/>
    </row>
    <row r="86" spans="2:12" s="1" customFormat="1" ht="18" customHeight="1">
      <c r="B86" s="41"/>
      <c r="C86" s="65" t="s">
        <v>603</v>
      </c>
      <c r="D86" s="63"/>
      <c r="E86" s="63"/>
      <c r="F86" s="160" t="str">
        <f>F12</f>
        <v>Křížkovského 511/8</v>
      </c>
      <c r="G86" s="63"/>
      <c r="H86" s="63"/>
      <c r="I86" s="161" t="s">
        <v>605</v>
      </c>
      <c r="J86" s="73" t="str">
        <f>IF(J12="","",J12)</f>
        <v>4. 4. 2017</v>
      </c>
      <c r="K86" s="63"/>
      <c r="L86" s="61"/>
    </row>
    <row r="87" spans="2:12" s="1" customFormat="1" ht="6.9" customHeight="1">
      <c r="B87" s="41"/>
      <c r="C87" s="63"/>
      <c r="D87" s="63"/>
      <c r="E87" s="63"/>
      <c r="F87" s="63"/>
      <c r="G87" s="63"/>
      <c r="H87" s="63"/>
      <c r="I87" s="159"/>
      <c r="J87" s="63"/>
      <c r="K87" s="63"/>
      <c r="L87" s="61"/>
    </row>
    <row r="88" spans="2:12" s="1" customFormat="1" ht="13.2">
      <c r="B88" s="41"/>
      <c r="C88" s="65" t="s">
        <v>613</v>
      </c>
      <c r="D88" s="63"/>
      <c r="E88" s="63"/>
      <c r="F88" s="160" t="str">
        <f>E15</f>
        <v>UP Olomouc, Křížkovského 8,771 47 Olomouc</v>
      </c>
      <c r="G88" s="63"/>
      <c r="H88" s="63"/>
      <c r="I88" s="161" t="s">
        <v>621</v>
      </c>
      <c r="J88" s="160" t="str">
        <f>E21</f>
        <v>Atelier A, Ul. 8.května 16 , Olomouc</v>
      </c>
      <c r="K88" s="63"/>
      <c r="L88" s="61"/>
    </row>
    <row r="89" spans="2:12" s="1" customFormat="1" ht="14.4" customHeight="1">
      <c r="B89" s="41"/>
      <c r="C89" s="65" t="s">
        <v>618</v>
      </c>
      <c r="D89" s="63"/>
      <c r="E89" s="63"/>
      <c r="F89" s="160" t="str">
        <f>IF(E18="","",E18)</f>
        <v/>
      </c>
      <c r="G89" s="63"/>
      <c r="H89" s="63"/>
      <c r="I89" s="159"/>
      <c r="J89" s="63"/>
      <c r="K89" s="63"/>
      <c r="L89" s="61"/>
    </row>
    <row r="90" spans="2:12" s="1" customFormat="1" ht="10.35" customHeight="1">
      <c r="B90" s="41"/>
      <c r="C90" s="63"/>
      <c r="D90" s="63"/>
      <c r="E90" s="63"/>
      <c r="F90" s="63"/>
      <c r="G90" s="63"/>
      <c r="H90" s="63"/>
      <c r="I90" s="159"/>
      <c r="J90" s="63"/>
      <c r="K90" s="63"/>
      <c r="L90" s="61"/>
    </row>
    <row r="91" spans="2:20" s="9" customFormat="1" ht="29.25" customHeight="1">
      <c r="B91" s="162"/>
      <c r="C91" s="163" t="s">
        <v>704</v>
      </c>
      <c r="D91" s="164" t="s">
        <v>644</v>
      </c>
      <c r="E91" s="164" t="s">
        <v>640</v>
      </c>
      <c r="F91" s="164" t="s">
        <v>705</v>
      </c>
      <c r="G91" s="164" t="s">
        <v>706</v>
      </c>
      <c r="H91" s="164" t="s">
        <v>707</v>
      </c>
      <c r="I91" s="165" t="s">
        <v>708</v>
      </c>
      <c r="J91" s="164" t="s">
        <v>684</v>
      </c>
      <c r="K91" s="166" t="s">
        <v>709</v>
      </c>
      <c r="L91" s="167"/>
      <c r="M91" s="80" t="s">
        <v>710</v>
      </c>
      <c r="N91" s="81" t="s">
        <v>629</v>
      </c>
      <c r="O91" s="81" t="s">
        <v>711</v>
      </c>
      <c r="P91" s="81" t="s">
        <v>712</v>
      </c>
      <c r="Q91" s="81" t="s">
        <v>713</v>
      </c>
      <c r="R91" s="81" t="s">
        <v>714</v>
      </c>
      <c r="S91" s="81" t="s">
        <v>715</v>
      </c>
      <c r="T91" s="82" t="s">
        <v>716</v>
      </c>
    </row>
    <row r="92" spans="2:63" s="1" customFormat="1" ht="29.25" customHeight="1">
      <c r="B92" s="41"/>
      <c r="C92" s="86" t="s">
        <v>685</v>
      </c>
      <c r="D92" s="63"/>
      <c r="E92" s="63"/>
      <c r="F92" s="63"/>
      <c r="G92" s="63"/>
      <c r="H92" s="63"/>
      <c r="I92" s="159"/>
      <c r="J92" s="168">
        <f>BK92</f>
        <v>0</v>
      </c>
      <c r="K92" s="63"/>
      <c r="L92" s="61"/>
      <c r="M92" s="83"/>
      <c r="N92" s="84"/>
      <c r="O92" s="84"/>
      <c r="P92" s="169">
        <f>P93+P369</f>
        <v>0</v>
      </c>
      <c r="Q92" s="84"/>
      <c r="R92" s="169">
        <f>R93+R369</f>
        <v>15.31843083</v>
      </c>
      <c r="S92" s="84"/>
      <c r="T92" s="170">
        <f>T93+T369</f>
        <v>5.636191999999999</v>
      </c>
      <c r="AT92" s="23" t="s">
        <v>658</v>
      </c>
      <c r="AU92" s="23" t="s">
        <v>686</v>
      </c>
      <c r="BK92" s="171">
        <f>BK93+BK369</f>
        <v>0</v>
      </c>
    </row>
    <row r="93" spans="2:63" s="10" customFormat="1" ht="37.35" customHeight="1">
      <c r="B93" s="172"/>
      <c r="C93" s="173"/>
      <c r="D93" s="174" t="s">
        <v>658</v>
      </c>
      <c r="E93" s="175" t="s">
        <v>717</v>
      </c>
      <c r="F93" s="175" t="s">
        <v>718</v>
      </c>
      <c r="G93" s="173"/>
      <c r="H93" s="173"/>
      <c r="I93" s="176"/>
      <c r="J93" s="177">
        <f>BK93</f>
        <v>0</v>
      </c>
      <c r="K93" s="173"/>
      <c r="L93" s="178"/>
      <c r="M93" s="179"/>
      <c r="N93" s="180"/>
      <c r="O93" s="180"/>
      <c r="P93" s="181">
        <f>P94+P142+P148+P162+P264+P269+P292+P334+P344+P356+P366</f>
        <v>0</v>
      </c>
      <c r="Q93" s="180"/>
      <c r="R93" s="181">
        <f>R94+R142+R148+R162+R264+R269+R292+R334+R344+R356+R366</f>
        <v>15.14417379</v>
      </c>
      <c r="S93" s="180"/>
      <c r="T93" s="182">
        <f>T94+T142+T148+T162+T264+T269+T292+T334+T344+T356+T366</f>
        <v>5.603692</v>
      </c>
      <c r="AR93" s="183" t="s">
        <v>602</v>
      </c>
      <c r="AT93" s="184" t="s">
        <v>658</v>
      </c>
      <c r="AU93" s="184" t="s">
        <v>659</v>
      </c>
      <c r="AY93" s="183" t="s">
        <v>719</v>
      </c>
      <c r="BK93" s="185">
        <f>BK94+BK142+BK148+BK162+BK264+BK269+BK292+BK334+BK344+BK356+BK366</f>
        <v>0</v>
      </c>
    </row>
    <row r="94" spans="2:63" s="10" customFormat="1" ht="19.95" customHeight="1">
      <c r="B94" s="172"/>
      <c r="C94" s="173"/>
      <c r="D94" s="186" t="s">
        <v>658</v>
      </c>
      <c r="E94" s="187" t="s">
        <v>602</v>
      </c>
      <c r="F94" s="187" t="s">
        <v>720</v>
      </c>
      <c r="G94" s="173"/>
      <c r="H94" s="173"/>
      <c r="I94" s="176"/>
      <c r="J94" s="188">
        <f>BK94</f>
        <v>0</v>
      </c>
      <c r="K94" s="173"/>
      <c r="L94" s="178"/>
      <c r="M94" s="179"/>
      <c r="N94" s="180"/>
      <c r="O94" s="180"/>
      <c r="P94" s="181">
        <f>SUM(P95:P141)</f>
        <v>0</v>
      </c>
      <c r="Q94" s="180"/>
      <c r="R94" s="181">
        <f>SUM(R95:R141)</f>
        <v>0</v>
      </c>
      <c r="S94" s="180"/>
      <c r="T94" s="182">
        <f>SUM(T95:T141)</f>
        <v>0</v>
      </c>
      <c r="AR94" s="183" t="s">
        <v>602</v>
      </c>
      <c r="AT94" s="184" t="s">
        <v>658</v>
      </c>
      <c r="AU94" s="184" t="s">
        <v>602</v>
      </c>
      <c r="AY94" s="183" t="s">
        <v>719</v>
      </c>
      <c r="BK94" s="185">
        <f>SUM(BK95:BK141)</f>
        <v>0</v>
      </c>
    </row>
    <row r="95" spans="2:65" s="1" customFormat="1" ht="31.5" customHeight="1">
      <c r="B95" s="41"/>
      <c r="C95" s="189" t="s">
        <v>602</v>
      </c>
      <c r="D95" s="189" t="s">
        <v>721</v>
      </c>
      <c r="E95" s="190" t="s">
        <v>722</v>
      </c>
      <c r="F95" s="191" t="s">
        <v>723</v>
      </c>
      <c r="G95" s="192" t="s">
        <v>724</v>
      </c>
      <c r="H95" s="193">
        <v>4.854</v>
      </c>
      <c r="I95" s="194"/>
      <c r="J95" s="195">
        <f>ROUND(I95*H95,2)</f>
        <v>0</v>
      </c>
      <c r="K95" s="191" t="s">
        <v>725</v>
      </c>
      <c r="L95" s="61"/>
      <c r="M95" s="196" t="s">
        <v>615</v>
      </c>
      <c r="N95" s="197" t="s">
        <v>630</v>
      </c>
      <c r="O95" s="42"/>
      <c r="P95" s="198">
        <f>O95*H95</f>
        <v>0</v>
      </c>
      <c r="Q95" s="198">
        <v>0</v>
      </c>
      <c r="R95" s="198">
        <f>Q95*H95</f>
        <v>0</v>
      </c>
      <c r="S95" s="198">
        <v>0</v>
      </c>
      <c r="T95" s="199">
        <f>S95*H95</f>
        <v>0</v>
      </c>
      <c r="AR95" s="23" t="s">
        <v>726</v>
      </c>
      <c r="AT95" s="23" t="s">
        <v>721</v>
      </c>
      <c r="AU95" s="23" t="s">
        <v>669</v>
      </c>
      <c r="AY95" s="23" t="s">
        <v>719</v>
      </c>
      <c r="BE95" s="200">
        <f>IF(N95="základní",J95,0)</f>
        <v>0</v>
      </c>
      <c r="BF95" s="200">
        <f>IF(N95="snížená",J95,0)</f>
        <v>0</v>
      </c>
      <c r="BG95" s="200">
        <f>IF(N95="zákl. přenesená",J95,0)</f>
        <v>0</v>
      </c>
      <c r="BH95" s="200">
        <f>IF(N95="sníž. přenesená",J95,0)</f>
        <v>0</v>
      </c>
      <c r="BI95" s="200">
        <f>IF(N95="nulová",J95,0)</f>
        <v>0</v>
      </c>
      <c r="BJ95" s="23" t="s">
        <v>602</v>
      </c>
      <c r="BK95" s="200">
        <f>ROUND(I95*H95,2)</f>
        <v>0</v>
      </c>
      <c r="BL95" s="23" t="s">
        <v>726</v>
      </c>
      <c r="BM95" s="23" t="s">
        <v>727</v>
      </c>
    </row>
    <row r="96" spans="2:47" s="1" customFormat="1" ht="60">
      <c r="B96" s="41"/>
      <c r="C96" s="63"/>
      <c r="D96" s="201" t="s">
        <v>728</v>
      </c>
      <c r="E96" s="63"/>
      <c r="F96" s="202" t="s">
        <v>729</v>
      </c>
      <c r="G96" s="63"/>
      <c r="H96" s="63"/>
      <c r="I96" s="159"/>
      <c r="J96" s="63"/>
      <c r="K96" s="63"/>
      <c r="L96" s="61"/>
      <c r="M96" s="203"/>
      <c r="N96" s="42"/>
      <c r="O96" s="42"/>
      <c r="P96" s="42"/>
      <c r="Q96" s="42"/>
      <c r="R96" s="42"/>
      <c r="S96" s="42"/>
      <c r="T96" s="78"/>
      <c r="AT96" s="23" t="s">
        <v>728</v>
      </c>
      <c r="AU96" s="23" t="s">
        <v>669</v>
      </c>
    </row>
    <row r="97" spans="2:51" s="11" customFormat="1" ht="13.5">
      <c r="B97" s="204"/>
      <c r="C97" s="205"/>
      <c r="D97" s="201" t="s">
        <v>730</v>
      </c>
      <c r="E97" s="206" t="s">
        <v>615</v>
      </c>
      <c r="F97" s="207" t="s">
        <v>731</v>
      </c>
      <c r="G97" s="205"/>
      <c r="H97" s="208" t="s">
        <v>615</v>
      </c>
      <c r="I97" s="209"/>
      <c r="J97" s="205"/>
      <c r="K97" s="205"/>
      <c r="L97" s="210"/>
      <c r="M97" s="211"/>
      <c r="N97" s="212"/>
      <c r="O97" s="212"/>
      <c r="P97" s="212"/>
      <c r="Q97" s="212"/>
      <c r="R97" s="212"/>
      <c r="S97" s="212"/>
      <c r="T97" s="213"/>
      <c r="AT97" s="214" t="s">
        <v>730</v>
      </c>
      <c r="AU97" s="214" t="s">
        <v>669</v>
      </c>
      <c r="AV97" s="11" t="s">
        <v>602</v>
      </c>
      <c r="AW97" s="11" t="s">
        <v>620</v>
      </c>
      <c r="AX97" s="11" t="s">
        <v>659</v>
      </c>
      <c r="AY97" s="214" t="s">
        <v>719</v>
      </c>
    </row>
    <row r="98" spans="2:51" s="12" customFormat="1" ht="13.5">
      <c r="B98" s="215"/>
      <c r="C98" s="216"/>
      <c r="D98" s="201" t="s">
        <v>730</v>
      </c>
      <c r="E98" s="217" t="s">
        <v>615</v>
      </c>
      <c r="F98" s="218" t="s">
        <v>732</v>
      </c>
      <c r="G98" s="216"/>
      <c r="H98" s="219">
        <v>4.854</v>
      </c>
      <c r="I98" s="220"/>
      <c r="J98" s="216"/>
      <c r="K98" s="216"/>
      <c r="L98" s="221"/>
      <c r="M98" s="222"/>
      <c r="N98" s="223"/>
      <c r="O98" s="223"/>
      <c r="P98" s="223"/>
      <c r="Q98" s="223"/>
      <c r="R98" s="223"/>
      <c r="S98" s="223"/>
      <c r="T98" s="224"/>
      <c r="AT98" s="225" t="s">
        <v>730</v>
      </c>
      <c r="AU98" s="225" t="s">
        <v>669</v>
      </c>
      <c r="AV98" s="12" t="s">
        <v>669</v>
      </c>
      <c r="AW98" s="12" t="s">
        <v>620</v>
      </c>
      <c r="AX98" s="12" t="s">
        <v>659</v>
      </c>
      <c r="AY98" s="225" t="s">
        <v>719</v>
      </c>
    </row>
    <row r="99" spans="2:51" s="13" customFormat="1" ht="13.5">
      <c r="B99" s="226"/>
      <c r="C99" s="227"/>
      <c r="D99" s="228" t="s">
        <v>730</v>
      </c>
      <c r="E99" s="229" t="s">
        <v>615</v>
      </c>
      <c r="F99" s="230" t="s">
        <v>733</v>
      </c>
      <c r="G99" s="227"/>
      <c r="H99" s="231">
        <v>4.854</v>
      </c>
      <c r="I99" s="232"/>
      <c r="J99" s="227"/>
      <c r="K99" s="227"/>
      <c r="L99" s="233"/>
      <c r="M99" s="234"/>
      <c r="N99" s="235"/>
      <c r="O99" s="235"/>
      <c r="P99" s="235"/>
      <c r="Q99" s="235"/>
      <c r="R99" s="235"/>
      <c r="S99" s="235"/>
      <c r="T99" s="236"/>
      <c r="AT99" s="237" t="s">
        <v>730</v>
      </c>
      <c r="AU99" s="237" t="s">
        <v>669</v>
      </c>
      <c r="AV99" s="13" t="s">
        <v>726</v>
      </c>
      <c r="AW99" s="13" t="s">
        <v>620</v>
      </c>
      <c r="AX99" s="13" t="s">
        <v>602</v>
      </c>
      <c r="AY99" s="237" t="s">
        <v>719</v>
      </c>
    </row>
    <row r="100" spans="2:65" s="1" customFormat="1" ht="44.25" customHeight="1">
      <c r="B100" s="41"/>
      <c r="C100" s="189" t="s">
        <v>669</v>
      </c>
      <c r="D100" s="189" t="s">
        <v>721</v>
      </c>
      <c r="E100" s="190" t="s">
        <v>734</v>
      </c>
      <c r="F100" s="191" t="s">
        <v>735</v>
      </c>
      <c r="G100" s="192" t="s">
        <v>724</v>
      </c>
      <c r="H100" s="193">
        <v>1.456</v>
      </c>
      <c r="I100" s="194"/>
      <c r="J100" s="195">
        <f>ROUND(I100*H100,2)</f>
        <v>0</v>
      </c>
      <c r="K100" s="191" t="s">
        <v>725</v>
      </c>
      <c r="L100" s="61"/>
      <c r="M100" s="196" t="s">
        <v>615</v>
      </c>
      <c r="N100" s="197" t="s">
        <v>630</v>
      </c>
      <c r="O100" s="42"/>
      <c r="P100" s="198">
        <f>O100*H100</f>
        <v>0</v>
      </c>
      <c r="Q100" s="198">
        <v>0</v>
      </c>
      <c r="R100" s="198">
        <f>Q100*H100</f>
        <v>0</v>
      </c>
      <c r="S100" s="198">
        <v>0</v>
      </c>
      <c r="T100" s="199">
        <f>S100*H100</f>
        <v>0</v>
      </c>
      <c r="AR100" s="23" t="s">
        <v>726</v>
      </c>
      <c r="AT100" s="23" t="s">
        <v>721</v>
      </c>
      <c r="AU100" s="23" t="s">
        <v>669</v>
      </c>
      <c r="AY100" s="23" t="s">
        <v>719</v>
      </c>
      <c r="BE100" s="200">
        <f>IF(N100="základní",J100,0)</f>
        <v>0</v>
      </c>
      <c r="BF100" s="200">
        <f>IF(N100="snížená",J100,0)</f>
        <v>0</v>
      </c>
      <c r="BG100" s="200">
        <f>IF(N100="zákl. přenesená",J100,0)</f>
        <v>0</v>
      </c>
      <c r="BH100" s="200">
        <f>IF(N100="sníž. přenesená",J100,0)</f>
        <v>0</v>
      </c>
      <c r="BI100" s="200">
        <f>IF(N100="nulová",J100,0)</f>
        <v>0</v>
      </c>
      <c r="BJ100" s="23" t="s">
        <v>602</v>
      </c>
      <c r="BK100" s="200">
        <f>ROUND(I100*H100,2)</f>
        <v>0</v>
      </c>
      <c r="BL100" s="23" t="s">
        <v>726</v>
      </c>
      <c r="BM100" s="23" t="s">
        <v>736</v>
      </c>
    </row>
    <row r="101" spans="2:47" s="1" customFormat="1" ht="60">
      <c r="B101" s="41"/>
      <c r="C101" s="63"/>
      <c r="D101" s="201" t="s">
        <v>728</v>
      </c>
      <c r="E101" s="63"/>
      <c r="F101" s="202" t="s">
        <v>729</v>
      </c>
      <c r="G101" s="63"/>
      <c r="H101" s="63"/>
      <c r="I101" s="159"/>
      <c r="J101" s="63"/>
      <c r="K101" s="63"/>
      <c r="L101" s="61"/>
      <c r="M101" s="203"/>
      <c r="N101" s="42"/>
      <c r="O101" s="42"/>
      <c r="P101" s="42"/>
      <c r="Q101" s="42"/>
      <c r="R101" s="42"/>
      <c r="S101" s="42"/>
      <c r="T101" s="78"/>
      <c r="AT101" s="23" t="s">
        <v>728</v>
      </c>
      <c r="AU101" s="23" t="s">
        <v>669</v>
      </c>
    </row>
    <row r="102" spans="2:51" s="11" customFormat="1" ht="13.5">
      <c r="B102" s="204"/>
      <c r="C102" s="205"/>
      <c r="D102" s="201" t="s">
        <v>730</v>
      </c>
      <c r="E102" s="206" t="s">
        <v>615</v>
      </c>
      <c r="F102" s="207" t="s">
        <v>737</v>
      </c>
      <c r="G102" s="205"/>
      <c r="H102" s="208" t="s">
        <v>615</v>
      </c>
      <c r="I102" s="209"/>
      <c r="J102" s="205"/>
      <c r="K102" s="205"/>
      <c r="L102" s="210"/>
      <c r="M102" s="211"/>
      <c r="N102" s="212"/>
      <c r="O102" s="212"/>
      <c r="P102" s="212"/>
      <c r="Q102" s="212"/>
      <c r="R102" s="212"/>
      <c r="S102" s="212"/>
      <c r="T102" s="213"/>
      <c r="AT102" s="214" t="s">
        <v>730</v>
      </c>
      <c r="AU102" s="214" t="s">
        <v>669</v>
      </c>
      <c r="AV102" s="11" t="s">
        <v>602</v>
      </c>
      <c r="AW102" s="11" t="s">
        <v>620</v>
      </c>
      <c r="AX102" s="11" t="s">
        <v>659</v>
      </c>
      <c r="AY102" s="214" t="s">
        <v>719</v>
      </c>
    </row>
    <row r="103" spans="2:51" s="12" customFormat="1" ht="13.5">
      <c r="B103" s="215"/>
      <c r="C103" s="216"/>
      <c r="D103" s="201" t="s">
        <v>730</v>
      </c>
      <c r="E103" s="217" t="s">
        <v>615</v>
      </c>
      <c r="F103" s="218" t="s">
        <v>738</v>
      </c>
      <c r="G103" s="216"/>
      <c r="H103" s="219">
        <v>1.4562</v>
      </c>
      <c r="I103" s="220"/>
      <c r="J103" s="216"/>
      <c r="K103" s="216"/>
      <c r="L103" s="221"/>
      <c r="M103" s="222"/>
      <c r="N103" s="223"/>
      <c r="O103" s="223"/>
      <c r="P103" s="223"/>
      <c r="Q103" s="223"/>
      <c r="R103" s="223"/>
      <c r="S103" s="223"/>
      <c r="T103" s="224"/>
      <c r="AT103" s="225" t="s">
        <v>730</v>
      </c>
      <c r="AU103" s="225" t="s">
        <v>669</v>
      </c>
      <c r="AV103" s="12" t="s">
        <v>669</v>
      </c>
      <c r="AW103" s="12" t="s">
        <v>620</v>
      </c>
      <c r="AX103" s="12" t="s">
        <v>659</v>
      </c>
      <c r="AY103" s="225" t="s">
        <v>719</v>
      </c>
    </row>
    <row r="104" spans="2:51" s="13" customFormat="1" ht="13.5">
      <c r="B104" s="226"/>
      <c r="C104" s="227"/>
      <c r="D104" s="228" t="s">
        <v>730</v>
      </c>
      <c r="E104" s="229" t="s">
        <v>615</v>
      </c>
      <c r="F104" s="230" t="s">
        <v>733</v>
      </c>
      <c r="G104" s="227"/>
      <c r="H104" s="231">
        <v>1.4562</v>
      </c>
      <c r="I104" s="232"/>
      <c r="J104" s="227"/>
      <c r="K104" s="227"/>
      <c r="L104" s="233"/>
      <c r="M104" s="234"/>
      <c r="N104" s="235"/>
      <c r="O104" s="235"/>
      <c r="P104" s="235"/>
      <c r="Q104" s="235"/>
      <c r="R104" s="235"/>
      <c r="S104" s="235"/>
      <c r="T104" s="236"/>
      <c r="AT104" s="237" t="s">
        <v>730</v>
      </c>
      <c r="AU104" s="237" t="s">
        <v>669</v>
      </c>
      <c r="AV104" s="13" t="s">
        <v>726</v>
      </c>
      <c r="AW104" s="13" t="s">
        <v>620</v>
      </c>
      <c r="AX104" s="13" t="s">
        <v>602</v>
      </c>
      <c r="AY104" s="237" t="s">
        <v>719</v>
      </c>
    </row>
    <row r="105" spans="2:65" s="1" customFormat="1" ht="31.5" customHeight="1">
      <c r="B105" s="41"/>
      <c r="C105" s="189" t="s">
        <v>739</v>
      </c>
      <c r="D105" s="189" t="s">
        <v>721</v>
      </c>
      <c r="E105" s="190" t="s">
        <v>740</v>
      </c>
      <c r="F105" s="191" t="s">
        <v>741</v>
      </c>
      <c r="G105" s="192" t="s">
        <v>724</v>
      </c>
      <c r="H105" s="193">
        <v>2.611</v>
      </c>
      <c r="I105" s="194"/>
      <c r="J105" s="195">
        <f>ROUND(I105*H105,2)</f>
        <v>0</v>
      </c>
      <c r="K105" s="191" t="s">
        <v>725</v>
      </c>
      <c r="L105" s="61"/>
      <c r="M105" s="196" t="s">
        <v>615</v>
      </c>
      <c r="N105" s="197" t="s">
        <v>630</v>
      </c>
      <c r="O105" s="42"/>
      <c r="P105" s="198">
        <f>O105*H105</f>
        <v>0</v>
      </c>
      <c r="Q105" s="198">
        <v>0</v>
      </c>
      <c r="R105" s="198">
        <f>Q105*H105</f>
        <v>0</v>
      </c>
      <c r="S105" s="198">
        <v>0</v>
      </c>
      <c r="T105" s="199">
        <f>S105*H105</f>
        <v>0</v>
      </c>
      <c r="AR105" s="23" t="s">
        <v>726</v>
      </c>
      <c r="AT105" s="23" t="s">
        <v>721</v>
      </c>
      <c r="AU105" s="23" t="s">
        <v>669</v>
      </c>
      <c r="AY105" s="23" t="s">
        <v>719</v>
      </c>
      <c r="BE105" s="200">
        <f>IF(N105="základní",J105,0)</f>
        <v>0</v>
      </c>
      <c r="BF105" s="200">
        <f>IF(N105="snížená",J105,0)</f>
        <v>0</v>
      </c>
      <c r="BG105" s="200">
        <f>IF(N105="zákl. přenesená",J105,0)</f>
        <v>0</v>
      </c>
      <c r="BH105" s="200">
        <f>IF(N105="sníž. přenesená",J105,0)</f>
        <v>0</v>
      </c>
      <c r="BI105" s="200">
        <f>IF(N105="nulová",J105,0)</f>
        <v>0</v>
      </c>
      <c r="BJ105" s="23" t="s">
        <v>602</v>
      </c>
      <c r="BK105" s="200">
        <f>ROUND(I105*H105,2)</f>
        <v>0</v>
      </c>
      <c r="BL105" s="23" t="s">
        <v>726</v>
      </c>
      <c r="BM105" s="23" t="s">
        <v>742</v>
      </c>
    </row>
    <row r="106" spans="2:47" s="1" customFormat="1" ht="409.6">
      <c r="B106" s="41"/>
      <c r="C106" s="63"/>
      <c r="D106" s="201" t="s">
        <v>728</v>
      </c>
      <c r="E106" s="63"/>
      <c r="F106" s="202" t="s">
        <v>576</v>
      </c>
      <c r="G106" s="63"/>
      <c r="H106" s="63"/>
      <c r="I106" s="159"/>
      <c r="J106" s="63"/>
      <c r="K106" s="63"/>
      <c r="L106" s="61"/>
      <c r="M106" s="203"/>
      <c r="N106" s="42"/>
      <c r="O106" s="42"/>
      <c r="P106" s="42"/>
      <c r="Q106" s="42"/>
      <c r="R106" s="42"/>
      <c r="S106" s="42"/>
      <c r="T106" s="78"/>
      <c r="AT106" s="23" t="s">
        <v>728</v>
      </c>
      <c r="AU106" s="23" t="s">
        <v>669</v>
      </c>
    </row>
    <row r="107" spans="2:51" s="11" customFormat="1" ht="13.5">
      <c r="B107" s="204"/>
      <c r="C107" s="205"/>
      <c r="D107" s="201" t="s">
        <v>730</v>
      </c>
      <c r="E107" s="206" t="s">
        <v>615</v>
      </c>
      <c r="F107" s="207" t="s">
        <v>731</v>
      </c>
      <c r="G107" s="205"/>
      <c r="H107" s="208" t="s">
        <v>615</v>
      </c>
      <c r="I107" s="209"/>
      <c r="J107" s="205"/>
      <c r="K107" s="205"/>
      <c r="L107" s="210"/>
      <c r="M107" s="211"/>
      <c r="N107" s="212"/>
      <c r="O107" s="212"/>
      <c r="P107" s="212"/>
      <c r="Q107" s="212"/>
      <c r="R107" s="212"/>
      <c r="S107" s="212"/>
      <c r="T107" s="213"/>
      <c r="AT107" s="214" t="s">
        <v>730</v>
      </c>
      <c r="AU107" s="214" t="s">
        <v>669</v>
      </c>
      <c r="AV107" s="11" t="s">
        <v>602</v>
      </c>
      <c r="AW107" s="11" t="s">
        <v>620</v>
      </c>
      <c r="AX107" s="11" t="s">
        <v>659</v>
      </c>
      <c r="AY107" s="214" t="s">
        <v>719</v>
      </c>
    </row>
    <row r="108" spans="2:51" s="11" customFormat="1" ht="13.5">
      <c r="B108" s="204"/>
      <c r="C108" s="205"/>
      <c r="D108" s="201" t="s">
        <v>730</v>
      </c>
      <c r="E108" s="206" t="s">
        <v>615</v>
      </c>
      <c r="F108" s="207" t="s">
        <v>148</v>
      </c>
      <c r="G108" s="205"/>
      <c r="H108" s="208" t="s">
        <v>615</v>
      </c>
      <c r="I108" s="209"/>
      <c r="J108" s="205"/>
      <c r="K108" s="205"/>
      <c r="L108" s="210"/>
      <c r="M108" s="211"/>
      <c r="N108" s="212"/>
      <c r="O108" s="212"/>
      <c r="P108" s="212"/>
      <c r="Q108" s="212"/>
      <c r="R108" s="212"/>
      <c r="S108" s="212"/>
      <c r="T108" s="213"/>
      <c r="AT108" s="214" t="s">
        <v>730</v>
      </c>
      <c r="AU108" s="214" t="s">
        <v>669</v>
      </c>
      <c r="AV108" s="11" t="s">
        <v>602</v>
      </c>
      <c r="AW108" s="11" t="s">
        <v>620</v>
      </c>
      <c r="AX108" s="11" t="s">
        <v>659</v>
      </c>
      <c r="AY108" s="214" t="s">
        <v>719</v>
      </c>
    </row>
    <row r="109" spans="2:51" s="12" customFormat="1" ht="13.5">
      <c r="B109" s="215"/>
      <c r="C109" s="216"/>
      <c r="D109" s="201" t="s">
        <v>730</v>
      </c>
      <c r="E109" s="217" t="s">
        <v>615</v>
      </c>
      <c r="F109" s="218" t="s">
        <v>149</v>
      </c>
      <c r="G109" s="216"/>
      <c r="H109" s="219">
        <v>1.19</v>
      </c>
      <c r="I109" s="220"/>
      <c r="J109" s="216"/>
      <c r="K109" s="216"/>
      <c r="L109" s="221"/>
      <c r="M109" s="222"/>
      <c r="N109" s="223"/>
      <c r="O109" s="223"/>
      <c r="P109" s="223"/>
      <c r="Q109" s="223"/>
      <c r="R109" s="223"/>
      <c r="S109" s="223"/>
      <c r="T109" s="224"/>
      <c r="AT109" s="225" t="s">
        <v>730</v>
      </c>
      <c r="AU109" s="225" t="s">
        <v>669</v>
      </c>
      <c r="AV109" s="12" t="s">
        <v>669</v>
      </c>
      <c r="AW109" s="12" t="s">
        <v>620</v>
      </c>
      <c r="AX109" s="12" t="s">
        <v>659</v>
      </c>
      <c r="AY109" s="225" t="s">
        <v>719</v>
      </c>
    </row>
    <row r="110" spans="2:51" s="11" customFormat="1" ht="13.5">
      <c r="B110" s="204"/>
      <c r="C110" s="205"/>
      <c r="D110" s="201" t="s">
        <v>730</v>
      </c>
      <c r="E110" s="206" t="s">
        <v>615</v>
      </c>
      <c r="F110" s="207" t="s">
        <v>150</v>
      </c>
      <c r="G110" s="205"/>
      <c r="H110" s="208" t="s">
        <v>615</v>
      </c>
      <c r="I110" s="209"/>
      <c r="J110" s="205"/>
      <c r="K110" s="205"/>
      <c r="L110" s="210"/>
      <c r="M110" s="211"/>
      <c r="N110" s="212"/>
      <c r="O110" s="212"/>
      <c r="P110" s="212"/>
      <c r="Q110" s="212"/>
      <c r="R110" s="212"/>
      <c r="S110" s="212"/>
      <c r="T110" s="213"/>
      <c r="AT110" s="214" t="s">
        <v>730</v>
      </c>
      <c r="AU110" s="214" t="s">
        <v>669</v>
      </c>
      <c r="AV110" s="11" t="s">
        <v>602</v>
      </c>
      <c r="AW110" s="11" t="s">
        <v>620</v>
      </c>
      <c r="AX110" s="11" t="s">
        <v>659</v>
      </c>
      <c r="AY110" s="214" t="s">
        <v>719</v>
      </c>
    </row>
    <row r="111" spans="2:51" s="12" customFormat="1" ht="13.5">
      <c r="B111" s="215"/>
      <c r="C111" s="216"/>
      <c r="D111" s="201" t="s">
        <v>730</v>
      </c>
      <c r="E111" s="217" t="s">
        <v>615</v>
      </c>
      <c r="F111" s="218" t="s">
        <v>151</v>
      </c>
      <c r="G111" s="216"/>
      <c r="H111" s="219">
        <v>1.4208</v>
      </c>
      <c r="I111" s="220"/>
      <c r="J111" s="216"/>
      <c r="K111" s="216"/>
      <c r="L111" s="221"/>
      <c r="M111" s="222"/>
      <c r="N111" s="223"/>
      <c r="O111" s="223"/>
      <c r="P111" s="223"/>
      <c r="Q111" s="223"/>
      <c r="R111" s="223"/>
      <c r="S111" s="223"/>
      <c r="T111" s="224"/>
      <c r="AT111" s="225" t="s">
        <v>730</v>
      </c>
      <c r="AU111" s="225" t="s">
        <v>669</v>
      </c>
      <c r="AV111" s="12" t="s">
        <v>669</v>
      </c>
      <c r="AW111" s="12" t="s">
        <v>620</v>
      </c>
      <c r="AX111" s="12" t="s">
        <v>659</v>
      </c>
      <c r="AY111" s="225" t="s">
        <v>719</v>
      </c>
    </row>
    <row r="112" spans="2:51" s="13" customFormat="1" ht="13.5">
      <c r="B112" s="226"/>
      <c r="C112" s="227"/>
      <c r="D112" s="228" t="s">
        <v>730</v>
      </c>
      <c r="E112" s="229" t="s">
        <v>615</v>
      </c>
      <c r="F112" s="230" t="s">
        <v>733</v>
      </c>
      <c r="G112" s="227"/>
      <c r="H112" s="231">
        <v>2.6108</v>
      </c>
      <c r="I112" s="232"/>
      <c r="J112" s="227"/>
      <c r="K112" s="227"/>
      <c r="L112" s="233"/>
      <c r="M112" s="234"/>
      <c r="N112" s="235"/>
      <c r="O112" s="235"/>
      <c r="P112" s="235"/>
      <c r="Q112" s="235"/>
      <c r="R112" s="235"/>
      <c r="S112" s="235"/>
      <c r="T112" s="236"/>
      <c r="AT112" s="237" t="s">
        <v>730</v>
      </c>
      <c r="AU112" s="237" t="s">
        <v>669</v>
      </c>
      <c r="AV112" s="13" t="s">
        <v>726</v>
      </c>
      <c r="AW112" s="13" t="s">
        <v>620</v>
      </c>
      <c r="AX112" s="13" t="s">
        <v>602</v>
      </c>
      <c r="AY112" s="237" t="s">
        <v>719</v>
      </c>
    </row>
    <row r="113" spans="2:65" s="1" customFormat="1" ht="44.25" customHeight="1">
      <c r="B113" s="41"/>
      <c r="C113" s="189" t="s">
        <v>726</v>
      </c>
      <c r="D113" s="189" t="s">
        <v>721</v>
      </c>
      <c r="E113" s="190" t="s">
        <v>152</v>
      </c>
      <c r="F113" s="191" t="s">
        <v>153</v>
      </c>
      <c r="G113" s="192" t="s">
        <v>724</v>
      </c>
      <c r="H113" s="193">
        <v>2.243</v>
      </c>
      <c r="I113" s="194"/>
      <c r="J113" s="195">
        <f>ROUND(I113*H113,2)</f>
        <v>0</v>
      </c>
      <c r="K113" s="191" t="s">
        <v>725</v>
      </c>
      <c r="L113" s="61"/>
      <c r="M113" s="196" t="s">
        <v>615</v>
      </c>
      <c r="N113" s="197" t="s">
        <v>630</v>
      </c>
      <c r="O113" s="42"/>
      <c r="P113" s="198">
        <f>O113*H113</f>
        <v>0</v>
      </c>
      <c r="Q113" s="198">
        <v>0</v>
      </c>
      <c r="R113" s="198">
        <f>Q113*H113</f>
        <v>0</v>
      </c>
      <c r="S113" s="198">
        <v>0</v>
      </c>
      <c r="T113" s="199">
        <f>S113*H113</f>
        <v>0</v>
      </c>
      <c r="AR113" s="23" t="s">
        <v>726</v>
      </c>
      <c r="AT113" s="23" t="s">
        <v>721</v>
      </c>
      <c r="AU113" s="23" t="s">
        <v>669</v>
      </c>
      <c r="AY113" s="23" t="s">
        <v>719</v>
      </c>
      <c r="BE113" s="200">
        <f>IF(N113="základní",J113,0)</f>
        <v>0</v>
      </c>
      <c r="BF113" s="200">
        <f>IF(N113="snížená",J113,0)</f>
        <v>0</v>
      </c>
      <c r="BG113" s="200">
        <f>IF(N113="zákl. přenesená",J113,0)</f>
        <v>0</v>
      </c>
      <c r="BH113" s="200">
        <f>IF(N113="sníž. přenesená",J113,0)</f>
        <v>0</v>
      </c>
      <c r="BI113" s="200">
        <f>IF(N113="nulová",J113,0)</f>
        <v>0</v>
      </c>
      <c r="BJ113" s="23" t="s">
        <v>602</v>
      </c>
      <c r="BK113" s="200">
        <f>ROUND(I113*H113,2)</f>
        <v>0</v>
      </c>
      <c r="BL113" s="23" t="s">
        <v>726</v>
      </c>
      <c r="BM113" s="23" t="s">
        <v>154</v>
      </c>
    </row>
    <row r="114" spans="2:51" s="11" customFormat="1" ht="13.5">
      <c r="B114" s="204"/>
      <c r="C114" s="205"/>
      <c r="D114" s="201" t="s">
        <v>730</v>
      </c>
      <c r="E114" s="206" t="s">
        <v>615</v>
      </c>
      <c r="F114" s="207" t="s">
        <v>155</v>
      </c>
      <c r="G114" s="205"/>
      <c r="H114" s="208" t="s">
        <v>615</v>
      </c>
      <c r="I114" s="209"/>
      <c r="J114" s="205"/>
      <c r="K114" s="205"/>
      <c r="L114" s="210"/>
      <c r="M114" s="211"/>
      <c r="N114" s="212"/>
      <c r="O114" s="212"/>
      <c r="P114" s="212"/>
      <c r="Q114" s="212"/>
      <c r="R114" s="212"/>
      <c r="S114" s="212"/>
      <c r="T114" s="213"/>
      <c r="AT114" s="214" t="s">
        <v>730</v>
      </c>
      <c r="AU114" s="214" t="s">
        <v>669</v>
      </c>
      <c r="AV114" s="11" t="s">
        <v>602</v>
      </c>
      <c r="AW114" s="11" t="s">
        <v>620</v>
      </c>
      <c r="AX114" s="11" t="s">
        <v>659</v>
      </c>
      <c r="AY114" s="214" t="s">
        <v>719</v>
      </c>
    </row>
    <row r="115" spans="2:51" s="12" customFormat="1" ht="13.5">
      <c r="B115" s="215"/>
      <c r="C115" s="216"/>
      <c r="D115" s="201" t="s">
        <v>730</v>
      </c>
      <c r="E115" s="217" t="s">
        <v>615</v>
      </c>
      <c r="F115" s="218" t="s">
        <v>156</v>
      </c>
      <c r="G115" s="216"/>
      <c r="H115" s="219">
        <v>2.243</v>
      </c>
      <c r="I115" s="220"/>
      <c r="J115" s="216"/>
      <c r="K115" s="216"/>
      <c r="L115" s="221"/>
      <c r="M115" s="222"/>
      <c r="N115" s="223"/>
      <c r="O115" s="223"/>
      <c r="P115" s="223"/>
      <c r="Q115" s="223"/>
      <c r="R115" s="223"/>
      <c r="S115" s="223"/>
      <c r="T115" s="224"/>
      <c r="AT115" s="225" t="s">
        <v>730</v>
      </c>
      <c r="AU115" s="225" t="s">
        <v>669</v>
      </c>
      <c r="AV115" s="12" t="s">
        <v>669</v>
      </c>
      <c r="AW115" s="12" t="s">
        <v>620</v>
      </c>
      <c r="AX115" s="12" t="s">
        <v>659</v>
      </c>
      <c r="AY115" s="225" t="s">
        <v>719</v>
      </c>
    </row>
    <row r="116" spans="2:51" s="13" customFormat="1" ht="13.5">
      <c r="B116" s="226"/>
      <c r="C116" s="227"/>
      <c r="D116" s="228" t="s">
        <v>730</v>
      </c>
      <c r="E116" s="229" t="s">
        <v>615</v>
      </c>
      <c r="F116" s="230" t="s">
        <v>733</v>
      </c>
      <c r="G116" s="227"/>
      <c r="H116" s="231">
        <v>2.243</v>
      </c>
      <c r="I116" s="232"/>
      <c r="J116" s="227"/>
      <c r="K116" s="227"/>
      <c r="L116" s="233"/>
      <c r="M116" s="234"/>
      <c r="N116" s="235"/>
      <c r="O116" s="235"/>
      <c r="P116" s="235"/>
      <c r="Q116" s="235"/>
      <c r="R116" s="235"/>
      <c r="S116" s="235"/>
      <c r="T116" s="236"/>
      <c r="AT116" s="237" t="s">
        <v>730</v>
      </c>
      <c r="AU116" s="237" t="s">
        <v>669</v>
      </c>
      <c r="AV116" s="13" t="s">
        <v>726</v>
      </c>
      <c r="AW116" s="13" t="s">
        <v>620</v>
      </c>
      <c r="AX116" s="13" t="s">
        <v>602</v>
      </c>
      <c r="AY116" s="237" t="s">
        <v>719</v>
      </c>
    </row>
    <row r="117" spans="2:65" s="1" customFormat="1" ht="44.25" customHeight="1">
      <c r="B117" s="41"/>
      <c r="C117" s="189" t="s">
        <v>157</v>
      </c>
      <c r="D117" s="189" t="s">
        <v>721</v>
      </c>
      <c r="E117" s="190" t="s">
        <v>158</v>
      </c>
      <c r="F117" s="191" t="s">
        <v>159</v>
      </c>
      <c r="G117" s="192" t="s">
        <v>724</v>
      </c>
      <c r="H117" s="193">
        <v>4.486</v>
      </c>
      <c r="I117" s="194"/>
      <c r="J117" s="195">
        <f>ROUND(I117*H117,2)</f>
        <v>0</v>
      </c>
      <c r="K117" s="191" t="s">
        <v>725</v>
      </c>
      <c r="L117" s="61"/>
      <c r="M117" s="196" t="s">
        <v>615</v>
      </c>
      <c r="N117" s="197" t="s">
        <v>630</v>
      </c>
      <c r="O117" s="42"/>
      <c r="P117" s="198">
        <f>O117*H117</f>
        <v>0</v>
      </c>
      <c r="Q117" s="198">
        <v>0</v>
      </c>
      <c r="R117" s="198">
        <f>Q117*H117</f>
        <v>0</v>
      </c>
      <c r="S117" s="198">
        <v>0</v>
      </c>
      <c r="T117" s="199">
        <f>S117*H117</f>
        <v>0</v>
      </c>
      <c r="AR117" s="23" t="s">
        <v>726</v>
      </c>
      <c r="AT117" s="23" t="s">
        <v>721</v>
      </c>
      <c r="AU117" s="23" t="s">
        <v>669</v>
      </c>
      <c r="AY117" s="23" t="s">
        <v>719</v>
      </c>
      <c r="BE117" s="200">
        <f>IF(N117="základní",J117,0)</f>
        <v>0</v>
      </c>
      <c r="BF117" s="200">
        <f>IF(N117="snížená",J117,0)</f>
        <v>0</v>
      </c>
      <c r="BG117" s="200">
        <f>IF(N117="zákl. přenesená",J117,0)</f>
        <v>0</v>
      </c>
      <c r="BH117" s="200">
        <f>IF(N117="sníž. přenesená",J117,0)</f>
        <v>0</v>
      </c>
      <c r="BI117" s="200">
        <f>IF(N117="nulová",J117,0)</f>
        <v>0</v>
      </c>
      <c r="BJ117" s="23" t="s">
        <v>602</v>
      </c>
      <c r="BK117" s="200">
        <f>ROUND(I117*H117,2)</f>
        <v>0</v>
      </c>
      <c r="BL117" s="23" t="s">
        <v>726</v>
      </c>
      <c r="BM117" s="23" t="s">
        <v>160</v>
      </c>
    </row>
    <row r="118" spans="2:51" s="11" customFormat="1" ht="13.5">
      <c r="B118" s="204"/>
      <c r="C118" s="205"/>
      <c r="D118" s="201" t="s">
        <v>730</v>
      </c>
      <c r="E118" s="206" t="s">
        <v>615</v>
      </c>
      <c r="F118" s="207" t="s">
        <v>161</v>
      </c>
      <c r="G118" s="205"/>
      <c r="H118" s="208" t="s">
        <v>615</v>
      </c>
      <c r="I118" s="209"/>
      <c r="J118" s="205"/>
      <c r="K118" s="205"/>
      <c r="L118" s="210"/>
      <c r="M118" s="211"/>
      <c r="N118" s="212"/>
      <c r="O118" s="212"/>
      <c r="P118" s="212"/>
      <c r="Q118" s="212"/>
      <c r="R118" s="212"/>
      <c r="S118" s="212"/>
      <c r="T118" s="213"/>
      <c r="AT118" s="214" t="s">
        <v>730</v>
      </c>
      <c r="AU118" s="214" t="s">
        <v>669</v>
      </c>
      <c r="AV118" s="11" t="s">
        <v>602</v>
      </c>
      <c r="AW118" s="11" t="s">
        <v>620</v>
      </c>
      <c r="AX118" s="11" t="s">
        <v>659</v>
      </c>
      <c r="AY118" s="214" t="s">
        <v>719</v>
      </c>
    </row>
    <row r="119" spans="2:51" s="12" customFormat="1" ht="13.5">
      <c r="B119" s="215"/>
      <c r="C119" s="216"/>
      <c r="D119" s="201" t="s">
        <v>730</v>
      </c>
      <c r="E119" s="217" t="s">
        <v>615</v>
      </c>
      <c r="F119" s="218" t="s">
        <v>162</v>
      </c>
      <c r="G119" s="216"/>
      <c r="H119" s="219">
        <v>4.486</v>
      </c>
      <c r="I119" s="220"/>
      <c r="J119" s="216"/>
      <c r="K119" s="216"/>
      <c r="L119" s="221"/>
      <c r="M119" s="222"/>
      <c r="N119" s="223"/>
      <c r="O119" s="223"/>
      <c r="P119" s="223"/>
      <c r="Q119" s="223"/>
      <c r="R119" s="223"/>
      <c r="S119" s="223"/>
      <c r="T119" s="224"/>
      <c r="AT119" s="225" t="s">
        <v>730</v>
      </c>
      <c r="AU119" s="225" t="s">
        <v>669</v>
      </c>
      <c r="AV119" s="12" t="s">
        <v>669</v>
      </c>
      <c r="AW119" s="12" t="s">
        <v>620</v>
      </c>
      <c r="AX119" s="12" t="s">
        <v>659</v>
      </c>
      <c r="AY119" s="225" t="s">
        <v>719</v>
      </c>
    </row>
    <row r="120" spans="2:51" s="13" customFormat="1" ht="13.5">
      <c r="B120" s="226"/>
      <c r="C120" s="227"/>
      <c r="D120" s="228" t="s">
        <v>730</v>
      </c>
      <c r="E120" s="229" t="s">
        <v>615</v>
      </c>
      <c r="F120" s="230" t="s">
        <v>733</v>
      </c>
      <c r="G120" s="227"/>
      <c r="H120" s="231">
        <v>4.486</v>
      </c>
      <c r="I120" s="232"/>
      <c r="J120" s="227"/>
      <c r="K120" s="227"/>
      <c r="L120" s="233"/>
      <c r="M120" s="234"/>
      <c r="N120" s="235"/>
      <c r="O120" s="235"/>
      <c r="P120" s="235"/>
      <c r="Q120" s="235"/>
      <c r="R120" s="235"/>
      <c r="S120" s="235"/>
      <c r="T120" s="236"/>
      <c r="AT120" s="237" t="s">
        <v>730</v>
      </c>
      <c r="AU120" s="237" t="s">
        <v>669</v>
      </c>
      <c r="AV120" s="13" t="s">
        <v>726</v>
      </c>
      <c r="AW120" s="13" t="s">
        <v>620</v>
      </c>
      <c r="AX120" s="13" t="s">
        <v>602</v>
      </c>
      <c r="AY120" s="237" t="s">
        <v>719</v>
      </c>
    </row>
    <row r="121" spans="2:65" s="1" customFormat="1" ht="44.25" customHeight="1">
      <c r="B121" s="41"/>
      <c r="C121" s="189" t="s">
        <v>163</v>
      </c>
      <c r="D121" s="189" t="s">
        <v>721</v>
      </c>
      <c r="E121" s="190" t="s">
        <v>164</v>
      </c>
      <c r="F121" s="191" t="s">
        <v>165</v>
      </c>
      <c r="G121" s="192" t="s">
        <v>724</v>
      </c>
      <c r="H121" s="193">
        <v>2.243</v>
      </c>
      <c r="I121" s="194"/>
      <c r="J121" s="195">
        <f>ROUND(I121*H121,2)</f>
        <v>0</v>
      </c>
      <c r="K121" s="191" t="s">
        <v>725</v>
      </c>
      <c r="L121" s="61"/>
      <c r="M121" s="196" t="s">
        <v>615</v>
      </c>
      <c r="N121" s="197" t="s">
        <v>630</v>
      </c>
      <c r="O121" s="42"/>
      <c r="P121" s="198">
        <f>O121*H121</f>
        <v>0</v>
      </c>
      <c r="Q121" s="198">
        <v>0</v>
      </c>
      <c r="R121" s="198">
        <f>Q121*H121</f>
        <v>0</v>
      </c>
      <c r="S121" s="198">
        <v>0</v>
      </c>
      <c r="T121" s="199">
        <f>S121*H121</f>
        <v>0</v>
      </c>
      <c r="AR121" s="23" t="s">
        <v>726</v>
      </c>
      <c r="AT121" s="23" t="s">
        <v>721</v>
      </c>
      <c r="AU121" s="23" t="s">
        <v>669</v>
      </c>
      <c r="AY121" s="23" t="s">
        <v>719</v>
      </c>
      <c r="BE121" s="200">
        <f>IF(N121="základní",J121,0)</f>
        <v>0</v>
      </c>
      <c r="BF121" s="200">
        <f>IF(N121="snížená",J121,0)</f>
        <v>0</v>
      </c>
      <c r="BG121" s="200">
        <f>IF(N121="zákl. přenesená",J121,0)</f>
        <v>0</v>
      </c>
      <c r="BH121" s="200">
        <f>IF(N121="sníž. přenesená",J121,0)</f>
        <v>0</v>
      </c>
      <c r="BI121" s="200">
        <f>IF(N121="nulová",J121,0)</f>
        <v>0</v>
      </c>
      <c r="BJ121" s="23" t="s">
        <v>602</v>
      </c>
      <c r="BK121" s="200">
        <f>ROUND(I121*H121,2)</f>
        <v>0</v>
      </c>
      <c r="BL121" s="23" t="s">
        <v>726</v>
      </c>
      <c r="BM121" s="23" t="s">
        <v>166</v>
      </c>
    </row>
    <row r="122" spans="2:47" s="1" customFormat="1" ht="192">
      <c r="B122" s="41"/>
      <c r="C122" s="63"/>
      <c r="D122" s="201" t="s">
        <v>728</v>
      </c>
      <c r="E122" s="63"/>
      <c r="F122" s="202" t="s">
        <v>167</v>
      </c>
      <c r="G122" s="63"/>
      <c r="H122" s="63"/>
      <c r="I122" s="159"/>
      <c r="J122" s="63"/>
      <c r="K122" s="63"/>
      <c r="L122" s="61"/>
      <c r="M122" s="203"/>
      <c r="N122" s="42"/>
      <c r="O122" s="42"/>
      <c r="P122" s="42"/>
      <c r="Q122" s="42"/>
      <c r="R122" s="42"/>
      <c r="S122" s="42"/>
      <c r="T122" s="78"/>
      <c r="AT122" s="23" t="s">
        <v>728</v>
      </c>
      <c r="AU122" s="23" t="s">
        <v>669</v>
      </c>
    </row>
    <row r="123" spans="2:51" s="11" customFormat="1" ht="13.5">
      <c r="B123" s="204"/>
      <c r="C123" s="205"/>
      <c r="D123" s="201" t="s">
        <v>730</v>
      </c>
      <c r="E123" s="206" t="s">
        <v>615</v>
      </c>
      <c r="F123" s="207" t="s">
        <v>168</v>
      </c>
      <c r="G123" s="205"/>
      <c r="H123" s="208" t="s">
        <v>615</v>
      </c>
      <c r="I123" s="209"/>
      <c r="J123" s="205"/>
      <c r="K123" s="205"/>
      <c r="L123" s="210"/>
      <c r="M123" s="211"/>
      <c r="N123" s="212"/>
      <c r="O123" s="212"/>
      <c r="P123" s="212"/>
      <c r="Q123" s="212"/>
      <c r="R123" s="212"/>
      <c r="S123" s="212"/>
      <c r="T123" s="213"/>
      <c r="AT123" s="214" t="s">
        <v>730</v>
      </c>
      <c r="AU123" s="214" t="s">
        <v>669</v>
      </c>
      <c r="AV123" s="11" t="s">
        <v>602</v>
      </c>
      <c r="AW123" s="11" t="s">
        <v>620</v>
      </c>
      <c r="AX123" s="11" t="s">
        <v>659</v>
      </c>
      <c r="AY123" s="214" t="s">
        <v>719</v>
      </c>
    </row>
    <row r="124" spans="2:51" s="12" customFormat="1" ht="13.5">
      <c r="B124" s="215"/>
      <c r="C124" s="216"/>
      <c r="D124" s="228" t="s">
        <v>730</v>
      </c>
      <c r="E124" s="238" t="s">
        <v>615</v>
      </c>
      <c r="F124" s="239" t="s">
        <v>169</v>
      </c>
      <c r="G124" s="216"/>
      <c r="H124" s="240">
        <v>2.243</v>
      </c>
      <c r="I124" s="220"/>
      <c r="J124" s="216"/>
      <c r="K124" s="216"/>
      <c r="L124" s="221"/>
      <c r="M124" s="222"/>
      <c r="N124" s="223"/>
      <c r="O124" s="223"/>
      <c r="P124" s="223"/>
      <c r="Q124" s="223"/>
      <c r="R124" s="223"/>
      <c r="S124" s="223"/>
      <c r="T124" s="224"/>
      <c r="AT124" s="225" t="s">
        <v>730</v>
      </c>
      <c r="AU124" s="225" t="s">
        <v>669</v>
      </c>
      <c r="AV124" s="12" t="s">
        <v>669</v>
      </c>
      <c r="AW124" s="12" t="s">
        <v>620</v>
      </c>
      <c r="AX124" s="12" t="s">
        <v>602</v>
      </c>
      <c r="AY124" s="225" t="s">
        <v>719</v>
      </c>
    </row>
    <row r="125" spans="2:65" s="1" customFormat="1" ht="44.25" customHeight="1">
      <c r="B125" s="41"/>
      <c r="C125" s="189" t="s">
        <v>170</v>
      </c>
      <c r="D125" s="189" t="s">
        <v>721</v>
      </c>
      <c r="E125" s="190" t="s">
        <v>171</v>
      </c>
      <c r="F125" s="191" t="s">
        <v>172</v>
      </c>
      <c r="G125" s="192" t="s">
        <v>724</v>
      </c>
      <c r="H125" s="193">
        <v>13.458</v>
      </c>
      <c r="I125" s="194"/>
      <c r="J125" s="195">
        <f>ROUND(I125*H125,2)</f>
        <v>0</v>
      </c>
      <c r="K125" s="191" t="s">
        <v>725</v>
      </c>
      <c r="L125" s="61"/>
      <c r="M125" s="196" t="s">
        <v>615</v>
      </c>
      <c r="N125" s="197" t="s">
        <v>630</v>
      </c>
      <c r="O125" s="42"/>
      <c r="P125" s="198">
        <f>O125*H125</f>
        <v>0</v>
      </c>
      <c r="Q125" s="198">
        <v>0</v>
      </c>
      <c r="R125" s="198">
        <f>Q125*H125</f>
        <v>0</v>
      </c>
      <c r="S125" s="198">
        <v>0</v>
      </c>
      <c r="T125" s="199">
        <f>S125*H125</f>
        <v>0</v>
      </c>
      <c r="AR125" s="23" t="s">
        <v>726</v>
      </c>
      <c r="AT125" s="23" t="s">
        <v>721</v>
      </c>
      <c r="AU125" s="23" t="s">
        <v>669</v>
      </c>
      <c r="AY125" s="23" t="s">
        <v>719</v>
      </c>
      <c r="BE125" s="200">
        <f>IF(N125="základní",J125,0)</f>
        <v>0</v>
      </c>
      <c r="BF125" s="200">
        <f>IF(N125="snížená",J125,0)</f>
        <v>0</v>
      </c>
      <c r="BG125" s="200">
        <f>IF(N125="zákl. přenesená",J125,0)</f>
        <v>0</v>
      </c>
      <c r="BH125" s="200">
        <f>IF(N125="sníž. přenesená",J125,0)</f>
        <v>0</v>
      </c>
      <c r="BI125" s="200">
        <f>IF(N125="nulová",J125,0)</f>
        <v>0</v>
      </c>
      <c r="BJ125" s="23" t="s">
        <v>602</v>
      </c>
      <c r="BK125" s="200">
        <f>ROUND(I125*H125,2)</f>
        <v>0</v>
      </c>
      <c r="BL125" s="23" t="s">
        <v>726</v>
      </c>
      <c r="BM125" s="23" t="s">
        <v>173</v>
      </c>
    </row>
    <row r="126" spans="2:47" s="1" customFormat="1" ht="192">
      <c r="B126" s="41"/>
      <c r="C126" s="63"/>
      <c r="D126" s="201" t="s">
        <v>728</v>
      </c>
      <c r="E126" s="63"/>
      <c r="F126" s="202" t="s">
        <v>167</v>
      </c>
      <c r="G126" s="63"/>
      <c r="H126" s="63"/>
      <c r="I126" s="159"/>
      <c r="J126" s="63"/>
      <c r="K126" s="63"/>
      <c r="L126" s="61"/>
      <c r="M126" s="203"/>
      <c r="N126" s="42"/>
      <c r="O126" s="42"/>
      <c r="P126" s="42"/>
      <c r="Q126" s="42"/>
      <c r="R126" s="42"/>
      <c r="S126" s="42"/>
      <c r="T126" s="78"/>
      <c r="AT126" s="23" t="s">
        <v>728</v>
      </c>
      <c r="AU126" s="23" t="s">
        <v>669</v>
      </c>
    </row>
    <row r="127" spans="2:51" s="11" customFormat="1" ht="13.5">
      <c r="B127" s="204"/>
      <c r="C127" s="205"/>
      <c r="D127" s="201" t="s">
        <v>730</v>
      </c>
      <c r="E127" s="206" t="s">
        <v>615</v>
      </c>
      <c r="F127" s="207" t="s">
        <v>174</v>
      </c>
      <c r="G127" s="205"/>
      <c r="H127" s="208" t="s">
        <v>615</v>
      </c>
      <c r="I127" s="209"/>
      <c r="J127" s="205"/>
      <c r="K127" s="205"/>
      <c r="L127" s="210"/>
      <c r="M127" s="211"/>
      <c r="N127" s="212"/>
      <c r="O127" s="212"/>
      <c r="P127" s="212"/>
      <c r="Q127" s="212"/>
      <c r="R127" s="212"/>
      <c r="S127" s="212"/>
      <c r="T127" s="213"/>
      <c r="AT127" s="214" t="s">
        <v>730</v>
      </c>
      <c r="AU127" s="214" t="s">
        <v>669</v>
      </c>
      <c r="AV127" s="11" t="s">
        <v>602</v>
      </c>
      <c r="AW127" s="11" t="s">
        <v>620</v>
      </c>
      <c r="AX127" s="11" t="s">
        <v>659</v>
      </c>
      <c r="AY127" s="214" t="s">
        <v>719</v>
      </c>
    </row>
    <row r="128" spans="2:51" s="12" customFormat="1" ht="13.5">
      <c r="B128" s="215"/>
      <c r="C128" s="216"/>
      <c r="D128" s="201" t="s">
        <v>730</v>
      </c>
      <c r="E128" s="217" t="s">
        <v>615</v>
      </c>
      <c r="F128" s="218" t="s">
        <v>175</v>
      </c>
      <c r="G128" s="216"/>
      <c r="H128" s="219">
        <v>13.458</v>
      </c>
      <c r="I128" s="220"/>
      <c r="J128" s="216"/>
      <c r="K128" s="216"/>
      <c r="L128" s="221"/>
      <c r="M128" s="222"/>
      <c r="N128" s="223"/>
      <c r="O128" s="223"/>
      <c r="P128" s="223"/>
      <c r="Q128" s="223"/>
      <c r="R128" s="223"/>
      <c r="S128" s="223"/>
      <c r="T128" s="224"/>
      <c r="AT128" s="225" t="s">
        <v>730</v>
      </c>
      <c r="AU128" s="225" t="s">
        <v>669</v>
      </c>
      <c r="AV128" s="12" t="s">
        <v>669</v>
      </c>
      <c r="AW128" s="12" t="s">
        <v>620</v>
      </c>
      <c r="AX128" s="12" t="s">
        <v>659</v>
      </c>
      <c r="AY128" s="225" t="s">
        <v>719</v>
      </c>
    </row>
    <row r="129" spans="2:51" s="13" customFormat="1" ht="13.5">
      <c r="B129" s="226"/>
      <c r="C129" s="227"/>
      <c r="D129" s="228" t="s">
        <v>730</v>
      </c>
      <c r="E129" s="229" t="s">
        <v>615</v>
      </c>
      <c r="F129" s="230" t="s">
        <v>733</v>
      </c>
      <c r="G129" s="227"/>
      <c r="H129" s="231">
        <v>13.458</v>
      </c>
      <c r="I129" s="232"/>
      <c r="J129" s="227"/>
      <c r="K129" s="227"/>
      <c r="L129" s="233"/>
      <c r="M129" s="234"/>
      <c r="N129" s="235"/>
      <c r="O129" s="235"/>
      <c r="P129" s="235"/>
      <c r="Q129" s="235"/>
      <c r="R129" s="235"/>
      <c r="S129" s="235"/>
      <c r="T129" s="236"/>
      <c r="AT129" s="237" t="s">
        <v>730</v>
      </c>
      <c r="AU129" s="237" t="s">
        <v>669</v>
      </c>
      <c r="AV129" s="13" t="s">
        <v>726</v>
      </c>
      <c r="AW129" s="13" t="s">
        <v>620</v>
      </c>
      <c r="AX129" s="13" t="s">
        <v>602</v>
      </c>
      <c r="AY129" s="237" t="s">
        <v>719</v>
      </c>
    </row>
    <row r="130" spans="2:65" s="1" customFormat="1" ht="22.5" customHeight="1">
      <c r="B130" s="41"/>
      <c r="C130" s="189" t="s">
        <v>176</v>
      </c>
      <c r="D130" s="189" t="s">
        <v>721</v>
      </c>
      <c r="E130" s="190" t="s">
        <v>177</v>
      </c>
      <c r="F130" s="191" t="s">
        <v>178</v>
      </c>
      <c r="G130" s="192" t="s">
        <v>179</v>
      </c>
      <c r="H130" s="193">
        <v>3.925</v>
      </c>
      <c r="I130" s="194"/>
      <c r="J130" s="195">
        <f>ROUND(I130*H130,2)</f>
        <v>0</v>
      </c>
      <c r="K130" s="191" t="s">
        <v>725</v>
      </c>
      <c r="L130" s="61"/>
      <c r="M130" s="196" t="s">
        <v>615</v>
      </c>
      <c r="N130" s="197" t="s">
        <v>630</v>
      </c>
      <c r="O130" s="42"/>
      <c r="P130" s="198">
        <f>O130*H130</f>
        <v>0</v>
      </c>
      <c r="Q130" s="198">
        <v>0</v>
      </c>
      <c r="R130" s="198">
        <f>Q130*H130</f>
        <v>0</v>
      </c>
      <c r="S130" s="198">
        <v>0</v>
      </c>
      <c r="T130" s="199">
        <f>S130*H130</f>
        <v>0</v>
      </c>
      <c r="AR130" s="23" t="s">
        <v>726</v>
      </c>
      <c r="AT130" s="23" t="s">
        <v>721</v>
      </c>
      <c r="AU130" s="23" t="s">
        <v>669</v>
      </c>
      <c r="AY130" s="23" t="s">
        <v>719</v>
      </c>
      <c r="BE130" s="200">
        <f>IF(N130="základní",J130,0)</f>
        <v>0</v>
      </c>
      <c r="BF130" s="200">
        <f>IF(N130="snížená",J130,0)</f>
        <v>0</v>
      </c>
      <c r="BG130" s="200">
        <f>IF(N130="zákl. přenesená",J130,0)</f>
        <v>0</v>
      </c>
      <c r="BH130" s="200">
        <f>IF(N130="sníž. přenesená",J130,0)</f>
        <v>0</v>
      </c>
      <c r="BI130" s="200">
        <f>IF(N130="nulová",J130,0)</f>
        <v>0</v>
      </c>
      <c r="BJ130" s="23" t="s">
        <v>602</v>
      </c>
      <c r="BK130" s="200">
        <f>ROUND(I130*H130,2)</f>
        <v>0</v>
      </c>
      <c r="BL130" s="23" t="s">
        <v>726</v>
      </c>
      <c r="BM130" s="23" t="s">
        <v>180</v>
      </c>
    </row>
    <row r="131" spans="2:47" s="1" customFormat="1" ht="276">
      <c r="B131" s="41"/>
      <c r="C131" s="63"/>
      <c r="D131" s="201" t="s">
        <v>728</v>
      </c>
      <c r="E131" s="63"/>
      <c r="F131" s="202" t="s">
        <v>181</v>
      </c>
      <c r="G131" s="63"/>
      <c r="H131" s="63"/>
      <c r="I131" s="159"/>
      <c r="J131" s="63"/>
      <c r="K131" s="63"/>
      <c r="L131" s="61"/>
      <c r="M131" s="203"/>
      <c r="N131" s="42"/>
      <c r="O131" s="42"/>
      <c r="P131" s="42"/>
      <c r="Q131" s="42"/>
      <c r="R131" s="42"/>
      <c r="S131" s="42"/>
      <c r="T131" s="78"/>
      <c r="AT131" s="23" t="s">
        <v>728</v>
      </c>
      <c r="AU131" s="23" t="s">
        <v>669</v>
      </c>
    </row>
    <row r="132" spans="2:51" s="11" customFormat="1" ht="13.5">
      <c r="B132" s="204"/>
      <c r="C132" s="205"/>
      <c r="D132" s="201" t="s">
        <v>730</v>
      </c>
      <c r="E132" s="206" t="s">
        <v>615</v>
      </c>
      <c r="F132" s="207" t="s">
        <v>168</v>
      </c>
      <c r="G132" s="205"/>
      <c r="H132" s="208" t="s">
        <v>615</v>
      </c>
      <c r="I132" s="209"/>
      <c r="J132" s="205"/>
      <c r="K132" s="205"/>
      <c r="L132" s="210"/>
      <c r="M132" s="211"/>
      <c r="N132" s="212"/>
      <c r="O132" s="212"/>
      <c r="P132" s="212"/>
      <c r="Q132" s="212"/>
      <c r="R132" s="212"/>
      <c r="S132" s="212"/>
      <c r="T132" s="213"/>
      <c r="AT132" s="214" t="s">
        <v>730</v>
      </c>
      <c r="AU132" s="214" t="s">
        <v>669</v>
      </c>
      <c r="AV132" s="11" t="s">
        <v>602</v>
      </c>
      <c r="AW132" s="11" t="s">
        <v>620</v>
      </c>
      <c r="AX132" s="11" t="s">
        <v>659</v>
      </c>
      <c r="AY132" s="214" t="s">
        <v>719</v>
      </c>
    </row>
    <row r="133" spans="2:51" s="12" customFormat="1" ht="13.5">
      <c r="B133" s="215"/>
      <c r="C133" s="216"/>
      <c r="D133" s="201" t="s">
        <v>730</v>
      </c>
      <c r="E133" s="217" t="s">
        <v>615</v>
      </c>
      <c r="F133" s="218" t="s">
        <v>182</v>
      </c>
      <c r="G133" s="216"/>
      <c r="H133" s="219">
        <v>3.92525</v>
      </c>
      <c r="I133" s="220"/>
      <c r="J133" s="216"/>
      <c r="K133" s="216"/>
      <c r="L133" s="221"/>
      <c r="M133" s="222"/>
      <c r="N133" s="223"/>
      <c r="O133" s="223"/>
      <c r="P133" s="223"/>
      <c r="Q133" s="223"/>
      <c r="R133" s="223"/>
      <c r="S133" s="223"/>
      <c r="T133" s="224"/>
      <c r="AT133" s="225" t="s">
        <v>730</v>
      </c>
      <c r="AU133" s="225" t="s">
        <v>669</v>
      </c>
      <c r="AV133" s="12" t="s">
        <v>669</v>
      </c>
      <c r="AW133" s="12" t="s">
        <v>620</v>
      </c>
      <c r="AX133" s="12" t="s">
        <v>659</v>
      </c>
      <c r="AY133" s="225" t="s">
        <v>719</v>
      </c>
    </row>
    <row r="134" spans="2:51" s="13" customFormat="1" ht="13.5">
      <c r="B134" s="226"/>
      <c r="C134" s="227"/>
      <c r="D134" s="228" t="s">
        <v>730</v>
      </c>
      <c r="E134" s="229" t="s">
        <v>615</v>
      </c>
      <c r="F134" s="230" t="s">
        <v>733</v>
      </c>
      <c r="G134" s="227"/>
      <c r="H134" s="231">
        <v>3.92525</v>
      </c>
      <c r="I134" s="232"/>
      <c r="J134" s="227"/>
      <c r="K134" s="227"/>
      <c r="L134" s="233"/>
      <c r="M134" s="234"/>
      <c r="N134" s="235"/>
      <c r="O134" s="235"/>
      <c r="P134" s="235"/>
      <c r="Q134" s="235"/>
      <c r="R134" s="235"/>
      <c r="S134" s="235"/>
      <c r="T134" s="236"/>
      <c r="AT134" s="237" t="s">
        <v>730</v>
      </c>
      <c r="AU134" s="237" t="s">
        <v>669</v>
      </c>
      <c r="AV134" s="13" t="s">
        <v>726</v>
      </c>
      <c r="AW134" s="13" t="s">
        <v>620</v>
      </c>
      <c r="AX134" s="13" t="s">
        <v>602</v>
      </c>
      <c r="AY134" s="237" t="s">
        <v>719</v>
      </c>
    </row>
    <row r="135" spans="2:65" s="1" customFormat="1" ht="22.5" customHeight="1">
      <c r="B135" s="41"/>
      <c r="C135" s="189" t="s">
        <v>183</v>
      </c>
      <c r="D135" s="189" t="s">
        <v>721</v>
      </c>
      <c r="E135" s="190" t="s">
        <v>184</v>
      </c>
      <c r="F135" s="191" t="s">
        <v>185</v>
      </c>
      <c r="G135" s="192" t="s">
        <v>186</v>
      </c>
      <c r="H135" s="193">
        <v>8.09</v>
      </c>
      <c r="I135" s="194"/>
      <c r="J135" s="195">
        <f>ROUND(I135*H135,2)</f>
        <v>0</v>
      </c>
      <c r="K135" s="191" t="s">
        <v>725</v>
      </c>
      <c r="L135" s="61"/>
      <c r="M135" s="196" t="s">
        <v>615</v>
      </c>
      <c r="N135" s="197" t="s">
        <v>630</v>
      </c>
      <c r="O135" s="42"/>
      <c r="P135" s="198">
        <f>O135*H135</f>
        <v>0</v>
      </c>
      <c r="Q135" s="198">
        <v>0</v>
      </c>
      <c r="R135" s="198">
        <f>Q135*H135</f>
        <v>0</v>
      </c>
      <c r="S135" s="198">
        <v>0</v>
      </c>
      <c r="T135" s="199">
        <f>S135*H135</f>
        <v>0</v>
      </c>
      <c r="AR135" s="23" t="s">
        <v>726</v>
      </c>
      <c r="AT135" s="23" t="s">
        <v>721</v>
      </c>
      <c r="AU135" s="23" t="s">
        <v>669</v>
      </c>
      <c r="AY135" s="23" t="s">
        <v>719</v>
      </c>
      <c r="BE135" s="200">
        <f>IF(N135="základní",J135,0)</f>
        <v>0</v>
      </c>
      <c r="BF135" s="200">
        <f>IF(N135="snížená",J135,0)</f>
        <v>0</v>
      </c>
      <c r="BG135" s="200">
        <f>IF(N135="zákl. přenesená",J135,0)</f>
        <v>0</v>
      </c>
      <c r="BH135" s="200">
        <f>IF(N135="sníž. přenesená",J135,0)</f>
        <v>0</v>
      </c>
      <c r="BI135" s="200">
        <f>IF(N135="nulová",J135,0)</f>
        <v>0</v>
      </c>
      <c r="BJ135" s="23" t="s">
        <v>602</v>
      </c>
      <c r="BK135" s="200">
        <f>ROUND(I135*H135,2)</f>
        <v>0</v>
      </c>
      <c r="BL135" s="23" t="s">
        <v>726</v>
      </c>
      <c r="BM135" s="23" t="s">
        <v>187</v>
      </c>
    </row>
    <row r="136" spans="2:47" s="1" customFormat="1" ht="156">
      <c r="B136" s="41"/>
      <c r="C136" s="63"/>
      <c r="D136" s="201" t="s">
        <v>728</v>
      </c>
      <c r="E136" s="63"/>
      <c r="F136" s="202" t="s">
        <v>188</v>
      </c>
      <c r="G136" s="63"/>
      <c r="H136" s="63"/>
      <c r="I136" s="159"/>
      <c r="J136" s="63"/>
      <c r="K136" s="63"/>
      <c r="L136" s="61"/>
      <c r="M136" s="203"/>
      <c r="N136" s="42"/>
      <c r="O136" s="42"/>
      <c r="P136" s="42"/>
      <c r="Q136" s="42"/>
      <c r="R136" s="42"/>
      <c r="S136" s="42"/>
      <c r="T136" s="78"/>
      <c r="AT136" s="23" t="s">
        <v>728</v>
      </c>
      <c r="AU136" s="23" t="s">
        <v>669</v>
      </c>
    </row>
    <row r="137" spans="2:51" s="11" customFormat="1" ht="13.5">
      <c r="B137" s="204"/>
      <c r="C137" s="205"/>
      <c r="D137" s="201" t="s">
        <v>730</v>
      </c>
      <c r="E137" s="206" t="s">
        <v>615</v>
      </c>
      <c r="F137" s="207" t="s">
        <v>189</v>
      </c>
      <c r="G137" s="205"/>
      <c r="H137" s="208" t="s">
        <v>615</v>
      </c>
      <c r="I137" s="209"/>
      <c r="J137" s="205"/>
      <c r="K137" s="205"/>
      <c r="L137" s="210"/>
      <c r="M137" s="211"/>
      <c r="N137" s="212"/>
      <c r="O137" s="212"/>
      <c r="P137" s="212"/>
      <c r="Q137" s="212"/>
      <c r="R137" s="212"/>
      <c r="S137" s="212"/>
      <c r="T137" s="213"/>
      <c r="AT137" s="214" t="s">
        <v>730</v>
      </c>
      <c r="AU137" s="214" t="s">
        <v>669</v>
      </c>
      <c r="AV137" s="11" t="s">
        <v>602</v>
      </c>
      <c r="AW137" s="11" t="s">
        <v>620</v>
      </c>
      <c r="AX137" s="11" t="s">
        <v>659</v>
      </c>
      <c r="AY137" s="214" t="s">
        <v>719</v>
      </c>
    </row>
    <row r="138" spans="2:51" s="12" customFormat="1" ht="13.5">
      <c r="B138" s="215"/>
      <c r="C138" s="216"/>
      <c r="D138" s="201" t="s">
        <v>730</v>
      </c>
      <c r="E138" s="217" t="s">
        <v>615</v>
      </c>
      <c r="F138" s="218" t="s">
        <v>190</v>
      </c>
      <c r="G138" s="216"/>
      <c r="H138" s="219">
        <v>3.84</v>
      </c>
      <c r="I138" s="220"/>
      <c r="J138" s="216"/>
      <c r="K138" s="216"/>
      <c r="L138" s="221"/>
      <c r="M138" s="222"/>
      <c r="N138" s="223"/>
      <c r="O138" s="223"/>
      <c r="P138" s="223"/>
      <c r="Q138" s="223"/>
      <c r="R138" s="223"/>
      <c r="S138" s="223"/>
      <c r="T138" s="224"/>
      <c r="AT138" s="225" t="s">
        <v>730</v>
      </c>
      <c r="AU138" s="225" t="s">
        <v>669</v>
      </c>
      <c r="AV138" s="12" t="s">
        <v>669</v>
      </c>
      <c r="AW138" s="12" t="s">
        <v>620</v>
      </c>
      <c r="AX138" s="12" t="s">
        <v>659</v>
      </c>
      <c r="AY138" s="225" t="s">
        <v>719</v>
      </c>
    </row>
    <row r="139" spans="2:51" s="11" customFormat="1" ht="13.5">
      <c r="B139" s="204"/>
      <c r="C139" s="205"/>
      <c r="D139" s="201" t="s">
        <v>730</v>
      </c>
      <c r="E139" s="206" t="s">
        <v>615</v>
      </c>
      <c r="F139" s="207" t="s">
        <v>191</v>
      </c>
      <c r="G139" s="205"/>
      <c r="H139" s="208" t="s">
        <v>615</v>
      </c>
      <c r="I139" s="209"/>
      <c r="J139" s="205"/>
      <c r="K139" s="205"/>
      <c r="L139" s="210"/>
      <c r="M139" s="211"/>
      <c r="N139" s="212"/>
      <c r="O139" s="212"/>
      <c r="P139" s="212"/>
      <c r="Q139" s="212"/>
      <c r="R139" s="212"/>
      <c r="S139" s="212"/>
      <c r="T139" s="213"/>
      <c r="AT139" s="214" t="s">
        <v>730</v>
      </c>
      <c r="AU139" s="214" t="s">
        <v>669</v>
      </c>
      <c r="AV139" s="11" t="s">
        <v>602</v>
      </c>
      <c r="AW139" s="11" t="s">
        <v>620</v>
      </c>
      <c r="AX139" s="11" t="s">
        <v>659</v>
      </c>
      <c r="AY139" s="214" t="s">
        <v>719</v>
      </c>
    </row>
    <row r="140" spans="2:51" s="12" customFormat="1" ht="13.5">
      <c r="B140" s="215"/>
      <c r="C140" s="216"/>
      <c r="D140" s="201" t="s">
        <v>730</v>
      </c>
      <c r="E140" s="217" t="s">
        <v>615</v>
      </c>
      <c r="F140" s="218" t="s">
        <v>192</v>
      </c>
      <c r="G140" s="216"/>
      <c r="H140" s="219">
        <v>4.25</v>
      </c>
      <c r="I140" s="220"/>
      <c r="J140" s="216"/>
      <c r="K140" s="216"/>
      <c r="L140" s="221"/>
      <c r="M140" s="222"/>
      <c r="N140" s="223"/>
      <c r="O140" s="223"/>
      <c r="P140" s="223"/>
      <c r="Q140" s="223"/>
      <c r="R140" s="223"/>
      <c r="S140" s="223"/>
      <c r="T140" s="224"/>
      <c r="AT140" s="225" t="s">
        <v>730</v>
      </c>
      <c r="AU140" s="225" t="s">
        <v>669</v>
      </c>
      <c r="AV140" s="12" t="s">
        <v>669</v>
      </c>
      <c r="AW140" s="12" t="s">
        <v>620</v>
      </c>
      <c r="AX140" s="12" t="s">
        <v>659</v>
      </c>
      <c r="AY140" s="225" t="s">
        <v>719</v>
      </c>
    </row>
    <row r="141" spans="2:51" s="13" customFormat="1" ht="13.5">
      <c r="B141" s="226"/>
      <c r="C141" s="227"/>
      <c r="D141" s="201" t="s">
        <v>730</v>
      </c>
      <c r="E141" s="241" t="s">
        <v>615</v>
      </c>
      <c r="F141" s="242" t="s">
        <v>733</v>
      </c>
      <c r="G141" s="227"/>
      <c r="H141" s="243">
        <v>8.09</v>
      </c>
      <c r="I141" s="232"/>
      <c r="J141" s="227"/>
      <c r="K141" s="227"/>
      <c r="L141" s="233"/>
      <c r="M141" s="234"/>
      <c r="N141" s="235"/>
      <c r="O141" s="235"/>
      <c r="P141" s="235"/>
      <c r="Q141" s="235"/>
      <c r="R141" s="235"/>
      <c r="S141" s="235"/>
      <c r="T141" s="236"/>
      <c r="AT141" s="237" t="s">
        <v>730</v>
      </c>
      <c r="AU141" s="237" t="s">
        <v>669</v>
      </c>
      <c r="AV141" s="13" t="s">
        <v>726</v>
      </c>
      <c r="AW141" s="13" t="s">
        <v>620</v>
      </c>
      <c r="AX141" s="13" t="s">
        <v>602</v>
      </c>
      <c r="AY141" s="237" t="s">
        <v>719</v>
      </c>
    </row>
    <row r="142" spans="2:63" s="10" customFormat="1" ht="29.85" customHeight="1">
      <c r="B142" s="172"/>
      <c r="C142" s="173"/>
      <c r="D142" s="186" t="s">
        <v>658</v>
      </c>
      <c r="E142" s="187" t="s">
        <v>193</v>
      </c>
      <c r="F142" s="187" t="s">
        <v>194</v>
      </c>
      <c r="G142" s="173"/>
      <c r="H142" s="173"/>
      <c r="I142" s="176"/>
      <c r="J142" s="188">
        <f>BK142</f>
        <v>0</v>
      </c>
      <c r="K142" s="173"/>
      <c r="L142" s="178"/>
      <c r="M142" s="179"/>
      <c r="N142" s="180"/>
      <c r="O142" s="180"/>
      <c r="P142" s="181">
        <f>SUM(P143:P147)</f>
        <v>0</v>
      </c>
      <c r="Q142" s="180"/>
      <c r="R142" s="181">
        <f>SUM(R143:R147)</f>
        <v>0</v>
      </c>
      <c r="S142" s="180"/>
      <c r="T142" s="182">
        <f>SUM(T143:T147)</f>
        <v>0.9792</v>
      </c>
      <c r="AR142" s="183" t="s">
        <v>602</v>
      </c>
      <c r="AT142" s="184" t="s">
        <v>658</v>
      </c>
      <c r="AU142" s="184" t="s">
        <v>602</v>
      </c>
      <c r="AY142" s="183" t="s">
        <v>719</v>
      </c>
      <c r="BK142" s="185">
        <f>SUM(BK143:BK147)</f>
        <v>0</v>
      </c>
    </row>
    <row r="143" spans="2:65" s="1" customFormat="1" ht="57" customHeight="1">
      <c r="B143" s="41"/>
      <c r="C143" s="189" t="s">
        <v>607</v>
      </c>
      <c r="D143" s="189" t="s">
        <v>721</v>
      </c>
      <c r="E143" s="190" t="s">
        <v>195</v>
      </c>
      <c r="F143" s="191" t="s">
        <v>196</v>
      </c>
      <c r="G143" s="192" t="s">
        <v>186</v>
      </c>
      <c r="H143" s="193">
        <v>3.84</v>
      </c>
      <c r="I143" s="194"/>
      <c r="J143" s="195">
        <f>ROUND(I143*H143,2)</f>
        <v>0</v>
      </c>
      <c r="K143" s="191" t="s">
        <v>725</v>
      </c>
      <c r="L143" s="61"/>
      <c r="M143" s="196" t="s">
        <v>615</v>
      </c>
      <c r="N143" s="197" t="s">
        <v>630</v>
      </c>
      <c r="O143" s="42"/>
      <c r="P143" s="198">
        <f>O143*H143</f>
        <v>0</v>
      </c>
      <c r="Q143" s="198">
        <v>0</v>
      </c>
      <c r="R143" s="198">
        <f>Q143*H143</f>
        <v>0</v>
      </c>
      <c r="S143" s="198">
        <v>0.255</v>
      </c>
      <c r="T143" s="199">
        <f>S143*H143</f>
        <v>0.9792</v>
      </c>
      <c r="AR143" s="23" t="s">
        <v>726</v>
      </c>
      <c r="AT143" s="23" t="s">
        <v>721</v>
      </c>
      <c r="AU143" s="23" t="s">
        <v>669</v>
      </c>
      <c r="AY143" s="23" t="s">
        <v>719</v>
      </c>
      <c r="BE143" s="200">
        <f>IF(N143="základní",J143,0)</f>
        <v>0</v>
      </c>
      <c r="BF143" s="200">
        <f>IF(N143="snížená",J143,0)</f>
        <v>0</v>
      </c>
      <c r="BG143" s="200">
        <f>IF(N143="zákl. přenesená",J143,0)</f>
        <v>0</v>
      </c>
      <c r="BH143" s="200">
        <f>IF(N143="sníž. přenesená",J143,0)</f>
        <v>0</v>
      </c>
      <c r="BI143" s="200">
        <f>IF(N143="nulová",J143,0)</f>
        <v>0</v>
      </c>
      <c r="BJ143" s="23" t="s">
        <v>602</v>
      </c>
      <c r="BK143" s="200">
        <f>ROUND(I143*H143,2)</f>
        <v>0</v>
      </c>
      <c r="BL143" s="23" t="s">
        <v>726</v>
      </c>
      <c r="BM143" s="23" t="s">
        <v>197</v>
      </c>
    </row>
    <row r="144" spans="2:47" s="1" customFormat="1" ht="180">
      <c r="B144" s="41"/>
      <c r="C144" s="63"/>
      <c r="D144" s="201" t="s">
        <v>728</v>
      </c>
      <c r="E144" s="63"/>
      <c r="F144" s="202" t="s">
        <v>198</v>
      </c>
      <c r="G144" s="63"/>
      <c r="H144" s="63"/>
      <c r="I144" s="159"/>
      <c r="J144" s="63"/>
      <c r="K144" s="63"/>
      <c r="L144" s="61"/>
      <c r="M144" s="203"/>
      <c r="N144" s="42"/>
      <c r="O144" s="42"/>
      <c r="P144" s="42"/>
      <c r="Q144" s="42"/>
      <c r="R144" s="42"/>
      <c r="S144" s="42"/>
      <c r="T144" s="78"/>
      <c r="AT144" s="23" t="s">
        <v>728</v>
      </c>
      <c r="AU144" s="23" t="s">
        <v>669</v>
      </c>
    </row>
    <row r="145" spans="2:51" s="11" customFormat="1" ht="13.5">
      <c r="B145" s="204"/>
      <c r="C145" s="205"/>
      <c r="D145" s="201" t="s">
        <v>730</v>
      </c>
      <c r="E145" s="206" t="s">
        <v>615</v>
      </c>
      <c r="F145" s="207" t="s">
        <v>199</v>
      </c>
      <c r="G145" s="205"/>
      <c r="H145" s="208" t="s">
        <v>615</v>
      </c>
      <c r="I145" s="209"/>
      <c r="J145" s="205"/>
      <c r="K145" s="205"/>
      <c r="L145" s="210"/>
      <c r="M145" s="211"/>
      <c r="N145" s="212"/>
      <c r="O145" s="212"/>
      <c r="P145" s="212"/>
      <c r="Q145" s="212"/>
      <c r="R145" s="212"/>
      <c r="S145" s="212"/>
      <c r="T145" s="213"/>
      <c r="AT145" s="214" t="s">
        <v>730</v>
      </c>
      <c r="AU145" s="214" t="s">
        <v>669</v>
      </c>
      <c r="AV145" s="11" t="s">
        <v>602</v>
      </c>
      <c r="AW145" s="11" t="s">
        <v>620</v>
      </c>
      <c r="AX145" s="11" t="s">
        <v>659</v>
      </c>
      <c r="AY145" s="214" t="s">
        <v>719</v>
      </c>
    </row>
    <row r="146" spans="2:51" s="12" customFormat="1" ht="13.5">
      <c r="B146" s="215"/>
      <c r="C146" s="216"/>
      <c r="D146" s="201" t="s">
        <v>730</v>
      </c>
      <c r="E146" s="217" t="s">
        <v>615</v>
      </c>
      <c r="F146" s="218" t="s">
        <v>190</v>
      </c>
      <c r="G146" s="216"/>
      <c r="H146" s="219">
        <v>3.84</v>
      </c>
      <c r="I146" s="220"/>
      <c r="J146" s="216"/>
      <c r="K146" s="216"/>
      <c r="L146" s="221"/>
      <c r="M146" s="222"/>
      <c r="N146" s="223"/>
      <c r="O146" s="223"/>
      <c r="P146" s="223"/>
      <c r="Q146" s="223"/>
      <c r="R146" s="223"/>
      <c r="S146" s="223"/>
      <c r="T146" s="224"/>
      <c r="AT146" s="225" t="s">
        <v>730</v>
      </c>
      <c r="AU146" s="225" t="s">
        <v>669</v>
      </c>
      <c r="AV146" s="12" t="s">
        <v>669</v>
      </c>
      <c r="AW146" s="12" t="s">
        <v>620</v>
      </c>
      <c r="AX146" s="12" t="s">
        <v>659</v>
      </c>
      <c r="AY146" s="225" t="s">
        <v>719</v>
      </c>
    </row>
    <row r="147" spans="2:51" s="13" customFormat="1" ht="13.5">
      <c r="B147" s="226"/>
      <c r="C147" s="227"/>
      <c r="D147" s="201" t="s">
        <v>730</v>
      </c>
      <c r="E147" s="241" t="s">
        <v>615</v>
      </c>
      <c r="F147" s="242" t="s">
        <v>733</v>
      </c>
      <c r="G147" s="227"/>
      <c r="H147" s="243">
        <v>3.84</v>
      </c>
      <c r="I147" s="232"/>
      <c r="J147" s="227"/>
      <c r="K147" s="227"/>
      <c r="L147" s="233"/>
      <c r="M147" s="234"/>
      <c r="N147" s="235"/>
      <c r="O147" s="235"/>
      <c r="P147" s="235"/>
      <c r="Q147" s="235"/>
      <c r="R147" s="235"/>
      <c r="S147" s="235"/>
      <c r="T147" s="236"/>
      <c r="AT147" s="237" t="s">
        <v>730</v>
      </c>
      <c r="AU147" s="237" t="s">
        <v>669</v>
      </c>
      <c r="AV147" s="13" t="s">
        <v>726</v>
      </c>
      <c r="AW147" s="13" t="s">
        <v>620</v>
      </c>
      <c r="AX147" s="13" t="s">
        <v>602</v>
      </c>
      <c r="AY147" s="237" t="s">
        <v>719</v>
      </c>
    </row>
    <row r="148" spans="2:63" s="10" customFormat="1" ht="29.85" customHeight="1">
      <c r="B148" s="172"/>
      <c r="C148" s="173"/>
      <c r="D148" s="186" t="s">
        <v>658</v>
      </c>
      <c r="E148" s="187" t="s">
        <v>157</v>
      </c>
      <c r="F148" s="187" t="s">
        <v>200</v>
      </c>
      <c r="G148" s="173"/>
      <c r="H148" s="173"/>
      <c r="I148" s="176"/>
      <c r="J148" s="188">
        <f>BK148</f>
        <v>0</v>
      </c>
      <c r="K148" s="173"/>
      <c r="L148" s="178"/>
      <c r="M148" s="179"/>
      <c r="N148" s="180"/>
      <c r="O148" s="180"/>
      <c r="P148" s="181">
        <f>SUM(P149:P161)</f>
        <v>0</v>
      </c>
      <c r="Q148" s="180"/>
      <c r="R148" s="181">
        <f>SUM(R149:R161)</f>
        <v>2.8458840000000007</v>
      </c>
      <c r="S148" s="180"/>
      <c r="T148" s="182">
        <f>SUM(T149:T161)</f>
        <v>0</v>
      </c>
      <c r="AR148" s="183" t="s">
        <v>602</v>
      </c>
      <c r="AT148" s="184" t="s">
        <v>658</v>
      </c>
      <c r="AU148" s="184" t="s">
        <v>602</v>
      </c>
      <c r="AY148" s="183" t="s">
        <v>719</v>
      </c>
      <c r="BK148" s="185">
        <f>SUM(BK149:BK161)</f>
        <v>0</v>
      </c>
    </row>
    <row r="149" spans="2:65" s="1" customFormat="1" ht="22.5" customHeight="1">
      <c r="B149" s="41"/>
      <c r="C149" s="189" t="s">
        <v>193</v>
      </c>
      <c r="D149" s="189" t="s">
        <v>721</v>
      </c>
      <c r="E149" s="190" t="s">
        <v>201</v>
      </c>
      <c r="F149" s="191" t="s">
        <v>202</v>
      </c>
      <c r="G149" s="192" t="s">
        <v>186</v>
      </c>
      <c r="H149" s="193">
        <v>1</v>
      </c>
      <c r="I149" s="194"/>
      <c r="J149" s="195">
        <f>ROUND(I149*H149,2)</f>
        <v>0</v>
      </c>
      <c r="K149" s="191" t="s">
        <v>725</v>
      </c>
      <c r="L149" s="61"/>
      <c r="M149" s="196" t="s">
        <v>615</v>
      </c>
      <c r="N149" s="197" t="s">
        <v>630</v>
      </c>
      <c r="O149" s="42"/>
      <c r="P149" s="198">
        <f>O149*H149</f>
        <v>0</v>
      </c>
      <c r="Q149" s="198">
        <v>0</v>
      </c>
      <c r="R149" s="198">
        <f>Q149*H149</f>
        <v>0</v>
      </c>
      <c r="S149" s="198">
        <v>0</v>
      </c>
      <c r="T149" s="199">
        <f>S149*H149</f>
        <v>0</v>
      </c>
      <c r="AR149" s="23" t="s">
        <v>726</v>
      </c>
      <c r="AT149" s="23" t="s">
        <v>721</v>
      </c>
      <c r="AU149" s="23" t="s">
        <v>669</v>
      </c>
      <c r="AY149" s="23" t="s">
        <v>719</v>
      </c>
      <c r="BE149" s="200">
        <f>IF(N149="základní",J149,0)</f>
        <v>0</v>
      </c>
      <c r="BF149" s="200">
        <f>IF(N149="snížená",J149,0)</f>
        <v>0</v>
      </c>
      <c r="BG149" s="200">
        <f>IF(N149="zákl. přenesená",J149,0)</f>
        <v>0</v>
      </c>
      <c r="BH149" s="200">
        <f>IF(N149="sníž. přenesená",J149,0)</f>
        <v>0</v>
      </c>
      <c r="BI149" s="200">
        <f>IF(N149="nulová",J149,0)</f>
        <v>0</v>
      </c>
      <c r="BJ149" s="23" t="s">
        <v>602</v>
      </c>
      <c r="BK149" s="200">
        <f>ROUND(I149*H149,2)</f>
        <v>0</v>
      </c>
      <c r="BL149" s="23" t="s">
        <v>726</v>
      </c>
      <c r="BM149" s="23" t="s">
        <v>203</v>
      </c>
    </row>
    <row r="150" spans="2:65" s="1" customFormat="1" ht="31.5" customHeight="1">
      <c r="B150" s="41"/>
      <c r="C150" s="189" t="s">
        <v>204</v>
      </c>
      <c r="D150" s="189" t="s">
        <v>721</v>
      </c>
      <c r="E150" s="190" t="s">
        <v>205</v>
      </c>
      <c r="F150" s="191" t="s">
        <v>206</v>
      </c>
      <c r="G150" s="192" t="s">
        <v>186</v>
      </c>
      <c r="H150" s="193">
        <v>1</v>
      </c>
      <c r="I150" s="194"/>
      <c r="J150" s="195">
        <f>ROUND(I150*H150,2)</f>
        <v>0</v>
      </c>
      <c r="K150" s="191" t="s">
        <v>615</v>
      </c>
      <c r="L150" s="61"/>
      <c r="M150" s="196" t="s">
        <v>615</v>
      </c>
      <c r="N150" s="197" t="s">
        <v>630</v>
      </c>
      <c r="O150" s="42"/>
      <c r="P150" s="198">
        <f>O150*H150</f>
        <v>0</v>
      </c>
      <c r="Q150" s="198">
        <v>0.099</v>
      </c>
      <c r="R150" s="198">
        <f>Q150*H150</f>
        <v>0.099</v>
      </c>
      <c r="S150" s="198">
        <v>0</v>
      </c>
      <c r="T150" s="199">
        <f>S150*H150</f>
        <v>0</v>
      </c>
      <c r="AR150" s="23" t="s">
        <v>726</v>
      </c>
      <c r="AT150" s="23" t="s">
        <v>721</v>
      </c>
      <c r="AU150" s="23" t="s">
        <v>669</v>
      </c>
      <c r="AY150" s="23" t="s">
        <v>719</v>
      </c>
      <c r="BE150" s="200">
        <f>IF(N150="základní",J150,0)</f>
        <v>0</v>
      </c>
      <c r="BF150" s="200">
        <f>IF(N150="snížená",J150,0)</f>
        <v>0</v>
      </c>
      <c r="BG150" s="200">
        <f>IF(N150="zákl. přenesená",J150,0)</f>
        <v>0</v>
      </c>
      <c r="BH150" s="200">
        <f>IF(N150="sníž. přenesená",J150,0)</f>
        <v>0</v>
      </c>
      <c r="BI150" s="200">
        <f>IF(N150="nulová",J150,0)</f>
        <v>0</v>
      </c>
      <c r="BJ150" s="23" t="s">
        <v>602</v>
      </c>
      <c r="BK150" s="200">
        <f>ROUND(I150*H150,2)</f>
        <v>0</v>
      </c>
      <c r="BL150" s="23" t="s">
        <v>726</v>
      </c>
      <c r="BM150" s="23" t="s">
        <v>207</v>
      </c>
    </row>
    <row r="151" spans="2:65" s="1" customFormat="1" ht="31.5" customHeight="1">
      <c r="B151" s="41"/>
      <c r="C151" s="189" t="s">
        <v>208</v>
      </c>
      <c r="D151" s="189" t="s">
        <v>721</v>
      </c>
      <c r="E151" s="190" t="s">
        <v>209</v>
      </c>
      <c r="F151" s="191" t="s">
        <v>210</v>
      </c>
      <c r="G151" s="192" t="s">
        <v>186</v>
      </c>
      <c r="H151" s="193">
        <v>8.09</v>
      </c>
      <c r="I151" s="194"/>
      <c r="J151" s="195">
        <f>ROUND(I151*H151,2)</f>
        <v>0</v>
      </c>
      <c r="K151" s="191" t="s">
        <v>615</v>
      </c>
      <c r="L151" s="61"/>
      <c r="M151" s="196" t="s">
        <v>615</v>
      </c>
      <c r="N151" s="197" t="s">
        <v>630</v>
      </c>
      <c r="O151" s="42"/>
      <c r="P151" s="198">
        <f>O151*H151</f>
        <v>0</v>
      </c>
      <c r="Q151" s="198">
        <v>0.2916</v>
      </c>
      <c r="R151" s="198">
        <f>Q151*H151</f>
        <v>2.3590440000000004</v>
      </c>
      <c r="S151" s="198">
        <v>0</v>
      </c>
      <c r="T151" s="199">
        <f>S151*H151</f>
        <v>0</v>
      </c>
      <c r="AR151" s="23" t="s">
        <v>726</v>
      </c>
      <c r="AT151" s="23" t="s">
        <v>721</v>
      </c>
      <c r="AU151" s="23" t="s">
        <v>669</v>
      </c>
      <c r="AY151" s="23" t="s">
        <v>719</v>
      </c>
      <c r="BE151" s="200">
        <f>IF(N151="základní",J151,0)</f>
        <v>0</v>
      </c>
      <c r="BF151" s="200">
        <f>IF(N151="snížená",J151,0)</f>
        <v>0</v>
      </c>
      <c r="BG151" s="200">
        <f>IF(N151="zákl. přenesená",J151,0)</f>
        <v>0</v>
      </c>
      <c r="BH151" s="200">
        <f>IF(N151="sníž. přenesená",J151,0)</f>
        <v>0</v>
      </c>
      <c r="BI151" s="200">
        <f>IF(N151="nulová",J151,0)</f>
        <v>0</v>
      </c>
      <c r="BJ151" s="23" t="s">
        <v>602</v>
      </c>
      <c r="BK151" s="200">
        <f>ROUND(I151*H151,2)</f>
        <v>0</v>
      </c>
      <c r="BL151" s="23" t="s">
        <v>726</v>
      </c>
      <c r="BM151" s="23" t="s">
        <v>211</v>
      </c>
    </row>
    <row r="152" spans="2:51" s="11" customFormat="1" ht="13.5">
      <c r="B152" s="204"/>
      <c r="C152" s="205"/>
      <c r="D152" s="201" t="s">
        <v>730</v>
      </c>
      <c r="E152" s="206" t="s">
        <v>615</v>
      </c>
      <c r="F152" s="207" t="s">
        <v>212</v>
      </c>
      <c r="G152" s="205"/>
      <c r="H152" s="208" t="s">
        <v>615</v>
      </c>
      <c r="I152" s="209"/>
      <c r="J152" s="205"/>
      <c r="K152" s="205"/>
      <c r="L152" s="210"/>
      <c r="M152" s="211"/>
      <c r="N152" s="212"/>
      <c r="O152" s="212"/>
      <c r="P152" s="212"/>
      <c r="Q152" s="212"/>
      <c r="R152" s="212"/>
      <c r="S152" s="212"/>
      <c r="T152" s="213"/>
      <c r="AT152" s="214" t="s">
        <v>730</v>
      </c>
      <c r="AU152" s="214" t="s">
        <v>669</v>
      </c>
      <c r="AV152" s="11" t="s">
        <v>602</v>
      </c>
      <c r="AW152" s="11" t="s">
        <v>620</v>
      </c>
      <c r="AX152" s="11" t="s">
        <v>659</v>
      </c>
      <c r="AY152" s="214" t="s">
        <v>719</v>
      </c>
    </row>
    <row r="153" spans="2:51" s="12" customFormat="1" ht="13.5">
      <c r="B153" s="215"/>
      <c r="C153" s="216"/>
      <c r="D153" s="201" t="s">
        <v>730</v>
      </c>
      <c r="E153" s="217" t="s">
        <v>615</v>
      </c>
      <c r="F153" s="218" t="s">
        <v>190</v>
      </c>
      <c r="G153" s="216"/>
      <c r="H153" s="219">
        <v>3.84</v>
      </c>
      <c r="I153" s="220"/>
      <c r="J153" s="216"/>
      <c r="K153" s="216"/>
      <c r="L153" s="221"/>
      <c r="M153" s="222"/>
      <c r="N153" s="223"/>
      <c r="O153" s="223"/>
      <c r="P153" s="223"/>
      <c r="Q153" s="223"/>
      <c r="R153" s="223"/>
      <c r="S153" s="223"/>
      <c r="T153" s="224"/>
      <c r="AT153" s="225" t="s">
        <v>730</v>
      </c>
      <c r="AU153" s="225" t="s">
        <v>669</v>
      </c>
      <c r="AV153" s="12" t="s">
        <v>669</v>
      </c>
      <c r="AW153" s="12" t="s">
        <v>620</v>
      </c>
      <c r="AX153" s="12" t="s">
        <v>659</v>
      </c>
      <c r="AY153" s="225" t="s">
        <v>719</v>
      </c>
    </row>
    <row r="154" spans="2:51" s="11" customFormat="1" ht="13.5">
      <c r="B154" s="204"/>
      <c r="C154" s="205"/>
      <c r="D154" s="201" t="s">
        <v>730</v>
      </c>
      <c r="E154" s="206" t="s">
        <v>615</v>
      </c>
      <c r="F154" s="207" t="s">
        <v>213</v>
      </c>
      <c r="G154" s="205"/>
      <c r="H154" s="208" t="s">
        <v>615</v>
      </c>
      <c r="I154" s="209"/>
      <c r="J154" s="205"/>
      <c r="K154" s="205"/>
      <c r="L154" s="210"/>
      <c r="M154" s="211"/>
      <c r="N154" s="212"/>
      <c r="O154" s="212"/>
      <c r="P154" s="212"/>
      <c r="Q154" s="212"/>
      <c r="R154" s="212"/>
      <c r="S154" s="212"/>
      <c r="T154" s="213"/>
      <c r="AT154" s="214" t="s">
        <v>730</v>
      </c>
      <c r="AU154" s="214" t="s">
        <v>669</v>
      </c>
      <c r="AV154" s="11" t="s">
        <v>602</v>
      </c>
      <c r="AW154" s="11" t="s">
        <v>620</v>
      </c>
      <c r="AX154" s="11" t="s">
        <v>659</v>
      </c>
      <c r="AY154" s="214" t="s">
        <v>719</v>
      </c>
    </row>
    <row r="155" spans="2:51" s="12" customFormat="1" ht="13.5">
      <c r="B155" s="215"/>
      <c r="C155" s="216"/>
      <c r="D155" s="201" t="s">
        <v>730</v>
      </c>
      <c r="E155" s="217" t="s">
        <v>615</v>
      </c>
      <c r="F155" s="218" t="s">
        <v>192</v>
      </c>
      <c r="G155" s="216"/>
      <c r="H155" s="219">
        <v>4.25</v>
      </c>
      <c r="I155" s="220"/>
      <c r="J155" s="216"/>
      <c r="K155" s="216"/>
      <c r="L155" s="221"/>
      <c r="M155" s="222"/>
      <c r="N155" s="223"/>
      <c r="O155" s="223"/>
      <c r="P155" s="223"/>
      <c r="Q155" s="223"/>
      <c r="R155" s="223"/>
      <c r="S155" s="223"/>
      <c r="T155" s="224"/>
      <c r="AT155" s="225" t="s">
        <v>730</v>
      </c>
      <c r="AU155" s="225" t="s">
        <v>669</v>
      </c>
      <c r="AV155" s="12" t="s">
        <v>669</v>
      </c>
      <c r="AW155" s="12" t="s">
        <v>620</v>
      </c>
      <c r="AX155" s="12" t="s">
        <v>659</v>
      </c>
      <c r="AY155" s="225" t="s">
        <v>719</v>
      </c>
    </row>
    <row r="156" spans="2:51" s="13" customFormat="1" ht="13.5">
      <c r="B156" s="226"/>
      <c r="C156" s="227"/>
      <c r="D156" s="228" t="s">
        <v>730</v>
      </c>
      <c r="E156" s="229" t="s">
        <v>615</v>
      </c>
      <c r="F156" s="230" t="s">
        <v>733</v>
      </c>
      <c r="G156" s="227"/>
      <c r="H156" s="231">
        <v>8.09</v>
      </c>
      <c r="I156" s="232"/>
      <c r="J156" s="227"/>
      <c r="K156" s="227"/>
      <c r="L156" s="233"/>
      <c r="M156" s="234"/>
      <c r="N156" s="235"/>
      <c r="O156" s="235"/>
      <c r="P156" s="235"/>
      <c r="Q156" s="235"/>
      <c r="R156" s="235"/>
      <c r="S156" s="235"/>
      <c r="T156" s="236"/>
      <c r="AT156" s="237" t="s">
        <v>730</v>
      </c>
      <c r="AU156" s="237" t="s">
        <v>669</v>
      </c>
      <c r="AV156" s="13" t="s">
        <v>726</v>
      </c>
      <c r="AW156" s="13" t="s">
        <v>620</v>
      </c>
      <c r="AX156" s="13" t="s">
        <v>602</v>
      </c>
      <c r="AY156" s="237" t="s">
        <v>719</v>
      </c>
    </row>
    <row r="157" spans="2:65" s="1" customFormat="1" ht="44.25" customHeight="1">
      <c r="B157" s="41"/>
      <c r="C157" s="189" t="s">
        <v>214</v>
      </c>
      <c r="D157" s="189" t="s">
        <v>721</v>
      </c>
      <c r="E157" s="190" t="s">
        <v>215</v>
      </c>
      <c r="F157" s="191" t="s">
        <v>216</v>
      </c>
      <c r="G157" s="192" t="s">
        <v>186</v>
      </c>
      <c r="H157" s="193">
        <v>3.84</v>
      </c>
      <c r="I157" s="194"/>
      <c r="J157" s="195">
        <f>ROUND(I157*H157,2)</f>
        <v>0</v>
      </c>
      <c r="K157" s="191" t="s">
        <v>725</v>
      </c>
      <c r="L157" s="61"/>
      <c r="M157" s="196" t="s">
        <v>615</v>
      </c>
      <c r="N157" s="197" t="s">
        <v>630</v>
      </c>
      <c r="O157" s="42"/>
      <c r="P157" s="198">
        <f>O157*H157</f>
        <v>0</v>
      </c>
      <c r="Q157" s="198">
        <v>0.101</v>
      </c>
      <c r="R157" s="198">
        <f>Q157*H157</f>
        <v>0.38784</v>
      </c>
      <c r="S157" s="198">
        <v>0</v>
      </c>
      <c r="T157" s="199">
        <f>S157*H157</f>
        <v>0</v>
      </c>
      <c r="AR157" s="23" t="s">
        <v>726</v>
      </c>
      <c r="AT157" s="23" t="s">
        <v>721</v>
      </c>
      <c r="AU157" s="23" t="s">
        <v>669</v>
      </c>
      <c r="AY157" s="23" t="s">
        <v>719</v>
      </c>
      <c r="BE157" s="200">
        <f>IF(N157="základní",J157,0)</f>
        <v>0</v>
      </c>
      <c r="BF157" s="200">
        <f>IF(N157="snížená",J157,0)</f>
        <v>0</v>
      </c>
      <c r="BG157" s="200">
        <f>IF(N157="zákl. přenesená",J157,0)</f>
        <v>0</v>
      </c>
      <c r="BH157" s="200">
        <f>IF(N157="sníž. přenesená",J157,0)</f>
        <v>0</v>
      </c>
      <c r="BI157" s="200">
        <f>IF(N157="nulová",J157,0)</f>
        <v>0</v>
      </c>
      <c r="BJ157" s="23" t="s">
        <v>602</v>
      </c>
      <c r="BK157" s="200">
        <f>ROUND(I157*H157,2)</f>
        <v>0</v>
      </c>
      <c r="BL157" s="23" t="s">
        <v>726</v>
      </c>
      <c r="BM157" s="23" t="s">
        <v>217</v>
      </c>
    </row>
    <row r="158" spans="2:47" s="1" customFormat="1" ht="84">
      <c r="B158" s="41"/>
      <c r="C158" s="63"/>
      <c r="D158" s="201" t="s">
        <v>728</v>
      </c>
      <c r="E158" s="63"/>
      <c r="F158" s="202" t="s">
        <v>218</v>
      </c>
      <c r="G158" s="63"/>
      <c r="H158" s="63"/>
      <c r="I158" s="159"/>
      <c r="J158" s="63"/>
      <c r="K158" s="63"/>
      <c r="L158" s="61"/>
      <c r="M158" s="203"/>
      <c r="N158" s="42"/>
      <c r="O158" s="42"/>
      <c r="P158" s="42"/>
      <c r="Q158" s="42"/>
      <c r="R158" s="42"/>
      <c r="S158" s="42"/>
      <c r="T158" s="78"/>
      <c r="AT158" s="23" t="s">
        <v>728</v>
      </c>
      <c r="AU158" s="23" t="s">
        <v>669</v>
      </c>
    </row>
    <row r="159" spans="2:51" s="11" customFormat="1" ht="24">
      <c r="B159" s="204"/>
      <c r="C159" s="205"/>
      <c r="D159" s="201" t="s">
        <v>730</v>
      </c>
      <c r="E159" s="206" t="s">
        <v>615</v>
      </c>
      <c r="F159" s="207" t="s">
        <v>219</v>
      </c>
      <c r="G159" s="205"/>
      <c r="H159" s="208" t="s">
        <v>615</v>
      </c>
      <c r="I159" s="209"/>
      <c r="J159" s="205"/>
      <c r="K159" s="205"/>
      <c r="L159" s="210"/>
      <c r="M159" s="211"/>
      <c r="N159" s="212"/>
      <c r="O159" s="212"/>
      <c r="P159" s="212"/>
      <c r="Q159" s="212"/>
      <c r="R159" s="212"/>
      <c r="S159" s="212"/>
      <c r="T159" s="213"/>
      <c r="AT159" s="214" t="s">
        <v>730</v>
      </c>
      <c r="AU159" s="214" t="s">
        <v>669</v>
      </c>
      <c r="AV159" s="11" t="s">
        <v>602</v>
      </c>
      <c r="AW159" s="11" t="s">
        <v>620</v>
      </c>
      <c r="AX159" s="11" t="s">
        <v>659</v>
      </c>
      <c r="AY159" s="214" t="s">
        <v>719</v>
      </c>
    </row>
    <row r="160" spans="2:51" s="12" customFormat="1" ht="13.5">
      <c r="B160" s="215"/>
      <c r="C160" s="216"/>
      <c r="D160" s="201" t="s">
        <v>730</v>
      </c>
      <c r="E160" s="217" t="s">
        <v>615</v>
      </c>
      <c r="F160" s="218" t="s">
        <v>190</v>
      </c>
      <c r="G160" s="216"/>
      <c r="H160" s="219">
        <v>3.84</v>
      </c>
      <c r="I160" s="220"/>
      <c r="J160" s="216"/>
      <c r="K160" s="216"/>
      <c r="L160" s="221"/>
      <c r="M160" s="222"/>
      <c r="N160" s="223"/>
      <c r="O160" s="223"/>
      <c r="P160" s="223"/>
      <c r="Q160" s="223"/>
      <c r="R160" s="223"/>
      <c r="S160" s="223"/>
      <c r="T160" s="224"/>
      <c r="AT160" s="225" t="s">
        <v>730</v>
      </c>
      <c r="AU160" s="225" t="s">
        <v>669</v>
      </c>
      <c r="AV160" s="12" t="s">
        <v>669</v>
      </c>
      <c r="AW160" s="12" t="s">
        <v>620</v>
      </c>
      <c r="AX160" s="12" t="s">
        <v>659</v>
      </c>
      <c r="AY160" s="225" t="s">
        <v>719</v>
      </c>
    </row>
    <row r="161" spans="2:51" s="13" customFormat="1" ht="13.5">
      <c r="B161" s="226"/>
      <c r="C161" s="227"/>
      <c r="D161" s="201" t="s">
        <v>730</v>
      </c>
      <c r="E161" s="241" t="s">
        <v>615</v>
      </c>
      <c r="F161" s="242" t="s">
        <v>733</v>
      </c>
      <c r="G161" s="227"/>
      <c r="H161" s="243">
        <v>3.84</v>
      </c>
      <c r="I161" s="232"/>
      <c r="J161" s="227"/>
      <c r="K161" s="227"/>
      <c r="L161" s="233"/>
      <c r="M161" s="234"/>
      <c r="N161" s="235"/>
      <c r="O161" s="235"/>
      <c r="P161" s="235"/>
      <c r="Q161" s="235"/>
      <c r="R161" s="235"/>
      <c r="S161" s="235"/>
      <c r="T161" s="236"/>
      <c r="AT161" s="237" t="s">
        <v>730</v>
      </c>
      <c r="AU161" s="237" t="s">
        <v>669</v>
      </c>
      <c r="AV161" s="13" t="s">
        <v>726</v>
      </c>
      <c r="AW161" s="13" t="s">
        <v>620</v>
      </c>
      <c r="AX161" s="13" t="s">
        <v>602</v>
      </c>
      <c r="AY161" s="237" t="s">
        <v>719</v>
      </c>
    </row>
    <row r="162" spans="2:63" s="10" customFormat="1" ht="29.85" customHeight="1">
      <c r="B162" s="172"/>
      <c r="C162" s="173"/>
      <c r="D162" s="186" t="s">
        <v>658</v>
      </c>
      <c r="E162" s="187" t="s">
        <v>220</v>
      </c>
      <c r="F162" s="187" t="s">
        <v>221</v>
      </c>
      <c r="G162" s="173"/>
      <c r="H162" s="173"/>
      <c r="I162" s="176"/>
      <c r="J162" s="188">
        <f>BK162</f>
        <v>0</v>
      </c>
      <c r="K162" s="173"/>
      <c r="L162" s="178"/>
      <c r="M162" s="179"/>
      <c r="N162" s="180"/>
      <c r="O162" s="180"/>
      <c r="P162" s="181">
        <f>SUM(P163:P263)</f>
        <v>0</v>
      </c>
      <c r="Q162" s="180"/>
      <c r="R162" s="181">
        <f>SUM(R163:R263)</f>
        <v>8.58444507</v>
      </c>
      <c r="S162" s="180"/>
      <c r="T162" s="182">
        <f>SUM(T163:T263)</f>
        <v>0</v>
      </c>
      <c r="AR162" s="183" t="s">
        <v>602</v>
      </c>
      <c r="AT162" s="184" t="s">
        <v>658</v>
      </c>
      <c r="AU162" s="184" t="s">
        <v>602</v>
      </c>
      <c r="AY162" s="183" t="s">
        <v>719</v>
      </c>
      <c r="BK162" s="185">
        <f>SUM(BK163:BK263)</f>
        <v>0</v>
      </c>
    </row>
    <row r="163" spans="2:65" s="1" customFormat="1" ht="31.5" customHeight="1">
      <c r="B163" s="41"/>
      <c r="C163" s="189" t="s">
        <v>587</v>
      </c>
      <c r="D163" s="189" t="s">
        <v>721</v>
      </c>
      <c r="E163" s="190" t="s">
        <v>222</v>
      </c>
      <c r="F163" s="191" t="s">
        <v>223</v>
      </c>
      <c r="G163" s="192" t="s">
        <v>186</v>
      </c>
      <c r="H163" s="193">
        <v>18.4</v>
      </c>
      <c r="I163" s="194"/>
      <c r="J163" s="195">
        <f>ROUND(I163*H163,2)</f>
        <v>0</v>
      </c>
      <c r="K163" s="191" t="s">
        <v>725</v>
      </c>
      <c r="L163" s="61"/>
      <c r="M163" s="196" t="s">
        <v>615</v>
      </c>
      <c r="N163" s="197" t="s">
        <v>630</v>
      </c>
      <c r="O163" s="42"/>
      <c r="P163" s="198">
        <f>O163*H163</f>
        <v>0</v>
      </c>
      <c r="Q163" s="198">
        <v>0.00825</v>
      </c>
      <c r="R163" s="198">
        <f>Q163*H163</f>
        <v>0.1518</v>
      </c>
      <c r="S163" s="198">
        <v>0</v>
      </c>
      <c r="T163" s="199">
        <f>S163*H163</f>
        <v>0</v>
      </c>
      <c r="AR163" s="23" t="s">
        <v>726</v>
      </c>
      <c r="AT163" s="23" t="s">
        <v>721</v>
      </c>
      <c r="AU163" s="23" t="s">
        <v>669</v>
      </c>
      <c r="AY163" s="23" t="s">
        <v>719</v>
      </c>
      <c r="BE163" s="200">
        <f>IF(N163="základní",J163,0)</f>
        <v>0</v>
      </c>
      <c r="BF163" s="200">
        <f>IF(N163="snížená",J163,0)</f>
        <v>0</v>
      </c>
      <c r="BG163" s="200">
        <f>IF(N163="zákl. přenesená",J163,0)</f>
        <v>0</v>
      </c>
      <c r="BH163" s="200">
        <f>IF(N163="sníž. přenesená",J163,0)</f>
        <v>0</v>
      </c>
      <c r="BI163" s="200">
        <f>IF(N163="nulová",J163,0)</f>
        <v>0</v>
      </c>
      <c r="BJ163" s="23" t="s">
        <v>602</v>
      </c>
      <c r="BK163" s="200">
        <f>ROUND(I163*H163,2)</f>
        <v>0</v>
      </c>
      <c r="BL163" s="23" t="s">
        <v>726</v>
      </c>
      <c r="BM163" s="23" t="s">
        <v>224</v>
      </c>
    </row>
    <row r="164" spans="2:47" s="1" customFormat="1" ht="156">
      <c r="B164" s="41"/>
      <c r="C164" s="63"/>
      <c r="D164" s="201" t="s">
        <v>728</v>
      </c>
      <c r="E164" s="63"/>
      <c r="F164" s="202" t="s">
        <v>225</v>
      </c>
      <c r="G164" s="63"/>
      <c r="H164" s="63"/>
      <c r="I164" s="159"/>
      <c r="J164" s="63"/>
      <c r="K164" s="63"/>
      <c r="L164" s="61"/>
      <c r="M164" s="203"/>
      <c r="N164" s="42"/>
      <c r="O164" s="42"/>
      <c r="P164" s="42"/>
      <c r="Q164" s="42"/>
      <c r="R164" s="42"/>
      <c r="S164" s="42"/>
      <c r="T164" s="78"/>
      <c r="AT164" s="23" t="s">
        <v>728</v>
      </c>
      <c r="AU164" s="23" t="s">
        <v>669</v>
      </c>
    </row>
    <row r="165" spans="2:51" s="11" customFormat="1" ht="13.5">
      <c r="B165" s="204"/>
      <c r="C165" s="205"/>
      <c r="D165" s="201" t="s">
        <v>730</v>
      </c>
      <c r="E165" s="206" t="s">
        <v>615</v>
      </c>
      <c r="F165" s="207" t="s">
        <v>226</v>
      </c>
      <c r="G165" s="205"/>
      <c r="H165" s="208" t="s">
        <v>615</v>
      </c>
      <c r="I165" s="209"/>
      <c r="J165" s="205"/>
      <c r="K165" s="205"/>
      <c r="L165" s="210"/>
      <c r="M165" s="211"/>
      <c r="N165" s="212"/>
      <c r="O165" s="212"/>
      <c r="P165" s="212"/>
      <c r="Q165" s="212"/>
      <c r="R165" s="212"/>
      <c r="S165" s="212"/>
      <c r="T165" s="213"/>
      <c r="AT165" s="214" t="s">
        <v>730</v>
      </c>
      <c r="AU165" s="214" t="s">
        <v>669</v>
      </c>
      <c r="AV165" s="11" t="s">
        <v>602</v>
      </c>
      <c r="AW165" s="11" t="s">
        <v>620</v>
      </c>
      <c r="AX165" s="11" t="s">
        <v>659</v>
      </c>
      <c r="AY165" s="214" t="s">
        <v>719</v>
      </c>
    </row>
    <row r="166" spans="2:51" s="12" customFormat="1" ht="13.5">
      <c r="B166" s="215"/>
      <c r="C166" s="216"/>
      <c r="D166" s="201" t="s">
        <v>730</v>
      </c>
      <c r="E166" s="217" t="s">
        <v>615</v>
      </c>
      <c r="F166" s="218" t="s">
        <v>227</v>
      </c>
      <c r="G166" s="216"/>
      <c r="H166" s="219">
        <v>11.124</v>
      </c>
      <c r="I166" s="220"/>
      <c r="J166" s="216"/>
      <c r="K166" s="216"/>
      <c r="L166" s="221"/>
      <c r="M166" s="222"/>
      <c r="N166" s="223"/>
      <c r="O166" s="223"/>
      <c r="P166" s="223"/>
      <c r="Q166" s="223"/>
      <c r="R166" s="223"/>
      <c r="S166" s="223"/>
      <c r="T166" s="224"/>
      <c r="AT166" s="225" t="s">
        <v>730</v>
      </c>
      <c r="AU166" s="225" t="s">
        <v>669</v>
      </c>
      <c r="AV166" s="12" t="s">
        <v>669</v>
      </c>
      <c r="AW166" s="12" t="s">
        <v>620</v>
      </c>
      <c r="AX166" s="12" t="s">
        <v>659</v>
      </c>
      <c r="AY166" s="225" t="s">
        <v>719</v>
      </c>
    </row>
    <row r="167" spans="2:51" s="11" customFormat="1" ht="13.5">
      <c r="B167" s="204"/>
      <c r="C167" s="205"/>
      <c r="D167" s="201" t="s">
        <v>730</v>
      </c>
      <c r="E167" s="206" t="s">
        <v>615</v>
      </c>
      <c r="F167" s="207" t="s">
        <v>228</v>
      </c>
      <c r="G167" s="205"/>
      <c r="H167" s="208" t="s">
        <v>615</v>
      </c>
      <c r="I167" s="209"/>
      <c r="J167" s="205"/>
      <c r="K167" s="205"/>
      <c r="L167" s="210"/>
      <c r="M167" s="211"/>
      <c r="N167" s="212"/>
      <c r="O167" s="212"/>
      <c r="P167" s="212"/>
      <c r="Q167" s="212"/>
      <c r="R167" s="212"/>
      <c r="S167" s="212"/>
      <c r="T167" s="213"/>
      <c r="AT167" s="214" t="s">
        <v>730</v>
      </c>
      <c r="AU167" s="214" t="s">
        <v>669</v>
      </c>
      <c r="AV167" s="11" t="s">
        <v>602</v>
      </c>
      <c r="AW167" s="11" t="s">
        <v>620</v>
      </c>
      <c r="AX167" s="11" t="s">
        <v>659</v>
      </c>
      <c r="AY167" s="214" t="s">
        <v>719</v>
      </c>
    </row>
    <row r="168" spans="2:51" s="12" customFormat="1" ht="13.5">
      <c r="B168" s="215"/>
      <c r="C168" s="216"/>
      <c r="D168" s="201" t="s">
        <v>730</v>
      </c>
      <c r="E168" s="217" t="s">
        <v>615</v>
      </c>
      <c r="F168" s="218" t="s">
        <v>229</v>
      </c>
      <c r="G168" s="216"/>
      <c r="H168" s="219">
        <v>7.276</v>
      </c>
      <c r="I168" s="220"/>
      <c r="J168" s="216"/>
      <c r="K168" s="216"/>
      <c r="L168" s="221"/>
      <c r="M168" s="222"/>
      <c r="N168" s="223"/>
      <c r="O168" s="223"/>
      <c r="P168" s="223"/>
      <c r="Q168" s="223"/>
      <c r="R168" s="223"/>
      <c r="S168" s="223"/>
      <c r="T168" s="224"/>
      <c r="AT168" s="225" t="s">
        <v>730</v>
      </c>
      <c r="AU168" s="225" t="s">
        <v>669</v>
      </c>
      <c r="AV168" s="12" t="s">
        <v>669</v>
      </c>
      <c r="AW168" s="12" t="s">
        <v>620</v>
      </c>
      <c r="AX168" s="12" t="s">
        <v>659</v>
      </c>
      <c r="AY168" s="225" t="s">
        <v>719</v>
      </c>
    </row>
    <row r="169" spans="2:51" s="13" customFormat="1" ht="13.5">
      <c r="B169" s="226"/>
      <c r="C169" s="227"/>
      <c r="D169" s="228" t="s">
        <v>730</v>
      </c>
      <c r="E169" s="229" t="s">
        <v>615</v>
      </c>
      <c r="F169" s="230" t="s">
        <v>733</v>
      </c>
      <c r="G169" s="227"/>
      <c r="H169" s="231">
        <v>18.4</v>
      </c>
      <c r="I169" s="232"/>
      <c r="J169" s="227"/>
      <c r="K169" s="227"/>
      <c r="L169" s="233"/>
      <c r="M169" s="234"/>
      <c r="N169" s="235"/>
      <c r="O169" s="235"/>
      <c r="P169" s="235"/>
      <c r="Q169" s="235"/>
      <c r="R169" s="235"/>
      <c r="S169" s="235"/>
      <c r="T169" s="236"/>
      <c r="AT169" s="237" t="s">
        <v>730</v>
      </c>
      <c r="AU169" s="237" t="s">
        <v>669</v>
      </c>
      <c r="AV169" s="13" t="s">
        <v>726</v>
      </c>
      <c r="AW169" s="13" t="s">
        <v>620</v>
      </c>
      <c r="AX169" s="13" t="s">
        <v>602</v>
      </c>
      <c r="AY169" s="237" t="s">
        <v>719</v>
      </c>
    </row>
    <row r="170" spans="2:65" s="1" customFormat="1" ht="22.5" customHeight="1">
      <c r="B170" s="41"/>
      <c r="C170" s="244" t="s">
        <v>230</v>
      </c>
      <c r="D170" s="244" t="s">
        <v>231</v>
      </c>
      <c r="E170" s="245" t="s">
        <v>232</v>
      </c>
      <c r="F170" s="246" t="s">
        <v>233</v>
      </c>
      <c r="G170" s="247" t="s">
        <v>186</v>
      </c>
      <c r="H170" s="248">
        <v>11.124</v>
      </c>
      <c r="I170" s="249"/>
      <c r="J170" s="250">
        <f>ROUND(I170*H170,2)</f>
        <v>0</v>
      </c>
      <c r="K170" s="246" t="s">
        <v>725</v>
      </c>
      <c r="L170" s="251"/>
      <c r="M170" s="252" t="s">
        <v>615</v>
      </c>
      <c r="N170" s="253" t="s">
        <v>630</v>
      </c>
      <c r="O170" s="42"/>
      <c r="P170" s="198">
        <f>O170*H170</f>
        <v>0</v>
      </c>
      <c r="Q170" s="198">
        <v>0.0024</v>
      </c>
      <c r="R170" s="198">
        <f>Q170*H170</f>
        <v>0.0266976</v>
      </c>
      <c r="S170" s="198">
        <v>0</v>
      </c>
      <c r="T170" s="199">
        <f>S170*H170</f>
        <v>0</v>
      </c>
      <c r="AR170" s="23" t="s">
        <v>176</v>
      </c>
      <c r="AT170" s="23" t="s">
        <v>231</v>
      </c>
      <c r="AU170" s="23" t="s">
        <v>669</v>
      </c>
      <c r="AY170" s="23" t="s">
        <v>719</v>
      </c>
      <c r="BE170" s="200">
        <f>IF(N170="základní",J170,0)</f>
        <v>0</v>
      </c>
      <c r="BF170" s="200">
        <f>IF(N170="snížená",J170,0)</f>
        <v>0</v>
      </c>
      <c r="BG170" s="200">
        <f>IF(N170="zákl. přenesená",J170,0)</f>
        <v>0</v>
      </c>
      <c r="BH170" s="200">
        <f>IF(N170="sníž. přenesená",J170,0)</f>
        <v>0</v>
      </c>
      <c r="BI170" s="200">
        <f>IF(N170="nulová",J170,0)</f>
        <v>0</v>
      </c>
      <c r="BJ170" s="23" t="s">
        <v>602</v>
      </c>
      <c r="BK170" s="200">
        <f>ROUND(I170*H170,2)</f>
        <v>0</v>
      </c>
      <c r="BL170" s="23" t="s">
        <v>726</v>
      </c>
      <c r="BM170" s="23" t="s">
        <v>234</v>
      </c>
    </row>
    <row r="171" spans="2:51" s="11" customFormat="1" ht="13.5">
      <c r="B171" s="204"/>
      <c r="C171" s="205"/>
      <c r="D171" s="201" t="s">
        <v>730</v>
      </c>
      <c r="E171" s="206" t="s">
        <v>615</v>
      </c>
      <c r="F171" s="207" t="s">
        <v>235</v>
      </c>
      <c r="G171" s="205"/>
      <c r="H171" s="208" t="s">
        <v>615</v>
      </c>
      <c r="I171" s="209"/>
      <c r="J171" s="205"/>
      <c r="K171" s="205"/>
      <c r="L171" s="210"/>
      <c r="M171" s="211"/>
      <c r="N171" s="212"/>
      <c r="O171" s="212"/>
      <c r="P171" s="212"/>
      <c r="Q171" s="212"/>
      <c r="R171" s="212"/>
      <c r="S171" s="212"/>
      <c r="T171" s="213"/>
      <c r="AT171" s="214" t="s">
        <v>730</v>
      </c>
      <c r="AU171" s="214" t="s">
        <v>669</v>
      </c>
      <c r="AV171" s="11" t="s">
        <v>602</v>
      </c>
      <c r="AW171" s="11" t="s">
        <v>620</v>
      </c>
      <c r="AX171" s="11" t="s">
        <v>659</v>
      </c>
      <c r="AY171" s="214" t="s">
        <v>719</v>
      </c>
    </row>
    <row r="172" spans="2:51" s="12" customFormat="1" ht="13.5">
      <c r="B172" s="215"/>
      <c r="C172" s="216"/>
      <c r="D172" s="228" t="s">
        <v>730</v>
      </c>
      <c r="E172" s="238" t="s">
        <v>615</v>
      </c>
      <c r="F172" s="239" t="s">
        <v>236</v>
      </c>
      <c r="G172" s="216"/>
      <c r="H172" s="240">
        <v>11.124</v>
      </c>
      <c r="I172" s="220"/>
      <c r="J172" s="216"/>
      <c r="K172" s="216"/>
      <c r="L172" s="221"/>
      <c r="M172" s="222"/>
      <c r="N172" s="223"/>
      <c r="O172" s="223"/>
      <c r="P172" s="223"/>
      <c r="Q172" s="223"/>
      <c r="R172" s="223"/>
      <c r="S172" s="223"/>
      <c r="T172" s="224"/>
      <c r="AT172" s="225" t="s">
        <v>730</v>
      </c>
      <c r="AU172" s="225" t="s">
        <v>669</v>
      </c>
      <c r="AV172" s="12" t="s">
        <v>669</v>
      </c>
      <c r="AW172" s="12" t="s">
        <v>620</v>
      </c>
      <c r="AX172" s="12" t="s">
        <v>602</v>
      </c>
      <c r="AY172" s="225" t="s">
        <v>719</v>
      </c>
    </row>
    <row r="173" spans="2:65" s="1" customFormat="1" ht="22.5" customHeight="1">
      <c r="B173" s="41"/>
      <c r="C173" s="244" t="s">
        <v>237</v>
      </c>
      <c r="D173" s="244" t="s">
        <v>231</v>
      </c>
      <c r="E173" s="245" t="s">
        <v>238</v>
      </c>
      <c r="F173" s="246" t="s">
        <v>239</v>
      </c>
      <c r="G173" s="247" t="s">
        <v>186</v>
      </c>
      <c r="H173" s="248">
        <v>7.276</v>
      </c>
      <c r="I173" s="249"/>
      <c r="J173" s="250">
        <f>ROUND(I173*H173,2)</f>
        <v>0</v>
      </c>
      <c r="K173" s="246" t="s">
        <v>725</v>
      </c>
      <c r="L173" s="251"/>
      <c r="M173" s="252" t="s">
        <v>615</v>
      </c>
      <c r="N173" s="253" t="s">
        <v>630</v>
      </c>
      <c r="O173" s="42"/>
      <c r="P173" s="198">
        <f>O173*H173</f>
        <v>0</v>
      </c>
      <c r="Q173" s="198">
        <v>0.0028</v>
      </c>
      <c r="R173" s="198">
        <f>Q173*H173</f>
        <v>0.0203728</v>
      </c>
      <c r="S173" s="198">
        <v>0</v>
      </c>
      <c r="T173" s="199">
        <f>S173*H173</f>
        <v>0</v>
      </c>
      <c r="AR173" s="23" t="s">
        <v>176</v>
      </c>
      <c r="AT173" s="23" t="s">
        <v>231</v>
      </c>
      <c r="AU173" s="23" t="s">
        <v>669</v>
      </c>
      <c r="AY173" s="23" t="s">
        <v>719</v>
      </c>
      <c r="BE173" s="200">
        <f>IF(N173="základní",J173,0)</f>
        <v>0</v>
      </c>
      <c r="BF173" s="200">
        <f>IF(N173="snížená",J173,0)</f>
        <v>0</v>
      </c>
      <c r="BG173" s="200">
        <f>IF(N173="zákl. přenesená",J173,0)</f>
        <v>0</v>
      </c>
      <c r="BH173" s="200">
        <f>IF(N173="sníž. přenesená",J173,0)</f>
        <v>0</v>
      </c>
      <c r="BI173" s="200">
        <f>IF(N173="nulová",J173,0)</f>
        <v>0</v>
      </c>
      <c r="BJ173" s="23" t="s">
        <v>602</v>
      </c>
      <c r="BK173" s="200">
        <f>ROUND(I173*H173,2)</f>
        <v>0</v>
      </c>
      <c r="BL173" s="23" t="s">
        <v>726</v>
      </c>
      <c r="BM173" s="23" t="s">
        <v>240</v>
      </c>
    </row>
    <row r="174" spans="2:51" s="11" customFormat="1" ht="13.5">
      <c r="B174" s="204"/>
      <c r="C174" s="205"/>
      <c r="D174" s="201" t="s">
        <v>730</v>
      </c>
      <c r="E174" s="206" t="s">
        <v>615</v>
      </c>
      <c r="F174" s="207" t="s">
        <v>228</v>
      </c>
      <c r="G174" s="205"/>
      <c r="H174" s="208" t="s">
        <v>615</v>
      </c>
      <c r="I174" s="209"/>
      <c r="J174" s="205"/>
      <c r="K174" s="205"/>
      <c r="L174" s="210"/>
      <c r="M174" s="211"/>
      <c r="N174" s="212"/>
      <c r="O174" s="212"/>
      <c r="P174" s="212"/>
      <c r="Q174" s="212"/>
      <c r="R174" s="212"/>
      <c r="S174" s="212"/>
      <c r="T174" s="213"/>
      <c r="AT174" s="214" t="s">
        <v>730</v>
      </c>
      <c r="AU174" s="214" t="s">
        <v>669</v>
      </c>
      <c r="AV174" s="11" t="s">
        <v>602</v>
      </c>
      <c r="AW174" s="11" t="s">
        <v>620</v>
      </c>
      <c r="AX174" s="11" t="s">
        <v>659</v>
      </c>
      <c r="AY174" s="214" t="s">
        <v>719</v>
      </c>
    </row>
    <row r="175" spans="2:51" s="12" customFormat="1" ht="13.5">
      <c r="B175" s="215"/>
      <c r="C175" s="216"/>
      <c r="D175" s="201" t="s">
        <v>730</v>
      </c>
      <c r="E175" s="217" t="s">
        <v>615</v>
      </c>
      <c r="F175" s="218" t="s">
        <v>229</v>
      </c>
      <c r="G175" s="216"/>
      <c r="H175" s="219">
        <v>7.276</v>
      </c>
      <c r="I175" s="220"/>
      <c r="J175" s="216"/>
      <c r="K175" s="216"/>
      <c r="L175" s="221"/>
      <c r="M175" s="222"/>
      <c r="N175" s="223"/>
      <c r="O175" s="223"/>
      <c r="P175" s="223"/>
      <c r="Q175" s="223"/>
      <c r="R175" s="223"/>
      <c r="S175" s="223"/>
      <c r="T175" s="224"/>
      <c r="AT175" s="225" t="s">
        <v>730</v>
      </c>
      <c r="AU175" s="225" t="s">
        <v>669</v>
      </c>
      <c r="AV175" s="12" t="s">
        <v>669</v>
      </c>
      <c r="AW175" s="12" t="s">
        <v>620</v>
      </c>
      <c r="AX175" s="12" t="s">
        <v>659</v>
      </c>
      <c r="AY175" s="225" t="s">
        <v>719</v>
      </c>
    </row>
    <row r="176" spans="2:51" s="13" customFormat="1" ht="13.5">
      <c r="B176" s="226"/>
      <c r="C176" s="227"/>
      <c r="D176" s="228" t="s">
        <v>730</v>
      </c>
      <c r="E176" s="229" t="s">
        <v>615</v>
      </c>
      <c r="F176" s="230" t="s">
        <v>733</v>
      </c>
      <c r="G176" s="227"/>
      <c r="H176" s="231">
        <v>7.276</v>
      </c>
      <c r="I176" s="232"/>
      <c r="J176" s="227"/>
      <c r="K176" s="227"/>
      <c r="L176" s="233"/>
      <c r="M176" s="234"/>
      <c r="N176" s="235"/>
      <c r="O176" s="235"/>
      <c r="P176" s="235"/>
      <c r="Q176" s="235"/>
      <c r="R176" s="235"/>
      <c r="S176" s="235"/>
      <c r="T176" s="236"/>
      <c r="AT176" s="237" t="s">
        <v>730</v>
      </c>
      <c r="AU176" s="237" t="s">
        <v>669</v>
      </c>
      <c r="AV176" s="13" t="s">
        <v>726</v>
      </c>
      <c r="AW176" s="13" t="s">
        <v>620</v>
      </c>
      <c r="AX176" s="13" t="s">
        <v>602</v>
      </c>
      <c r="AY176" s="237" t="s">
        <v>719</v>
      </c>
    </row>
    <row r="177" spans="2:65" s="1" customFormat="1" ht="31.5" customHeight="1">
      <c r="B177" s="41"/>
      <c r="C177" s="189" t="s">
        <v>241</v>
      </c>
      <c r="D177" s="189" t="s">
        <v>721</v>
      </c>
      <c r="E177" s="190" t="s">
        <v>242</v>
      </c>
      <c r="F177" s="191" t="s">
        <v>243</v>
      </c>
      <c r="G177" s="192" t="s">
        <v>186</v>
      </c>
      <c r="H177" s="193">
        <v>199.961</v>
      </c>
      <c r="I177" s="194"/>
      <c r="J177" s="195">
        <f>ROUND(I177*H177,2)</f>
        <v>0</v>
      </c>
      <c r="K177" s="191" t="s">
        <v>725</v>
      </c>
      <c r="L177" s="61"/>
      <c r="M177" s="196" t="s">
        <v>615</v>
      </c>
      <c r="N177" s="197" t="s">
        <v>630</v>
      </c>
      <c r="O177" s="42"/>
      <c r="P177" s="198">
        <f>O177*H177</f>
        <v>0</v>
      </c>
      <c r="Q177" s="198">
        <v>0.00938</v>
      </c>
      <c r="R177" s="198">
        <f>Q177*H177</f>
        <v>1.87563418</v>
      </c>
      <c r="S177" s="198">
        <v>0</v>
      </c>
      <c r="T177" s="199">
        <f>S177*H177</f>
        <v>0</v>
      </c>
      <c r="AR177" s="23" t="s">
        <v>726</v>
      </c>
      <c r="AT177" s="23" t="s">
        <v>721</v>
      </c>
      <c r="AU177" s="23" t="s">
        <v>669</v>
      </c>
      <c r="AY177" s="23" t="s">
        <v>719</v>
      </c>
      <c r="BE177" s="200">
        <f>IF(N177="základní",J177,0)</f>
        <v>0</v>
      </c>
      <c r="BF177" s="200">
        <f>IF(N177="snížená",J177,0)</f>
        <v>0</v>
      </c>
      <c r="BG177" s="200">
        <f>IF(N177="zákl. přenesená",J177,0)</f>
        <v>0</v>
      </c>
      <c r="BH177" s="200">
        <f>IF(N177="sníž. přenesená",J177,0)</f>
        <v>0</v>
      </c>
      <c r="BI177" s="200">
        <f>IF(N177="nulová",J177,0)</f>
        <v>0</v>
      </c>
      <c r="BJ177" s="23" t="s">
        <v>602</v>
      </c>
      <c r="BK177" s="200">
        <f>ROUND(I177*H177,2)</f>
        <v>0</v>
      </c>
      <c r="BL177" s="23" t="s">
        <v>726</v>
      </c>
      <c r="BM177" s="23" t="s">
        <v>244</v>
      </c>
    </row>
    <row r="178" spans="2:47" s="1" customFormat="1" ht="156">
      <c r="B178" s="41"/>
      <c r="C178" s="63"/>
      <c r="D178" s="201" t="s">
        <v>728</v>
      </c>
      <c r="E178" s="63"/>
      <c r="F178" s="202" t="s">
        <v>225</v>
      </c>
      <c r="G178" s="63"/>
      <c r="H178" s="63"/>
      <c r="I178" s="159"/>
      <c r="J178" s="63"/>
      <c r="K178" s="63"/>
      <c r="L178" s="61"/>
      <c r="M178" s="203"/>
      <c r="N178" s="42"/>
      <c r="O178" s="42"/>
      <c r="P178" s="42"/>
      <c r="Q178" s="42"/>
      <c r="R178" s="42"/>
      <c r="S178" s="42"/>
      <c r="T178" s="78"/>
      <c r="AT178" s="23" t="s">
        <v>728</v>
      </c>
      <c r="AU178" s="23" t="s">
        <v>669</v>
      </c>
    </row>
    <row r="179" spans="2:51" s="11" customFormat="1" ht="13.5">
      <c r="B179" s="204"/>
      <c r="C179" s="205"/>
      <c r="D179" s="201" t="s">
        <v>730</v>
      </c>
      <c r="E179" s="206" t="s">
        <v>615</v>
      </c>
      <c r="F179" s="207" t="s">
        <v>245</v>
      </c>
      <c r="G179" s="205"/>
      <c r="H179" s="208" t="s">
        <v>615</v>
      </c>
      <c r="I179" s="209"/>
      <c r="J179" s="205"/>
      <c r="K179" s="205"/>
      <c r="L179" s="210"/>
      <c r="M179" s="211"/>
      <c r="N179" s="212"/>
      <c r="O179" s="212"/>
      <c r="P179" s="212"/>
      <c r="Q179" s="212"/>
      <c r="R179" s="212"/>
      <c r="S179" s="212"/>
      <c r="T179" s="213"/>
      <c r="AT179" s="214" t="s">
        <v>730</v>
      </c>
      <c r="AU179" s="214" t="s">
        <v>669</v>
      </c>
      <c r="AV179" s="11" t="s">
        <v>602</v>
      </c>
      <c r="AW179" s="11" t="s">
        <v>620</v>
      </c>
      <c r="AX179" s="11" t="s">
        <v>659</v>
      </c>
      <c r="AY179" s="214" t="s">
        <v>719</v>
      </c>
    </row>
    <row r="180" spans="2:51" s="12" customFormat="1" ht="13.5">
      <c r="B180" s="215"/>
      <c r="C180" s="216"/>
      <c r="D180" s="201" t="s">
        <v>730</v>
      </c>
      <c r="E180" s="217" t="s">
        <v>615</v>
      </c>
      <c r="F180" s="218" t="s">
        <v>246</v>
      </c>
      <c r="G180" s="216"/>
      <c r="H180" s="219">
        <v>199.961</v>
      </c>
      <c r="I180" s="220"/>
      <c r="J180" s="216"/>
      <c r="K180" s="216"/>
      <c r="L180" s="221"/>
      <c r="M180" s="222"/>
      <c r="N180" s="223"/>
      <c r="O180" s="223"/>
      <c r="P180" s="223"/>
      <c r="Q180" s="223"/>
      <c r="R180" s="223"/>
      <c r="S180" s="223"/>
      <c r="T180" s="224"/>
      <c r="AT180" s="225" t="s">
        <v>730</v>
      </c>
      <c r="AU180" s="225" t="s">
        <v>669</v>
      </c>
      <c r="AV180" s="12" t="s">
        <v>669</v>
      </c>
      <c r="AW180" s="12" t="s">
        <v>620</v>
      </c>
      <c r="AX180" s="12" t="s">
        <v>659</v>
      </c>
      <c r="AY180" s="225" t="s">
        <v>719</v>
      </c>
    </row>
    <row r="181" spans="2:51" s="13" customFormat="1" ht="13.5">
      <c r="B181" s="226"/>
      <c r="C181" s="227"/>
      <c r="D181" s="228" t="s">
        <v>730</v>
      </c>
      <c r="E181" s="229" t="s">
        <v>615</v>
      </c>
      <c r="F181" s="230" t="s">
        <v>733</v>
      </c>
      <c r="G181" s="227"/>
      <c r="H181" s="231">
        <v>199.961</v>
      </c>
      <c r="I181" s="232"/>
      <c r="J181" s="227"/>
      <c r="K181" s="227"/>
      <c r="L181" s="233"/>
      <c r="M181" s="234"/>
      <c r="N181" s="235"/>
      <c r="O181" s="235"/>
      <c r="P181" s="235"/>
      <c r="Q181" s="235"/>
      <c r="R181" s="235"/>
      <c r="S181" s="235"/>
      <c r="T181" s="236"/>
      <c r="AT181" s="237" t="s">
        <v>730</v>
      </c>
      <c r="AU181" s="237" t="s">
        <v>669</v>
      </c>
      <c r="AV181" s="13" t="s">
        <v>726</v>
      </c>
      <c r="AW181" s="13" t="s">
        <v>620</v>
      </c>
      <c r="AX181" s="13" t="s">
        <v>602</v>
      </c>
      <c r="AY181" s="237" t="s">
        <v>719</v>
      </c>
    </row>
    <row r="182" spans="2:65" s="1" customFormat="1" ht="22.5" customHeight="1">
      <c r="B182" s="41"/>
      <c r="C182" s="244" t="s">
        <v>247</v>
      </c>
      <c r="D182" s="244" t="s">
        <v>231</v>
      </c>
      <c r="E182" s="245" t="s">
        <v>248</v>
      </c>
      <c r="F182" s="246" t="s">
        <v>249</v>
      </c>
      <c r="G182" s="247" t="s">
        <v>186</v>
      </c>
      <c r="H182" s="248">
        <v>203.96</v>
      </c>
      <c r="I182" s="249"/>
      <c r="J182" s="250">
        <f>ROUND(I182*H182,2)</f>
        <v>0</v>
      </c>
      <c r="K182" s="246" t="s">
        <v>725</v>
      </c>
      <c r="L182" s="251"/>
      <c r="M182" s="252" t="s">
        <v>615</v>
      </c>
      <c r="N182" s="253" t="s">
        <v>630</v>
      </c>
      <c r="O182" s="42"/>
      <c r="P182" s="198">
        <f>O182*H182</f>
        <v>0</v>
      </c>
      <c r="Q182" s="198">
        <v>0.005</v>
      </c>
      <c r="R182" s="198">
        <f>Q182*H182</f>
        <v>1.0198</v>
      </c>
      <c r="S182" s="198">
        <v>0</v>
      </c>
      <c r="T182" s="199">
        <f>S182*H182</f>
        <v>0</v>
      </c>
      <c r="AR182" s="23" t="s">
        <v>176</v>
      </c>
      <c r="AT182" s="23" t="s">
        <v>231</v>
      </c>
      <c r="AU182" s="23" t="s">
        <v>669</v>
      </c>
      <c r="AY182" s="23" t="s">
        <v>719</v>
      </c>
      <c r="BE182" s="200">
        <f>IF(N182="základní",J182,0)</f>
        <v>0</v>
      </c>
      <c r="BF182" s="200">
        <f>IF(N182="snížená",J182,0)</f>
        <v>0</v>
      </c>
      <c r="BG182" s="200">
        <f>IF(N182="zákl. přenesená",J182,0)</f>
        <v>0</v>
      </c>
      <c r="BH182" s="200">
        <f>IF(N182="sníž. přenesená",J182,0)</f>
        <v>0</v>
      </c>
      <c r="BI182" s="200">
        <f>IF(N182="nulová",J182,0)</f>
        <v>0</v>
      </c>
      <c r="BJ182" s="23" t="s">
        <v>602</v>
      </c>
      <c r="BK182" s="200">
        <f>ROUND(I182*H182,2)</f>
        <v>0</v>
      </c>
      <c r="BL182" s="23" t="s">
        <v>726</v>
      </c>
      <c r="BM182" s="23" t="s">
        <v>250</v>
      </c>
    </row>
    <row r="183" spans="2:51" s="11" customFormat="1" ht="13.5">
      <c r="B183" s="204"/>
      <c r="C183" s="205"/>
      <c r="D183" s="201" t="s">
        <v>730</v>
      </c>
      <c r="E183" s="206" t="s">
        <v>615</v>
      </c>
      <c r="F183" s="207" t="s">
        <v>251</v>
      </c>
      <c r="G183" s="205"/>
      <c r="H183" s="208" t="s">
        <v>615</v>
      </c>
      <c r="I183" s="209"/>
      <c r="J183" s="205"/>
      <c r="K183" s="205"/>
      <c r="L183" s="210"/>
      <c r="M183" s="211"/>
      <c r="N183" s="212"/>
      <c r="O183" s="212"/>
      <c r="P183" s="212"/>
      <c r="Q183" s="212"/>
      <c r="R183" s="212"/>
      <c r="S183" s="212"/>
      <c r="T183" s="213"/>
      <c r="AT183" s="214" t="s">
        <v>730</v>
      </c>
      <c r="AU183" s="214" t="s">
        <v>669</v>
      </c>
      <c r="AV183" s="11" t="s">
        <v>602</v>
      </c>
      <c r="AW183" s="11" t="s">
        <v>620</v>
      </c>
      <c r="AX183" s="11" t="s">
        <v>659</v>
      </c>
      <c r="AY183" s="214" t="s">
        <v>719</v>
      </c>
    </row>
    <row r="184" spans="2:51" s="12" customFormat="1" ht="13.5">
      <c r="B184" s="215"/>
      <c r="C184" s="216"/>
      <c r="D184" s="201" t="s">
        <v>730</v>
      </c>
      <c r="E184" s="217" t="s">
        <v>615</v>
      </c>
      <c r="F184" s="218" t="s">
        <v>252</v>
      </c>
      <c r="G184" s="216"/>
      <c r="H184" s="219">
        <v>199.961</v>
      </c>
      <c r="I184" s="220"/>
      <c r="J184" s="216"/>
      <c r="K184" s="216"/>
      <c r="L184" s="221"/>
      <c r="M184" s="222"/>
      <c r="N184" s="223"/>
      <c r="O184" s="223"/>
      <c r="P184" s="223"/>
      <c r="Q184" s="223"/>
      <c r="R184" s="223"/>
      <c r="S184" s="223"/>
      <c r="T184" s="224"/>
      <c r="AT184" s="225" t="s">
        <v>730</v>
      </c>
      <c r="AU184" s="225" t="s">
        <v>669</v>
      </c>
      <c r="AV184" s="12" t="s">
        <v>669</v>
      </c>
      <c r="AW184" s="12" t="s">
        <v>620</v>
      </c>
      <c r="AX184" s="12" t="s">
        <v>602</v>
      </c>
      <c r="AY184" s="225" t="s">
        <v>719</v>
      </c>
    </row>
    <row r="185" spans="2:51" s="12" customFormat="1" ht="13.5">
      <c r="B185" s="215"/>
      <c r="C185" s="216"/>
      <c r="D185" s="228" t="s">
        <v>730</v>
      </c>
      <c r="E185" s="216"/>
      <c r="F185" s="239" t="s">
        <v>253</v>
      </c>
      <c r="G185" s="216"/>
      <c r="H185" s="240">
        <v>203.96</v>
      </c>
      <c r="I185" s="220"/>
      <c r="J185" s="216"/>
      <c r="K185" s="216"/>
      <c r="L185" s="221"/>
      <c r="M185" s="222"/>
      <c r="N185" s="223"/>
      <c r="O185" s="223"/>
      <c r="P185" s="223"/>
      <c r="Q185" s="223"/>
      <c r="R185" s="223"/>
      <c r="S185" s="223"/>
      <c r="T185" s="224"/>
      <c r="AT185" s="225" t="s">
        <v>730</v>
      </c>
      <c r="AU185" s="225" t="s">
        <v>669</v>
      </c>
      <c r="AV185" s="12" t="s">
        <v>669</v>
      </c>
      <c r="AW185" s="12" t="s">
        <v>583</v>
      </c>
      <c r="AX185" s="12" t="s">
        <v>602</v>
      </c>
      <c r="AY185" s="225" t="s">
        <v>719</v>
      </c>
    </row>
    <row r="186" spans="2:65" s="1" customFormat="1" ht="22.5" customHeight="1">
      <c r="B186" s="41"/>
      <c r="C186" s="189" t="s">
        <v>254</v>
      </c>
      <c r="D186" s="189" t="s">
        <v>721</v>
      </c>
      <c r="E186" s="190" t="s">
        <v>255</v>
      </c>
      <c r="F186" s="191" t="s">
        <v>256</v>
      </c>
      <c r="G186" s="192" t="s">
        <v>257</v>
      </c>
      <c r="H186" s="193">
        <v>11.7</v>
      </c>
      <c r="I186" s="194"/>
      <c r="J186" s="195">
        <f>ROUND(I186*H186,2)</f>
        <v>0</v>
      </c>
      <c r="K186" s="191" t="s">
        <v>725</v>
      </c>
      <c r="L186" s="61"/>
      <c r="M186" s="196" t="s">
        <v>615</v>
      </c>
      <c r="N186" s="197" t="s">
        <v>630</v>
      </c>
      <c r="O186" s="42"/>
      <c r="P186" s="198">
        <f>O186*H186</f>
        <v>0</v>
      </c>
      <c r="Q186" s="198">
        <v>6E-05</v>
      </c>
      <c r="R186" s="198">
        <f>Q186*H186</f>
        <v>0.0007019999999999999</v>
      </c>
      <c r="S186" s="198">
        <v>0</v>
      </c>
      <c r="T186" s="199">
        <f>S186*H186</f>
        <v>0</v>
      </c>
      <c r="AR186" s="23" t="s">
        <v>726</v>
      </c>
      <c r="AT186" s="23" t="s">
        <v>721</v>
      </c>
      <c r="AU186" s="23" t="s">
        <v>669</v>
      </c>
      <c r="AY186" s="23" t="s">
        <v>719</v>
      </c>
      <c r="BE186" s="200">
        <f>IF(N186="základní",J186,0)</f>
        <v>0</v>
      </c>
      <c r="BF186" s="200">
        <f>IF(N186="snížená",J186,0)</f>
        <v>0</v>
      </c>
      <c r="BG186" s="200">
        <f>IF(N186="zákl. přenesená",J186,0)</f>
        <v>0</v>
      </c>
      <c r="BH186" s="200">
        <f>IF(N186="sníž. přenesená",J186,0)</f>
        <v>0</v>
      </c>
      <c r="BI186" s="200">
        <f>IF(N186="nulová",J186,0)</f>
        <v>0</v>
      </c>
      <c r="BJ186" s="23" t="s">
        <v>602</v>
      </c>
      <c r="BK186" s="200">
        <f>ROUND(I186*H186,2)</f>
        <v>0</v>
      </c>
      <c r="BL186" s="23" t="s">
        <v>726</v>
      </c>
      <c r="BM186" s="23" t="s">
        <v>258</v>
      </c>
    </row>
    <row r="187" spans="2:47" s="1" customFormat="1" ht="60">
      <c r="B187" s="41"/>
      <c r="C187" s="63"/>
      <c r="D187" s="201" t="s">
        <v>728</v>
      </c>
      <c r="E187" s="63"/>
      <c r="F187" s="202" t="s">
        <v>259</v>
      </c>
      <c r="G187" s="63"/>
      <c r="H187" s="63"/>
      <c r="I187" s="159"/>
      <c r="J187" s="63"/>
      <c r="K187" s="63"/>
      <c r="L187" s="61"/>
      <c r="M187" s="203"/>
      <c r="N187" s="42"/>
      <c r="O187" s="42"/>
      <c r="P187" s="42"/>
      <c r="Q187" s="42"/>
      <c r="R187" s="42"/>
      <c r="S187" s="42"/>
      <c r="T187" s="78"/>
      <c r="AT187" s="23" t="s">
        <v>728</v>
      </c>
      <c r="AU187" s="23" t="s">
        <v>669</v>
      </c>
    </row>
    <row r="188" spans="2:51" s="11" customFormat="1" ht="13.5">
      <c r="B188" s="204"/>
      <c r="C188" s="205"/>
      <c r="D188" s="201" t="s">
        <v>730</v>
      </c>
      <c r="E188" s="206" t="s">
        <v>615</v>
      </c>
      <c r="F188" s="207" t="s">
        <v>245</v>
      </c>
      <c r="G188" s="205"/>
      <c r="H188" s="208" t="s">
        <v>615</v>
      </c>
      <c r="I188" s="209"/>
      <c r="J188" s="205"/>
      <c r="K188" s="205"/>
      <c r="L188" s="210"/>
      <c r="M188" s="211"/>
      <c r="N188" s="212"/>
      <c r="O188" s="212"/>
      <c r="P188" s="212"/>
      <c r="Q188" s="212"/>
      <c r="R188" s="212"/>
      <c r="S188" s="212"/>
      <c r="T188" s="213"/>
      <c r="AT188" s="214" t="s">
        <v>730</v>
      </c>
      <c r="AU188" s="214" t="s">
        <v>669</v>
      </c>
      <c r="AV188" s="11" t="s">
        <v>602</v>
      </c>
      <c r="AW188" s="11" t="s">
        <v>620</v>
      </c>
      <c r="AX188" s="11" t="s">
        <v>659</v>
      </c>
      <c r="AY188" s="214" t="s">
        <v>719</v>
      </c>
    </row>
    <row r="189" spans="2:51" s="12" customFormat="1" ht="13.5">
      <c r="B189" s="215"/>
      <c r="C189" s="216"/>
      <c r="D189" s="201" t="s">
        <v>730</v>
      </c>
      <c r="E189" s="217" t="s">
        <v>615</v>
      </c>
      <c r="F189" s="218" t="s">
        <v>260</v>
      </c>
      <c r="G189" s="216"/>
      <c r="H189" s="219">
        <v>11.7</v>
      </c>
      <c r="I189" s="220"/>
      <c r="J189" s="216"/>
      <c r="K189" s="216"/>
      <c r="L189" s="221"/>
      <c r="M189" s="222"/>
      <c r="N189" s="223"/>
      <c r="O189" s="223"/>
      <c r="P189" s="223"/>
      <c r="Q189" s="223"/>
      <c r="R189" s="223"/>
      <c r="S189" s="223"/>
      <c r="T189" s="224"/>
      <c r="AT189" s="225" t="s">
        <v>730</v>
      </c>
      <c r="AU189" s="225" t="s">
        <v>669</v>
      </c>
      <c r="AV189" s="12" t="s">
        <v>669</v>
      </c>
      <c r="AW189" s="12" t="s">
        <v>620</v>
      </c>
      <c r="AX189" s="12" t="s">
        <v>659</v>
      </c>
      <c r="AY189" s="225" t="s">
        <v>719</v>
      </c>
    </row>
    <row r="190" spans="2:51" s="13" customFormat="1" ht="13.5">
      <c r="B190" s="226"/>
      <c r="C190" s="227"/>
      <c r="D190" s="228" t="s">
        <v>730</v>
      </c>
      <c r="E190" s="229" t="s">
        <v>615</v>
      </c>
      <c r="F190" s="230" t="s">
        <v>733</v>
      </c>
      <c r="G190" s="227"/>
      <c r="H190" s="231">
        <v>11.7</v>
      </c>
      <c r="I190" s="232"/>
      <c r="J190" s="227"/>
      <c r="K190" s="227"/>
      <c r="L190" s="233"/>
      <c r="M190" s="234"/>
      <c r="N190" s="235"/>
      <c r="O190" s="235"/>
      <c r="P190" s="235"/>
      <c r="Q190" s="235"/>
      <c r="R190" s="235"/>
      <c r="S190" s="235"/>
      <c r="T190" s="236"/>
      <c r="AT190" s="237" t="s">
        <v>730</v>
      </c>
      <c r="AU190" s="237" t="s">
        <v>669</v>
      </c>
      <c r="AV190" s="13" t="s">
        <v>726</v>
      </c>
      <c r="AW190" s="13" t="s">
        <v>620</v>
      </c>
      <c r="AX190" s="13" t="s">
        <v>602</v>
      </c>
      <c r="AY190" s="237" t="s">
        <v>719</v>
      </c>
    </row>
    <row r="191" spans="2:65" s="1" customFormat="1" ht="22.5" customHeight="1">
      <c r="B191" s="41"/>
      <c r="C191" s="244" t="s">
        <v>586</v>
      </c>
      <c r="D191" s="244" t="s">
        <v>231</v>
      </c>
      <c r="E191" s="245" t="s">
        <v>261</v>
      </c>
      <c r="F191" s="246" t="s">
        <v>262</v>
      </c>
      <c r="G191" s="247" t="s">
        <v>257</v>
      </c>
      <c r="H191" s="248">
        <v>11.7</v>
      </c>
      <c r="I191" s="249"/>
      <c r="J191" s="250">
        <f>ROUND(I191*H191,2)</f>
        <v>0</v>
      </c>
      <c r="K191" s="246" t="s">
        <v>725</v>
      </c>
      <c r="L191" s="251"/>
      <c r="M191" s="252" t="s">
        <v>615</v>
      </c>
      <c r="N191" s="253" t="s">
        <v>630</v>
      </c>
      <c r="O191" s="42"/>
      <c r="P191" s="198">
        <f>O191*H191</f>
        <v>0</v>
      </c>
      <c r="Q191" s="198">
        <v>0.00044</v>
      </c>
      <c r="R191" s="198">
        <f>Q191*H191</f>
        <v>0.005148</v>
      </c>
      <c r="S191" s="198">
        <v>0</v>
      </c>
      <c r="T191" s="199">
        <f>S191*H191</f>
        <v>0</v>
      </c>
      <c r="AR191" s="23" t="s">
        <v>176</v>
      </c>
      <c r="AT191" s="23" t="s">
        <v>231</v>
      </c>
      <c r="AU191" s="23" t="s">
        <v>669</v>
      </c>
      <c r="AY191" s="23" t="s">
        <v>719</v>
      </c>
      <c r="BE191" s="200">
        <f>IF(N191="základní",J191,0)</f>
        <v>0</v>
      </c>
      <c r="BF191" s="200">
        <f>IF(N191="snížená",J191,0)</f>
        <v>0</v>
      </c>
      <c r="BG191" s="200">
        <f>IF(N191="zákl. přenesená",J191,0)</f>
        <v>0</v>
      </c>
      <c r="BH191" s="200">
        <f>IF(N191="sníž. přenesená",J191,0)</f>
        <v>0</v>
      </c>
      <c r="BI191" s="200">
        <f>IF(N191="nulová",J191,0)</f>
        <v>0</v>
      </c>
      <c r="BJ191" s="23" t="s">
        <v>602</v>
      </c>
      <c r="BK191" s="200">
        <f>ROUND(I191*H191,2)</f>
        <v>0</v>
      </c>
      <c r="BL191" s="23" t="s">
        <v>726</v>
      </c>
      <c r="BM191" s="23" t="s">
        <v>263</v>
      </c>
    </row>
    <row r="192" spans="2:51" s="11" customFormat="1" ht="13.5">
      <c r="B192" s="204"/>
      <c r="C192" s="205"/>
      <c r="D192" s="201" t="s">
        <v>730</v>
      </c>
      <c r="E192" s="206" t="s">
        <v>615</v>
      </c>
      <c r="F192" s="207" t="s">
        <v>245</v>
      </c>
      <c r="G192" s="205"/>
      <c r="H192" s="208" t="s">
        <v>615</v>
      </c>
      <c r="I192" s="209"/>
      <c r="J192" s="205"/>
      <c r="K192" s="205"/>
      <c r="L192" s="210"/>
      <c r="M192" s="211"/>
      <c r="N192" s="212"/>
      <c r="O192" s="212"/>
      <c r="P192" s="212"/>
      <c r="Q192" s="212"/>
      <c r="R192" s="212"/>
      <c r="S192" s="212"/>
      <c r="T192" s="213"/>
      <c r="AT192" s="214" t="s">
        <v>730</v>
      </c>
      <c r="AU192" s="214" t="s">
        <v>669</v>
      </c>
      <c r="AV192" s="11" t="s">
        <v>602</v>
      </c>
      <c r="AW192" s="11" t="s">
        <v>620</v>
      </c>
      <c r="AX192" s="11" t="s">
        <v>659</v>
      </c>
      <c r="AY192" s="214" t="s">
        <v>719</v>
      </c>
    </row>
    <row r="193" spans="2:51" s="12" customFormat="1" ht="13.5">
      <c r="B193" s="215"/>
      <c r="C193" s="216"/>
      <c r="D193" s="201" t="s">
        <v>730</v>
      </c>
      <c r="E193" s="217" t="s">
        <v>615</v>
      </c>
      <c r="F193" s="218" t="s">
        <v>260</v>
      </c>
      <c r="G193" s="216"/>
      <c r="H193" s="219">
        <v>11.7</v>
      </c>
      <c r="I193" s="220"/>
      <c r="J193" s="216"/>
      <c r="K193" s="216"/>
      <c r="L193" s="221"/>
      <c r="M193" s="222"/>
      <c r="N193" s="223"/>
      <c r="O193" s="223"/>
      <c r="P193" s="223"/>
      <c r="Q193" s="223"/>
      <c r="R193" s="223"/>
      <c r="S193" s="223"/>
      <c r="T193" s="224"/>
      <c r="AT193" s="225" t="s">
        <v>730</v>
      </c>
      <c r="AU193" s="225" t="s">
        <v>669</v>
      </c>
      <c r="AV193" s="12" t="s">
        <v>669</v>
      </c>
      <c r="AW193" s="12" t="s">
        <v>620</v>
      </c>
      <c r="AX193" s="12" t="s">
        <v>659</v>
      </c>
      <c r="AY193" s="225" t="s">
        <v>719</v>
      </c>
    </row>
    <row r="194" spans="2:51" s="13" customFormat="1" ht="13.5">
      <c r="B194" s="226"/>
      <c r="C194" s="227"/>
      <c r="D194" s="228" t="s">
        <v>730</v>
      </c>
      <c r="E194" s="229" t="s">
        <v>615</v>
      </c>
      <c r="F194" s="230" t="s">
        <v>733</v>
      </c>
      <c r="G194" s="227"/>
      <c r="H194" s="231">
        <v>11.7</v>
      </c>
      <c r="I194" s="232"/>
      <c r="J194" s="227"/>
      <c r="K194" s="227"/>
      <c r="L194" s="233"/>
      <c r="M194" s="234"/>
      <c r="N194" s="235"/>
      <c r="O194" s="235"/>
      <c r="P194" s="235"/>
      <c r="Q194" s="235"/>
      <c r="R194" s="235"/>
      <c r="S194" s="235"/>
      <c r="T194" s="236"/>
      <c r="AT194" s="237" t="s">
        <v>730</v>
      </c>
      <c r="AU194" s="237" t="s">
        <v>669</v>
      </c>
      <c r="AV194" s="13" t="s">
        <v>726</v>
      </c>
      <c r="AW194" s="13" t="s">
        <v>620</v>
      </c>
      <c r="AX194" s="13" t="s">
        <v>602</v>
      </c>
      <c r="AY194" s="237" t="s">
        <v>719</v>
      </c>
    </row>
    <row r="195" spans="2:65" s="1" customFormat="1" ht="31.5" customHeight="1">
      <c r="B195" s="41"/>
      <c r="C195" s="189" t="s">
        <v>264</v>
      </c>
      <c r="D195" s="189" t="s">
        <v>721</v>
      </c>
      <c r="E195" s="190" t="s">
        <v>265</v>
      </c>
      <c r="F195" s="191" t="s">
        <v>266</v>
      </c>
      <c r="G195" s="192" t="s">
        <v>257</v>
      </c>
      <c r="H195" s="193">
        <v>17.9</v>
      </c>
      <c r="I195" s="194"/>
      <c r="J195" s="195">
        <f>ROUND(I195*H195,2)</f>
        <v>0</v>
      </c>
      <c r="K195" s="191" t="s">
        <v>725</v>
      </c>
      <c r="L195" s="61"/>
      <c r="M195" s="196" t="s">
        <v>615</v>
      </c>
      <c r="N195" s="197" t="s">
        <v>630</v>
      </c>
      <c r="O195" s="42"/>
      <c r="P195" s="198">
        <f>O195*H195</f>
        <v>0</v>
      </c>
      <c r="Q195" s="198">
        <v>0.00025</v>
      </c>
      <c r="R195" s="198">
        <f>Q195*H195</f>
        <v>0.004475</v>
      </c>
      <c r="S195" s="198">
        <v>0</v>
      </c>
      <c r="T195" s="199">
        <f>S195*H195</f>
        <v>0</v>
      </c>
      <c r="AR195" s="23" t="s">
        <v>726</v>
      </c>
      <c r="AT195" s="23" t="s">
        <v>721</v>
      </c>
      <c r="AU195" s="23" t="s">
        <v>669</v>
      </c>
      <c r="AY195" s="23" t="s">
        <v>719</v>
      </c>
      <c r="BE195" s="200">
        <f>IF(N195="základní",J195,0)</f>
        <v>0</v>
      </c>
      <c r="BF195" s="200">
        <f>IF(N195="snížená",J195,0)</f>
        <v>0</v>
      </c>
      <c r="BG195" s="200">
        <f>IF(N195="zákl. přenesená",J195,0)</f>
        <v>0</v>
      </c>
      <c r="BH195" s="200">
        <f>IF(N195="sníž. přenesená",J195,0)</f>
        <v>0</v>
      </c>
      <c r="BI195" s="200">
        <f>IF(N195="nulová",J195,0)</f>
        <v>0</v>
      </c>
      <c r="BJ195" s="23" t="s">
        <v>602</v>
      </c>
      <c r="BK195" s="200">
        <f>ROUND(I195*H195,2)</f>
        <v>0</v>
      </c>
      <c r="BL195" s="23" t="s">
        <v>726</v>
      </c>
      <c r="BM195" s="23" t="s">
        <v>267</v>
      </c>
    </row>
    <row r="196" spans="2:47" s="1" customFormat="1" ht="60">
      <c r="B196" s="41"/>
      <c r="C196" s="63"/>
      <c r="D196" s="201" t="s">
        <v>728</v>
      </c>
      <c r="E196" s="63"/>
      <c r="F196" s="202" t="s">
        <v>259</v>
      </c>
      <c r="G196" s="63"/>
      <c r="H196" s="63"/>
      <c r="I196" s="159"/>
      <c r="J196" s="63"/>
      <c r="K196" s="63"/>
      <c r="L196" s="61"/>
      <c r="M196" s="203"/>
      <c r="N196" s="42"/>
      <c r="O196" s="42"/>
      <c r="P196" s="42"/>
      <c r="Q196" s="42"/>
      <c r="R196" s="42"/>
      <c r="S196" s="42"/>
      <c r="T196" s="78"/>
      <c r="AT196" s="23" t="s">
        <v>728</v>
      </c>
      <c r="AU196" s="23" t="s">
        <v>669</v>
      </c>
    </row>
    <row r="197" spans="2:51" s="11" customFormat="1" ht="13.5">
      <c r="B197" s="204"/>
      <c r="C197" s="205"/>
      <c r="D197" s="201" t="s">
        <v>730</v>
      </c>
      <c r="E197" s="206" t="s">
        <v>615</v>
      </c>
      <c r="F197" s="207" t="s">
        <v>245</v>
      </c>
      <c r="G197" s="205"/>
      <c r="H197" s="208" t="s">
        <v>615</v>
      </c>
      <c r="I197" s="209"/>
      <c r="J197" s="205"/>
      <c r="K197" s="205"/>
      <c r="L197" s="210"/>
      <c r="M197" s="211"/>
      <c r="N197" s="212"/>
      <c r="O197" s="212"/>
      <c r="P197" s="212"/>
      <c r="Q197" s="212"/>
      <c r="R197" s="212"/>
      <c r="S197" s="212"/>
      <c r="T197" s="213"/>
      <c r="AT197" s="214" t="s">
        <v>730</v>
      </c>
      <c r="AU197" s="214" t="s">
        <v>669</v>
      </c>
      <c r="AV197" s="11" t="s">
        <v>602</v>
      </c>
      <c r="AW197" s="11" t="s">
        <v>620</v>
      </c>
      <c r="AX197" s="11" t="s">
        <v>659</v>
      </c>
      <c r="AY197" s="214" t="s">
        <v>719</v>
      </c>
    </row>
    <row r="198" spans="2:51" s="12" customFormat="1" ht="13.5">
      <c r="B198" s="215"/>
      <c r="C198" s="216"/>
      <c r="D198" s="201" t="s">
        <v>730</v>
      </c>
      <c r="E198" s="217" t="s">
        <v>615</v>
      </c>
      <c r="F198" s="218" t="s">
        <v>268</v>
      </c>
      <c r="G198" s="216"/>
      <c r="H198" s="219">
        <v>17.9</v>
      </c>
      <c r="I198" s="220"/>
      <c r="J198" s="216"/>
      <c r="K198" s="216"/>
      <c r="L198" s="221"/>
      <c r="M198" s="222"/>
      <c r="N198" s="223"/>
      <c r="O198" s="223"/>
      <c r="P198" s="223"/>
      <c r="Q198" s="223"/>
      <c r="R198" s="223"/>
      <c r="S198" s="223"/>
      <c r="T198" s="224"/>
      <c r="AT198" s="225" t="s">
        <v>730</v>
      </c>
      <c r="AU198" s="225" t="s">
        <v>669</v>
      </c>
      <c r="AV198" s="12" t="s">
        <v>669</v>
      </c>
      <c r="AW198" s="12" t="s">
        <v>620</v>
      </c>
      <c r="AX198" s="12" t="s">
        <v>659</v>
      </c>
      <c r="AY198" s="225" t="s">
        <v>719</v>
      </c>
    </row>
    <row r="199" spans="2:51" s="13" customFormat="1" ht="13.5">
      <c r="B199" s="226"/>
      <c r="C199" s="227"/>
      <c r="D199" s="228" t="s">
        <v>730</v>
      </c>
      <c r="E199" s="229" t="s">
        <v>615</v>
      </c>
      <c r="F199" s="230" t="s">
        <v>733</v>
      </c>
      <c r="G199" s="227"/>
      <c r="H199" s="231">
        <v>17.9</v>
      </c>
      <c r="I199" s="232"/>
      <c r="J199" s="227"/>
      <c r="K199" s="227"/>
      <c r="L199" s="233"/>
      <c r="M199" s="234"/>
      <c r="N199" s="235"/>
      <c r="O199" s="235"/>
      <c r="P199" s="235"/>
      <c r="Q199" s="235"/>
      <c r="R199" s="235"/>
      <c r="S199" s="235"/>
      <c r="T199" s="236"/>
      <c r="AT199" s="237" t="s">
        <v>730</v>
      </c>
      <c r="AU199" s="237" t="s">
        <v>669</v>
      </c>
      <c r="AV199" s="13" t="s">
        <v>726</v>
      </c>
      <c r="AW199" s="13" t="s">
        <v>620</v>
      </c>
      <c r="AX199" s="13" t="s">
        <v>602</v>
      </c>
      <c r="AY199" s="237" t="s">
        <v>719</v>
      </c>
    </row>
    <row r="200" spans="2:65" s="1" customFormat="1" ht="22.5" customHeight="1">
      <c r="B200" s="41"/>
      <c r="C200" s="244" t="s">
        <v>269</v>
      </c>
      <c r="D200" s="244" t="s">
        <v>231</v>
      </c>
      <c r="E200" s="245" t="s">
        <v>270</v>
      </c>
      <c r="F200" s="246" t="s">
        <v>271</v>
      </c>
      <c r="G200" s="247" t="s">
        <v>257</v>
      </c>
      <c r="H200" s="248">
        <v>18.795</v>
      </c>
      <c r="I200" s="249"/>
      <c r="J200" s="250">
        <f>ROUND(I200*H200,2)</f>
        <v>0</v>
      </c>
      <c r="K200" s="246" t="s">
        <v>725</v>
      </c>
      <c r="L200" s="251"/>
      <c r="M200" s="252" t="s">
        <v>615</v>
      </c>
      <c r="N200" s="253" t="s">
        <v>630</v>
      </c>
      <c r="O200" s="42"/>
      <c r="P200" s="198">
        <f>O200*H200</f>
        <v>0</v>
      </c>
      <c r="Q200" s="198">
        <v>3E-05</v>
      </c>
      <c r="R200" s="198">
        <f>Q200*H200</f>
        <v>0.0005638500000000001</v>
      </c>
      <c r="S200" s="198">
        <v>0</v>
      </c>
      <c r="T200" s="199">
        <f>S200*H200</f>
        <v>0</v>
      </c>
      <c r="AR200" s="23" t="s">
        <v>176</v>
      </c>
      <c r="AT200" s="23" t="s">
        <v>231</v>
      </c>
      <c r="AU200" s="23" t="s">
        <v>669</v>
      </c>
      <c r="AY200" s="23" t="s">
        <v>719</v>
      </c>
      <c r="BE200" s="200">
        <f>IF(N200="základní",J200,0)</f>
        <v>0</v>
      </c>
      <c r="BF200" s="200">
        <f>IF(N200="snížená",J200,0)</f>
        <v>0</v>
      </c>
      <c r="BG200" s="200">
        <f>IF(N200="zákl. přenesená",J200,0)</f>
        <v>0</v>
      </c>
      <c r="BH200" s="200">
        <f>IF(N200="sníž. přenesená",J200,0)</f>
        <v>0</v>
      </c>
      <c r="BI200" s="200">
        <f>IF(N200="nulová",J200,0)</f>
        <v>0</v>
      </c>
      <c r="BJ200" s="23" t="s">
        <v>602</v>
      </c>
      <c r="BK200" s="200">
        <f>ROUND(I200*H200,2)</f>
        <v>0</v>
      </c>
      <c r="BL200" s="23" t="s">
        <v>726</v>
      </c>
      <c r="BM200" s="23" t="s">
        <v>272</v>
      </c>
    </row>
    <row r="201" spans="2:51" s="11" customFormat="1" ht="13.5">
      <c r="B201" s="204"/>
      <c r="C201" s="205"/>
      <c r="D201" s="201" t="s">
        <v>730</v>
      </c>
      <c r="E201" s="206" t="s">
        <v>615</v>
      </c>
      <c r="F201" s="207" t="s">
        <v>235</v>
      </c>
      <c r="G201" s="205"/>
      <c r="H201" s="208" t="s">
        <v>615</v>
      </c>
      <c r="I201" s="209"/>
      <c r="J201" s="205"/>
      <c r="K201" s="205"/>
      <c r="L201" s="210"/>
      <c r="M201" s="211"/>
      <c r="N201" s="212"/>
      <c r="O201" s="212"/>
      <c r="P201" s="212"/>
      <c r="Q201" s="212"/>
      <c r="R201" s="212"/>
      <c r="S201" s="212"/>
      <c r="T201" s="213"/>
      <c r="AT201" s="214" t="s">
        <v>730</v>
      </c>
      <c r="AU201" s="214" t="s">
        <v>669</v>
      </c>
      <c r="AV201" s="11" t="s">
        <v>602</v>
      </c>
      <c r="AW201" s="11" t="s">
        <v>620</v>
      </c>
      <c r="AX201" s="11" t="s">
        <v>659</v>
      </c>
      <c r="AY201" s="214" t="s">
        <v>719</v>
      </c>
    </row>
    <row r="202" spans="2:51" s="12" customFormat="1" ht="13.5">
      <c r="B202" s="215"/>
      <c r="C202" s="216"/>
      <c r="D202" s="201" t="s">
        <v>730</v>
      </c>
      <c r="E202" s="217" t="s">
        <v>615</v>
      </c>
      <c r="F202" s="218" t="s">
        <v>268</v>
      </c>
      <c r="G202" s="216"/>
      <c r="H202" s="219">
        <v>17.9</v>
      </c>
      <c r="I202" s="220"/>
      <c r="J202" s="216"/>
      <c r="K202" s="216"/>
      <c r="L202" s="221"/>
      <c r="M202" s="222"/>
      <c r="N202" s="223"/>
      <c r="O202" s="223"/>
      <c r="P202" s="223"/>
      <c r="Q202" s="223"/>
      <c r="R202" s="223"/>
      <c r="S202" s="223"/>
      <c r="T202" s="224"/>
      <c r="AT202" s="225" t="s">
        <v>730</v>
      </c>
      <c r="AU202" s="225" t="s">
        <v>669</v>
      </c>
      <c r="AV202" s="12" t="s">
        <v>669</v>
      </c>
      <c r="AW202" s="12" t="s">
        <v>620</v>
      </c>
      <c r="AX202" s="12" t="s">
        <v>602</v>
      </c>
      <c r="AY202" s="225" t="s">
        <v>719</v>
      </c>
    </row>
    <row r="203" spans="2:51" s="12" customFormat="1" ht="13.5">
      <c r="B203" s="215"/>
      <c r="C203" s="216"/>
      <c r="D203" s="228" t="s">
        <v>730</v>
      </c>
      <c r="E203" s="216"/>
      <c r="F203" s="239" t="s">
        <v>273</v>
      </c>
      <c r="G203" s="216"/>
      <c r="H203" s="240">
        <v>18.795</v>
      </c>
      <c r="I203" s="220"/>
      <c r="J203" s="216"/>
      <c r="K203" s="216"/>
      <c r="L203" s="221"/>
      <c r="M203" s="222"/>
      <c r="N203" s="223"/>
      <c r="O203" s="223"/>
      <c r="P203" s="223"/>
      <c r="Q203" s="223"/>
      <c r="R203" s="223"/>
      <c r="S203" s="223"/>
      <c r="T203" s="224"/>
      <c r="AT203" s="225" t="s">
        <v>730</v>
      </c>
      <c r="AU203" s="225" t="s">
        <v>669</v>
      </c>
      <c r="AV203" s="12" t="s">
        <v>669</v>
      </c>
      <c r="AW203" s="12" t="s">
        <v>583</v>
      </c>
      <c r="AX203" s="12" t="s">
        <v>602</v>
      </c>
      <c r="AY203" s="225" t="s">
        <v>719</v>
      </c>
    </row>
    <row r="204" spans="2:65" s="1" customFormat="1" ht="31.5" customHeight="1">
      <c r="B204" s="41"/>
      <c r="C204" s="189" t="s">
        <v>274</v>
      </c>
      <c r="D204" s="189" t="s">
        <v>721</v>
      </c>
      <c r="E204" s="190" t="s">
        <v>275</v>
      </c>
      <c r="F204" s="191" t="s">
        <v>276</v>
      </c>
      <c r="G204" s="192" t="s">
        <v>186</v>
      </c>
      <c r="H204" s="193">
        <v>228.985</v>
      </c>
      <c r="I204" s="194"/>
      <c r="J204" s="195">
        <f>ROUND(I204*H204,2)</f>
        <v>0</v>
      </c>
      <c r="K204" s="191" t="s">
        <v>725</v>
      </c>
      <c r="L204" s="61"/>
      <c r="M204" s="196" t="s">
        <v>615</v>
      </c>
      <c r="N204" s="197" t="s">
        <v>630</v>
      </c>
      <c r="O204" s="42"/>
      <c r="P204" s="198">
        <f>O204*H204</f>
        <v>0</v>
      </c>
      <c r="Q204" s="198">
        <v>0.00268</v>
      </c>
      <c r="R204" s="198">
        <f>Q204*H204</f>
        <v>0.6136798000000001</v>
      </c>
      <c r="S204" s="198">
        <v>0</v>
      </c>
      <c r="T204" s="199">
        <f>S204*H204</f>
        <v>0</v>
      </c>
      <c r="AR204" s="23" t="s">
        <v>726</v>
      </c>
      <c r="AT204" s="23" t="s">
        <v>721</v>
      </c>
      <c r="AU204" s="23" t="s">
        <v>669</v>
      </c>
      <c r="AY204" s="23" t="s">
        <v>719</v>
      </c>
      <c r="BE204" s="200">
        <f>IF(N204="základní",J204,0)</f>
        <v>0</v>
      </c>
      <c r="BF204" s="200">
        <f>IF(N204="snížená",J204,0)</f>
        <v>0</v>
      </c>
      <c r="BG204" s="200">
        <f>IF(N204="zákl. přenesená",J204,0)</f>
        <v>0</v>
      </c>
      <c r="BH204" s="200">
        <f>IF(N204="sníž. přenesená",J204,0)</f>
        <v>0</v>
      </c>
      <c r="BI204" s="200">
        <f>IF(N204="nulová",J204,0)</f>
        <v>0</v>
      </c>
      <c r="BJ204" s="23" t="s">
        <v>602</v>
      </c>
      <c r="BK204" s="200">
        <f>ROUND(I204*H204,2)</f>
        <v>0</v>
      </c>
      <c r="BL204" s="23" t="s">
        <v>726</v>
      </c>
      <c r="BM204" s="23" t="s">
        <v>277</v>
      </c>
    </row>
    <row r="205" spans="2:51" s="11" customFormat="1" ht="13.5">
      <c r="B205" s="204"/>
      <c r="C205" s="205"/>
      <c r="D205" s="201" t="s">
        <v>730</v>
      </c>
      <c r="E205" s="206" t="s">
        <v>615</v>
      </c>
      <c r="F205" s="207" t="s">
        <v>245</v>
      </c>
      <c r="G205" s="205"/>
      <c r="H205" s="208" t="s">
        <v>615</v>
      </c>
      <c r="I205" s="209"/>
      <c r="J205" s="205"/>
      <c r="K205" s="205"/>
      <c r="L205" s="210"/>
      <c r="M205" s="211"/>
      <c r="N205" s="212"/>
      <c r="O205" s="212"/>
      <c r="P205" s="212"/>
      <c r="Q205" s="212"/>
      <c r="R205" s="212"/>
      <c r="S205" s="212"/>
      <c r="T205" s="213"/>
      <c r="AT205" s="214" t="s">
        <v>730</v>
      </c>
      <c r="AU205" s="214" t="s">
        <v>669</v>
      </c>
      <c r="AV205" s="11" t="s">
        <v>602</v>
      </c>
      <c r="AW205" s="11" t="s">
        <v>620</v>
      </c>
      <c r="AX205" s="11" t="s">
        <v>659</v>
      </c>
      <c r="AY205" s="214" t="s">
        <v>719</v>
      </c>
    </row>
    <row r="206" spans="2:51" s="12" customFormat="1" ht="13.5">
      <c r="B206" s="215"/>
      <c r="C206" s="216"/>
      <c r="D206" s="201" t="s">
        <v>730</v>
      </c>
      <c r="E206" s="217" t="s">
        <v>615</v>
      </c>
      <c r="F206" s="218" t="s">
        <v>246</v>
      </c>
      <c r="G206" s="216"/>
      <c r="H206" s="219">
        <v>199.961</v>
      </c>
      <c r="I206" s="220"/>
      <c r="J206" s="216"/>
      <c r="K206" s="216"/>
      <c r="L206" s="221"/>
      <c r="M206" s="222"/>
      <c r="N206" s="223"/>
      <c r="O206" s="223"/>
      <c r="P206" s="223"/>
      <c r="Q206" s="223"/>
      <c r="R206" s="223"/>
      <c r="S206" s="223"/>
      <c r="T206" s="224"/>
      <c r="AT206" s="225" t="s">
        <v>730</v>
      </c>
      <c r="AU206" s="225" t="s">
        <v>669</v>
      </c>
      <c r="AV206" s="12" t="s">
        <v>669</v>
      </c>
      <c r="AW206" s="12" t="s">
        <v>620</v>
      </c>
      <c r="AX206" s="12" t="s">
        <v>659</v>
      </c>
      <c r="AY206" s="225" t="s">
        <v>719</v>
      </c>
    </row>
    <row r="207" spans="2:51" s="11" customFormat="1" ht="13.5">
      <c r="B207" s="204"/>
      <c r="C207" s="205"/>
      <c r="D207" s="201" t="s">
        <v>730</v>
      </c>
      <c r="E207" s="206" t="s">
        <v>615</v>
      </c>
      <c r="F207" s="207" t="s">
        <v>226</v>
      </c>
      <c r="G207" s="205"/>
      <c r="H207" s="208" t="s">
        <v>615</v>
      </c>
      <c r="I207" s="209"/>
      <c r="J207" s="205"/>
      <c r="K207" s="205"/>
      <c r="L207" s="210"/>
      <c r="M207" s="211"/>
      <c r="N207" s="212"/>
      <c r="O207" s="212"/>
      <c r="P207" s="212"/>
      <c r="Q207" s="212"/>
      <c r="R207" s="212"/>
      <c r="S207" s="212"/>
      <c r="T207" s="213"/>
      <c r="AT207" s="214" t="s">
        <v>730</v>
      </c>
      <c r="AU207" s="214" t="s">
        <v>669</v>
      </c>
      <c r="AV207" s="11" t="s">
        <v>602</v>
      </c>
      <c r="AW207" s="11" t="s">
        <v>620</v>
      </c>
      <c r="AX207" s="11" t="s">
        <v>659</v>
      </c>
      <c r="AY207" s="214" t="s">
        <v>719</v>
      </c>
    </row>
    <row r="208" spans="2:51" s="12" customFormat="1" ht="13.5">
      <c r="B208" s="215"/>
      <c r="C208" s="216"/>
      <c r="D208" s="201" t="s">
        <v>730</v>
      </c>
      <c r="E208" s="217" t="s">
        <v>615</v>
      </c>
      <c r="F208" s="218" t="s">
        <v>227</v>
      </c>
      <c r="G208" s="216"/>
      <c r="H208" s="219">
        <v>11.124</v>
      </c>
      <c r="I208" s="220"/>
      <c r="J208" s="216"/>
      <c r="K208" s="216"/>
      <c r="L208" s="221"/>
      <c r="M208" s="222"/>
      <c r="N208" s="223"/>
      <c r="O208" s="223"/>
      <c r="P208" s="223"/>
      <c r="Q208" s="223"/>
      <c r="R208" s="223"/>
      <c r="S208" s="223"/>
      <c r="T208" s="224"/>
      <c r="AT208" s="225" t="s">
        <v>730</v>
      </c>
      <c r="AU208" s="225" t="s">
        <v>669</v>
      </c>
      <c r="AV208" s="12" t="s">
        <v>669</v>
      </c>
      <c r="AW208" s="12" t="s">
        <v>620</v>
      </c>
      <c r="AX208" s="12" t="s">
        <v>659</v>
      </c>
      <c r="AY208" s="225" t="s">
        <v>719</v>
      </c>
    </row>
    <row r="209" spans="2:51" s="11" customFormat="1" ht="13.5">
      <c r="B209" s="204"/>
      <c r="C209" s="205"/>
      <c r="D209" s="201" t="s">
        <v>730</v>
      </c>
      <c r="E209" s="206" t="s">
        <v>615</v>
      </c>
      <c r="F209" s="207" t="s">
        <v>278</v>
      </c>
      <c r="G209" s="205"/>
      <c r="H209" s="208" t="s">
        <v>615</v>
      </c>
      <c r="I209" s="209"/>
      <c r="J209" s="205"/>
      <c r="K209" s="205"/>
      <c r="L209" s="210"/>
      <c r="M209" s="211"/>
      <c r="N209" s="212"/>
      <c r="O209" s="212"/>
      <c r="P209" s="212"/>
      <c r="Q209" s="212"/>
      <c r="R209" s="212"/>
      <c r="S209" s="212"/>
      <c r="T209" s="213"/>
      <c r="AT209" s="214" t="s">
        <v>730</v>
      </c>
      <c r="AU209" s="214" t="s">
        <v>669</v>
      </c>
      <c r="AV209" s="11" t="s">
        <v>602</v>
      </c>
      <c r="AW209" s="11" t="s">
        <v>620</v>
      </c>
      <c r="AX209" s="11" t="s">
        <v>659</v>
      </c>
      <c r="AY209" s="214" t="s">
        <v>719</v>
      </c>
    </row>
    <row r="210" spans="2:51" s="12" customFormat="1" ht="13.5">
      <c r="B210" s="215"/>
      <c r="C210" s="216"/>
      <c r="D210" s="201" t="s">
        <v>730</v>
      </c>
      <c r="E210" s="217" t="s">
        <v>615</v>
      </c>
      <c r="F210" s="218" t="s">
        <v>279</v>
      </c>
      <c r="G210" s="216"/>
      <c r="H210" s="219">
        <v>17.9</v>
      </c>
      <c r="I210" s="220"/>
      <c r="J210" s="216"/>
      <c r="K210" s="216"/>
      <c r="L210" s="221"/>
      <c r="M210" s="222"/>
      <c r="N210" s="223"/>
      <c r="O210" s="223"/>
      <c r="P210" s="223"/>
      <c r="Q210" s="223"/>
      <c r="R210" s="223"/>
      <c r="S210" s="223"/>
      <c r="T210" s="224"/>
      <c r="AT210" s="225" t="s">
        <v>730</v>
      </c>
      <c r="AU210" s="225" t="s">
        <v>669</v>
      </c>
      <c r="AV210" s="12" t="s">
        <v>669</v>
      </c>
      <c r="AW210" s="12" t="s">
        <v>620</v>
      </c>
      <c r="AX210" s="12" t="s">
        <v>659</v>
      </c>
      <c r="AY210" s="225" t="s">
        <v>719</v>
      </c>
    </row>
    <row r="211" spans="2:51" s="13" customFormat="1" ht="13.5">
      <c r="B211" s="226"/>
      <c r="C211" s="227"/>
      <c r="D211" s="228" t="s">
        <v>730</v>
      </c>
      <c r="E211" s="229" t="s">
        <v>615</v>
      </c>
      <c r="F211" s="230" t="s">
        <v>733</v>
      </c>
      <c r="G211" s="227"/>
      <c r="H211" s="231">
        <v>228.985</v>
      </c>
      <c r="I211" s="232"/>
      <c r="J211" s="227"/>
      <c r="K211" s="227"/>
      <c r="L211" s="233"/>
      <c r="M211" s="234"/>
      <c r="N211" s="235"/>
      <c r="O211" s="235"/>
      <c r="P211" s="235"/>
      <c r="Q211" s="235"/>
      <c r="R211" s="235"/>
      <c r="S211" s="235"/>
      <c r="T211" s="236"/>
      <c r="AT211" s="237" t="s">
        <v>730</v>
      </c>
      <c r="AU211" s="237" t="s">
        <v>669</v>
      </c>
      <c r="AV211" s="13" t="s">
        <v>726</v>
      </c>
      <c r="AW211" s="13" t="s">
        <v>620</v>
      </c>
      <c r="AX211" s="13" t="s">
        <v>602</v>
      </c>
      <c r="AY211" s="237" t="s">
        <v>719</v>
      </c>
    </row>
    <row r="212" spans="2:65" s="1" customFormat="1" ht="31.5" customHeight="1">
      <c r="B212" s="41"/>
      <c r="C212" s="189" t="s">
        <v>280</v>
      </c>
      <c r="D212" s="189" t="s">
        <v>721</v>
      </c>
      <c r="E212" s="190" t="s">
        <v>281</v>
      </c>
      <c r="F212" s="191" t="s">
        <v>282</v>
      </c>
      <c r="G212" s="192" t="s">
        <v>186</v>
      </c>
      <c r="H212" s="193">
        <v>81.188</v>
      </c>
      <c r="I212" s="194"/>
      <c r="J212" s="195">
        <f>ROUND(I212*H212,2)</f>
        <v>0</v>
      </c>
      <c r="K212" s="191" t="s">
        <v>725</v>
      </c>
      <c r="L212" s="61"/>
      <c r="M212" s="196" t="s">
        <v>615</v>
      </c>
      <c r="N212" s="197" t="s">
        <v>630</v>
      </c>
      <c r="O212" s="42"/>
      <c r="P212" s="198">
        <f>O212*H212</f>
        <v>0</v>
      </c>
      <c r="Q212" s="198">
        <v>0.00735</v>
      </c>
      <c r="R212" s="198">
        <f>Q212*H212</f>
        <v>0.5967318</v>
      </c>
      <c r="S212" s="198">
        <v>0</v>
      </c>
      <c r="T212" s="199">
        <f>S212*H212</f>
        <v>0</v>
      </c>
      <c r="AR212" s="23" t="s">
        <v>726</v>
      </c>
      <c r="AT212" s="23" t="s">
        <v>721</v>
      </c>
      <c r="AU212" s="23" t="s">
        <v>669</v>
      </c>
      <c r="AY212" s="23" t="s">
        <v>719</v>
      </c>
      <c r="BE212" s="200">
        <f>IF(N212="základní",J212,0)</f>
        <v>0</v>
      </c>
      <c r="BF212" s="200">
        <f>IF(N212="snížená",J212,0)</f>
        <v>0</v>
      </c>
      <c r="BG212" s="200">
        <f>IF(N212="zákl. přenesená",J212,0)</f>
        <v>0</v>
      </c>
      <c r="BH212" s="200">
        <f>IF(N212="sníž. přenesená",J212,0)</f>
        <v>0</v>
      </c>
      <c r="BI212" s="200">
        <f>IF(N212="nulová",J212,0)</f>
        <v>0</v>
      </c>
      <c r="BJ212" s="23" t="s">
        <v>602</v>
      </c>
      <c r="BK212" s="200">
        <f>ROUND(I212*H212,2)</f>
        <v>0</v>
      </c>
      <c r="BL212" s="23" t="s">
        <v>726</v>
      </c>
      <c r="BM212" s="23" t="s">
        <v>283</v>
      </c>
    </row>
    <row r="213" spans="2:51" s="11" customFormat="1" ht="13.5">
      <c r="B213" s="204"/>
      <c r="C213" s="205"/>
      <c r="D213" s="201" t="s">
        <v>730</v>
      </c>
      <c r="E213" s="206" t="s">
        <v>615</v>
      </c>
      <c r="F213" s="207" t="s">
        <v>284</v>
      </c>
      <c r="G213" s="205"/>
      <c r="H213" s="208" t="s">
        <v>615</v>
      </c>
      <c r="I213" s="209"/>
      <c r="J213" s="205"/>
      <c r="K213" s="205"/>
      <c r="L213" s="210"/>
      <c r="M213" s="211"/>
      <c r="N213" s="212"/>
      <c r="O213" s="212"/>
      <c r="P213" s="212"/>
      <c r="Q213" s="212"/>
      <c r="R213" s="212"/>
      <c r="S213" s="212"/>
      <c r="T213" s="213"/>
      <c r="AT213" s="214" t="s">
        <v>730</v>
      </c>
      <c r="AU213" s="214" t="s">
        <v>669</v>
      </c>
      <c r="AV213" s="11" t="s">
        <v>602</v>
      </c>
      <c r="AW213" s="11" t="s">
        <v>620</v>
      </c>
      <c r="AX213" s="11" t="s">
        <v>659</v>
      </c>
      <c r="AY213" s="214" t="s">
        <v>719</v>
      </c>
    </row>
    <row r="214" spans="2:51" s="12" customFormat="1" ht="13.5">
      <c r="B214" s="215"/>
      <c r="C214" s="216"/>
      <c r="D214" s="201" t="s">
        <v>730</v>
      </c>
      <c r="E214" s="217" t="s">
        <v>615</v>
      </c>
      <c r="F214" s="218" t="s">
        <v>726</v>
      </c>
      <c r="G214" s="216"/>
      <c r="H214" s="219">
        <v>4</v>
      </c>
      <c r="I214" s="220"/>
      <c r="J214" s="216"/>
      <c r="K214" s="216"/>
      <c r="L214" s="221"/>
      <c r="M214" s="222"/>
      <c r="N214" s="223"/>
      <c r="O214" s="223"/>
      <c r="P214" s="223"/>
      <c r="Q214" s="223"/>
      <c r="R214" s="223"/>
      <c r="S214" s="223"/>
      <c r="T214" s="224"/>
      <c r="AT214" s="225" t="s">
        <v>730</v>
      </c>
      <c r="AU214" s="225" t="s">
        <v>669</v>
      </c>
      <c r="AV214" s="12" t="s">
        <v>669</v>
      </c>
      <c r="AW214" s="12" t="s">
        <v>620</v>
      </c>
      <c r="AX214" s="12" t="s">
        <v>659</v>
      </c>
      <c r="AY214" s="225" t="s">
        <v>719</v>
      </c>
    </row>
    <row r="215" spans="2:51" s="12" customFormat="1" ht="13.5">
      <c r="B215" s="215"/>
      <c r="C215" s="216"/>
      <c r="D215" s="201" t="s">
        <v>730</v>
      </c>
      <c r="E215" s="217" t="s">
        <v>615</v>
      </c>
      <c r="F215" s="218" t="s">
        <v>285</v>
      </c>
      <c r="G215" s="216"/>
      <c r="H215" s="219">
        <v>58.7883</v>
      </c>
      <c r="I215" s="220"/>
      <c r="J215" s="216"/>
      <c r="K215" s="216"/>
      <c r="L215" s="221"/>
      <c r="M215" s="222"/>
      <c r="N215" s="223"/>
      <c r="O215" s="223"/>
      <c r="P215" s="223"/>
      <c r="Q215" s="223"/>
      <c r="R215" s="223"/>
      <c r="S215" s="223"/>
      <c r="T215" s="224"/>
      <c r="AT215" s="225" t="s">
        <v>730</v>
      </c>
      <c r="AU215" s="225" t="s">
        <v>669</v>
      </c>
      <c r="AV215" s="12" t="s">
        <v>669</v>
      </c>
      <c r="AW215" s="12" t="s">
        <v>620</v>
      </c>
      <c r="AX215" s="12" t="s">
        <v>659</v>
      </c>
      <c r="AY215" s="225" t="s">
        <v>719</v>
      </c>
    </row>
    <row r="216" spans="2:51" s="11" customFormat="1" ht="13.5">
      <c r="B216" s="204"/>
      <c r="C216" s="205"/>
      <c r="D216" s="201" t="s">
        <v>730</v>
      </c>
      <c r="E216" s="206" t="s">
        <v>615</v>
      </c>
      <c r="F216" s="207" t="s">
        <v>226</v>
      </c>
      <c r="G216" s="205"/>
      <c r="H216" s="208" t="s">
        <v>615</v>
      </c>
      <c r="I216" s="209"/>
      <c r="J216" s="205"/>
      <c r="K216" s="205"/>
      <c r="L216" s="210"/>
      <c r="M216" s="211"/>
      <c r="N216" s="212"/>
      <c r="O216" s="212"/>
      <c r="P216" s="212"/>
      <c r="Q216" s="212"/>
      <c r="R216" s="212"/>
      <c r="S216" s="212"/>
      <c r="T216" s="213"/>
      <c r="AT216" s="214" t="s">
        <v>730</v>
      </c>
      <c r="AU216" s="214" t="s">
        <v>669</v>
      </c>
      <c r="AV216" s="11" t="s">
        <v>602</v>
      </c>
      <c r="AW216" s="11" t="s">
        <v>620</v>
      </c>
      <c r="AX216" s="11" t="s">
        <v>659</v>
      </c>
      <c r="AY216" s="214" t="s">
        <v>719</v>
      </c>
    </row>
    <row r="217" spans="2:51" s="12" customFormat="1" ht="13.5">
      <c r="B217" s="215"/>
      <c r="C217" s="216"/>
      <c r="D217" s="201" t="s">
        <v>730</v>
      </c>
      <c r="E217" s="217" t="s">
        <v>615</v>
      </c>
      <c r="F217" s="218" t="s">
        <v>227</v>
      </c>
      <c r="G217" s="216"/>
      <c r="H217" s="219">
        <v>11.124</v>
      </c>
      <c r="I217" s="220"/>
      <c r="J217" s="216"/>
      <c r="K217" s="216"/>
      <c r="L217" s="221"/>
      <c r="M217" s="222"/>
      <c r="N217" s="223"/>
      <c r="O217" s="223"/>
      <c r="P217" s="223"/>
      <c r="Q217" s="223"/>
      <c r="R217" s="223"/>
      <c r="S217" s="223"/>
      <c r="T217" s="224"/>
      <c r="AT217" s="225" t="s">
        <v>730</v>
      </c>
      <c r="AU217" s="225" t="s">
        <v>669</v>
      </c>
      <c r="AV217" s="12" t="s">
        <v>669</v>
      </c>
      <c r="AW217" s="12" t="s">
        <v>620</v>
      </c>
      <c r="AX217" s="12" t="s">
        <v>659</v>
      </c>
      <c r="AY217" s="225" t="s">
        <v>719</v>
      </c>
    </row>
    <row r="218" spans="2:51" s="11" customFormat="1" ht="13.5">
      <c r="B218" s="204"/>
      <c r="C218" s="205"/>
      <c r="D218" s="201" t="s">
        <v>730</v>
      </c>
      <c r="E218" s="206" t="s">
        <v>615</v>
      </c>
      <c r="F218" s="207" t="s">
        <v>228</v>
      </c>
      <c r="G218" s="205"/>
      <c r="H218" s="208" t="s">
        <v>615</v>
      </c>
      <c r="I218" s="209"/>
      <c r="J218" s="205"/>
      <c r="K218" s="205"/>
      <c r="L218" s="210"/>
      <c r="M218" s="211"/>
      <c r="N218" s="212"/>
      <c r="O218" s="212"/>
      <c r="P218" s="212"/>
      <c r="Q218" s="212"/>
      <c r="R218" s="212"/>
      <c r="S218" s="212"/>
      <c r="T218" s="213"/>
      <c r="AT218" s="214" t="s">
        <v>730</v>
      </c>
      <c r="AU218" s="214" t="s">
        <v>669</v>
      </c>
      <c r="AV218" s="11" t="s">
        <v>602</v>
      </c>
      <c r="AW218" s="11" t="s">
        <v>620</v>
      </c>
      <c r="AX218" s="11" t="s">
        <v>659</v>
      </c>
      <c r="AY218" s="214" t="s">
        <v>719</v>
      </c>
    </row>
    <row r="219" spans="2:51" s="12" customFormat="1" ht="13.5">
      <c r="B219" s="215"/>
      <c r="C219" s="216"/>
      <c r="D219" s="201" t="s">
        <v>730</v>
      </c>
      <c r="E219" s="217" t="s">
        <v>615</v>
      </c>
      <c r="F219" s="218" t="s">
        <v>229</v>
      </c>
      <c r="G219" s="216"/>
      <c r="H219" s="219">
        <v>7.276</v>
      </c>
      <c r="I219" s="220"/>
      <c r="J219" s="216"/>
      <c r="K219" s="216"/>
      <c r="L219" s="221"/>
      <c r="M219" s="222"/>
      <c r="N219" s="223"/>
      <c r="O219" s="223"/>
      <c r="P219" s="223"/>
      <c r="Q219" s="223"/>
      <c r="R219" s="223"/>
      <c r="S219" s="223"/>
      <c r="T219" s="224"/>
      <c r="AT219" s="225" t="s">
        <v>730</v>
      </c>
      <c r="AU219" s="225" t="s">
        <v>669</v>
      </c>
      <c r="AV219" s="12" t="s">
        <v>669</v>
      </c>
      <c r="AW219" s="12" t="s">
        <v>620</v>
      </c>
      <c r="AX219" s="12" t="s">
        <v>659</v>
      </c>
      <c r="AY219" s="225" t="s">
        <v>719</v>
      </c>
    </row>
    <row r="220" spans="2:51" s="13" customFormat="1" ht="13.5">
      <c r="B220" s="226"/>
      <c r="C220" s="227"/>
      <c r="D220" s="228" t="s">
        <v>730</v>
      </c>
      <c r="E220" s="229" t="s">
        <v>615</v>
      </c>
      <c r="F220" s="230" t="s">
        <v>733</v>
      </c>
      <c r="G220" s="227"/>
      <c r="H220" s="231">
        <v>81.1883</v>
      </c>
      <c r="I220" s="232"/>
      <c r="J220" s="227"/>
      <c r="K220" s="227"/>
      <c r="L220" s="233"/>
      <c r="M220" s="234"/>
      <c r="N220" s="235"/>
      <c r="O220" s="235"/>
      <c r="P220" s="235"/>
      <c r="Q220" s="235"/>
      <c r="R220" s="235"/>
      <c r="S220" s="235"/>
      <c r="T220" s="236"/>
      <c r="AT220" s="237" t="s">
        <v>730</v>
      </c>
      <c r="AU220" s="237" t="s">
        <v>669</v>
      </c>
      <c r="AV220" s="13" t="s">
        <v>726</v>
      </c>
      <c r="AW220" s="13" t="s">
        <v>620</v>
      </c>
      <c r="AX220" s="13" t="s">
        <v>602</v>
      </c>
      <c r="AY220" s="237" t="s">
        <v>719</v>
      </c>
    </row>
    <row r="221" spans="2:65" s="1" customFormat="1" ht="31.5" customHeight="1">
      <c r="B221" s="41"/>
      <c r="C221" s="189" t="s">
        <v>286</v>
      </c>
      <c r="D221" s="189" t="s">
        <v>721</v>
      </c>
      <c r="E221" s="190" t="s">
        <v>287</v>
      </c>
      <c r="F221" s="191" t="s">
        <v>288</v>
      </c>
      <c r="G221" s="192" t="s">
        <v>186</v>
      </c>
      <c r="H221" s="193">
        <v>21.9</v>
      </c>
      <c r="I221" s="194"/>
      <c r="J221" s="195">
        <f>ROUND(I221*H221,2)</f>
        <v>0</v>
      </c>
      <c r="K221" s="191" t="s">
        <v>725</v>
      </c>
      <c r="L221" s="61"/>
      <c r="M221" s="196" t="s">
        <v>615</v>
      </c>
      <c r="N221" s="197" t="s">
        <v>630</v>
      </c>
      <c r="O221" s="42"/>
      <c r="P221" s="198">
        <f>O221*H221</f>
        <v>0</v>
      </c>
      <c r="Q221" s="198">
        <v>0.00026</v>
      </c>
      <c r="R221" s="198">
        <f>Q221*H221</f>
        <v>0.005693999999999999</v>
      </c>
      <c r="S221" s="198">
        <v>0</v>
      </c>
      <c r="T221" s="199">
        <f>S221*H221</f>
        <v>0</v>
      </c>
      <c r="AR221" s="23" t="s">
        <v>726</v>
      </c>
      <c r="AT221" s="23" t="s">
        <v>721</v>
      </c>
      <c r="AU221" s="23" t="s">
        <v>669</v>
      </c>
      <c r="AY221" s="23" t="s">
        <v>719</v>
      </c>
      <c r="BE221" s="200">
        <f>IF(N221="základní",J221,0)</f>
        <v>0</v>
      </c>
      <c r="BF221" s="200">
        <f>IF(N221="snížená",J221,0)</f>
        <v>0</v>
      </c>
      <c r="BG221" s="200">
        <f>IF(N221="zákl. přenesená",J221,0)</f>
        <v>0</v>
      </c>
      <c r="BH221" s="200">
        <f>IF(N221="sníž. přenesená",J221,0)</f>
        <v>0</v>
      </c>
      <c r="BI221" s="200">
        <f>IF(N221="nulová",J221,0)</f>
        <v>0</v>
      </c>
      <c r="BJ221" s="23" t="s">
        <v>602</v>
      </c>
      <c r="BK221" s="200">
        <f>ROUND(I221*H221,2)</f>
        <v>0</v>
      </c>
      <c r="BL221" s="23" t="s">
        <v>726</v>
      </c>
      <c r="BM221" s="23" t="s">
        <v>289</v>
      </c>
    </row>
    <row r="222" spans="2:51" s="11" customFormat="1" ht="13.5">
      <c r="B222" s="204"/>
      <c r="C222" s="205"/>
      <c r="D222" s="201" t="s">
        <v>730</v>
      </c>
      <c r="E222" s="206" t="s">
        <v>615</v>
      </c>
      <c r="F222" s="207" t="s">
        <v>284</v>
      </c>
      <c r="G222" s="205"/>
      <c r="H222" s="208" t="s">
        <v>615</v>
      </c>
      <c r="I222" s="209"/>
      <c r="J222" s="205"/>
      <c r="K222" s="205"/>
      <c r="L222" s="210"/>
      <c r="M222" s="211"/>
      <c r="N222" s="212"/>
      <c r="O222" s="212"/>
      <c r="P222" s="212"/>
      <c r="Q222" s="212"/>
      <c r="R222" s="212"/>
      <c r="S222" s="212"/>
      <c r="T222" s="213"/>
      <c r="AT222" s="214" t="s">
        <v>730</v>
      </c>
      <c r="AU222" s="214" t="s">
        <v>669</v>
      </c>
      <c r="AV222" s="11" t="s">
        <v>602</v>
      </c>
      <c r="AW222" s="11" t="s">
        <v>620</v>
      </c>
      <c r="AX222" s="11" t="s">
        <v>659</v>
      </c>
      <c r="AY222" s="214" t="s">
        <v>719</v>
      </c>
    </row>
    <row r="223" spans="2:51" s="12" customFormat="1" ht="13.5">
      <c r="B223" s="215"/>
      <c r="C223" s="216"/>
      <c r="D223" s="201" t="s">
        <v>730</v>
      </c>
      <c r="E223" s="217" t="s">
        <v>615</v>
      </c>
      <c r="F223" s="218" t="s">
        <v>726</v>
      </c>
      <c r="G223" s="216"/>
      <c r="H223" s="219">
        <v>4</v>
      </c>
      <c r="I223" s="220"/>
      <c r="J223" s="216"/>
      <c r="K223" s="216"/>
      <c r="L223" s="221"/>
      <c r="M223" s="222"/>
      <c r="N223" s="223"/>
      <c r="O223" s="223"/>
      <c r="P223" s="223"/>
      <c r="Q223" s="223"/>
      <c r="R223" s="223"/>
      <c r="S223" s="223"/>
      <c r="T223" s="224"/>
      <c r="AT223" s="225" t="s">
        <v>730</v>
      </c>
      <c r="AU223" s="225" t="s">
        <v>669</v>
      </c>
      <c r="AV223" s="12" t="s">
        <v>669</v>
      </c>
      <c r="AW223" s="12" t="s">
        <v>620</v>
      </c>
      <c r="AX223" s="12" t="s">
        <v>659</v>
      </c>
      <c r="AY223" s="225" t="s">
        <v>719</v>
      </c>
    </row>
    <row r="224" spans="2:51" s="11" customFormat="1" ht="13.5">
      <c r="B224" s="204"/>
      <c r="C224" s="205"/>
      <c r="D224" s="201" t="s">
        <v>730</v>
      </c>
      <c r="E224" s="206" t="s">
        <v>615</v>
      </c>
      <c r="F224" s="207" t="s">
        <v>290</v>
      </c>
      <c r="G224" s="205"/>
      <c r="H224" s="208" t="s">
        <v>615</v>
      </c>
      <c r="I224" s="209"/>
      <c r="J224" s="205"/>
      <c r="K224" s="205"/>
      <c r="L224" s="210"/>
      <c r="M224" s="211"/>
      <c r="N224" s="212"/>
      <c r="O224" s="212"/>
      <c r="P224" s="212"/>
      <c r="Q224" s="212"/>
      <c r="R224" s="212"/>
      <c r="S224" s="212"/>
      <c r="T224" s="213"/>
      <c r="AT224" s="214" t="s">
        <v>730</v>
      </c>
      <c r="AU224" s="214" t="s">
        <v>669</v>
      </c>
      <c r="AV224" s="11" t="s">
        <v>602</v>
      </c>
      <c r="AW224" s="11" t="s">
        <v>620</v>
      </c>
      <c r="AX224" s="11" t="s">
        <v>659</v>
      </c>
      <c r="AY224" s="214" t="s">
        <v>719</v>
      </c>
    </row>
    <row r="225" spans="2:51" s="12" customFormat="1" ht="13.5">
      <c r="B225" s="215"/>
      <c r="C225" s="216"/>
      <c r="D225" s="201" t="s">
        <v>730</v>
      </c>
      <c r="E225" s="217" t="s">
        <v>615</v>
      </c>
      <c r="F225" s="218" t="s">
        <v>291</v>
      </c>
      <c r="G225" s="216"/>
      <c r="H225" s="219">
        <v>17.9</v>
      </c>
      <c r="I225" s="220"/>
      <c r="J225" s="216"/>
      <c r="K225" s="216"/>
      <c r="L225" s="221"/>
      <c r="M225" s="222"/>
      <c r="N225" s="223"/>
      <c r="O225" s="223"/>
      <c r="P225" s="223"/>
      <c r="Q225" s="223"/>
      <c r="R225" s="223"/>
      <c r="S225" s="223"/>
      <c r="T225" s="224"/>
      <c r="AT225" s="225" t="s">
        <v>730</v>
      </c>
      <c r="AU225" s="225" t="s">
        <v>669</v>
      </c>
      <c r="AV225" s="12" t="s">
        <v>669</v>
      </c>
      <c r="AW225" s="12" t="s">
        <v>620</v>
      </c>
      <c r="AX225" s="12" t="s">
        <v>659</v>
      </c>
      <c r="AY225" s="225" t="s">
        <v>719</v>
      </c>
    </row>
    <row r="226" spans="2:51" s="13" customFormat="1" ht="13.5">
      <c r="B226" s="226"/>
      <c r="C226" s="227"/>
      <c r="D226" s="228" t="s">
        <v>730</v>
      </c>
      <c r="E226" s="229" t="s">
        <v>615</v>
      </c>
      <c r="F226" s="230" t="s">
        <v>733</v>
      </c>
      <c r="G226" s="227"/>
      <c r="H226" s="231">
        <v>21.9</v>
      </c>
      <c r="I226" s="232"/>
      <c r="J226" s="227"/>
      <c r="K226" s="227"/>
      <c r="L226" s="233"/>
      <c r="M226" s="234"/>
      <c r="N226" s="235"/>
      <c r="O226" s="235"/>
      <c r="P226" s="235"/>
      <c r="Q226" s="235"/>
      <c r="R226" s="235"/>
      <c r="S226" s="235"/>
      <c r="T226" s="236"/>
      <c r="AT226" s="237" t="s">
        <v>730</v>
      </c>
      <c r="AU226" s="237" t="s">
        <v>669</v>
      </c>
      <c r="AV226" s="13" t="s">
        <v>726</v>
      </c>
      <c r="AW226" s="13" t="s">
        <v>620</v>
      </c>
      <c r="AX226" s="13" t="s">
        <v>602</v>
      </c>
      <c r="AY226" s="237" t="s">
        <v>719</v>
      </c>
    </row>
    <row r="227" spans="2:65" s="1" customFormat="1" ht="31.5" customHeight="1">
      <c r="B227" s="41"/>
      <c r="C227" s="189" t="s">
        <v>292</v>
      </c>
      <c r="D227" s="189" t="s">
        <v>721</v>
      </c>
      <c r="E227" s="190" t="s">
        <v>293</v>
      </c>
      <c r="F227" s="191" t="s">
        <v>294</v>
      </c>
      <c r="G227" s="192" t="s">
        <v>186</v>
      </c>
      <c r="H227" s="193">
        <v>17.9</v>
      </c>
      <c r="I227" s="194"/>
      <c r="J227" s="195">
        <f>ROUND(I227*H227,2)</f>
        <v>0</v>
      </c>
      <c r="K227" s="191" t="s">
        <v>725</v>
      </c>
      <c r="L227" s="61"/>
      <c r="M227" s="196" t="s">
        <v>615</v>
      </c>
      <c r="N227" s="197" t="s">
        <v>630</v>
      </c>
      <c r="O227" s="42"/>
      <c r="P227" s="198">
        <f>O227*H227</f>
        <v>0</v>
      </c>
      <c r="Q227" s="198">
        <v>0.00489</v>
      </c>
      <c r="R227" s="198">
        <f>Q227*H227</f>
        <v>0.087531</v>
      </c>
      <c r="S227" s="198">
        <v>0</v>
      </c>
      <c r="T227" s="199">
        <f>S227*H227</f>
        <v>0</v>
      </c>
      <c r="AR227" s="23" t="s">
        <v>726</v>
      </c>
      <c r="AT227" s="23" t="s">
        <v>721</v>
      </c>
      <c r="AU227" s="23" t="s">
        <v>669</v>
      </c>
      <c r="AY227" s="23" t="s">
        <v>719</v>
      </c>
      <c r="BE227" s="200">
        <f>IF(N227="základní",J227,0)</f>
        <v>0</v>
      </c>
      <c r="BF227" s="200">
        <f>IF(N227="snížená",J227,0)</f>
        <v>0</v>
      </c>
      <c r="BG227" s="200">
        <f>IF(N227="zákl. přenesená",J227,0)</f>
        <v>0</v>
      </c>
      <c r="BH227" s="200">
        <f>IF(N227="sníž. přenesená",J227,0)</f>
        <v>0</v>
      </c>
      <c r="BI227" s="200">
        <f>IF(N227="nulová",J227,0)</f>
        <v>0</v>
      </c>
      <c r="BJ227" s="23" t="s">
        <v>602</v>
      </c>
      <c r="BK227" s="200">
        <f>ROUND(I227*H227,2)</f>
        <v>0</v>
      </c>
      <c r="BL227" s="23" t="s">
        <v>726</v>
      </c>
      <c r="BM227" s="23" t="s">
        <v>295</v>
      </c>
    </row>
    <row r="228" spans="2:47" s="1" customFormat="1" ht="24">
      <c r="B228" s="41"/>
      <c r="C228" s="63"/>
      <c r="D228" s="201" t="s">
        <v>728</v>
      </c>
      <c r="E228" s="63"/>
      <c r="F228" s="202" t="s">
        <v>296</v>
      </c>
      <c r="G228" s="63"/>
      <c r="H228" s="63"/>
      <c r="I228" s="159"/>
      <c r="J228" s="63"/>
      <c r="K228" s="63"/>
      <c r="L228" s="61"/>
      <c r="M228" s="203"/>
      <c r="N228" s="42"/>
      <c r="O228" s="42"/>
      <c r="P228" s="42"/>
      <c r="Q228" s="42"/>
      <c r="R228" s="42"/>
      <c r="S228" s="42"/>
      <c r="T228" s="78"/>
      <c r="AT228" s="23" t="s">
        <v>728</v>
      </c>
      <c r="AU228" s="23" t="s">
        <v>669</v>
      </c>
    </row>
    <row r="229" spans="2:51" s="11" customFormat="1" ht="13.5">
      <c r="B229" s="204"/>
      <c r="C229" s="205"/>
      <c r="D229" s="201" t="s">
        <v>730</v>
      </c>
      <c r="E229" s="206" t="s">
        <v>615</v>
      </c>
      <c r="F229" s="207" t="s">
        <v>290</v>
      </c>
      <c r="G229" s="205"/>
      <c r="H229" s="208" t="s">
        <v>615</v>
      </c>
      <c r="I229" s="209"/>
      <c r="J229" s="205"/>
      <c r="K229" s="205"/>
      <c r="L229" s="210"/>
      <c r="M229" s="211"/>
      <c r="N229" s="212"/>
      <c r="O229" s="212"/>
      <c r="P229" s="212"/>
      <c r="Q229" s="212"/>
      <c r="R229" s="212"/>
      <c r="S229" s="212"/>
      <c r="T229" s="213"/>
      <c r="AT229" s="214" t="s">
        <v>730</v>
      </c>
      <c r="AU229" s="214" t="s">
        <v>669</v>
      </c>
      <c r="AV229" s="11" t="s">
        <v>602</v>
      </c>
      <c r="AW229" s="11" t="s">
        <v>620</v>
      </c>
      <c r="AX229" s="11" t="s">
        <v>659</v>
      </c>
      <c r="AY229" s="214" t="s">
        <v>719</v>
      </c>
    </row>
    <row r="230" spans="2:51" s="12" customFormat="1" ht="13.5">
      <c r="B230" s="215"/>
      <c r="C230" s="216"/>
      <c r="D230" s="201" t="s">
        <v>730</v>
      </c>
      <c r="E230" s="217" t="s">
        <v>615</v>
      </c>
      <c r="F230" s="218" t="s">
        <v>291</v>
      </c>
      <c r="G230" s="216"/>
      <c r="H230" s="219">
        <v>17.9</v>
      </c>
      <c r="I230" s="220"/>
      <c r="J230" s="216"/>
      <c r="K230" s="216"/>
      <c r="L230" s="221"/>
      <c r="M230" s="222"/>
      <c r="N230" s="223"/>
      <c r="O230" s="223"/>
      <c r="P230" s="223"/>
      <c r="Q230" s="223"/>
      <c r="R230" s="223"/>
      <c r="S230" s="223"/>
      <c r="T230" s="224"/>
      <c r="AT230" s="225" t="s">
        <v>730</v>
      </c>
      <c r="AU230" s="225" t="s">
        <v>669</v>
      </c>
      <c r="AV230" s="12" t="s">
        <v>669</v>
      </c>
      <c r="AW230" s="12" t="s">
        <v>620</v>
      </c>
      <c r="AX230" s="12" t="s">
        <v>659</v>
      </c>
      <c r="AY230" s="225" t="s">
        <v>719</v>
      </c>
    </row>
    <row r="231" spans="2:51" s="13" customFormat="1" ht="13.5">
      <c r="B231" s="226"/>
      <c r="C231" s="227"/>
      <c r="D231" s="228" t="s">
        <v>730</v>
      </c>
      <c r="E231" s="229" t="s">
        <v>615</v>
      </c>
      <c r="F231" s="230" t="s">
        <v>733</v>
      </c>
      <c r="G231" s="227"/>
      <c r="H231" s="231">
        <v>17.9</v>
      </c>
      <c r="I231" s="232"/>
      <c r="J231" s="227"/>
      <c r="K231" s="227"/>
      <c r="L231" s="233"/>
      <c r="M231" s="234"/>
      <c r="N231" s="235"/>
      <c r="O231" s="235"/>
      <c r="P231" s="235"/>
      <c r="Q231" s="235"/>
      <c r="R231" s="235"/>
      <c r="S231" s="235"/>
      <c r="T231" s="236"/>
      <c r="AT231" s="237" t="s">
        <v>730</v>
      </c>
      <c r="AU231" s="237" t="s">
        <v>669</v>
      </c>
      <c r="AV231" s="13" t="s">
        <v>726</v>
      </c>
      <c r="AW231" s="13" t="s">
        <v>620</v>
      </c>
      <c r="AX231" s="13" t="s">
        <v>602</v>
      </c>
      <c r="AY231" s="237" t="s">
        <v>719</v>
      </c>
    </row>
    <row r="232" spans="2:65" s="1" customFormat="1" ht="31.5" customHeight="1">
      <c r="B232" s="41"/>
      <c r="C232" s="189" t="s">
        <v>297</v>
      </c>
      <c r="D232" s="189" t="s">
        <v>721</v>
      </c>
      <c r="E232" s="190" t="s">
        <v>298</v>
      </c>
      <c r="F232" s="191" t="s">
        <v>299</v>
      </c>
      <c r="G232" s="192" t="s">
        <v>186</v>
      </c>
      <c r="H232" s="193">
        <v>12</v>
      </c>
      <c r="I232" s="194"/>
      <c r="J232" s="195">
        <f>ROUND(I232*H232,2)</f>
        <v>0</v>
      </c>
      <c r="K232" s="191" t="s">
        <v>725</v>
      </c>
      <c r="L232" s="61"/>
      <c r="M232" s="196" t="s">
        <v>615</v>
      </c>
      <c r="N232" s="197" t="s">
        <v>630</v>
      </c>
      <c r="O232" s="42"/>
      <c r="P232" s="198">
        <f>O232*H232</f>
        <v>0</v>
      </c>
      <c r="Q232" s="198">
        <v>0.0079</v>
      </c>
      <c r="R232" s="198">
        <f>Q232*H232</f>
        <v>0.09480000000000001</v>
      </c>
      <c r="S232" s="198">
        <v>0</v>
      </c>
      <c r="T232" s="199">
        <f>S232*H232</f>
        <v>0</v>
      </c>
      <c r="AR232" s="23" t="s">
        <v>726</v>
      </c>
      <c r="AT232" s="23" t="s">
        <v>721</v>
      </c>
      <c r="AU232" s="23" t="s">
        <v>669</v>
      </c>
      <c r="AY232" s="23" t="s">
        <v>719</v>
      </c>
      <c r="BE232" s="200">
        <f>IF(N232="základní",J232,0)</f>
        <v>0</v>
      </c>
      <c r="BF232" s="200">
        <f>IF(N232="snížená",J232,0)</f>
        <v>0</v>
      </c>
      <c r="BG232" s="200">
        <f>IF(N232="zákl. přenesená",J232,0)</f>
        <v>0</v>
      </c>
      <c r="BH232" s="200">
        <f>IF(N232="sníž. přenesená",J232,0)</f>
        <v>0</v>
      </c>
      <c r="BI232" s="200">
        <f>IF(N232="nulová",J232,0)</f>
        <v>0</v>
      </c>
      <c r="BJ232" s="23" t="s">
        <v>602</v>
      </c>
      <c r="BK232" s="200">
        <f>ROUND(I232*H232,2)</f>
        <v>0</v>
      </c>
      <c r="BL232" s="23" t="s">
        <v>726</v>
      </c>
      <c r="BM232" s="23" t="s">
        <v>300</v>
      </c>
    </row>
    <row r="233" spans="2:47" s="1" customFormat="1" ht="48">
      <c r="B233" s="41"/>
      <c r="C233" s="63"/>
      <c r="D233" s="201" t="s">
        <v>728</v>
      </c>
      <c r="E233" s="63"/>
      <c r="F233" s="202" t="s">
        <v>301</v>
      </c>
      <c r="G233" s="63"/>
      <c r="H233" s="63"/>
      <c r="I233" s="159"/>
      <c r="J233" s="63"/>
      <c r="K233" s="63"/>
      <c r="L233" s="61"/>
      <c r="M233" s="203"/>
      <c r="N233" s="42"/>
      <c r="O233" s="42"/>
      <c r="P233" s="42"/>
      <c r="Q233" s="42"/>
      <c r="R233" s="42"/>
      <c r="S233" s="42"/>
      <c r="T233" s="78"/>
      <c r="AT233" s="23" t="s">
        <v>728</v>
      </c>
      <c r="AU233" s="23" t="s">
        <v>669</v>
      </c>
    </row>
    <row r="234" spans="2:51" s="11" customFormat="1" ht="13.5">
      <c r="B234" s="204"/>
      <c r="C234" s="205"/>
      <c r="D234" s="201" t="s">
        <v>730</v>
      </c>
      <c r="E234" s="206" t="s">
        <v>615</v>
      </c>
      <c r="F234" s="207" t="s">
        <v>284</v>
      </c>
      <c r="G234" s="205"/>
      <c r="H234" s="208" t="s">
        <v>615</v>
      </c>
      <c r="I234" s="209"/>
      <c r="J234" s="205"/>
      <c r="K234" s="205"/>
      <c r="L234" s="210"/>
      <c r="M234" s="211"/>
      <c r="N234" s="212"/>
      <c r="O234" s="212"/>
      <c r="P234" s="212"/>
      <c r="Q234" s="212"/>
      <c r="R234" s="212"/>
      <c r="S234" s="212"/>
      <c r="T234" s="213"/>
      <c r="AT234" s="214" t="s">
        <v>730</v>
      </c>
      <c r="AU234" s="214" t="s">
        <v>669</v>
      </c>
      <c r="AV234" s="11" t="s">
        <v>602</v>
      </c>
      <c r="AW234" s="11" t="s">
        <v>620</v>
      </c>
      <c r="AX234" s="11" t="s">
        <v>659</v>
      </c>
      <c r="AY234" s="214" t="s">
        <v>719</v>
      </c>
    </row>
    <row r="235" spans="2:51" s="12" customFormat="1" ht="13.5">
      <c r="B235" s="215"/>
      <c r="C235" s="216"/>
      <c r="D235" s="201" t="s">
        <v>730</v>
      </c>
      <c r="E235" s="217" t="s">
        <v>615</v>
      </c>
      <c r="F235" s="218" t="s">
        <v>302</v>
      </c>
      <c r="G235" s="216"/>
      <c r="H235" s="219">
        <v>12</v>
      </c>
      <c r="I235" s="220"/>
      <c r="J235" s="216"/>
      <c r="K235" s="216"/>
      <c r="L235" s="221"/>
      <c r="M235" s="222"/>
      <c r="N235" s="223"/>
      <c r="O235" s="223"/>
      <c r="P235" s="223"/>
      <c r="Q235" s="223"/>
      <c r="R235" s="223"/>
      <c r="S235" s="223"/>
      <c r="T235" s="224"/>
      <c r="AT235" s="225" t="s">
        <v>730</v>
      </c>
      <c r="AU235" s="225" t="s">
        <v>669</v>
      </c>
      <c r="AV235" s="12" t="s">
        <v>669</v>
      </c>
      <c r="AW235" s="12" t="s">
        <v>620</v>
      </c>
      <c r="AX235" s="12" t="s">
        <v>659</v>
      </c>
      <c r="AY235" s="225" t="s">
        <v>719</v>
      </c>
    </row>
    <row r="236" spans="2:51" s="13" customFormat="1" ht="13.5">
      <c r="B236" s="226"/>
      <c r="C236" s="227"/>
      <c r="D236" s="228" t="s">
        <v>730</v>
      </c>
      <c r="E236" s="229" t="s">
        <v>615</v>
      </c>
      <c r="F236" s="230" t="s">
        <v>733</v>
      </c>
      <c r="G236" s="227"/>
      <c r="H236" s="231">
        <v>12</v>
      </c>
      <c r="I236" s="232"/>
      <c r="J236" s="227"/>
      <c r="K236" s="227"/>
      <c r="L236" s="233"/>
      <c r="M236" s="234"/>
      <c r="N236" s="235"/>
      <c r="O236" s="235"/>
      <c r="P236" s="235"/>
      <c r="Q236" s="235"/>
      <c r="R236" s="235"/>
      <c r="S236" s="235"/>
      <c r="T236" s="236"/>
      <c r="AT236" s="237" t="s">
        <v>730</v>
      </c>
      <c r="AU236" s="237" t="s">
        <v>669</v>
      </c>
      <c r="AV236" s="13" t="s">
        <v>726</v>
      </c>
      <c r="AW236" s="13" t="s">
        <v>620</v>
      </c>
      <c r="AX236" s="13" t="s">
        <v>602</v>
      </c>
      <c r="AY236" s="237" t="s">
        <v>719</v>
      </c>
    </row>
    <row r="237" spans="2:65" s="1" customFormat="1" ht="22.5" customHeight="1">
      <c r="B237" s="41"/>
      <c r="C237" s="189" t="s">
        <v>303</v>
      </c>
      <c r="D237" s="189" t="s">
        <v>721</v>
      </c>
      <c r="E237" s="190" t="s">
        <v>304</v>
      </c>
      <c r="F237" s="191" t="s">
        <v>305</v>
      </c>
      <c r="G237" s="192" t="s">
        <v>186</v>
      </c>
      <c r="H237" s="193">
        <v>17.9</v>
      </c>
      <c r="I237" s="194"/>
      <c r="J237" s="195">
        <f>ROUND(I237*H237,2)</f>
        <v>0</v>
      </c>
      <c r="K237" s="191" t="s">
        <v>725</v>
      </c>
      <c r="L237" s="61"/>
      <c r="M237" s="196" t="s">
        <v>615</v>
      </c>
      <c r="N237" s="197" t="s">
        <v>630</v>
      </c>
      <c r="O237" s="42"/>
      <c r="P237" s="198">
        <f>O237*H237</f>
        <v>0</v>
      </c>
      <c r="Q237" s="198">
        <v>0.00273</v>
      </c>
      <c r="R237" s="198">
        <f>Q237*H237</f>
        <v>0.048866999999999994</v>
      </c>
      <c r="S237" s="198">
        <v>0</v>
      </c>
      <c r="T237" s="199">
        <f>S237*H237</f>
        <v>0</v>
      </c>
      <c r="AR237" s="23" t="s">
        <v>726</v>
      </c>
      <c r="AT237" s="23" t="s">
        <v>721</v>
      </c>
      <c r="AU237" s="23" t="s">
        <v>669</v>
      </c>
      <c r="AY237" s="23" t="s">
        <v>719</v>
      </c>
      <c r="BE237" s="200">
        <f>IF(N237="základní",J237,0)</f>
        <v>0</v>
      </c>
      <c r="BF237" s="200">
        <f>IF(N237="snížená",J237,0)</f>
        <v>0</v>
      </c>
      <c r="BG237" s="200">
        <f>IF(N237="zákl. přenesená",J237,0)</f>
        <v>0</v>
      </c>
      <c r="BH237" s="200">
        <f>IF(N237="sníž. přenesená",J237,0)</f>
        <v>0</v>
      </c>
      <c r="BI237" s="200">
        <f>IF(N237="nulová",J237,0)</f>
        <v>0</v>
      </c>
      <c r="BJ237" s="23" t="s">
        <v>602</v>
      </c>
      <c r="BK237" s="200">
        <f>ROUND(I237*H237,2)</f>
        <v>0</v>
      </c>
      <c r="BL237" s="23" t="s">
        <v>726</v>
      </c>
      <c r="BM237" s="23" t="s">
        <v>306</v>
      </c>
    </row>
    <row r="238" spans="2:51" s="11" customFormat="1" ht="13.5">
      <c r="B238" s="204"/>
      <c r="C238" s="205"/>
      <c r="D238" s="201" t="s">
        <v>730</v>
      </c>
      <c r="E238" s="206" t="s">
        <v>615</v>
      </c>
      <c r="F238" s="207" t="s">
        <v>245</v>
      </c>
      <c r="G238" s="205"/>
      <c r="H238" s="208" t="s">
        <v>615</v>
      </c>
      <c r="I238" s="209"/>
      <c r="J238" s="205"/>
      <c r="K238" s="205"/>
      <c r="L238" s="210"/>
      <c r="M238" s="211"/>
      <c r="N238" s="212"/>
      <c r="O238" s="212"/>
      <c r="P238" s="212"/>
      <c r="Q238" s="212"/>
      <c r="R238" s="212"/>
      <c r="S238" s="212"/>
      <c r="T238" s="213"/>
      <c r="AT238" s="214" t="s">
        <v>730</v>
      </c>
      <c r="AU238" s="214" t="s">
        <v>669</v>
      </c>
      <c r="AV238" s="11" t="s">
        <v>602</v>
      </c>
      <c r="AW238" s="11" t="s">
        <v>620</v>
      </c>
      <c r="AX238" s="11" t="s">
        <v>659</v>
      </c>
      <c r="AY238" s="214" t="s">
        <v>719</v>
      </c>
    </row>
    <row r="239" spans="2:51" s="12" customFormat="1" ht="13.5">
      <c r="B239" s="215"/>
      <c r="C239" s="216"/>
      <c r="D239" s="201" t="s">
        <v>730</v>
      </c>
      <c r="E239" s="217" t="s">
        <v>615</v>
      </c>
      <c r="F239" s="218" t="s">
        <v>291</v>
      </c>
      <c r="G239" s="216"/>
      <c r="H239" s="219">
        <v>17.9</v>
      </c>
      <c r="I239" s="220"/>
      <c r="J239" s="216"/>
      <c r="K239" s="216"/>
      <c r="L239" s="221"/>
      <c r="M239" s="222"/>
      <c r="N239" s="223"/>
      <c r="O239" s="223"/>
      <c r="P239" s="223"/>
      <c r="Q239" s="223"/>
      <c r="R239" s="223"/>
      <c r="S239" s="223"/>
      <c r="T239" s="224"/>
      <c r="AT239" s="225" t="s">
        <v>730</v>
      </c>
      <c r="AU239" s="225" t="s">
        <v>669</v>
      </c>
      <c r="AV239" s="12" t="s">
        <v>669</v>
      </c>
      <c r="AW239" s="12" t="s">
        <v>620</v>
      </c>
      <c r="AX239" s="12" t="s">
        <v>659</v>
      </c>
      <c r="AY239" s="225" t="s">
        <v>719</v>
      </c>
    </row>
    <row r="240" spans="2:51" s="13" customFormat="1" ht="13.5">
      <c r="B240" s="226"/>
      <c r="C240" s="227"/>
      <c r="D240" s="228" t="s">
        <v>730</v>
      </c>
      <c r="E240" s="229" t="s">
        <v>615</v>
      </c>
      <c r="F240" s="230" t="s">
        <v>733</v>
      </c>
      <c r="G240" s="227"/>
      <c r="H240" s="231">
        <v>17.9</v>
      </c>
      <c r="I240" s="232"/>
      <c r="J240" s="227"/>
      <c r="K240" s="227"/>
      <c r="L240" s="233"/>
      <c r="M240" s="234"/>
      <c r="N240" s="235"/>
      <c r="O240" s="235"/>
      <c r="P240" s="235"/>
      <c r="Q240" s="235"/>
      <c r="R240" s="235"/>
      <c r="S240" s="235"/>
      <c r="T240" s="236"/>
      <c r="AT240" s="237" t="s">
        <v>730</v>
      </c>
      <c r="AU240" s="237" t="s">
        <v>669</v>
      </c>
      <c r="AV240" s="13" t="s">
        <v>726</v>
      </c>
      <c r="AW240" s="13" t="s">
        <v>620</v>
      </c>
      <c r="AX240" s="13" t="s">
        <v>602</v>
      </c>
      <c r="AY240" s="237" t="s">
        <v>719</v>
      </c>
    </row>
    <row r="241" spans="2:65" s="1" customFormat="1" ht="31.5" customHeight="1">
      <c r="B241" s="41"/>
      <c r="C241" s="189" t="s">
        <v>307</v>
      </c>
      <c r="D241" s="189" t="s">
        <v>721</v>
      </c>
      <c r="E241" s="190" t="s">
        <v>308</v>
      </c>
      <c r="F241" s="191" t="s">
        <v>309</v>
      </c>
      <c r="G241" s="192" t="s">
        <v>186</v>
      </c>
      <c r="H241" s="193">
        <v>85.188</v>
      </c>
      <c r="I241" s="194"/>
      <c r="J241" s="195">
        <f>ROUND(I241*H241,2)</f>
        <v>0</v>
      </c>
      <c r="K241" s="191" t="s">
        <v>615</v>
      </c>
      <c r="L241" s="61"/>
      <c r="M241" s="196" t="s">
        <v>615</v>
      </c>
      <c r="N241" s="197" t="s">
        <v>630</v>
      </c>
      <c r="O241" s="42"/>
      <c r="P241" s="198">
        <f>O241*H241</f>
        <v>0</v>
      </c>
      <c r="Q241" s="198">
        <v>0.02363</v>
      </c>
      <c r="R241" s="198">
        <f>Q241*H241</f>
        <v>2.01299244</v>
      </c>
      <c r="S241" s="198">
        <v>0</v>
      </c>
      <c r="T241" s="199">
        <f>S241*H241</f>
        <v>0</v>
      </c>
      <c r="AR241" s="23" t="s">
        <v>726</v>
      </c>
      <c r="AT241" s="23" t="s">
        <v>721</v>
      </c>
      <c r="AU241" s="23" t="s">
        <v>669</v>
      </c>
      <c r="AY241" s="23" t="s">
        <v>719</v>
      </c>
      <c r="BE241" s="200">
        <f>IF(N241="základní",J241,0)</f>
        <v>0</v>
      </c>
      <c r="BF241" s="200">
        <f>IF(N241="snížená",J241,0)</f>
        <v>0</v>
      </c>
      <c r="BG241" s="200">
        <f>IF(N241="zákl. přenesená",J241,0)</f>
        <v>0</v>
      </c>
      <c r="BH241" s="200">
        <f>IF(N241="sníž. přenesená",J241,0)</f>
        <v>0</v>
      </c>
      <c r="BI241" s="200">
        <f>IF(N241="nulová",J241,0)</f>
        <v>0</v>
      </c>
      <c r="BJ241" s="23" t="s">
        <v>602</v>
      </c>
      <c r="BK241" s="200">
        <f>ROUND(I241*H241,2)</f>
        <v>0</v>
      </c>
      <c r="BL241" s="23" t="s">
        <v>726</v>
      </c>
      <c r="BM241" s="23" t="s">
        <v>310</v>
      </c>
    </row>
    <row r="242" spans="2:51" s="11" customFormat="1" ht="13.5">
      <c r="B242" s="204"/>
      <c r="C242" s="205"/>
      <c r="D242" s="201" t="s">
        <v>730</v>
      </c>
      <c r="E242" s="206" t="s">
        <v>615</v>
      </c>
      <c r="F242" s="207" t="s">
        <v>284</v>
      </c>
      <c r="G242" s="205"/>
      <c r="H242" s="208" t="s">
        <v>615</v>
      </c>
      <c r="I242" s="209"/>
      <c r="J242" s="205"/>
      <c r="K242" s="205"/>
      <c r="L242" s="210"/>
      <c r="M242" s="211"/>
      <c r="N242" s="212"/>
      <c r="O242" s="212"/>
      <c r="P242" s="212"/>
      <c r="Q242" s="212"/>
      <c r="R242" s="212"/>
      <c r="S242" s="212"/>
      <c r="T242" s="213"/>
      <c r="AT242" s="214" t="s">
        <v>730</v>
      </c>
      <c r="AU242" s="214" t="s">
        <v>669</v>
      </c>
      <c r="AV242" s="11" t="s">
        <v>602</v>
      </c>
      <c r="AW242" s="11" t="s">
        <v>620</v>
      </c>
      <c r="AX242" s="11" t="s">
        <v>659</v>
      </c>
      <c r="AY242" s="214" t="s">
        <v>719</v>
      </c>
    </row>
    <row r="243" spans="2:51" s="12" customFormat="1" ht="13.5">
      <c r="B243" s="215"/>
      <c r="C243" s="216"/>
      <c r="D243" s="201" t="s">
        <v>730</v>
      </c>
      <c r="E243" s="217" t="s">
        <v>615</v>
      </c>
      <c r="F243" s="218" t="s">
        <v>726</v>
      </c>
      <c r="G243" s="216"/>
      <c r="H243" s="219">
        <v>4</v>
      </c>
      <c r="I243" s="220"/>
      <c r="J243" s="216"/>
      <c r="K243" s="216"/>
      <c r="L243" s="221"/>
      <c r="M243" s="222"/>
      <c r="N243" s="223"/>
      <c r="O243" s="223"/>
      <c r="P243" s="223"/>
      <c r="Q243" s="223"/>
      <c r="R243" s="223"/>
      <c r="S243" s="223"/>
      <c r="T243" s="224"/>
      <c r="AT243" s="225" t="s">
        <v>730</v>
      </c>
      <c r="AU243" s="225" t="s">
        <v>669</v>
      </c>
      <c r="AV243" s="12" t="s">
        <v>669</v>
      </c>
      <c r="AW243" s="12" t="s">
        <v>620</v>
      </c>
      <c r="AX243" s="12" t="s">
        <v>659</v>
      </c>
      <c r="AY243" s="225" t="s">
        <v>719</v>
      </c>
    </row>
    <row r="244" spans="2:51" s="11" customFormat="1" ht="13.5">
      <c r="B244" s="204"/>
      <c r="C244" s="205"/>
      <c r="D244" s="201" t="s">
        <v>730</v>
      </c>
      <c r="E244" s="206" t="s">
        <v>615</v>
      </c>
      <c r="F244" s="207" t="s">
        <v>284</v>
      </c>
      <c r="G244" s="205"/>
      <c r="H244" s="208" t="s">
        <v>615</v>
      </c>
      <c r="I244" s="209"/>
      <c r="J244" s="205"/>
      <c r="K244" s="205"/>
      <c r="L244" s="210"/>
      <c r="M244" s="211"/>
      <c r="N244" s="212"/>
      <c r="O244" s="212"/>
      <c r="P244" s="212"/>
      <c r="Q244" s="212"/>
      <c r="R244" s="212"/>
      <c r="S244" s="212"/>
      <c r="T244" s="213"/>
      <c r="AT244" s="214" t="s">
        <v>730</v>
      </c>
      <c r="AU244" s="214" t="s">
        <v>669</v>
      </c>
      <c r="AV244" s="11" t="s">
        <v>602</v>
      </c>
      <c r="AW244" s="11" t="s">
        <v>620</v>
      </c>
      <c r="AX244" s="11" t="s">
        <v>659</v>
      </c>
      <c r="AY244" s="214" t="s">
        <v>719</v>
      </c>
    </row>
    <row r="245" spans="2:51" s="12" customFormat="1" ht="13.5">
      <c r="B245" s="215"/>
      <c r="C245" s="216"/>
      <c r="D245" s="201" t="s">
        <v>730</v>
      </c>
      <c r="E245" s="217" t="s">
        <v>615</v>
      </c>
      <c r="F245" s="218" t="s">
        <v>726</v>
      </c>
      <c r="G245" s="216"/>
      <c r="H245" s="219">
        <v>4</v>
      </c>
      <c r="I245" s="220"/>
      <c r="J245" s="216"/>
      <c r="K245" s="216"/>
      <c r="L245" s="221"/>
      <c r="M245" s="222"/>
      <c r="N245" s="223"/>
      <c r="O245" s="223"/>
      <c r="P245" s="223"/>
      <c r="Q245" s="223"/>
      <c r="R245" s="223"/>
      <c r="S245" s="223"/>
      <c r="T245" s="224"/>
      <c r="AT245" s="225" t="s">
        <v>730</v>
      </c>
      <c r="AU245" s="225" t="s">
        <v>669</v>
      </c>
      <c r="AV245" s="12" t="s">
        <v>669</v>
      </c>
      <c r="AW245" s="12" t="s">
        <v>620</v>
      </c>
      <c r="AX245" s="12" t="s">
        <v>659</v>
      </c>
      <c r="AY245" s="225" t="s">
        <v>719</v>
      </c>
    </row>
    <row r="246" spans="2:51" s="12" customFormat="1" ht="13.5">
      <c r="B246" s="215"/>
      <c r="C246" s="216"/>
      <c r="D246" s="201" t="s">
        <v>730</v>
      </c>
      <c r="E246" s="217" t="s">
        <v>615</v>
      </c>
      <c r="F246" s="218" t="s">
        <v>285</v>
      </c>
      <c r="G246" s="216"/>
      <c r="H246" s="219">
        <v>58.7883</v>
      </c>
      <c r="I246" s="220"/>
      <c r="J246" s="216"/>
      <c r="K246" s="216"/>
      <c r="L246" s="221"/>
      <c r="M246" s="222"/>
      <c r="N246" s="223"/>
      <c r="O246" s="223"/>
      <c r="P246" s="223"/>
      <c r="Q246" s="223"/>
      <c r="R246" s="223"/>
      <c r="S246" s="223"/>
      <c r="T246" s="224"/>
      <c r="AT246" s="225" t="s">
        <v>730</v>
      </c>
      <c r="AU246" s="225" t="s">
        <v>669</v>
      </c>
      <c r="AV246" s="12" t="s">
        <v>669</v>
      </c>
      <c r="AW246" s="12" t="s">
        <v>620</v>
      </c>
      <c r="AX246" s="12" t="s">
        <v>659</v>
      </c>
      <c r="AY246" s="225" t="s">
        <v>719</v>
      </c>
    </row>
    <row r="247" spans="2:51" s="11" customFormat="1" ht="13.5">
      <c r="B247" s="204"/>
      <c r="C247" s="205"/>
      <c r="D247" s="201" t="s">
        <v>730</v>
      </c>
      <c r="E247" s="206" t="s">
        <v>615</v>
      </c>
      <c r="F247" s="207" t="s">
        <v>226</v>
      </c>
      <c r="G247" s="205"/>
      <c r="H247" s="208" t="s">
        <v>615</v>
      </c>
      <c r="I247" s="209"/>
      <c r="J247" s="205"/>
      <c r="K247" s="205"/>
      <c r="L247" s="210"/>
      <c r="M247" s="211"/>
      <c r="N247" s="212"/>
      <c r="O247" s="212"/>
      <c r="P247" s="212"/>
      <c r="Q247" s="212"/>
      <c r="R247" s="212"/>
      <c r="S247" s="212"/>
      <c r="T247" s="213"/>
      <c r="AT247" s="214" t="s">
        <v>730</v>
      </c>
      <c r="AU247" s="214" t="s">
        <v>669</v>
      </c>
      <c r="AV247" s="11" t="s">
        <v>602</v>
      </c>
      <c r="AW247" s="11" t="s">
        <v>620</v>
      </c>
      <c r="AX247" s="11" t="s">
        <v>659</v>
      </c>
      <c r="AY247" s="214" t="s">
        <v>719</v>
      </c>
    </row>
    <row r="248" spans="2:51" s="12" customFormat="1" ht="13.5">
      <c r="B248" s="215"/>
      <c r="C248" s="216"/>
      <c r="D248" s="201" t="s">
        <v>730</v>
      </c>
      <c r="E248" s="217" t="s">
        <v>615</v>
      </c>
      <c r="F248" s="218" t="s">
        <v>227</v>
      </c>
      <c r="G248" s="216"/>
      <c r="H248" s="219">
        <v>11.124</v>
      </c>
      <c r="I248" s="220"/>
      <c r="J248" s="216"/>
      <c r="K248" s="216"/>
      <c r="L248" s="221"/>
      <c r="M248" s="222"/>
      <c r="N248" s="223"/>
      <c r="O248" s="223"/>
      <c r="P248" s="223"/>
      <c r="Q248" s="223"/>
      <c r="R248" s="223"/>
      <c r="S248" s="223"/>
      <c r="T248" s="224"/>
      <c r="AT248" s="225" t="s">
        <v>730</v>
      </c>
      <c r="AU248" s="225" t="s">
        <v>669</v>
      </c>
      <c r="AV248" s="12" t="s">
        <v>669</v>
      </c>
      <c r="AW248" s="12" t="s">
        <v>620</v>
      </c>
      <c r="AX248" s="12" t="s">
        <v>659</v>
      </c>
      <c r="AY248" s="225" t="s">
        <v>719</v>
      </c>
    </row>
    <row r="249" spans="2:51" s="11" customFormat="1" ht="13.5">
      <c r="B249" s="204"/>
      <c r="C249" s="205"/>
      <c r="D249" s="201" t="s">
        <v>730</v>
      </c>
      <c r="E249" s="206" t="s">
        <v>615</v>
      </c>
      <c r="F249" s="207" t="s">
        <v>228</v>
      </c>
      <c r="G249" s="205"/>
      <c r="H249" s="208" t="s">
        <v>615</v>
      </c>
      <c r="I249" s="209"/>
      <c r="J249" s="205"/>
      <c r="K249" s="205"/>
      <c r="L249" s="210"/>
      <c r="M249" s="211"/>
      <c r="N249" s="212"/>
      <c r="O249" s="212"/>
      <c r="P249" s="212"/>
      <c r="Q249" s="212"/>
      <c r="R249" s="212"/>
      <c r="S249" s="212"/>
      <c r="T249" s="213"/>
      <c r="AT249" s="214" t="s">
        <v>730</v>
      </c>
      <c r="AU249" s="214" t="s">
        <v>669</v>
      </c>
      <c r="AV249" s="11" t="s">
        <v>602</v>
      </c>
      <c r="AW249" s="11" t="s">
        <v>620</v>
      </c>
      <c r="AX249" s="11" t="s">
        <v>659</v>
      </c>
      <c r="AY249" s="214" t="s">
        <v>719</v>
      </c>
    </row>
    <row r="250" spans="2:51" s="12" customFormat="1" ht="13.5">
      <c r="B250" s="215"/>
      <c r="C250" s="216"/>
      <c r="D250" s="201" t="s">
        <v>730</v>
      </c>
      <c r="E250" s="217" t="s">
        <v>615</v>
      </c>
      <c r="F250" s="218" t="s">
        <v>229</v>
      </c>
      <c r="G250" s="216"/>
      <c r="H250" s="219">
        <v>7.276</v>
      </c>
      <c r="I250" s="220"/>
      <c r="J250" s="216"/>
      <c r="K250" s="216"/>
      <c r="L250" s="221"/>
      <c r="M250" s="222"/>
      <c r="N250" s="223"/>
      <c r="O250" s="223"/>
      <c r="P250" s="223"/>
      <c r="Q250" s="223"/>
      <c r="R250" s="223"/>
      <c r="S250" s="223"/>
      <c r="T250" s="224"/>
      <c r="AT250" s="225" t="s">
        <v>730</v>
      </c>
      <c r="AU250" s="225" t="s">
        <v>669</v>
      </c>
      <c r="AV250" s="12" t="s">
        <v>669</v>
      </c>
      <c r="AW250" s="12" t="s">
        <v>620</v>
      </c>
      <c r="AX250" s="12" t="s">
        <v>659</v>
      </c>
      <c r="AY250" s="225" t="s">
        <v>719</v>
      </c>
    </row>
    <row r="251" spans="2:51" s="13" customFormat="1" ht="13.5">
      <c r="B251" s="226"/>
      <c r="C251" s="227"/>
      <c r="D251" s="228" t="s">
        <v>730</v>
      </c>
      <c r="E251" s="229" t="s">
        <v>615</v>
      </c>
      <c r="F251" s="230" t="s">
        <v>733</v>
      </c>
      <c r="G251" s="227"/>
      <c r="H251" s="231">
        <v>85.1883</v>
      </c>
      <c r="I251" s="232"/>
      <c r="J251" s="227"/>
      <c r="K251" s="227"/>
      <c r="L251" s="233"/>
      <c r="M251" s="234"/>
      <c r="N251" s="235"/>
      <c r="O251" s="235"/>
      <c r="P251" s="235"/>
      <c r="Q251" s="235"/>
      <c r="R251" s="235"/>
      <c r="S251" s="235"/>
      <c r="T251" s="236"/>
      <c r="AT251" s="237" t="s">
        <v>730</v>
      </c>
      <c r="AU251" s="237" t="s">
        <v>669</v>
      </c>
      <c r="AV251" s="13" t="s">
        <v>726</v>
      </c>
      <c r="AW251" s="13" t="s">
        <v>620</v>
      </c>
      <c r="AX251" s="13" t="s">
        <v>602</v>
      </c>
      <c r="AY251" s="237" t="s">
        <v>719</v>
      </c>
    </row>
    <row r="252" spans="2:65" s="1" customFormat="1" ht="31.5" customHeight="1">
      <c r="B252" s="41"/>
      <c r="C252" s="189" t="s">
        <v>311</v>
      </c>
      <c r="D252" s="189" t="s">
        <v>721</v>
      </c>
      <c r="E252" s="190" t="s">
        <v>312</v>
      </c>
      <c r="F252" s="191" t="s">
        <v>313</v>
      </c>
      <c r="G252" s="192" t="s">
        <v>186</v>
      </c>
      <c r="H252" s="193">
        <v>255.564</v>
      </c>
      <c r="I252" s="194"/>
      <c r="J252" s="195">
        <f>ROUND(I252*H252,2)</f>
        <v>0</v>
      </c>
      <c r="K252" s="191" t="s">
        <v>615</v>
      </c>
      <c r="L252" s="61"/>
      <c r="M252" s="196" t="s">
        <v>615</v>
      </c>
      <c r="N252" s="197" t="s">
        <v>630</v>
      </c>
      <c r="O252" s="42"/>
      <c r="P252" s="198">
        <f>O252*H252</f>
        <v>0</v>
      </c>
      <c r="Q252" s="198">
        <v>0.0079</v>
      </c>
      <c r="R252" s="198">
        <f>Q252*H252</f>
        <v>2.0189556</v>
      </c>
      <c r="S252" s="198">
        <v>0</v>
      </c>
      <c r="T252" s="199">
        <f>S252*H252</f>
        <v>0</v>
      </c>
      <c r="AR252" s="23" t="s">
        <v>726</v>
      </c>
      <c r="AT252" s="23" t="s">
        <v>721</v>
      </c>
      <c r="AU252" s="23" t="s">
        <v>669</v>
      </c>
      <c r="AY252" s="23" t="s">
        <v>719</v>
      </c>
      <c r="BE252" s="200">
        <f>IF(N252="základní",J252,0)</f>
        <v>0</v>
      </c>
      <c r="BF252" s="200">
        <f>IF(N252="snížená",J252,0)</f>
        <v>0</v>
      </c>
      <c r="BG252" s="200">
        <f>IF(N252="zákl. přenesená",J252,0)</f>
        <v>0</v>
      </c>
      <c r="BH252" s="200">
        <f>IF(N252="sníž. přenesená",J252,0)</f>
        <v>0</v>
      </c>
      <c r="BI252" s="200">
        <f>IF(N252="nulová",J252,0)</f>
        <v>0</v>
      </c>
      <c r="BJ252" s="23" t="s">
        <v>602</v>
      </c>
      <c r="BK252" s="200">
        <f>ROUND(I252*H252,2)</f>
        <v>0</v>
      </c>
      <c r="BL252" s="23" t="s">
        <v>726</v>
      </c>
      <c r="BM252" s="23" t="s">
        <v>314</v>
      </c>
    </row>
    <row r="253" spans="2:51" s="11" customFormat="1" ht="13.5">
      <c r="B253" s="204"/>
      <c r="C253" s="205"/>
      <c r="D253" s="201" t="s">
        <v>730</v>
      </c>
      <c r="E253" s="206" t="s">
        <v>615</v>
      </c>
      <c r="F253" s="207" t="s">
        <v>315</v>
      </c>
      <c r="G253" s="205"/>
      <c r="H253" s="208" t="s">
        <v>615</v>
      </c>
      <c r="I253" s="209"/>
      <c r="J253" s="205"/>
      <c r="K253" s="205"/>
      <c r="L253" s="210"/>
      <c r="M253" s="211"/>
      <c r="N253" s="212"/>
      <c r="O253" s="212"/>
      <c r="P253" s="212"/>
      <c r="Q253" s="212"/>
      <c r="R253" s="212"/>
      <c r="S253" s="212"/>
      <c r="T253" s="213"/>
      <c r="AT253" s="214" t="s">
        <v>730</v>
      </c>
      <c r="AU253" s="214" t="s">
        <v>669</v>
      </c>
      <c r="AV253" s="11" t="s">
        <v>602</v>
      </c>
      <c r="AW253" s="11" t="s">
        <v>620</v>
      </c>
      <c r="AX253" s="11" t="s">
        <v>659</v>
      </c>
      <c r="AY253" s="214" t="s">
        <v>719</v>
      </c>
    </row>
    <row r="254" spans="2:51" s="12" customFormat="1" ht="13.5">
      <c r="B254" s="215"/>
      <c r="C254" s="216"/>
      <c r="D254" s="201" t="s">
        <v>730</v>
      </c>
      <c r="E254" s="217" t="s">
        <v>615</v>
      </c>
      <c r="F254" s="218" t="s">
        <v>316</v>
      </c>
      <c r="G254" s="216"/>
      <c r="H254" s="219">
        <v>255.564</v>
      </c>
      <c r="I254" s="220"/>
      <c r="J254" s="216"/>
      <c r="K254" s="216"/>
      <c r="L254" s="221"/>
      <c r="M254" s="222"/>
      <c r="N254" s="223"/>
      <c r="O254" s="223"/>
      <c r="P254" s="223"/>
      <c r="Q254" s="223"/>
      <c r="R254" s="223"/>
      <c r="S254" s="223"/>
      <c r="T254" s="224"/>
      <c r="AT254" s="225" t="s">
        <v>730</v>
      </c>
      <c r="AU254" s="225" t="s">
        <v>669</v>
      </c>
      <c r="AV254" s="12" t="s">
        <v>669</v>
      </c>
      <c r="AW254" s="12" t="s">
        <v>620</v>
      </c>
      <c r="AX254" s="12" t="s">
        <v>659</v>
      </c>
      <c r="AY254" s="225" t="s">
        <v>719</v>
      </c>
    </row>
    <row r="255" spans="2:51" s="13" customFormat="1" ht="13.5">
      <c r="B255" s="226"/>
      <c r="C255" s="227"/>
      <c r="D255" s="228" t="s">
        <v>730</v>
      </c>
      <c r="E255" s="229" t="s">
        <v>615</v>
      </c>
      <c r="F255" s="230" t="s">
        <v>733</v>
      </c>
      <c r="G255" s="227"/>
      <c r="H255" s="231">
        <v>255.564</v>
      </c>
      <c r="I255" s="232"/>
      <c r="J255" s="227"/>
      <c r="K255" s="227"/>
      <c r="L255" s="233"/>
      <c r="M255" s="234"/>
      <c r="N255" s="235"/>
      <c r="O255" s="235"/>
      <c r="P255" s="235"/>
      <c r="Q255" s="235"/>
      <c r="R255" s="235"/>
      <c r="S255" s="235"/>
      <c r="T255" s="236"/>
      <c r="AT255" s="237" t="s">
        <v>730</v>
      </c>
      <c r="AU255" s="237" t="s">
        <v>669</v>
      </c>
      <c r="AV255" s="13" t="s">
        <v>726</v>
      </c>
      <c r="AW255" s="13" t="s">
        <v>620</v>
      </c>
      <c r="AX255" s="13" t="s">
        <v>602</v>
      </c>
      <c r="AY255" s="237" t="s">
        <v>719</v>
      </c>
    </row>
    <row r="256" spans="2:65" s="1" customFormat="1" ht="22.5" customHeight="1">
      <c r="B256" s="41"/>
      <c r="C256" s="189" t="s">
        <v>317</v>
      </c>
      <c r="D256" s="189" t="s">
        <v>721</v>
      </c>
      <c r="E256" s="190" t="s">
        <v>318</v>
      </c>
      <c r="F256" s="191" t="s">
        <v>319</v>
      </c>
      <c r="G256" s="192" t="s">
        <v>186</v>
      </c>
      <c r="H256" s="193">
        <v>228.985</v>
      </c>
      <c r="I256" s="194"/>
      <c r="J256" s="195">
        <f>ROUND(I256*H256,2)</f>
        <v>0</v>
      </c>
      <c r="K256" s="191" t="s">
        <v>725</v>
      </c>
      <c r="L256" s="61"/>
      <c r="M256" s="196" t="s">
        <v>615</v>
      </c>
      <c r="N256" s="197" t="s">
        <v>630</v>
      </c>
      <c r="O256" s="42"/>
      <c r="P256" s="198">
        <f>O256*H256</f>
        <v>0</v>
      </c>
      <c r="Q256" s="198">
        <v>0</v>
      </c>
      <c r="R256" s="198">
        <f>Q256*H256</f>
        <v>0</v>
      </c>
      <c r="S256" s="198">
        <v>0</v>
      </c>
      <c r="T256" s="199">
        <f>S256*H256</f>
        <v>0</v>
      </c>
      <c r="AR256" s="23" t="s">
        <v>726</v>
      </c>
      <c r="AT256" s="23" t="s">
        <v>721</v>
      </c>
      <c r="AU256" s="23" t="s">
        <v>669</v>
      </c>
      <c r="AY256" s="23" t="s">
        <v>719</v>
      </c>
      <c r="BE256" s="200">
        <f>IF(N256="základní",J256,0)</f>
        <v>0</v>
      </c>
      <c r="BF256" s="200">
        <f>IF(N256="snížená",J256,0)</f>
        <v>0</v>
      </c>
      <c r="BG256" s="200">
        <f>IF(N256="zákl. přenesená",J256,0)</f>
        <v>0</v>
      </c>
      <c r="BH256" s="200">
        <f>IF(N256="sníž. přenesená",J256,0)</f>
        <v>0</v>
      </c>
      <c r="BI256" s="200">
        <f>IF(N256="nulová",J256,0)</f>
        <v>0</v>
      </c>
      <c r="BJ256" s="23" t="s">
        <v>602</v>
      </c>
      <c r="BK256" s="200">
        <f>ROUND(I256*H256,2)</f>
        <v>0</v>
      </c>
      <c r="BL256" s="23" t="s">
        <v>726</v>
      </c>
      <c r="BM256" s="23" t="s">
        <v>320</v>
      </c>
    </row>
    <row r="257" spans="2:51" s="11" customFormat="1" ht="13.5">
      <c r="B257" s="204"/>
      <c r="C257" s="205"/>
      <c r="D257" s="201" t="s">
        <v>730</v>
      </c>
      <c r="E257" s="206" t="s">
        <v>615</v>
      </c>
      <c r="F257" s="207" t="s">
        <v>213</v>
      </c>
      <c r="G257" s="205"/>
      <c r="H257" s="208" t="s">
        <v>615</v>
      </c>
      <c r="I257" s="209"/>
      <c r="J257" s="205"/>
      <c r="K257" s="205"/>
      <c r="L257" s="210"/>
      <c r="M257" s="211"/>
      <c r="N257" s="212"/>
      <c r="O257" s="212"/>
      <c r="P257" s="212"/>
      <c r="Q257" s="212"/>
      <c r="R257" s="212"/>
      <c r="S257" s="212"/>
      <c r="T257" s="213"/>
      <c r="AT257" s="214" t="s">
        <v>730</v>
      </c>
      <c r="AU257" s="214" t="s">
        <v>669</v>
      </c>
      <c r="AV257" s="11" t="s">
        <v>602</v>
      </c>
      <c r="AW257" s="11" t="s">
        <v>620</v>
      </c>
      <c r="AX257" s="11" t="s">
        <v>659</v>
      </c>
      <c r="AY257" s="214" t="s">
        <v>719</v>
      </c>
    </row>
    <row r="258" spans="2:51" s="12" customFormat="1" ht="13.5">
      <c r="B258" s="215"/>
      <c r="C258" s="216"/>
      <c r="D258" s="201" t="s">
        <v>730</v>
      </c>
      <c r="E258" s="217" t="s">
        <v>615</v>
      </c>
      <c r="F258" s="218" t="s">
        <v>321</v>
      </c>
      <c r="G258" s="216"/>
      <c r="H258" s="219">
        <v>228.985</v>
      </c>
      <c r="I258" s="220"/>
      <c r="J258" s="216"/>
      <c r="K258" s="216"/>
      <c r="L258" s="221"/>
      <c r="M258" s="222"/>
      <c r="N258" s="223"/>
      <c r="O258" s="223"/>
      <c r="P258" s="223"/>
      <c r="Q258" s="223"/>
      <c r="R258" s="223"/>
      <c r="S258" s="223"/>
      <c r="T258" s="224"/>
      <c r="AT258" s="225" t="s">
        <v>730</v>
      </c>
      <c r="AU258" s="225" t="s">
        <v>669</v>
      </c>
      <c r="AV258" s="12" t="s">
        <v>669</v>
      </c>
      <c r="AW258" s="12" t="s">
        <v>620</v>
      </c>
      <c r="AX258" s="12" t="s">
        <v>659</v>
      </c>
      <c r="AY258" s="225" t="s">
        <v>719</v>
      </c>
    </row>
    <row r="259" spans="2:51" s="13" customFormat="1" ht="13.5">
      <c r="B259" s="226"/>
      <c r="C259" s="227"/>
      <c r="D259" s="228" t="s">
        <v>730</v>
      </c>
      <c r="E259" s="229" t="s">
        <v>615</v>
      </c>
      <c r="F259" s="230" t="s">
        <v>733</v>
      </c>
      <c r="G259" s="227"/>
      <c r="H259" s="231">
        <v>228.985</v>
      </c>
      <c r="I259" s="232"/>
      <c r="J259" s="227"/>
      <c r="K259" s="227"/>
      <c r="L259" s="233"/>
      <c r="M259" s="234"/>
      <c r="N259" s="235"/>
      <c r="O259" s="235"/>
      <c r="P259" s="235"/>
      <c r="Q259" s="235"/>
      <c r="R259" s="235"/>
      <c r="S259" s="235"/>
      <c r="T259" s="236"/>
      <c r="AT259" s="237" t="s">
        <v>730</v>
      </c>
      <c r="AU259" s="237" t="s">
        <v>669</v>
      </c>
      <c r="AV259" s="13" t="s">
        <v>726</v>
      </c>
      <c r="AW259" s="13" t="s">
        <v>620</v>
      </c>
      <c r="AX259" s="13" t="s">
        <v>602</v>
      </c>
      <c r="AY259" s="237" t="s">
        <v>719</v>
      </c>
    </row>
    <row r="260" spans="2:65" s="1" customFormat="1" ht="22.5" customHeight="1">
      <c r="B260" s="41"/>
      <c r="C260" s="189" t="s">
        <v>322</v>
      </c>
      <c r="D260" s="189" t="s">
        <v>721</v>
      </c>
      <c r="E260" s="190" t="s">
        <v>323</v>
      </c>
      <c r="F260" s="191" t="s">
        <v>324</v>
      </c>
      <c r="G260" s="192" t="s">
        <v>186</v>
      </c>
      <c r="H260" s="193">
        <v>4</v>
      </c>
      <c r="I260" s="194"/>
      <c r="J260" s="195">
        <f>ROUND(I260*H260,2)</f>
        <v>0</v>
      </c>
      <c r="K260" s="191" t="s">
        <v>725</v>
      </c>
      <c r="L260" s="61"/>
      <c r="M260" s="196" t="s">
        <v>615</v>
      </c>
      <c r="N260" s="197" t="s">
        <v>630</v>
      </c>
      <c r="O260" s="42"/>
      <c r="P260" s="198">
        <f>O260*H260</f>
        <v>0</v>
      </c>
      <c r="Q260" s="198">
        <v>0</v>
      </c>
      <c r="R260" s="198">
        <f>Q260*H260</f>
        <v>0</v>
      </c>
      <c r="S260" s="198">
        <v>0</v>
      </c>
      <c r="T260" s="199">
        <f>S260*H260</f>
        <v>0</v>
      </c>
      <c r="AR260" s="23" t="s">
        <v>726</v>
      </c>
      <c r="AT260" s="23" t="s">
        <v>721</v>
      </c>
      <c r="AU260" s="23" t="s">
        <v>669</v>
      </c>
      <c r="AY260" s="23" t="s">
        <v>719</v>
      </c>
      <c r="BE260" s="200">
        <f>IF(N260="základní",J260,0)</f>
        <v>0</v>
      </c>
      <c r="BF260" s="200">
        <f>IF(N260="snížená",J260,0)</f>
        <v>0</v>
      </c>
      <c r="BG260" s="200">
        <f>IF(N260="zákl. přenesená",J260,0)</f>
        <v>0</v>
      </c>
      <c r="BH260" s="200">
        <f>IF(N260="sníž. přenesená",J260,0)</f>
        <v>0</v>
      </c>
      <c r="BI260" s="200">
        <f>IF(N260="nulová",J260,0)</f>
        <v>0</v>
      </c>
      <c r="BJ260" s="23" t="s">
        <v>602</v>
      </c>
      <c r="BK260" s="200">
        <f>ROUND(I260*H260,2)</f>
        <v>0</v>
      </c>
      <c r="BL260" s="23" t="s">
        <v>726</v>
      </c>
      <c r="BM260" s="23" t="s">
        <v>325</v>
      </c>
    </row>
    <row r="261" spans="2:47" s="1" customFormat="1" ht="72">
      <c r="B261" s="41"/>
      <c r="C261" s="63"/>
      <c r="D261" s="201" t="s">
        <v>728</v>
      </c>
      <c r="E261" s="63"/>
      <c r="F261" s="202" t="s">
        <v>326</v>
      </c>
      <c r="G261" s="63"/>
      <c r="H261" s="63"/>
      <c r="I261" s="159"/>
      <c r="J261" s="63"/>
      <c r="K261" s="63"/>
      <c r="L261" s="61"/>
      <c r="M261" s="203"/>
      <c r="N261" s="42"/>
      <c r="O261" s="42"/>
      <c r="P261" s="42"/>
      <c r="Q261" s="42"/>
      <c r="R261" s="42"/>
      <c r="S261" s="42"/>
      <c r="T261" s="78"/>
      <c r="AT261" s="23" t="s">
        <v>728</v>
      </c>
      <c r="AU261" s="23" t="s">
        <v>669</v>
      </c>
    </row>
    <row r="262" spans="2:51" s="11" customFormat="1" ht="13.5">
      <c r="B262" s="204"/>
      <c r="C262" s="205"/>
      <c r="D262" s="201" t="s">
        <v>730</v>
      </c>
      <c r="E262" s="206" t="s">
        <v>615</v>
      </c>
      <c r="F262" s="207" t="s">
        <v>284</v>
      </c>
      <c r="G262" s="205"/>
      <c r="H262" s="208" t="s">
        <v>615</v>
      </c>
      <c r="I262" s="209"/>
      <c r="J262" s="205"/>
      <c r="K262" s="205"/>
      <c r="L262" s="210"/>
      <c r="M262" s="211"/>
      <c r="N262" s="212"/>
      <c r="O262" s="212"/>
      <c r="P262" s="212"/>
      <c r="Q262" s="212"/>
      <c r="R262" s="212"/>
      <c r="S262" s="212"/>
      <c r="T262" s="213"/>
      <c r="AT262" s="214" t="s">
        <v>730</v>
      </c>
      <c r="AU262" s="214" t="s">
        <v>669</v>
      </c>
      <c r="AV262" s="11" t="s">
        <v>602</v>
      </c>
      <c r="AW262" s="11" t="s">
        <v>620</v>
      </c>
      <c r="AX262" s="11" t="s">
        <v>659</v>
      </c>
      <c r="AY262" s="214" t="s">
        <v>719</v>
      </c>
    </row>
    <row r="263" spans="2:51" s="12" customFormat="1" ht="13.5">
      <c r="B263" s="215"/>
      <c r="C263" s="216"/>
      <c r="D263" s="201" t="s">
        <v>730</v>
      </c>
      <c r="E263" s="217" t="s">
        <v>615</v>
      </c>
      <c r="F263" s="218" t="s">
        <v>726</v>
      </c>
      <c r="G263" s="216"/>
      <c r="H263" s="219">
        <v>4</v>
      </c>
      <c r="I263" s="220"/>
      <c r="J263" s="216"/>
      <c r="K263" s="216"/>
      <c r="L263" s="221"/>
      <c r="M263" s="222"/>
      <c r="N263" s="223"/>
      <c r="O263" s="223"/>
      <c r="P263" s="223"/>
      <c r="Q263" s="223"/>
      <c r="R263" s="223"/>
      <c r="S263" s="223"/>
      <c r="T263" s="224"/>
      <c r="AT263" s="225" t="s">
        <v>730</v>
      </c>
      <c r="AU263" s="225" t="s">
        <v>669</v>
      </c>
      <c r="AV263" s="12" t="s">
        <v>669</v>
      </c>
      <c r="AW263" s="12" t="s">
        <v>620</v>
      </c>
      <c r="AX263" s="12" t="s">
        <v>602</v>
      </c>
      <c r="AY263" s="225" t="s">
        <v>719</v>
      </c>
    </row>
    <row r="264" spans="2:63" s="10" customFormat="1" ht="29.85" customHeight="1">
      <c r="B264" s="172"/>
      <c r="C264" s="173"/>
      <c r="D264" s="186" t="s">
        <v>658</v>
      </c>
      <c r="E264" s="187" t="s">
        <v>327</v>
      </c>
      <c r="F264" s="187" t="s">
        <v>328</v>
      </c>
      <c r="G264" s="173"/>
      <c r="H264" s="173"/>
      <c r="I264" s="176"/>
      <c r="J264" s="188">
        <f>BK264</f>
        <v>0</v>
      </c>
      <c r="K264" s="173"/>
      <c r="L264" s="178"/>
      <c r="M264" s="179"/>
      <c r="N264" s="180"/>
      <c r="O264" s="180"/>
      <c r="P264" s="181">
        <f>SUM(P265:P268)</f>
        <v>0</v>
      </c>
      <c r="Q264" s="180"/>
      <c r="R264" s="181">
        <f>SUM(R265:R268)</f>
        <v>2.342175</v>
      </c>
      <c r="S264" s="180"/>
      <c r="T264" s="182">
        <f>SUM(T265:T268)</f>
        <v>0</v>
      </c>
      <c r="AR264" s="183" t="s">
        <v>602</v>
      </c>
      <c r="AT264" s="184" t="s">
        <v>658</v>
      </c>
      <c r="AU264" s="184" t="s">
        <v>602</v>
      </c>
      <c r="AY264" s="183" t="s">
        <v>719</v>
      </c>
      <c r="BK264" s="185">
        <f>SUM(BK265:BK268)</f>
        <v>0</v>
      </c>
    </row>
    <row r="265" spans="2:65" s="1" customFormat="1" ht="22.5" customHeight="1">
      <c r="B265" s="41"/>
      <c r="C265" s="189" t="s">
        <v>329</v>
      </c>
      <c r="D265" s="189" t="s">
        <v>721</v>
      </c>
      <c r="E265" s="190" t="s">
        <v>330</v>
      </c>
      <c r="F265" s="191" t="s">
        <v>331</v>
      </c>
      <c r="G265" s="192" t="s">
        <v>186</v>
      </c>
      <c r="H265" s="193">
        <v>4.25</v>
      </c>
      <c r="I265" s="194"/>
      <c r="J265" s="195">
        <f>ROUND(I265*H265,2)</f>
        <v>0</v>
      </c>
      <c r="K265" s="191" t="s">
        <v>332</v>
      </c>
      <c r="L265" s="61"/>
      <c r="M265" s="196" t="s">
        <v>615</v>
      </c>
      <c r="N265" s="197" t="s">
        <v>630</v>
      </c>
      <c r="O265" s="42"/>
      <c r="P265" s="198">
        <f>O265*H265</f>
        <v>0</v>
      </c>
      <c r="Q265" s="198">
        <v>0.5511</v>
      </c>
      <c r="R265" s="198">
        <f>Q265*H265</f>
        <v>2.342175</v>
      </c>
      <c r="S265" s="198">
        <v>0</v>
      </c>
      <c r="T265" s="199">
        <f>S265*H265</f>
        <v>0</v>
      </c>
      <c r="AR265" s="23" t="s">
        <v>726</v>
      </c>
      <c r="AT265" s="23" t="s">
        <v>721</v>
      </c>
      <c r="AU265" s="23" t="s">
        <v>669</v>
      </c>
      <c r="AY265" s="23" t="s">
        <v>719</v>
      </c>
      <c r="BE265" s="200">
        <f>IF(N265="základní",J265,0)</f>
        <v>0</v>
      </c>
      <c r="BF265" s="200">
        <f>IF(N265="snížená",J265,0)</f>
        <v>0</v>
      </c>
      <c r="BG265" s="200">
        <f>IF(N265="zákl. přenesená",J265,0)</f>
        <v>0</v>
      </c>
      <c r="BH265" s="200">
        <f>IF(N265="sníž. přenesená",J265,0)</f>
        <v>0</v>
      </c>
      <c r="BI265" s="200">
        <f>IF(N265="nulová",J265,0)</f>
        <v>0</v>
      </c>
      <c r="BJ265" s="23" t="s">
        <v>602</v>
      </c>
      <c r="BK265" s="200">
        <f>ROUND(I265*H265,2)</f>
        <v>0</v>
      </c>
      <c r="BL265" s="23" t="s">
        <v>726</v>
      </c>
      <c r="BM265" s="23" t="s">
        <v>333</v>
      </c>
    </row>
    <row r="266" spans="2:51" s="11" customFormat="1" ht="13.5">
      <c r="B266" s="204"/>
      <c r="C266" s="205"/>
      <c r="D266" s="201" t="s">
        <v>730</v>
      </c>
      <c r="E266" s="206" t="s">
        <v>615</v>
      </c>
      <c r="F266" s="207" t="s">
        <v>213</v>
      </c>
      <c r="G266" s="205"/>
      <c r="H266" s="208" t="s">
        <v>615</v>
      </c>
      <c r="I266" s="209"/>
      <c r="J266" s="205"/>
      <c r="K266" s="205"/>
      <c r="L266" s="210"/>
      <c r="M266" s="211"/>
      <c r="N266" s="212"/>
      <c r="O266" s="212"/>
      <c r="P266" s="212"/>
      <c r="Q266" s="212"/>
      <c r="R266" s="212"/>
      <c r="S266" s="212"/>
      <c r="T266" s="213"/>
      <c r="AT266" s="214" t="s">
        <v>730</v>
      </c>
      <c r="AU266" s="214" t="s">
        <v>669</v>
      </c>
      <c r="AV266" s="11" t="s">
        <v>602</v>
      </c>
      <c r="AW266" s="11" t="s">
        <v>620</v>
      </c>
      <c r="AX266" s="11" t="s">
        <v>659</v>
      </c>
      <c r="AY266" s="214" t="s">
        <v>719</v>
      </c>
    </row>
    <row r="267" spans="2:51" s="12" customFormat="1" ht="13.5">
      <c r="B267" s="215"/>
      <c r="C267" s="216"/>
      <c r="D267" s="201" t="s">
        <v>730</v>
      </c>
      <c r="E267" s="217" t="s">
        <v>615</v>
      </c>
      <c r="F267" s="218" t="s">
        <v>192</v>
      </c>
      <c r="G267" s="216"/>
      <c r="H267" s="219">
        <v>4.25</v>
      </c>
      <c r="I267" s="220"/>
      <c r="J267" s="216"/>
      <c r="K267" s="216"/>
      <c r="L267" s="221"/>
      <c r="M267" s="222"/>
      <c r="N267" s="223"/>
      <c r="O267" s="223"/>
      <c r="P267" s="223"/>
      <c r="Q267" s="223"/>
      <c r="R267" s="223"/>
      <c r="S267" s="223"/>
      <c r="T267" s="224"/>
      <c r="AT267" s="225" t="s">
        <v>730</v>
      </c>
      <c r="AU267" s="225" t="s">
        <v>669</v>
      </c>
      <c r="AV267" s="12" t="s">
        <v>669</v>
      </c>
      <c r="AW267" s="12" t="s">
        <v>620</v>
      </c>
      <c r="AX267" s="12" t="s">
        <v>659</v>
      </c>
      <c r="AY267" s="225" t="s">
        <v>719</v>
      </c>
    </row>
    <row r="268" spans="2:51" s="13" customFormat="1" ht="13.5">
      <c r="B268" s="226"/>
      <c r="C268" s="227"/>
      <c r="D268" s="201" t="s">
        <v>730</v>
      </c>
      <c r="E268" s="241" t="s">
        <v>615</v>
      </c>
      <c r="F268" s="242" t="s">
        <v>733</v>
      </c>
      <c r="G268" s="227"/>
      <c r="H268" s="243">
        <v>4.25</v>
      </c>
      <c r="I268" s="232"/>
      <c r="J268" s="227"/>
      <c r="K268" s="227"/>
      <c r="L268" s="233"/>
      <c r="M268" s="234"/>
      <c r="N268" s="235"/>
      <c r="O268" s="235"/>
      <c r="P268" s="235"/>
      <c r="Q268" s="235"/>
      <c r="R268" s="235"/>
      <c r="S268" s="235"/>
      <c r="T268" s="236"/>
      <c r="AT268" s="237" t="s">
        <v>730</v>
      </c>
      <c r="AU268" s="237" t="s">
        <v>669</v>
      </c>
      <c r="AV268" s="13" t="s">
        <v>726</v>
      </c>
      <c r="AW268" s="13" t="s">
        <v>620</v>
      </c>
      <c r="AX268" s="13" t="s">
        <v>602</v>
      </c>
      <c r="AY268" s="237" t="s">
        <v>719</v>
      </c>
    </row>
    <row r="269" spans="2:63" s="10" customFormat="1" ht="29.85" customHeight="1">
      <c r="B269" s="172"/>
      <c r="C269" s="173"/>
      <c r="D269" s="186" t="s">
        <v>658</v>
      </c>
      <c r="E269" s="187" t="s">
        <v>183</v>
      </c>
      <c r="F269" s="187" t="s">
        <v>334</v>
      </c>
      <c r="G269" s="173"/>
      <c r="H269" s="173"/>
      <c r="I269" s="176"/>
      <c r="J269" s="188">
        <f>BK269</f>
        <v>0</v>
      </c>
      <c r="K269" s="173"/>
      <c r="L269" s="178"/>
      <c r="M269" s="179"/>
      <c r="N269" s="180"/>
      <c r="O269" s="180"/>
      <c r="P269" s="181">
        <f>SUM(P270:P291)</f>
        <v>0</v>
      </c>
      <c r="Q269" s="180"/>
      <c r="R269" s="181">
        <f>SUM(R270:R291)</f>
        <v>1.34216972</v>
      </c>
      <c r="S269" s="180"/>
      <c r="T269" s="182">
        <f>SUM(T270:T291)</f>
        <v>0</v>
      </c>
      <c r="AR269" s="183" t="s">
        <v>602</v>
      </c>
      <c r="AT269" s="184" t="s">
        <v>658</v>
      </c>
      <c r="AU269" s="184" t="s">
        <v>602</v>
      </c>
      <c r="AY269" s="183" t="s">
        <v>719</v>
      </c>
      <c r="BK269" s="185">
        <f>SUM(BK270:BK291)</f>
        <v>0</v>
      </c>
    </row>
    <row r="270" spans="2:65" s="1" customFormat="1" ht="44.25" customHeight="1">
      <c r="B270" s="41"/>
      <c r="C270" s="189" t="s">
        <v>335</v>
      </c>
      <c r="D270" s="189" t="s">
        <v>721</v>
      </c>
      <c r="E270" s="190" t="s">
        <v>336</v>
      </c>
      <c r="F270" s="191" t="s">
        <v>337</v>
      </c>
      <c r="G270" s="192" t="s">
        <v>257</v>
      </c>
      <c r="H270" s="193">
        <v>8.5</v>
      </c>
      <c r="I270" s="194"/>
      <c r="J270" s="195">
        <f>ROUND(I270*H270,2)</f>
        <v>0</v>
      </c>
      <c r="K270" s="191" t="s">
        <v>725</v>
      </c>
      <c r="L270" s="61"/>
      <c r="M270" s="196" t="s">
        <v>615</v>
      </c>
      <c r="N270" s="197" t="s">
        <v>630</v>
      </c>
      <c r="O270" s="42"/>
      <c r="P270" s="198">
        <f>O270*H270</f>
        <v>0</v>
      </c>
      <c r="Q270" s="198">
        <v>0.1295</v>
      </c>
      <c r="R270" s="198">
        <f>Q270*H270</f>
        <v>1.1007500000000001</v>
      </c>
      <c r="S270" s="198">
        <v>0</v>
      </c>
      <c r="T270" s="199">
        <f>S270*H270</f>
        <v>0</v>
      </c>
      <c r="AR270" s="23" t="s">
        <v>726</v>
      </c>
      <c r="AT270" s="23" t="s">
        <v>721</v>
      </c>
      <c r="AU270" s="23" t="s">
        <v>669</v>
      </c>
      <c r="AY270" s="23" t="s">
        <v>719</v>
      </c>
      <c r="BE270" s="200">
        <f>IF(N270="základní",J270,0)</f>
        <v>0</v>
      </c>
      <c r="BF270" s="200">
        <f>IF(N270="snížená",J270,0)</f>
        <v>0</v>
      </c>
      <c r="BG270" s="200">
        <f>IF(N270="zákl. přenesená",J270,0)</f>
        <v>0</v>
      </c>
      <c r="BH270" s="200">
        <f>IF(N270="sníž. přenesená",J270,0)</f>
        <v>0</v>
      </c>
      <c r="BI270" s="200">
        <f>IF(N270="nulová",J270,0)</f>
        <v>0</v>
      </c>
      <c r="BJ270" s="23" t="s">
        <v>602</v>
      </c>
      <c r="BK270" s="200">
        <f>ROUND(I270*H270,2)</f>
        <v>0</v>
      </c>
      <c r="BL270" s="23" t="s">
        <v>726</v>
      </c>
      <c r="BM270" s="23" t="s">
        <v>338</v>
      </c>
    </row>
    <row r="271" spans="2:47" s="1" customFormat="1" ht="96">
      <c r="B271" s="41"/>
      <c r="C271" s="63"/>
      <c r="D271" s="201" t="s">
        <v>728</v>
      </c>
      <c r="E271" s="63"/>
      <c r="F271" s="202" t="s">
        <v>339</v>
      </c>
      <c r="G271" s="63"/>
      <c r="H271" s="63"/>
      <c r="I271" s="159"/>
      <c r="J271" s="63"/>
      <c r="K271" s="63"/>
      <c r="L271" s="61"/>
      <c r="M271" s="203"/>
      <c r="N271" s="42"/>
      <c r="O271" s="42"/>
      <c r="P271" s="42"/>
      <c r="Q271" s="42"/>
      <c r="R271" s="42"/>
      <c r="S271" s="42"/>
      <c r="T271" s="78"/>
      <c r="AT271" s="23" t="s">
        <v>728</v>
      </c>
      <c r="AU271" s="23" t="s">
        <v>669</v>
      </c>
    </row>
    <row r="272" spans="2:51" s="11" customFormat="1" ht="13.5">
      <c r="B272" s="204"/>
      <c r="C272" s="205"/>
      <c r="D272" s="201" t="s">
        <v>730</v>
      </c>
      <c r="E272" s="206" t="s">
        <v>615</v>
      </c>
      <c r="F272" s="207" t="s">
        <v>340</v>
      </c>
      <c r="G272" s="205"/>
      <c r="H272" s="208" t="s">
        <v>615</v>
      </c>
      <c r="I272" s="209"/>
      <c r="J272" s="205"/>
      <c r="K272" s="205"/>
      <c r="L272" s="210"/>
      <c r="M272" s="211"/>
      <c r="N272" s="212"/>
      <c r="O272" s="212"/>
      <c r="P272" s="212"/>
      <c r="Q272" s="212"/>
      <c r="R272" s="212"/>
      <c r="S272" s="212"/>
      <c r="T272" s="213"/>
      <c r="AT272" s="214" t="s">
        <v>730</v>
      </c>
      <c r="AU272" s="214" t="s">
        <v>669</v>
      </c>
      <c r="AV272" s="11" t="s">
        <v>602</v>
      </c>
      <c r="AW272" s="11" t="s">
        <v>620</v>
      </c>
      <c r="AX272" s="11" t="s">
        <v>659</v>
      </c>
      <c r="AY272" s="214" t="s">
        <v>719</v>
      </c>
    </row>
    <row r="273" spans="2:51" s="12" customFormat="1" ht="13.5">
      <c r="B273" s="215"/>
      <c r="C273" s="216"/>
      <c r="D273" s="228" t="s">
        <v>730</v>
      </c>
      <c r="E273" s="238" t="s">
        <v>615</v>
      </c>
      <c r="F273" s="239" t="s">
        <v>341</v>
      </c>
      <c r="G273" s="216"/>
      <c r="H273" s="240">
        <v>8.5</v>
      </c>
      <c r="I273" s="220"/>
      <c r="J273" s="216"/>
      <c r="K273" s="216"/>
      <c r="L273" s="221"/>
      <c r="M273" s="222"/>
      <c r="N273" s="223"/>
      <c r="O273" s="223"/>
      <c r="P273" s="223"/>
      <c r="Q273" s="223"/>
      <c r="R273" s="223"/>
      <c r="S273" s="223"/>
      <c r="T273" s="224"/>
      <c r="AT273" s="225" t="s">
        <v>730</v>
      </c>
      <c r="AU273" s="225" t="s">
        <v>669</v>
      </c>
      <c r="AV273" s="12" t="s">
        <v>669</v>
      </c>
      <c r="AW273" s="12" t="s">
        <v>620</v>
      </c>
      <c r="AX273" s="12" t="s">
        <v>602</v>
      </c>
      <c r="AY273" s="225" t="s">
        <v>719</v>
      </c>
    </row>
    <row r="274" spans="2:65" s="1" customFormat="1" ht="22.5" customHeight="1">
      <c r="B274" s="41"/>
      <c r="C274" s="244" t="s">
        <v>342</v>
      </c>
      <c r="D274" s="244" t="s">
        <v>231</v>
      </c>
      <c r="E274" s="245" t="s">
        <v>343</v>
      </c>
      <c r="F274" s="246" t="s">
        <v>344</v>
      </c>
      <c r="G274" s="247" t="s">
        <v>345</v>
      </c>
      <c r="H274" s="248">
        <v>1</v>
      </c>
      <c r="I274" s="249"/>
      <c r="J274" s="250">
        <f>ROUND(I274*H274,2)</f>
        <v>0</v>
      </c>
      <c r="K274" s="246" t="s">
        <v>725</v>
      </c>
      <c r="L274" s="251"/>
      <c r="M274" s="252" t="s">
        <v>615</v>
      </c>
      <c r="N274" s="253" t="s">
        <v>630</v>
      </c>
      <c r="O274" s="42"/>
      <c r="P274" s="198">
        <f>O274*H274</f>
        <v>0</v>
      </c>
      <c r="Q274" s="198">
        <v>0.014</v>
      </c>
      <c r="R274" s="198">
        <f>Q274*H274</f>
        <v>0.014</v>
      </c>
      <c r="S274" s="198">
        <v>0</v>
      </c>
      <c r="T274" s="199">
        <f>S274*H274</f>
        <v>0</v>
      </c>
      <c r="AR274" s="23" t="s">
        <v>176</v>
      </c>
      <c r="AT274" s="23" t="s">
        <v>231</v>
      </c>
      <c r="AU274" s="23" t="s">
        <v>669</v>
      </c>
      <c r="AY274" s="23" t="s">
        <v>719</v>
      </c>
      <c r="BE274" s="200">
        <f>IF(N274="základní",J274,0)</f>
        <v>0</v>
      </c>
      <c r="BF274" s="200">
        <f>IF(N274="snížená",J274,0)</f>
        <v>0</v>
      </c>
      <c r="BG274" s="200">
        <f>IF(N274="zákl. přenesená",J274,0)</f>
        <v>0</v>
      </c>
      <c r="BH274" s="200">
        <f>IF(N274="sníž. přenesená",J274,0)</f>
        <v>0</v>
      </c>
      <c r="BI274" s="200">
        <f>IF(N274="nulová",J274,0)</f>
        <v>0</v>
      </c>
      <c r="BJ274" s="23" t="s">
        <v>602</v>
      </c>
      <c r="BK274" s="200">
        <f>ROUND(I274*H274,2)</f>
        <v>0</v>
      </c>
      <c r="BL274" s="23" t="s">
        <v>726</v>
      </c>
      <c r="BM274" s="23" t="s">
        <v>346</v>
      </c>
    </row>
    <row r="275" spans="2:51" s="11" customFormat="1" ht="13.5">
      <c r="B275" s="204"/>
      <c r="C275" s="205"/>
      <c r="D275" s="201" t="s">
        <v>730</v>
      </c>
      <c r="E275" s="206" t="s">
        <v>615</v>
      </c>
      <c r="F275" s="207" t="s">
        <v>235</v>
      </c>
      <c r="G275" s="205"/>
      <c r="H275" s="208" t="s">
        <v>615</v>
      </c>
      <c r="I275" s="209"/>
      <c r="J275" s="205"/>
      <c r="K275" s="205"/>
      <c r="L275" s="210"/>
      <c r="M275" s="211"/>
      <c r="N275" s="212"/>
      <c r="O275" s="212"/>
      <c r="P275" s="212"/>
      <c r="Q275" s="212"/>
      <c r="R275" s="212"/>
      <c r="S275" s="212"/>
      <c r="T275" s="213"/>
      <c r="AT275" s="214" t="s">
        <v>730</v>
      </c>
      <c r="AU275" s="214" t="s">
        <v>669</v>
      </c>
      <c r="AV275" s="11" t="s">
        <v>602</v>
      </c>
      <c r="AW275" s="11" t="s">
        <v>620</v>
      </c>
      <c r="AX275" s="11" t="s">
        <v>659</v>
      </c>
      <c r="AY275" s="214" t="s">
        <v>719</v>
      </c>
    </row>
    <row r="276" spans="2:51" s="12" customFormat="1" ht="13.5">
      <c r="B276" s="215"/>
      <c r="C276" s="216"/>
      <c r="D276" s="201" t="s">
        <v>730</v>
      </c>
      <c r="E276" s="217" t="s">
        <v>615</v>
      </c>
      <c r="F276" s="218" t="s">
        <v>602</v>
      </c>
      <c r="G276" s="216"/>
      <c r="H276" s="219">
        <v>1</v>
      </c>
      <c r="I276" s="220"/>
      <c r="J276" s="216"/>
      <c r="K276" s="216"/>
      <c r="L276" s="221"/>
      <c r="M276" s="222"/>
      <c r="N276" s="223"/>
      <c r="O276" s="223"/>
      <c r="P276" s="223"/>
      <c r="Q276" s="223"/>
      <c r="R276" s="223"/>
      <c r="S276" s="223"/>
      <c r="T276" s="224"/>
      <c r="AT276" s="225" t="s">
        <v>730</v>
      </c>
      <c r="AU276" s="225" t="s">
        <v>669</v>
      </c>
      <c r="AV276" s="12" t="s">
        <v>669</v>
      </c>
      <c r="AW276" s="12" t="s">
        <v>620</v>
      </c>
      <c r="AX276" s="12" t="s">
        <v>659</v>
      </c>
      <c r="AY276" s="225" t="s">
        <v>719</v>
      </c>
    </row>
    <row r="277" spans="2:51" s="13" customFormat="1" ht="13.5">
      <c r="B277" s="226"/>
      <c r="C277" s="227"/>
      <c r="D277" s="228" t="s">
        <v>730</v>
      </c>
      <c r="E277" s="229" t="s">
        <v>615</v>
      </c>
      <c r="F277" s="230" t="s">
        <v>733</v>
      </c>
      <c r="G277" s="227"/>
      <c r="H277" s="231">
        <v>1</v>
      </c>
      <c r="I277" s="232"/>
      <c r="J277" s="227"/>
      <c r="K277" s="227"/>
      <c r="L277" s="233"/>
      <c r="M277" s="234"/>
      <c r="N277" s="235"/>
      <c r="O277" s="235"/>
      <c r="P277" s="235"/>
      <c r="Q277" s="235"/>
      <c r="R277" s="235"/>
      <c r="S277" s="235"/>
      <c r="T277" s="236"/>
      <c r="AT277" s="237" t="s">
        <v>730</v>
      </c>
      <c r="AU277" s="237" t="s">
        <v>669</v>
      </c>
      <c r="AV277" s="13" t="s">
        <v>726</v>
      </c>
      <c r="AW277" s="13" t="s">
        <v>620</v>
      </c>
      <c r="AX277" s="13" t="s">
        <v>602</v>
      </c>
      <c r="AY277" s="237" t="s">
        <v>719</v>
      </c>
    </row>
    <row r="278" spans="2:65" s="1" customFormat="1" ht="22.5" customHeight="1">
      <c r="B278" s="41"/>
      <c r="C278" s="244" t="s">
        <v>347</v>
      </c>
      <c r="D278" s="244" t="s">
        <v>231</v>
      </c>
      <c r="E278" s="245" t="s">
        <v>348</v>
      </c>
      <c r="F278" s="246" t="s">
        <v>349</v>
      </c>
      <c r="G278" s="247" t="s">
        <v>345</v>
      </c>
      <c r="H278" s="248">
        <v>8</v>
      </c>
      <c r="I278" s="249"/>
      <c r="J278" s="250">
        <f>ROUND(I278*H278,2)</f>
        <v>0</v>
      </c>
      <c r="K278" s="246" t="s">
        <v>615</v>
      </c>
      <c r="L278" s="251"/>
      <c r="M278" s="252" t="s">
        <v>615</v>
      </c>
      <c r="N278" s="253" t="s">
        <v>630</v>
      </c>
      <c r="O278" s="42"/>
      <c r="P278" s="198">
        <f>O278*H278</f>
        <v>0</v>
      </c>
      <c r="Q278" s="198">
        <v>0.028</v>
      </c>
      <c r="R278" s="198">
        <f>Q278*H278</f>
        <v>0.224</v>
      </c>
      <c r="S278" s="198">
        <v>0</v>
      </c>
      <c r="T278" s="199">
        <f>S278*H278</f>
        <v>0</v>
      </c>
      <c r="AR278" s="23" t="s">
        <v>176</v>
      </c>
      <c r="AT278" s="23" t="s">
        <v>231</v>
      </c>
      <c r="AU278" s="23" t="s">
        <v>669</v>
      </c>
      <c r="AY278" s="23" t="s">
        <v>719</v>
      </c>
      <c r="BE278" s="200">
        <f>IF(N278="základní",J278,0)</f>
        <v>0</v>
      </c>
      <c r="BF278" s="200">
        <f>IF(N278="snížená",J278,0)</f>
        <v>0</v>
      </c>
      <c r="BG278" s="200">
        <f>IF(N278="zákl. přenesená",J278,0)</f>
        <v>0</v>
      </c>
      <c r="BH278" s="200">
        <f>IF(N278="sníž. přenesená",J278,0)</f>
        <v>0</v>
      </c>
      <c r="BI278" s="200">
        <f>IF(N278="nulová",J278,0)</f>
        <v>0</v>
      </c>
      <c r="BJ278" s="23" t="s">
        <v>602</v>
      </c>
      <c r="BK278" s="200">
        <f>ROUND(I278*H278,2)</f>
        <v>0</v>
      </c>
      <c r="BL278" s="23" t="s">
        <v>726</v>
      </c>
      <c r="BM278" s="23" t="s">
        <v>350</v>
      </c>
    </row>
    <row r="279" spans="2:51" s="11" customFormat="1" ht="13.5">
      <c r="B279" s="204"/>
      <c r="C279" s="205"/>
      <c r="D279" s="201" t="s">
        <v>730</v>
      </c>
      <c r="E279" s="206" t="s">
        <v>615</v>
      </c>
      <c r="F279" s="207" t="s">
        <v>235</v>
      </c>
      <c r="G279" s="205"/>
      <c r="H279" s="208" t="s">
        <v>615</v>
      </c>
      <c r="I279" s="209"/>
      <c r="J279" s="205"/>
      <c r="K279" s="205"/>
      <c r="L279" s="210"/>
      <c r="M279" s="211"/>
      <c r="N279" s="212"/>
      <c r="O279" s="212"/>
      <c r="P279" s="212"/>
      <c r="Q279" s="212"/>
      <c r="R279" s="212"/>
      <c r="S279" s="212"/>
      <c r="T279" s="213"/>
      <c r="AT279" s="214" t="s">
        <v>730</v>
      </c>
      <c r="AU279" s="214" t="s">
        <v>669</v>
      </c>
      <c r="AV279" s="11" t="s">
        <v>602</v>
      </c>
      <c r="AW279" s="11" t="s">
        <v>620</v>
      </c>
      <c r="AX279" s="11" t="s">
        <v>659</v>
      </c>
      <c r="AY279" s="214" t="s">
        <v>719</v>
      </c>
    </row>
    <row r="280" spans="2:51" s="12" customFormat="1" ht="13.5">
      <c r="B280" s="215"/>
      <c r="C280" s="216"/>
      <c r="D280" s="201" t="s">
        <v>730</v>
      </c>
      <c r="E280" s="217" t="s">
        <v>615</v>
      </c>
      <c r="F280" s="218" t="s">
        <v>176</v>
      </c>
      <c r="G280" s="216"/>
      <c r="H280" s="219">
        <v>8</v>
      </c>
      <c r="I280" s="220"/>
      <c r="J280" s="216"/>
      <c r="K280" s="216"/>
      <c r="L280" s="221"/>
      <c r="M280" s="222"/>
      <c r="N280" s="223"/>
      <c r="O280" s="223"/>
      <c r="P280" s="223"/>
      <c r="Q280" s="223"/>
      <c r="R280" s="223"/>
      <c r="S280" s="223"/>
      <c r="T280" s="224"/>
      <c r="AT280" s="225" t="s">
        <v>730</v>
      </c>
      <c r="AU280" s="225" t="s">
        <v>669</v>
      </c>
      <c r="AV280" s="12" t="s">
        <v>669</v>
      </c>
      <c r="AW280" s="12" t="s">
        <v>620</v>
      </c>
      <c r="AX280" s="12" t="s">
        <v>659</v>
      </c>
      <c r="AY280" s="225" t="s">
        <v>719</v>
      </c>
    </row>
    <row r="281" spans="2:51" s="13" customFormat="1" ht="13.5">
      <c r="B281" s="226"/>
      <c r="C281" s="227"/>
      <c r="D281" s="228" t="s">
        <v>730</v>
      </c>
      <c r="E281" s="229" t="s">
        <v>615</v>
      </c>
      <c r="F281" s="230" t="s">
        <v>733</v>
      </c>
      <c r="G281" s="227"/>
      <c r="H281" s="231">
        <v>8</v>
      </c>
      <c r="I281" s="232"/>
      <c r="J281" s="227"/>
      <c r="K281" s="227"/>
      <c r="L281" s="233"/>
      <c r="M281" s="234"/>
      <c r="N281" s="235"/>
      <c r="O281" s="235"/>
      <c r="P281" s="235"/>
      <c r="Q281" s="235"/>
      <c r="R281" s="235"/>
      <c r="S281" s="235"/>
      <c r="T281" s="236"/>
      <c r="AT281" s="237" t="s">
        <v>730</v>
      </c>
      <c r="AU281" s="237" t="s">
        <v>669</v>
      </c>
      <c r="AV281" s="13" t="s">
        <v>726</v>
      </c>
      <c r="AW281" s="13" t="s">
        <v>620</v>
      </c>
      <c r="AX281" s="13" t="s">
        <v>602</v>
      </c>
      <c r="AY281" s="237" t="s">
        <v>719</v>
      </c>
    </row>
    <row r="282" spans="2:65" s="1" customFormat="1" ht="31.5" customHeight="1">
      <c r="B282" s="41"/>
      <c r="C282" s="189" t="s">
        <v>351</v>
      </c>
      <c r="D282" s="189" t="s">
        <v>721</v>
      </c>
      <c r="E282" s="190" t="s">
        <v>352</v>
      </c>
      <c r="F282" s="191" t="s">
        <v>353</v>
      </c>
      <c r="G282" s="192" t="s">
        <v>186</v>
      </c>
      <c r="H282" s="193">
        <v>7.276</v>
      </c>
      <c r="I282" s="194"/>
      <c r="J282" s="195">
        <f>ROUND(I282*H282,2)</f>
        <v>0</v>
      </c>
      <c r="K282" s="191" t="s">
        <v>725</v>
      </c>
      <c r="L282" s="61"/>
      <c r="M282" s="196" t="s">
        <v>615</v>
      </c>
      <c r="N282" s="197" t="s">
        <v>630</v>
      </c>
      <c r="O282" s="42"/>
      <c r="P282" s="198">
        <f>O282*H282</f>
        <v>0</v>
      </c>
      <c r="Q282" s="198">
        <v>0.00047</v>
      </c>
      <c r="R282" s="198">
        <f>Q282*H282</f>
        <v>0.00341972</v>
      </c>
      <c r="S282" s="198">
        <v>0</v>
      </c>
      <c r="T282" s="199">
        <f>S282*H282</f>
        <v>0</v>
      </c>
      <c r="AR282" s="23" t="s">
        <v>726</v>
      </c>
      <c r="AT282" s="23" t="s">
        <v>721</v>
      </c>
      <c r="AU282" s="23" t="s">
        <v>669</v>
      </c>
      <c r="AY282" s="23" t="s">
        <v>719</v>
      </c>
      <c r="BE282" s="200">
        <f>IF(N282="základní",J282,0)</f>
        <v>0</v>
      </c>
      <c r="BF282" s="200">
        <f>IF(N282="snížená",J282,0)</f>
        <v>0</v>
      </c>
      <c r="BG282" s="200">
        <f>IF(N282="zákl. přenesená",J282,0)</f>
        <v>0</v>
      </c>
      <c r="BH282" s="200">
        <f>IF(N282="sníž. přenesená",J282,0)</f>
        <v>0</v>
      </c>
      <c r="BI282" s="200">
        <f>IF(N282="nulová",J282,0)</f>
        <v>0</v>
      </c>
      <c r="BJ282" s="23" t="s">
        <v>602</v>
      </c>
      <c r="BK282" s="200">
        <f>ROUND(I282*H282,2)</f>
        <v>0</v>
      </c>
      <c r="BL282" s="23" t="s">
        <v>726</v>
      </c>
      <c r="BM282" s="23" t="s">
        <v>354</v>
      </c>
    </row>
    <row r="283" spans="2:47" s="1" customFormat="1" ht="24">
      <c r="B283" s="41"/>
      <c r="C283" s="63"/>
      <c r="D283" s="201" t="s">
        <v>728</v>
      </c>
      <c r="E283" s="63"/>
      <c r="F283" s="202" t="s">
        <v>355</v>
      </c>
      <c r="G283" s="63"/>
      <c r="H283" s="63"/>
      <c r="I283" s="159"/>
      <c r="J283" s="63"/>
      <c r="K283" s="63"/>
      <c r="L283" s="61"/>
      <c r="M283" s="203"/>
      <c r="N283" s="42"/>
      <c r="O283" s="42"/>
      <c r="P283" s="42"/>
      <c r="Q283" s="42"/>
      <c r="R283" s="42"/>
      <c r="S283" s="42"/>
      <c r="T283" s="78"/>
      <c r="AT283" s="23" t="s">
        <v>728</v>
      </c>
      <c r="AU283" s="23" t="s">
        <v>669</v>
      </c>
    </row>
    <row r="284" spans="2:51" s="11" customFormat="1" ht="13.5">
      <c r="B284" s="204"/>
      <c r="C284" s="205"/>
      <c r="D284" s="201" t="s">
        <v>730</v>
      </c>
      <c r="E284" s="206" t="s">
        <v>615</v>
      </c>
      <c r="F284" s="207" t="s">
        <v>228</v>
      </c>
      <c r="G284" s="205"/>
      <c r="H284" s="208" t="s">
        <v>615</v>
      </c>
      <c r="I284" s="209"/>
      <c r="J284" s="205"/>
      <c r="K284" s="205"/>
      <c r="L284" s="210"/>
      <c r="M284" s="211"/>
      <c r="N284" s="212"/>
      <c r="O284" s="212"/>
      <c r="P284" s="212"/>
      <c r="Q284" s="212"/>
      <c r="R284" s="212"/>
      <c r="S284" s="212"/>
      <c r="T284" s="213"/>
      <c r="AT284" s="214" t="s">
        <v>730</v>
      </c>
      <c r="AU284" s="214" t="s">
        <v>669</v>
      </c>
      <c r="AV284" s="11" t="s">
        <v>602</v>
      </c>
      <c r="AW284" s="11" t="s">
        <v>620</v>
      </c>
      <c r="AX284" s="11" t="s">
        <v>659</v>
      </c>
      <c r="AY284" s="214" t="s">
        <v>719</v>
      </c>
    </row>
    <row r="285" spans="2:51" s="12" customFormat="1" ht="13.5">
      <c r="B285" s="215"/>
      <c r="C285" s="216"/>
      <c r="D285" s="201" t="s">
        <v>730</v>
      </c>
      <c r="E285" s="217" t="s">
        <v>615</v>
      </c>
      <c r="F285" s="218" t="s">
        <v>229</v>
      </c>
      <c r="G285" s="216"/>
      <c r="H285" s="219">
        <v>7.276</v>
      </c>
      <c r="I285" s="220"/>
      <c r="J285" s="216"/>
      <c r="K285" s="216"/>
      <c r="L285" s="221"/>
      <c r="M285" s="222"/>
      <c r="N285" s="223"/>
      <c r="O285" s="223"/>
      <c r="P285" s="223"/>
      <c r="Q285" s="223"/>
      <c r="R285" s="223"/>
      <c r="S285" s="223"/>
      <c r="T285" s="224"/>
      <c r="AT285" s="225" t="s">
        <v>730</v>
      </c>
      <c r="AU285" s="225" t="s">
        <v>669</v>
      </c>
      <c r="AV285" s="12" t="s">
        <v>669</v>
      </c>
      <c r="AW285" s="12" t="s">
        <v>620</v>
      </c>
      <c r="AX285" s="12" t="s">
        <v>659</v>
      </c>
      <c r="AY285" s="225" t="s">
        <v>719</v>
      </c>
    </row>
    <row r="286" spans="2:51" s="13" customFormat="1" ht="13.5">
      <c r="B286" s="226"/>
      <c r="C286" s="227"/>
      <c r="D286" s="228" t="s">
        <v>730</v>
      </c>
      <c r="E286" s="229" t="s">
        <v>615</v>
      </c>
      <c r="F286" s="230" t="s">
        <v>733</v>
      </c>
      <c r="G286" s="227"/>
      <c r="H286" s="231">
        <v>7.276</v>
      </c>
      <c r="I286" s="232"/>
      <c r="J286" s="227"/>
      <c r="K286" s="227"/>
      <c r="L286" s="233"/>
      <c r="M286" s="234"/>
      <c r="N286" s="235"/>
      <c r="O286" s="235"/>
      <c r="P286" s="235"/>
      <c r="Q286" s="235"/>
      <c r="R286" s="235"/>
      <c r="S286" s="235"/>
      <c r="T286" s="236"/>
      <c r="AT286" s="237" t="s">
        <v>730</v>
      </c>
      <c r="AU286" s="237" t="s">
        <v>669</v>
      </c>
      <c r="AV286" s="13" t="s">
        <v>726</v>
      </c>
      <c r="AW286" s="13" t="s">
        <v>620</v>
      </c>
      <c r="AX286" s="13" t="s">
        <v>602</v>
      </c>
      <c r="AY286" s="237" t="s">
        <v>719</v>
      </c>
    </row>
    <row r="287" spans="2:65" s="1" customFormat="1" ht="44.25" customHeight="1">
      <c r="B287" s="41"/>
      <c r="C287" s="189" t="s">
        <v>356</v>
      </c>
      <c r="D287" s="189" t="s">
        <v>721</v>
      </c>
      <c r="E287" s="190" t="s">
        <v>357</v>
      </c>
      <c r="F287" s="191" t="s">
        <v>358</v>
      </c>
      <c r="G287" s="192" t="s">
        <v>186</v>
      </c>
      <c r="H287" s="193">
        <v>3.84</v>
      </c>
      <c r="I287" s="194"/>
      <c r="J287" s="195">
        <f>ROUND(I287*H287,2)</f>
        <v>0</v>
      </c>
      <c r="K287" s="191" t="s">
        <v>725</v>
      </c>
      <c r="L287" s="61"/>
      <c r="M287" s="196" t="s">
        <v>615</v>
      </c>
      <c r="N287" s="197" t="s">
        <v>630</v>
      </c>
      <c r="O287" s="42"/>
      <c r="P287" s="198">
        <f>O287*H287</f>
        <v>0</v>
      </c>
      <c r="Q287" s="198">
        <v>0</v>
      </c>
      <c r="R287" s="198">
        <f>Q287*H287</f>
        <v>0</v>
      </c>
      <c r="S287" s="198">
        <v>0</v>
      </c>
      <c r="T287" s="199">
        <f>S287*H287</f>
        <v>0</v>
      </c>
      <c r="AR287" s="23" t="s">
        <v>726</v>
      </c>
      <c r="AT287" s="23" t="s">
        <v>721</v>
      </c>
      <c r="AU287" s="23" t="s">
        <v>669</v>
      </c>
      <c r="AY287" s="23" t="s">
        <v>719</v>
      </c>
      <c r="BE287" s="200">
        <f>IF(N287="základní",J287,0)</f>
        <v>0</v>
      </c>
      <c r="BF287" s="200">
        <f>IF(N287="snížená",J287,0)</f>
        <v>0</v>
      </c>
      <c r="BG287" s="200">
        <f>IF(N287="zákl. přenesená",J287,0)</f>
        <v>0</v>
      </c>
      <c r="BH287" s="200">
        <f>IF(N287="sníž. přenesená",J287,0)</f>
        <v>0</v>
      </c>
      <c r="BI287" s="200">
        <f>IF(N287="nulová",J287,0)</f>
        <v>0</v>
      </c>
      <c r="BJ287" s="23" t="s">
        <v>602</v>
      </c>
      <c r="BK287" s="200">
        <f>ROUND(I287*H287,2)</f>
        <v>0</v>
      </c>
      <c r="BL287" s="23" t="s">
        <v>726</v>
      </c>
      <c r="BM287" s="23" t="s">
        <v>359</v>
      </c>
    </row>
    <row r="288" spans="2:47" s="1" customFormat="1" ht="60">
      <c r="B288" s="41"/>
      <c r="C288" s="63"/>
      <c r="D288" s="201" t="s">
        <v>728</v>
      </c>
      <c r="E288" s="63"/>
      <c r="F288" s="202" t="s">
        <v>360</v>
      </c>
      <c r="G288" s="63"/>
      <c r="H288" s="63"/>
      <c r="I288" s="159"/>
      <c r="J288" s="63"/>
      <c r="K288" s="63"/>
      <c r="L288" s="61"/>
      <c r="M288" s="203"/>
      <c r="N288" s="42"/>
      <c r="O288" s="42"/>
      <c r="P288" s="42"/>
      <c r="Q288" s="42"/>
      <c r="R288" s="42"/>
      <c r="S288" s="42"/>
      <c r="T288" s="78"/>
      <c r="AT288" s="23" t="s">
        <v>728</v>
      </c>
      <c r="AU288" s="23" t="s">
        <v>669</v>
      </c>
    </row>
    <row r="289" spans="2:51" s="11" customFormat="1" ht="13.5">
      <c r="B289" s="204"/>
      <c r="C289" s="205"/>
      <c r="D289" s="201" t="s">
        <v>730</v>
      </c>
      <c r="E289" s="206" t="s">
        <v>615</v>
      </c>
      <c r="F289" s="207" t="s">
        <v>199</v>
      </c>
      <c r="G289" s="205"/>
      <c r="H289" s="208" t="s">
        <v>615</v>
      </c>
      <c r="I289" s="209"/>
      <c r="J289" s="205"/>
      <c r="K289" s="205"/>
      <c r="L289" s="210"/>
      <c r="M289" s="211"/>
      <c r="N289" s="212"/>
      <c r="O289" s="212"/>
      <c r="P289" s="212"/>
      <c r="Q289" s="212"/>
      <c r="R289" s="212"/>
      <c r="S289" s="212"/>
      <c r="T289" s="213"/>
      <c r="AT289" s="214" t="s">
        <v>730</v>
      </c>
      <c r="AU289" s="214" t="s">
        <v>669</v>
      </c>
      <c r="AV289" s="11" t="s">
        <v>602</v>
      </c>
      <c r="AW289" s="11" t="s">
        <v>620</v>
      </c>
      <c r="AX289" s="11" t="s">
        <v>659</v>
      </c>
      <c r="AY289" s="214" t="s">
        <v>719</v>
      </c>
    </row>
    <row r="290" spans="2:51" s="12" customFormat="1" ht="13.5">
      <c r="B290" s="215"/>
      <c r="C290" s="216"/>
      <c r="D290" s="201" t="s">
        <v>730</v>
      </c>
      <c r="E290" s="217" t="s">
        <v>615</v>
      </c>
      <c r="F290" s="218" t="s">
        <v>190</v>
      </c>
      <c r="G290" s="216"/>
      <c r="H290" s="219">
        <v>3.84</v>
      </c>
      <c r="I290" s="220"/>
      <c r="J290" s="216"/>
      <c r="K290" s="216"/>
      <c r="L290" s="221"/>
      <c r="M290" s="222"/>
      <c r="N290" s="223"/>
      <c r="O290" s="223"/>
      <c r="P290" s="223"/>
      <c r="Q290" s="223"/>
      <c r="R290" s="223"/>
      <c r="S290" s="223"/>
      <c r="T290" s="224"/>
      <c r="AT290" s="225" t="s">
        <v>730</v>
      </c>
      <c r="AU290" s="225" t="s">
        <v>669</v>
      </c>
      <c r="AV290" s="12" t="s">
        <v>669</v>
      </c>
      <c r="AW290" s="12" t="s">
        <v>620</v>
      </c>
      <c r="AX290" s="12" t="s">
        <v>659</v>
      </c>
      <c r="AY290" s="225" t="s">
        <v>719</v>
      </c>
    </row>
    <row r="291" spans="2:51" s="13" customFormat="1" ht="13.5">
      <c r="B291" s="226"/>
      <c r="C291" s="227"/>
      <c r="D291" s="201" t="s">
        <v>730</v>
      </c>
      <c r="E291" s="241" t="s">
        <v>615</v>
      </c>
      <c r="F291" s="242" t="s">
        <v>733</v>
      </c>
      <c r="G291" s="227"/>
      <c r="H291" s="243">
        <v>3.84</v>
      </c>
      <c r="I291" s="232"/>
      <c r="J291" s="227"/>
      <c r="K291" s="227"/>
      <c r="L291" s="233"/>
      <c r="M291" s="234"/>
      <c r="N291" s="235"/>
      <c r="O291" s="235"/>
      <c r="P291" s="235"/>
      <c r="Q291" s="235"/>
      <c r="R291" s="235"/>
      <c r="S291" s="235"/>
      <c r="T291" s="236"/>
      <c r="AT291" s="237" t="s">
        <v>730</v>
      </c>
      <c r="AU291" s="237" t="s">
        <v>669</v>
      </c>
      <c r="AV291" s="13" t="s">
        <v>726</v>
      </c>
      <c r="AW291" s="13" t="s">
        <v>620</v>
      </c>
      <c r="AX291" s="13" t="s">
        <v>602</v>
      </c>
      <c r="AY291" s="237" t="s">
        <v>719</v>
      </c>
    </row>
    <row r="292" spans="2:63" s="10" customFormat="1" ht="29.85" customHeight="1">
      <c r="B292" s="172"/>
      <c r="C292" s="173"/>
      <c r="D292" s="186" t="s">
        <v>658</v>
      </c>
      <c r="E292" s="187" t="s">
        <v>361</v>
      </c>
      <c r="F292" s="187" t="s">
        <v>362</v>
      </c>
      <c r="G292" s="173"/>
      <c r="H292" s="173"/>
      <c r="I292" s="176"/>
      <c r="J292" s="188">
        <f>BK292</f>
        <v>0</v>
      </c>
      <c r="K292" s="173"/>
      <c r="L292" s="178"/>
      <c r="M292" s="179"/>
      <c r="N292" s="180"/>
      <c r="O292" s="180"/>
      <c r="P292" s="181">
        <f>SUM(P293:P333)</f>
        <v>0</v>
      </c>
      <c r="Q292" s="180"/>
      <c r="R292" s="181">
        <f>SUM(R293:R333)</f>
        <v>0</v>
      </c>
      <c r="S292" s="180"/>
      <c r="T292" s="182">
        <f>SUM(T293:T333)</f>
        <v>0</v>
      </c>
      <c r="AR292" s="183" t="s">
        <v>602</v>
      </c>
      <c r="AT292" s="184" t="s">
        <v>658</v>
      </c>
      <c r="AU292" s="184" t="s">
        <v>602</v>
      </c>
      <c r="AY292" s="183" t="s">
        <v>719</v>
      </c>
      <c r="BK292" s="185">
        <f>SUM(BK293:BK333)</f>
        <v>0</v>
      </c>
    </row>
    <row r="293" spans="2:65" s="1" customFormat="1" ht="31.5" customHeight="1">
      <c r="B293" s="41"/>
      <c r="C293" s="189" t="s">
        <v>363</v>
      </c>
      <c r="D293" s="189" t="s">
        <v>721</v>
      </c>
      <c r="E293" s="190" t="s">
        <v>364</v>
      </c>
      <c r="F293" s="191" t="s">
        <v>365</v>
      </c>
      <c r="G293" s="192" t="s">
        <v>186</v>
      </c>
      <c r="H293" s="193">
        <v>238.656</v>
      </c>
      <c r="I293" s="194"/>
      <c r="J293" s="195">
        <f>ROUND(I293*H293,2)</f>
        <v>0</v>
      </c>
      <c r="K293" s="191" t="s">
        <v>725</v>
      </c>
      <c r="L293" s="61"/>
      <c r="M293" s="196" t="s">
        <v>615</v>
      </c>
      <c r="N293" s="197" t="s">
        <v>630</v>
      </c>
      <c r="O293" s="42"/>
      <c r="P293" s="198">
        <f>O293*H293</f>
        <v>0</v>
      </c>
      <c r="Q293" s="198">
        <v>0</v>
      </c>
      <c r="R293" s="198">
        <f>Q293*H293</f>
        <v>0</v>
      </c>
      <c r="S293" s="198">
        <v>0</v>
      </c>
      <c r="T293" s="199">
        <f>S293*H293</f>
        <v>0</v>
      </c>
      <c r="AR293" s="23" t="s">
        <v>726</v>
      </c>
      <c r="AT293" s="23" t="s">
        <v>721</v>
      </c>
      <c r="AU293" s="23" t="s">
        <v>669</v>
      </c>
      <c r="AY293" s="23" t="s">
        <v>719</v>
      </c>
      <c r="BE293" s="200">
        <f>IF(N293="základní",J293,0)</f>
        <v>0</v>
      </c>
      <c r="BF293" s="200">
        <f>IF(N293="snížená",J293,0)</f>
        <v>0</v>
      </c>
      <c r="BG293" s="200">
        <f>IF(N293="zákl. přenesená",J293,0)</f>
        <v>0</v>
      </c>
      <c r="BH293" s="200">
        <f>IF(N293="sníž. přenesená",J293,0)</f>
        <v>0</v>
      </c>
      <c r="BI293" s="200">
        <f>IF(N293="nulová",J293,0)</f>
        <v>0</v>
      </c>
      <c r="BJ293" s="23" t="s">
        <v>602</v>
      </c>
      <c r="BK293" s="200">
        <f>ROUND(I293*H293,2)</f>
        <v>0</v>
      </c>
      <c r="BL293" s="23" t="s">
        <v>726</v>
      </c>
      <c r="BM293" s="23" t="s">
        <v>366</v>
      </c>
    </row>
    <row r="294" spans="2:47" s="1" customFormat="1" ht="60">
      <c r="B294" s="41"/>
      <c r="C294" s="63"/>
      <c r="D294" s="201" t="s">
        <v>728</v>
      </c>
      <c r="E294" s="63"/>
      <c r="F294" s="202" t="s">
        <v>367</v>
      </c>
      <c r="G294" s="63"/>
      <c r="H294" s="63"/>
      <c r="I294" s="159"/>
      <c r="J294" s="63"/>
      <c r="K294" s="63"/>
      <c r="L294" s="61"/>
      <c r="M294" s="203"/>
      <c r="N294" s="42"/>
      <c r="O294" s="42"/>
      <c r="P294" s="42"/>
      <c r="Q294" s="42"/>
      <c r="R294" s="42"/>
      <c r="S294" s="42"/>
      <c r="T294" s="78"/>
      <c r="AT294" s="23" t="s">
        <v>728</v>
      </c>
      <c r="AU294" s="23" t="s">
        <v>669</v>
      </c>
    </row>
    <row r="295" spans="2:51" s="11" customFormat="1" ht="13.5">
      <c r="B295" s="204"/>
      <c r="C295" s="205"/>
      <c r="D295" s="201" t="s">
        <v>730</v>
      </c>
      <c r="E295" s="206" t="s">
        <v>615</v>
      </c>
      <c r="F295" s="207" t="s">
        <v>213</v>
      </c>
      <c r="G295" s="205"/>
      <c r="H295" s="208" t="s">
        <v>615</v>
      </c>
      <c r="I295" s="209"/>
      <c r="J295" s="205"/>
      <c r="K295" s="205"/>
      <c r="L295" s="210"/>
      <c r="M295" s="211"/>
      <c r="N295" s="212"/>
      <c r="O295" s="212"/>
      <c r="P295" s="212"/>
      <c r="Q295" s="212"/>
      <c r="R295" s="212"/>
      <c r="S295" s="212"/>
      <c r="T295" s="213"/>
      <c r="AT295" s="214" t="s">
        <v>730</v>
      </c>
      <c r="AU295" s="214" t="s">
        <v>669</v>
      </c>
      <c r="AV295" s="11" t="s">
        <v>602</v>
      </c>
      <c r="AW295" s="11" t="s">
        <v>620</v>
      </c>
      <c r="AX295" s="11" t="s">
        <v>659</v>
      </c>
      <c r="AY295" s="214" t="s">
        <v>719</v>
      </c>
    </row>
    <row r="296" spans="2:51" s="12" customFormat="1" ht="13.5">
      <c r="B296" s="215"/>
      <c r="C296" s="216"/>
      <c r="D296" s="201" t="s">
        <v>730</v>
      </c>
      <c r="E296" s="217" t="s">
        <v>615</v>
      </c>
      <c r="F296" s="218" t="s">
        <v>368</v>
      </c>
      <c r="G296" s="216"/>
      <c r="H296" s="219">
        <v>238.656</v>
      </c>
      <c r="I296" s="220"/>
      <c r="J296" s="216"/>
      <c r="K296" s="216"/>
      <c r="L296" s="221"/>
      <c r="M296" s="222"/>
      <c r="N296" s="223"/>
      <c r="O296" s="223"/>
      <c r="P296" s="223"/>
      <c r="Q296" s="223"/>
      <c r="R296" s="223"/>
      <c r="S296" s="223"/>
      <c r="T296" s="224"/>
      <c r="AT296" s="225" t="s">
        <v>730</v>
      </c>
      <c r="AU296" s="225" t="s">
        <v>669</v>
      </c>
      <c r="AV296" s="12" t="s">
        <v>669</v>
      </c>
      <c r="AW296" s="12" t="s">
        <v>620</v>
      </c>
      <c r="AX296" s="12" t="s">
        <v>659</v>
      </c>
      <c r="AY296" s="225" t="s">
        <v>719</v>
      </c>
    </row>
    <row r="297" spans="2:51" s="13" customFormat="1" ht="13.5">
      <c r="B297" s="226"/>
      <c r="C297" s="227"/>
      <c r="D297" s="228" t="s">
        <v>730</v>
      </c>
      <c r="E297" s="229" t="s">
        <v>615</v>
      </c>
      <c r="F297" s="230" t="s">
        <v>733</v>
      </c>
      <c r="G297" s="227"/>
      <c r="H297" s="231">
        <v>238.656</v>
      </c>
      <c r="I297" s="232"/>
      <c r="J297" s="227"/>
      <c r="K297" s="227"/>
      <c r="L297" s="233"/>
      <c r="M297" s="234"/>
      <c r="N297" s="235"/>
      <c r="O297" s="235"/>
      <c r="P297" s="235"/>
      <c r="Q297" s="235"/>
      <c r="R297" s="235"/>
      <c r="S297" s="235"/>
      <c r="T297" s="236"/>
      <c r="AT297" s="237" t="s">
        <v>730</v>
      </c>
      <c r="AU297" s="237" t="s">
        <v>669</v>
      </c>
      <c r="AV297" s="13" t="s">
        <v>726</v>
      </c>
      <c r="AW297" s="13" t="s">
        <v>620</v>
      </c>
      <c r="AX297" s="13" t="s">
        <v>602</v>
      </c>
      <c r="AY297" s="237" t="s">
        <v>719</v>
      </c>
    </row>
    <row r="298" spans="2:65" s="1" customFormat="1" ht="44.25" customHeight="1">
      <c r="B298" s="41"/>
      <c r="C298" s="189" t="s">
        <v>369</v>
      </c>
      <c r="D298" s="189" t="s">
        <v>721</v>
      </c>
      <c r="E298" s="190" t="s">
        <v>370</v>
      </c>
      <c r="F298" s="191" t="s">
        <v>371</v>
      </c>
      <c r="G298" s="192" t="s">
        <v>186</v>
      </c>
      <c r="H298" s="193">
        <v>7159.68</v>
      </c>
      <c r="I298" s="194"/>
      <c r="J298" s="195">
        <f>ROUND(I298*H298,2)</f>
        <v>0</v>
      </c>
      <c r="K298" s="191" t="s">
        <v>725</v>
      </c>
      <c r="L298" s="61"/>
      <c r="M298" s="196" t="s">
        <v>615</v>
      </c>
      <c r="N298" s="197" t="s">
        <v>630</v>
      </c>
      <c r="O298" s="42"/>
      <c r="P298" s="198">
        <f>O298*H298</f>
        <v>0</v>
      </c>
      <c r="Q298" s="198">
        <v>0</v>
      </c>
      <c r="R298" s="198">
        <f>Q298*H298</f>
        <v>0</v>
      </c>
      <c r="S298" s="198">
        <v>0</v>
      </c>
      <c r="T298" s="199">
        <f>S298*H298</f>
        <v>0</v>
      </c>
      <c r="AR298" s="23" t="s">
        <v>726</v>
      </c>
      <c r="AT298" s="23" t="s">
        <v>721</v>
      </c>
      <c r="AU298" s="23" t="s">
        <v>669</v>
      </c>
      <c r="AY298" s="23" t="s">
        <v>719</v>
      </c>
      <c r="BE298" s="200">
        <f>IF(N298="základní",J298,0)</f>
        <v>0</v>
      </c>
      <c r="BF298" s="200">
        <f>IF(N298="snížená",J298,0)</f>
        <v>0</v>
      </c>
      <c r="BG298" s="200">
        <f>IF(N298="zákl. přenesená",J298,0)</f>
        <v>0</v>
      </c>
      <c r="BH298" s="200">
        <f>IF(N298="sníž. přenesená",J298,0)</f>
        <v>0</v>
      </c>
      <c r="BI298" s="200">
        <f>IF(N298="nulová",J298,0)</f>
        <v>0</v>
      </c>
      <c r="BJ298" s="23" t="s">
        <v>602</v>
      </c>
      <c r="BK298" s="200">
        <f>ROUND(I298*H298,2)</f>
        <v>0</v>
      </c>
      <c r="BL298" s="23" t="s">
        <v>726</v>
      </c>
      <c r="BM298" s="23" t="s">
        <v>372</v>
      </c>
    </row>
    <row r="299" spans="2:47" s="1" customFormat="1" ht="60">
      <c r="B299" s="41"/>
      <c r="C299" s="63"/>
      <c r="D299" s="201" t="s">
        <v>728</v>
      </c>
      <c r="E299" s="63"/>
      <c r="F299" s="202" t="s">
        <v>367</v>
      </c>
      <c r="G299" s="63"/>
      <c r="H299" s="63"/>
      <c r="I299" s="159"/>
      <c r="J299" s="63"/>
      <c r="K299" s="63"/>
      <c r="L299" s="61"/>
      <c r="M299" s="203"/>
      <c r="N299" s="42"/>
      <c r="O299" s="42"/>
      <c r="P299" s="42"/>
      <c r="Q299" s="42"/>
      <c r="R299" s="42"/>
      <c r="S299" s="42"/>
      <c r="T299" s="78"/>
      <c r="AT299" s="23" t="s">
        <v>728</v>
      </c>
      <c r="AU299" s="23" t="s">
        <v>669</v>
      </c>
    </row>
    <row r="300" spans="2:51" s="11" customFormat="1" ht="13.5">
      <c r="B300" s="204"/>
      <c r="C300" s="205"/>
      <c r="D300" s="201" t="s">
        <v>730</v>
      </c>
      <c r="E300" s="206" t="s">
        <v>615</v>
      </c>
      <c r="F300" s="207" t="s">
        <v>235</v>
      </c>
      <c r="G300" s="205"/>
      <c r="H300" s="208" t="s">
        <v>615</v>
      </c>
      <c r="I300" s="209"/>
      <c r="J300" s="205"/>
      <c r="K300" s="205"/>
      <c r="L300" s="210"/>
      <c r="M300" s="211"/>
      <c r="N300" s="212"/>
      <c r="O300" s="212"/>
      <c r="P300" s="212"/>
      <c r="Q300" s="212"/>
      <c r="R300" s="212"/>
      <c r="S300" s="212"/>
      <c r="T300" s="213"/>
      <c r="AT300" s="214" t="s">
        <v>730</v>
      </c>
      <c r="AU300" s="214" t="s">
        <v>669</v>
      </c>
      <c r="AV300" s="11" t="s">
        <v>602</v>
      </c>
      <c r="AW300" s="11" t="s">
        <v>620</v>
      </c>
      <c r="AX300" s="11" t="s">
        <v>659</v>
      </c>
      <c r="AY300" s="214" t="s">
        <v>719</v>
      </c>
    </row>
    <row r="301" spans="2:51" s="12" customFormat="1" ht="13.5">
      <c r="B301" s="215"/>
      <c r="C301" s="216"/>
      <c r="D301" s="201" t="s">
        <v>730</v>
      </c>
      <c r="E301" s="217" t="s">
        <v>615</v>
      </c>
      <c r="F301" s="218" t="s">
        <v>373</v>
      </c>
      <c r="G301" s="216"/>
      <c r="H301" s="219">
        <v>7159.68</v>
      </c>
      <c r="I301" s="220"/>
      <c r="J301" s="216"/>
      <c r="K301" s="216"/>
      <c r="L301" s="221"/>
      <c r="M301" s="222"/>
      <c r="N301" s="223"/>
      <c r="O301" s="223"/>
      <c r="P301" s="223"/>
      <c r="Q301" s="223"/>
      <c r="R301" s="223"/>
      <c r="S301" s="223"/>
      <c r="T301" s="224"/>
      <c r="AT301" s="225" t="s">
        <v>730</v>
      </c>
      <c r="AU301" s="225" t="s">
        <v>669</v>
      </c>
      <c r="AV301" s="12" t="s">
        <v>669</v>
      </c>
      <c r="AW301" s="12" t="s">
        <v>620</v>
      </c>
      <c r="AX301" s="12" t="s">
        <v>659</v>
      </c>
      <c r="AY301" s="225" t="s">
        <v>719</v>
      </c>
    </row>
    <row r="302" spans="2:51" s="13" customFormat="1" ht="13.5">
      <c r="B302" s="226"/>
      <c r="C302" s="227"/>
      <c r="D302" s="228" t="s">
        <v>730</v>
      </c>
      <c r="E302" s="229" t="s">
        <v>615</v>
      </c>
      <c r="F302" s="230" t="s">
        <v>733</v>
      </c>
      <c r="G302" s="227"/>
      <c r="H302" s="231">
        <v>7159.68</v>
      </c>
      <c r="I302" s="232"/>
      <c r="J302" s="227"/>
      <c r="K302" s="227"/>
      <c r="L302" s="233"/>
      <c r="M302" s="234"/>
      <c r="N302" s="235"/>
      <c r="O302" s="235"/>
      <c r="P302" s="235"/>
      <c r="Q302" s="235"/>
      <c r="R302" s="235"/>
      <c r="S302" s="235"/>
      <c r="T302" s="236"/>
      <c r="AT302" s="237" t="s">
        <v>730</v>
      </c>
      <c r="AU302" s="237" t="s">
        <v>669</v>
      </c>
      <c r="AV302" s="13" t="s">
        <v>726</v>
      </c>
      <c r="AW302" s="13" t="s">
        <v>620</v>
      </c>
      <c r="AX302" s="13" t="s">
        <v>602</v>
      </c>
      <c r="AY302" s="237" t="s">
        <v>719</v>
      </c>
    </row>
    <row r="303" spans="2:65" s="1" customFormat="1" ht="31.5" customHeight="1">
      <c r="B303" s="41"/>
      <c r="C303" s="189" t="s">
        <v>374</v>
      </c>
      <c r="D303" s="189" t="s">
        <v>721</v>
      </c>
      <c r="E303" s="190" t="s">
        <v>375</v>
      </c>
      <c r="F303" s="191" t="s">
        <v>376</v>
      </c>
      <c r="G303" s="192" t="s">
        <v>186</v>
      </c>
      <c r="H303" s="193">
        <v>238.656</v>
      </c>
      <c r="I303" s="194"/>
      <c r="J303" s="195">
        <f>ROUND(I303*H303,2)</f>
        <v>0</v>
      </c>
      <c r="K303" s="191" t="s">
        <v>725</v>
      </c>
      <c r="L303" s="61"/>
      <c r="M303" s="196" t="s">
        <v>615</v>
      </c>
      <c r="N303" s="197" t="s">
        <v>630</v>
      </c>
      <c r="O303" s="42"/>
      <c r="P303" s="198">
        <f>O303*H303</f>
        <v>0</v>
      </c>
      <c r="Q303" s="198">
        <v>0</v>
      </c>
      <c r="R303" s="198">
        <f>Q303*H303</f>
        <v>0</v>
      </c>
      <c r="S303" s="198">
        <v>0</v>
      </c>
      <c r="T303" s="199">
        <f>S303*H303</f>
        <v>0</v>
      </c>
      <c r="AR303" s="23" t="s">
        <v>726</v>
      </c>
      <c r="AT303" s="23" t="s">
        <v>721</v>
      </c>
      <c r="AU303" s="23" t="s">
        <v>669</v>
      </c>
      <c r="AY303" s="23" t="s">
        <v>719</v>
      </c>
      <c r="BE303" s="200">
        <f>IF(N303="základní",J303,0)</f>
        <v>0</v>
      </c>
      <c r="BF303" s="200">
        <f>IF(N303="snížená",J303,0)</f>
        <v>0</v>
      </c>
      <c r="BG303" s="200">
        <f>IF(N303="zákl. přenesená",J303,0)</f>
        <v>0</v>
      </c>
      <c r="BH303" s="200">
        <f>IF(N303="sníž. přenesená",J303,0)</f>
        <v>0</v>
      </c>
      <c r="BI303" s="200">
        <f>IF(N303="nulová",J303,0)</f>
        <v>0</v>
      </c>
      <c r="BJ303" s="23" t="s">
        <v>602</v>
      </c>
      <c r="BK303" s="200">
        <f>ROUND(I303*H303,2)</f>
        <v>0</v>
      </c>
      <c r="BL303" s="23" t="s">
        <v>726</v>
      </c>
      <c r="BM303" s="23" t="s">
        <v>377</v>
      </c>
    </row>
    <row r="304" spans="2:47" s="1" customFormat="1" ht="24">
      <c r="B304" s="41"/>
      <c r="C304" s="63"/>
      <c r="D304" s="201" t="s">
        <v>728</v>
      </c>
      <c r="E304" s="63"/>
      <c r="F304" s="202" t="s">
        <v>378</v>
      </c>
      <c r="G304" s="63"/>
      <c r="H304" s="63"/>
      <c r="I304" s="159"/>
      <c r="J304" s="63"/>
      <c r="K304" s="63"/>
      <c r="L304" s="61"/>
      <c r="M304" s="203"/>
      <c r="N304" s="42"/>
      <c r="O304" s="42"/>
      <c r="P304" s="42"/>
      <c r="Q304" s="42"/>
      <c r="R304" s="42"/>
      <c r="S304" s="42"/>
      <c r="T304" s="78"/>
      <c r="AT304" s="23" t="s">
        <v>728</v>
      </c>
      <c r="AU304" s="23" t="s">
        <v>669</v>
      </c>
    </row>
    <row r="305" spans="2:51" s="11" customFormat="1" ht="13.5">
      <c r="B305" s="204"/>
      <c r="C305" s="205"/>
      <c r="D305" s="201" t="s">
        <v>730</v>
      </c>
      <c r="E305" s="206" t="s">
        <v>615</v>
      </c>
      <c r="F305" s="207" t="s">
        <v>235</v>
      </c>
      <c r="G305" s="205"/>
      <c r="H305" s="208" t="s">
        <v>615</v>
      </c>
      <c r="I305" s="209"/>
      <c r="J305" s="205"/>
      <c r="K305" s="205"/>
      <c r="L305" s="210"/>
      <c r="M305" s="211"/>
      <c r="N305" s="212"/>
      <c r="O305" s="212"/>
      <c r="P305" s="212"/>
      <c r="Q305" s="212"/>
      <c r="R305" s="212"/>
      <c r="S305" s="212"/>
      <c r="T305" s="213"/>
      <c r="AT305" s="214" t="s">
        <v>730</v>
      </c>
      <c r="AU305" s="214" t="s">
        <v>669</v>
      </c>
      <c r="AV305" s="11" t="s">
        <v>602</v>
      </c>
      <c r="AW305" s="11" t="s">
        <v>620</v>
      </c>
      <c r="AX305" s="11" t="s">
        <v>659</v>
      </c>
      <c r="AY305" s="214" t="s">
        <v>719</v>
      </c>
    </row>
    <row r="306" spans="2:51" s="12" customFormat="1" ht="13.5">
      <c r="B306" s="215"/>
      <c r="C306" s="216"/>
      <c r="D306" s="228" t="s">
        <v>730</v>
      </c>
      <c r="E306" s="238" t="s">
        <v>615</v>
      </c>
      <c r="F306" s="239" t="s">
        <v>379</v>
      </c>
      <c r="G306" s="216"/>
      <c r="H306" s="240">
        <v>238.656</v>
      </c>
      <c r="I306" s="220"/>
      <c r="J306" s="216"/>
      <c r="K306" s="216"/>
      <c r="L306" s="221"/>
      <c r="M306" s="222"/>
      <c r="N306" s="223"/>
      <c r="O306" s="223"/>
      <c r="P306" s="223"/>
      <c r="Q306" s="223"/>
      <c r="R306" s="223"/>
      <c r="S306" s="223"/>
      <c r="T306" s="224"/>
      <c r="AT306" s="225" t="s">
        <v>730</v>
      </c>
      <c r="AU306" s="225" t="s">
        <v>669</v>
      </c>
      <c r="AV306" s="12" t="s">
        <v>669</v>
      </c>
      <c r="AW306" s="12" t="s">
        <v>620</v>
      </c>
      <c r="AX306" s="12" t="s">
        <v>602</v>
      </c>
      <c r="AY306" s="225" t="s">
        <v>719</v>
      </c>
    </row>
    <row r="307" spans="2:65" s="1" customFormat="1" ht="22.5" customHeight="1">
      <c r="B307" s="41"/>
      <c r="C307" s="189" t="s">
        <v>380</v>
      </c>
      <c r="D307" s="189" t="s">
        <v>721</v>
      </c>
      <c r="E307" s="190" t="s">
        <v>381</v>
      </c>
      <c r="F307" s="191" t="s">
        <v>382</v>
      </c>
      <c r="G307" s="192" t="s">
        <v>186</v>
      </c>
      <c r="H307" s="193">
        <v>238.656</v>
      </c>
      <c r="I307" s="194"/>
      <c r="J307" s="195">
        <f>ROUND(I307*H307,2)</f>
        <v>0</v>
      </c>
      <c r="K307" s="191" t="s">
        <v>725</v>
      </c>
      <c r="L307" s="61"/>
      <c r="M307" s="196" t="s">
        <v>615</v>
      </c>
      <c r="N307" s="197" t="s">
        <v>630</v>
      </c>
      <c r="O307" s="42"/>
      <c r="P307" s="198">
        <f>O307*H307</f>
        <v>0</v>
      </c>
      <c r="Q307" s="198">
        <v>0</v>
      </c>
      <c r="R307" s="198">
        <f>Q307*H307</f>
        <v>0</v>
      </c>
      <c r="S307" s="198">
        <v>0</v>
      </c>
      <c r="T307" s="199">
        <f>S307*H307</f>
        <v>0</v>
      </c>
      <c r="AR307" s="23" t="s">
        <v>726</v>
      </c>
      <c r="AT307" s="23" t="s">
        <v>721</v>
      </c>
      <c r="AU307" s="23" t="s">
        <v>669</v>
      </c>
      <c r="AY307" s="23" t="s">
        <v>719</v>
      </c>
      <c r="BE307" s="200">
        <f>IF(N307="základní",J307,0)</f>
        <v>0</v>
      </c>
      <c r="BF307" s="200">
        <f>IF(N307="snížená",J307,0)</f>
        <v>0</v>
      </c>
      <c r="BG307" s="200">
        <f>IF(N307="zákl. přenesená",J307,0)</f>
        <v>0</v>
      </c>
      <c r="BH307" s="200">
        <f>IF(N307="sníž. přenesená",J307,0)</f>
        <v>0</v>
      </c>
      <c r="BI307" s="200">
        <f>IF(N307="nulová",J307,0)</f>
        <v>0</v>
      </c>
      <c r="BJ307" s="23" t="s">
        <v>602</v>
      </c>
      <c r="BK307" s="200">
        <f>ROUND(I307*H307,2)</f>
        <v>0</v>
      </c>
      <c r="BL307" s="23" t="s">
        <v>726</v>
      </c>
      <c r="BM307" s="23" t="s">
        <v>383</v>
      </c>
    </row>
    <row r="308" spans="2:47" s="1" customFormat="1" ht="36">
      <c r="B308" s="41"/>
      <c r="C308" s="63"/>
      <c r="D308" s="201" t="s">
        <v>728</v>
      </c>
      <c r="E308" s="63"/>
      <c r="F308" s="202" t="s">
        <v>384</v>
      </c>
      <c r="G308" s="63"/>
      <c r="H308" s="63"/>
      <c r="I308" s="159"/>
      <c r="J308" s="63"/>
      <c r="K308" s="63"/>
      <c r="L308" s="61"/>
      <c r="M308" s="203"/>
      <c r="N308" s="42"/>
      <c r="O308" s="42"/>
      <c r="P308" s="42"/>
      <c r="Q308" s="42"/>
      <c r="R308" s="42"/>
      <c r="S308" s="42"/>
      <c r="T308" s="78"/>
      <c r="AT308" s="23" t="s">
        <v>728</v>
      </c>
      <c r="AU308" s="23" t="s">
        <v>669</v>
      </c>
    </row>
    <row r="309" spans="2:51" s="11" customFormat="1" ht="13.5">
      <c r="B309" s="204"/>
      <c r="C309" s="205"/>
      <c r="D309" s="201" t="s">
        <v>730</v>
      </c>
      <c r="E309" s="206" t="s">
        <v>615</v>
      </c>
      <c r="F309" s="207" t="s">
        <v>385</v>
      </c>
      <c r="G309" s="205"/>
      <c r="H309" s="208" t="s">
        <v>615</v>
      </c>
      <c r="I309" s="209"/>
      <c r="J309" s="205"/>
      <c r="K309" s="205"/>
      <c r="L309" s="210"/>
      <c r="M309" s="211"/>
      <c r="N309" s="212"/>
      <c r="O309" s="212"/>
      <c r="P309" s="212"/>
      <c r="Q309" s="212"/>
      <c r="R309" s="212"/>
      <c r="S309" s="212"/>
      <c r="T309" s="213"/>
      <c r="AT309" s="214" t="s">
        <v>730</v>
      </c>
      <c r="AU309" s="214" t="s">
        <v>669</v>
      </c>
      <c r="AV309" s="11" t="s">
        <v>602</v>
      </c>
      <c r="AW309" s="11" t="s">
        <v>620</v>
      </c>
      <c r="AX309" s="11" t="s">
        <v>659</v>
      </c>
      <c r="AY309" s="214" t="s">
        <v>719</v>
      </c>
    </row>
    <row r="310" spans="2:51" s="12" customFormat="1" ht="13.5">
      <c r="B310" s="215"/>
      <c r="C310" s="216"/>
      <c r="D310" s="228" t="s">
        <v>730</v>
      </c>
      <c r="E310" s="238" t="s">
        <v>615</v>
      </c>
      <c r="F310" s="239" t="s">
        <v>379</v>
      </c>
      <c r="G310" s="216"/>
      <c r="H310" s="240">
        <v>238.656</v>
      </c>
      <c r="I310" s="220"/>
      <c r="J310" s="216"/>
      <c r="K310" s="216"/>
      <c r="L310" s="221"/>
      <c r="M310" s="222"/>
      <c r="N310" s="223"/>
      <c r="O310" s="223"/>
      <c r="P310" s="223"/>
      <c r="Q310" s="223"/>
      <c r="R310" s="223"/>
      <c r="S310" s="223"/>
      <c r="T310" s="224"/>
      <c r="AT310" s="225" t="s">
        <v>730</v>
      </c>
      <c r="AU310" s="225" t="s">
        <v>669</v>
      </c>
      <c r="AV310" s="12" t="s">
        <v>669</v>
      </c>
      <c r="AW310" s="12" t="s">
        <v>620</v>
      </c>
      <c r="AX310" s="12" t="s">
        <v>602</v>
      </c>
      <c r="AY310" s="225" t="s">
        <v>719</v>
      </c>
    </row>
    <row r="311" spans="2:65" s="1" customFormat="1" ht="31.5" customHeight="1">
      <c r="B311" s="41"/>
      <c r="C311" s="189" t="s">
        <v>386</v>
      </c>
      <c r="D311" s="189" t="s">
        <v>721</v>
      </c>
      <c r="E311" s="190" t="s">
        <v>387</v>
      </c>
      <c r="F311" s="191" t="s">
        <v>388</v>
      </c>
      <c r="G311" s="192" t="s">
        <v>186</v>
      </c>
      <c r="H311" s="193">
        <v>7159.68</v>
      </c>
      <c r="I311" s="194"/>
      <c r="J311" s="195">
        <f>ROUND(I311*H311,2)</f>
        <v>0</v>
      </c>
      <c r="K311" s="191" t="s">
        <v>725</v>
      </c>
      <c r="L311" s="61"/>
      <c r="M311" s="196" t="s">
        <v>615</v>
      </c>
      <c r="N311" s="197" t="s">
        <v>630</v>
      </c>
      <c r="O311" s="42"/>
      <c r="P311" s="198">
        <f>O311*H311</f>
        <v>0</v>
      </c>
      <c r="Q311" s="198">
        <v>0</v>
      </c>
      <c r="R311" s="198">
        <f>Q311*H311</f>
        <v>0</v>
      </c>
      <c r="S311" s="198">
        <v>0</v>
      </c>
      <c r="T311" s="199">
        <f>S311*H311</f>
        <v>0</v>
      </c>
      <c r="AR311" s="23" t="s">
        <v>726</v>
      </c>
      <c r="AT311" s="23" t="s">
        <v>721</v>
      </c>
      <c r="AU311" s="23" t="s">
        <v>669</v>
      </c>
      <c r="AY311" s="23" t="s">
        <v>719</v>
      </c>
      <c r="BE311" s="200">
        <f>IF(N311="základní",J311,0)</f>
        <v>0</v>
      </c>
      <c r="BF311" s="200">
        <f>IF(N311="snížená",J311,0)</f>
        <v>0</v>
      </c>
      <c r="BG311" s="200">
        <f>IF(N311="zákl. přenesená",J311,0)</f>
        <v>0</v>
      </c>
      <c r="BH311" s="200">
        <f>IF(N311="sníž. přenesená",J311,0)</f>
        <v>0</v>
      </c>
      <c r="BI311" s="200">
        <f>IF(N311="nulová",J311,0)</f>
        <v>0</v>
      </c>
      <c r="BJ311" s="23" t="s">
        <v>602</v>
      </c>
      <c r="BK311" s="200">
        <f>ROUND(I311*H311,2)</f>
        <v>0</v>
      </c>
      <c r="BL311" s="23" t="s">
        <v>726</v>
      </c>
      <c r="BM311" s="23" t="s">
        <v>389</v>
      </c>
    </row>
    <row r="312" spans="2:47" s="1" customFormat="1" ht="36">
      <c r="B312" s="41"/>
      <c r="C312" s="63"/>
      <c r="D312" s="201" t="s">
        <v>728</v>
      </c>
      <c r="E312" s="63"/>
      <c r="F312" s="202" t="s">
        <v>384</v>
      </c>
      <c r="G312" s="63"/>
      <c r="H312" s="63"/>
      <c r="I312" s="159"/>
      <c r="J312" s="63"/>
      <c r="K312" s="63"/>
      <c r="L312" s="61"/>
      <c r="M312" s="203"/>
      <c r="N312" s="42"/>
      <c r="O312" s="42"/>
      <c r="P312" s="42"/>
      <c r="Q312" s="42"/>
      <c r="R312" s="42"/>
      <c r="S312" s="42"/>
      <c r="T312" s="78"/>
      <c r="AT312" s="23" t="s">
        <v>728</v>
      </c>
      <c r="AU312" s="23" t="s">
        <v>669</v>
      </c>
    </row>
    <row r="313" spans="2:51" s="11" customFormat="1" ht="13.5">
      <c r="B313" s="204"/>
      <c r="C313" s="205"/>
      <c r="D313" s="201" t="s">
        <v>730</v>
      </c>
      <c r="E313" s="206" t="s">
        <v>615</v>
      </c>
      <c r="F313" s="207" t="s">
        <v>235</v>
      </c>
      <c r="G313" s="205"/>
      <c r="H313" s="208" t="s">
        <v>615</v>
      </c>
      <c r="I313" s="209"/>
      <c r="J313" s="205"/>
      <c r="K313" s="205"/>
      <c r="L313" s="210"/>
      <c r="M313" s="211"/>
      <c r="N313" s="212"/>
      <c r="O313" s="212"/>
      <c r="P313" s="212"/>
      <c r="Q313" s="212"/>
      <c r="R313" s="212"/>
      <c r="S313" s="212"/>
      <c r="T313" s="213"/>
      <c r="AT313" s="214" t="s">
        <v>730</v>
      </c>
      <c r="AU313" s="214" t="s">
        <v>669</v>
      </c>
      <c r="AV313" s="11" t="s">
        <v>602</v>
      </c>
      <c r="AW313" s="11" t="s">
        <v>620</v>
      </c>
      <c r="AX313" s="11" t="s">
        <v>659</v>
      </c>
      <c r="AY313" s="214" t="s">
        <v>719</v>
      </c>
    </row>
    <row r="314" spans="2:51" s="12" customFormat="1" ht="13.5">
      <c r="B314" s="215"/>
      <c r="C314" s="216"/>
      <c r="D314" s="201" t="s">
        <v>730</v>
      </c>
      <c r="E314" s="217" t="s">
        <v>615</v>
      </c>
      <c r="F314" s="218" t="s">
        <v>373</v>
      </c>
      <c r="G314" s="216"/>
      <c r="H314" s="219">
        <v>7159.68</v>
      </c>
      <c r="I314" s="220"/>
      <c r="J314" s="216"/>
      <c r="K314" s="216"/>
      <c r="L314" s="221"/>
      <c r="M314" s="222"/>
      <c r="N314" s="223"/>
      <c r="O314" s="223"/>
      <c r="P314" s="223"/>
      <c r="Q314" s="223"/>
      <c r="R314" s="223"/>
      <c r="S314" s="223"/>
      <c r="T314" s="224"/>
      <c r="AT314" s="225" t="s">
        <v>730</v>
      </c>
      <c r="AU314" s="225" t="s">
        <v>669</v>
      </c>
      <c r="AV314" s="12" t="s">
        <v>669</v>
      </c>
      <c r="AW314" s="12" t="s">
        <v>620</v>
      </c>
      <c r="AX314" s="12" t="s">
        <v>659</v>
      </c>
      <c r="AY314" s="225" t="s">
        <v>719</v>
      </c>
    </row>
    <row r="315" spans="2:51" s="13" customFormat="1" ht="13.5">
      <c r="B315" s="226"/>
      <c r="C315" s="227"/>
      <c r="D315" s="228" t="s">
        <v>730</v>
      </c>
      <c r="E315" s="229" t="s">
        <v>615</v>
      </c>
      <c r="F315" s="230" t="s">
        <v>733</v>
      </c>
      <c r="G315" s="227"/>
      <c r="H315" s="231">
        <v>7159.68</v>
      </c>
      <c r="I315" s="232"/>
      <c r="J315" s="227"/>
      <c r="K315" s="227"/>
      <c r="L315" s="233"/>
      <c r="M315" s="234"/>
      <c r="N315" s="235"/>
      <c r="O315" s="235"/>
      <c r="P315" s="235"/>
      <c r="Q315" s="235"/>
      <c r="R315" s="235"/>
      <c r="S315" s="235"/>
      <c r="T315" s="236"/>
      <c r="AT315" s="237" t="s">
        <v>730</v>
      </c>
      <c r="AU315" s="237" t="s">
        <v>669</v>
      </c>
      <c r="AV315" s="13" t="s">
        <v>726</v>
      </c>
      <c r="AW315" s="13" t="s">
        <v>620</v>
      </c>
      <c r="AX315" s="13" t="s">
        <v>602</v>
      </c>
      <c r="AY315" s="237" t="s">
        <v>719</v>
      </c>
    </row>
    <row r="316" spans="2:65" s="1" customFormat="1" ht="22.5" customHeight="1">
      <c r="B316" s="41"/>
      <c r="C316" s="189" t="s">
        <v>390</v>
      </c>
      <c r="D316" s="189" t="s">
        <v>721</v>
      </c>
      <c r="E316" s="190" t="s">
        <v>391</v>
      </c>
      <c r="F316" s="191" t="s">
        <v>392</v>
      </c>
      <c r="G316" s="192" t="s">
        <v>186</v>
      </c>
      <c r="H316" s="193">
        <v>238.656</v>
      </c>
      <c r="I316" s="194"/>
      <c r="J316" s="195">
        <f>ROUND(I316*H316,2)</f>
        <v>0</v>
      </c>
      <c r="K316" s="191" t="s">
        <v>725</v>
      </c>
      <c r="L316" s="61"/>
      <c r="M316" s="196" t="s">
        <v>615</v>
      </c>
      <c r="N316" s="197" t="s">
        <v>630</v>
      </c>
      <c r="O316" s="42"/>
      <c r="P316" s="198">
        <f>O316*H316</f>
        <v>0</v>
      </c>
      <c r="Q316" s="198">
        <v>0</v>
      </c>
      <c r="R316" s="198">
        <f>Q316*H316</f>
        <v>0</v>
      </c>
      <c r="S316" s="198">
        <v>0</v>
      </c>
      <c r="T316" s="199">
        <f>S316*H316</f>
        <v>0</v>
      </c>
      <c r="AR316" s="23" t="s">
        <v>726</v>
      </c>
      <c r="AT316" s="23" t="s">
        <v>721</v>
      </c>
      <c r="AU316" s="23" t="s">
        <v>669</v>
      </c>
      <c r="AY316" s="23" t="s">
        <v>719</v>
      </c>
      <c r="BE316" s="200">
        <f>IF(N316="základní",J316,0)</f>
        <v>0</v>
      </c>
      <c r="BF316" s="200">
        <f>IF(N316="snížená",J316,0)</f>
        <v>0</v>
      </c>
      <c r="BG316" s="200">
        <f>IF(N316="zákl. přenesená",J316,0)</f>
        <v>0</v>
      </c>
      <c r="BH316" s="200">
        <f>IF(N316="sníž. přenesená",J316,0)</f>
        <v>0</v>
      </c>
      <c r="BI316" s="200">
        <f>IF(N316="nulová",J316,0)</f>
        <v>0</v>
      </c>
      <c r="BJ316" s="23" t="s">
        <v>602</v>
      </c>
      <c r="BK316" s="200">
        <f>ROUND(I316*H316,2)</f>
        <v>0</v>
      </c>
      <c r="BL316" s="23" t="s">
        <v>726</v>
      </c>
      <c r="BM316" s="23" t="s">
        <v>393</v>
      </c>
    </row>
    <row r="317" spans="2:51" s="11" customFormat="1" ht="13.5">
      <c r="B317" s="204"/>
      <c r="C317" s="205"/>
      <c r="D317" s="201" t="s">
        <v>730</v>
      </c>
      <c r="E317" s="206" t="s">
        <v>615</v>
      </c>
      <c r="F317" s="207" t="s">
        <v>235</v>
      </c>
      <c r="G317" s="205"/>
      <c r="H317" s="208" t="s">
        <v>615</v>
      </c>
      <c r="I317" s="209"/>
      <c r="J317" s="205"/>
      <c r="K317" s="205"/>
      <c r="L317" s="210"/>
      <c r="M317" s="211"/>
      <c r="N317" s="212"/>
      <c r="O317" s="212"/>
      <c r="P317" s="212"/>
      <c r="Q317" s="212"/>
      <c r="R317" s="212"/>
      <c r="S317" s="212"/>
      <c r="T317" s="213"/>
      <c r="AT317" s="214" t="s">
        <v>730</v>
      </c>
      <c r="AU317" s="214" t="s">
        <v>669</v>
      </c>
      <c r="AV317" s="11" t="s">
        <v>602</v>
      </c>
      <c r="AW317" s="11" t="s">
        <v>620</v>
      </c>
      <c r="AX317" s="11" t="s">
        <v>659</v>
      </c>
      <c r="AY317" s="214" t="s">
        <v>719</v>
      </c>
    </row>
    <row r="318" spans="2:51" s="12" customFormat="1" ht="13.5">
      <c r="B318" s="215"/>
      <c r="C318" s="216"/>
      <c r="D318" s="228" t="s">
        <v>730</v>
      </c>
      <c r="E318" s="238" t="s">
        <v>615</v>
      </c>
      <c r="F318" s="239" t="s">
        <v>379</v>
      </c>
      <c r="G318" s="216"/>
      <c r="H318" s="240">
        <v>238.656</v>
      </c>
      <c r="I318" s="220"/>
      <c r="J318" s="216"/>
      <c r="K318" s="216"/>
      <c r="L318" s="221"/>
      <c r="M318" s="222"/>
      <c r="N318" s="223"/>
      <c r="O318" s="223"/>
      <c r="P318" s="223"/>
      <c r="Q318" s="223"/>
      <c r="R318" s="223"/>
      <c r="S318" s="223"/>
      <c r="T318" s="224"/>
      <c r="AT318" s="225" t="s">
        <v>730</v>
      </c>
      <c r="AU318" s="225" t="s">
        <v>669</v>
      </c>
      <c r="AV318" s="12" t="s">
        <v>669</v>
      </c>
      <c r="AW318" s="12" t="s">
        <v>620</v>
      </c>
      <c r="AX318" s="12" t="s">
        <v>602</v>
      </c>
      <c r="AY318" s="225" t="s">
        <v>719</v>
      </c>
    </row>
    <row r="319" spans="2:65" s="1" customFormat="1" ht="31.5" customHeight="1">
      <c r="B319" s="41"/>
      <c r="C319" s="189" t="s">
        <v>394</v>
      </c>
      <c r="D319" s="189" t="s">
        <v>721</v>
      </c>
      <c r="E319" s="190" t="s">
        <v>395</v>
      </c>
      <c r="F319" s="191" t="s">
        <v>396</v>
      </c>
      <c r="G319" s="192" t="s">
        <v>257</v>
      </c>
      <c r="H319" s="193">
        <v>13.2</v>
      </c>
      <c r="I319" s="194"/>
      <c r="J319" s="195">
        <f>ROUND(I319*H319,2)</f>
        <v>0</v>
      </c>
      <c r="K319" s="191" t="s">
        <v>725</v>
      </c>
      <c r="L319" s="61"/>
      <c r="M319" s="196" t="s">
        <v>615</v>
      </c>
      <c r="N319" s="197" t="s">
        <v>630</v>
      </c>
      <c r="O319" s="42"/>
      <c r="P319" s="198">
        <f>O319*H319</f>
        <v>0</v>
      </c>
      <c r="Q319" s="198">
        <v>0</v>
      </c>
      <c r="R319" s="198">
        <f>Q319*H319</f>
        <v>0</v>
      </c>
      <c r="S319" s="198">
        <v>0</v>
      </c>
      <c r="T319" s="199">
        <f>S319*H319</f>
        <v>0</v>
      </c>
      <c r="AR319" s="23" t="s">
        <v>726</v>
      </c>
      <c r="AT319" s="23" t="s">
        <v>721</v>
      </c>
      <c r="AU319" s="23" t="s">
        <v>669</v>
      </c>
      <c r="AY319" s="23" t="s">
        <v>719</v>
      </c>
      <c r="BE319" s="200">
        <f>IF(N319="základní",J319,0)</f>
        <v>0</v>
      </c>
      <c r="BF319" s="200">
        <f>IF(N319="snížená",J319,0)</f>
        <v>0</v>
      </c>
      <c r="BG319" s="200">
        <f>IF(N319="zákl. přenesená",J319,0)</f>
        <v>0</v>
      </c>
      <c r="BH319" s="200">
        <f>IF(N319="sníž. přenesená",J319,0)</f>
        <v>0</v>
      </c>
      <c r="BI319" s="200">
        <f>IF(N319="nulová",J319,0)</f>
        <v>0</v>
      </c>
      <c r="BJ319" s="23" t="s">
        <v>602</v>
      </c>
      <c r="BK319" s="200">
        <f>ROUND(I319*H319,2)</f>
        <v>0</v>
      </c>
      <c r="BL319" s="23" t="s">
        <v>726</v>
      </c>
      <c r="BM319" s="23" t="s">
        <v>397</v>
      </c>
    </row>
    <row r="320" spans="2:47" s="1" customFormat="1" ht="60">
      <c r="B320" s="41"/>
      <c r="C320" s="63"/>
      <c r="D320" s="201" t="s">
        <v>728</v>
      </c>
      <c r="E320" s="63"/>
      <c r="F320" s="202" t="s">
        <v>398</v>
      </c>
      <c r="G320" s="63"/>
      <c r="H320" s="63"/>
      <c r="I320" s="159"/>
      <c r="J320" s="63"/>
      <c r="K320" s="63"/>
      <c r="L320" s="61"/>
      <c r="M320" s="203"/>
      <c r="N320" s="42"/>
      <c r="O320" s="42"/>
      <c r="P320" s="42"/>
      <c r="Q320" s="42"/>
      <c r="R320" s="42"/>
      <c r="S320" s="42"/>
      <c r="T320" s="78"/>
      <c r="AT320" s="23" t="s">
        <v>728</v>
      </c>
      <c r="AU320" s="23" t="s">
        <v>669</v>
      </c>
    </row>
    <row r="321" spans="2:51" s="11" customFormat="1" ht="13.5">
      <c r="B321" s="204"/>
      <c r="C321" s="205"/>
      <c r="D321" s="201" t="s">
        <v>730</v>
      </c>
      <c r="E321" s="206" t="s">
        <v>615</v>
      </c>
      <c r="F321" s="207" t="s">
        <v>213</v>
      </c>
      <c r="G321" s="205"/>
      <c r="H321" s="208" t="s">
        <v>615</v>
      </c>
      <c r="I321" s="209"/>
      <c r="J321" s="205"/>
      <c r="K321" s="205"/>
      <c r="L321" s="210"/>
      <c r="M321" s="211"/>
      <c r="N321" s="212"/>
      <c r="O321" s="212"/>
      <c r="P321" s="212"/>
      <c r="Q321" s="212"/>
      <c r="R321" s="212"/>
      <c r="S321" s="212"/>
      <c r="T321" s="213"/>
      <c r="AT321" s="214" t="s">
        <v>730</v>
      </c>
      <c r="AU321" s="214" t="s">
        <v>669</v>
      </c>
      <c r="AV321" s="11" t="s">
        <v>602</v>
      </c>
      <c r="AW321" s="11" t="s">
        <v>620</v>
      </c>
      <c r="AX321" s="11" t="s">
        <v>659</v>
      </c>
      <c r="AY321" s="214" t="s">
        <v>719</v>
      </c>
    </row>
    <row r="322" spans="2:51" s="12" customFormat="1" ht="13.5">
      <c r="B322" s="215"/>
      <c r="C322" s="216"/>
      <c r="D322" s="201" t="s">
        <v>730</v>
      </c>
      <c r="E322" s="217" t="s">
        <v>615</v>
      </c>
      <c r="F322" s="218" t="s">
        <v>399</v>
      </c>
      <c r="G322" s="216"/>
      <c r="H322" s="219">
        <v>13.2</v>
      </c>
      <c r="I322" s="220"/>
      <c r="J322" s="216"/>
      <c r="K322" s="216"/>
      <c r="L322" s="221"/>
      <c r="M322" s="222"/>
      <c r="N322" s="223"/>
      <c r="O322" s="223"/>
      <c r="P322" s="223"/>
      <c r="Q322" s="223"/>
      <c r="R322" s="223"/>
      <c r="S322" s="223"/>
      <c r="T322" s="224"/>
      <c r="AT322" s="225" t="s">
        <v>730</v>
      </c>
      <c r="AU322" s="225" t="s">
        <v>669</v>
      </c>
      <c r="AV322" s="12" t="s">
        <v>669</v>
      </c>
      <c r="AW322" s="12" t="s">
        <v>620</v>
      </c>
      <c r="AX322" s="12" t="s">
        <v>659</v>
      </c>
      <c r="AY322" s="225" t="s">
        <v>719</v>
      </c>
    </row>
    <row r="323" spans="2:51" s="13" customFormat="1" ht="13.5">
      <c r="B323" s="226"/>
      <c r="C323" s="227"/>
      <c r="D323" s="228" t="s">
        <v>730</v>
      </c>
      <c r="E323" s="229" t="s">
        <v>615</v>
      </c>
      <c r="F323" s="230" t="s">
        <v>733</v>
      </c>
      <c r="G323" s="227"/>
      <c r="H323" s="231">
        <v>13.2</v>
      </c>
      <c r="I323" s="232"/>
      <c r="J323" s="227"/>
      <c r="K323" s="227"/>
      <c r="L323" s="233"/>
      <c r="M323" s="234"/>
      <c r="N323" s="235"/>
      <c r="O323" s="235"/>
      <c r="P323" s="235"/>
      <c r="Q323" s="235"/>
      <c r="R323" s="235"/>
      <c r="S323" s="235"/>
      <c r="T323" s="236"/>
      <c r="AT323" s="237" t="s">
        <v>730</v>
      </c>
      <c r="AU323" s="237" t="s">
        <v>669</v>
      </c>
      <c r="AV323" s="13" t="s">
        <v>726</v>
      </c>
      <c r="AW323" s="13" t="s">
        <v>620</v>
      </c>
      <c r="AX323" s="13" t="s">
        <v>602</v>
      </c>
      <c r="AY323" s="237" t="s">
        <v>719</v>
      </c>
    </row>
    <row r="324" spans="2:65" s="1" customFormat="1" ht="31.5" customHeight="1">
      <c r="B324" s="41"/>
      <c r="C324" s="189" t="s">
        <v>400</v>
      </c>
      <c r="D324" s="189" t="s">
        <v>721</v>
      </c>
      <c r="E324" s="190" t="s">
        <v>401</v>
      </c>
      <c r="F324" s="191" t="s">
        <v>402</v>
      </c>
      <c r="G324" s="192" t="s">
        <v>257</v>
      </c>
      <c r="H324" s="193">
        <v>396</v>
      </c>
      <c r="I324" s="194"/>
      <c r="J324" s="195">
        <f>ROUND(I324*H324,2)</f>
        <v>0</v>
      </c>
      <c r="K324" s="191" t="s">
        <v>725</v>
      </c>
      <c r="L324" s="61"/>
      <c r="M324" s="196" t="s">
        <v>615</v>
      </c>
      <c r="N324" s="197" t="s">
        <v>630</v>
      </c>
      <c r="O324" s="42"/>
      <c r="P324" s="198">
        <f>O324*H324</f>
        <v>0</v>
      </c>
      <c r="Q324" s="198">
        <v>0</v>
      </c>
      <c r="R324" s="198">
        <f>Q324*H324</f>
        <v>0</v>
      </c>
      <c r="S324" s="198">
        <v>0</v>
      </c>
      <c r="T324" s="199">
        <f>S324*H324</f>
        <v>0</v>
      </c>
      <c r="AR324" s="23" t="s">
        <v>726</v>
      </c>
      <c r="AT324" s="23" t="s">
        <v>721</v>
      </c>
      <c r="AU324" s="23" t="s">
        <v>669</v>
      </c>
      <c r="AY324" s="23" t="s">
        <v>719</v>
      </c>
      <c r="BE324" s="200">
        <f>IF(N324="základní",J324,0)</f>
        <v>0</v>
      </c>
      <c r="BF324" s="200">
        <f>IF(N324="snížená",J324,0)</f>
        <v>0</v>
      </c>
      <c r="BG324" s="200">
        <f>IF(N324="zákl. přenesená",J324,0)</f>
        <v>0</v>
      </c>
      <c r="BH324" s="200">
        <f>IF(N324="sníž. přenesená",J324,0)</f>
        <v>0</v>
      </c>
      <c r="BI324" s="200">
        <f>IF(N324="nulová",J324,0)</f>
        <v>0</v>
      </c>
      <c r="BJ324" s="23" t="s">
        <v>602</v>
      </c>
      <c r="BK324" s="200">
        <f>ROUND(I324*H324,2)</f>
        <v>0</v>
      </c>
      <c r="BL324" s="23" t="s">
        <v>726</v>
      </c>
      <c r="BM324" s="23" t="s">
        <v>403</v>
      </c>
    </row>
    <row r="325" spans="2:47" s="1" customFormat="1" ht="60">
      <c r="B325" s="41"/>
      <c r="C325" s="63"/>
      <c r="D325" s="201" t="s">
        <v>728</v>
      </c>
      <c r="E325" s="63"/>
      <c r="F325" s="202" t="s">
        <v>398</v>
      </c>
      <c r="G325" s="63"/>
      <c r="H325" s="63"/>
      <c r="I325" s="159"/>
      <c r="J325" s="63"/>
      <c r="K325" s="63"/>
      <c r="L325" s="61"/>
      <c r="M325" s="203"/>
      <c r="N325" s="42"/>
      <c r="O325" s="42"/>
      <c r="P325" s="42"/>
      <c r="Q325" s="42"/>
      <c r="R325" s="42"/>
      <c r="S325" s="42"/>
      <c r="T325" s="78"/>
      <c r="AT325" s="23" t="s">
        <v>728</v>
      </c>
      <c r="AU325" s="23" t="s">
        <v>669</v>
      </c>
    </row>
    <row r="326" spans="2:51" s="11" customFormat="1" ht="13.5">
      <c r="B326" s="204"/>
      <c r="C326" s="205"/>
      <c r="D326" s="201" t="s">
        <v>730</v>
      </c>
      <c r="E326" s="206" t="s">
        <v>615</v>
      </c>
      <c r="F326" s="207" t="s">
        <v>213</v>
      </c>
      <c r="G326" s="205"/>
      <c r="H326" s="208" t="s">
        <v>615</v>
      </c>
      <c r="I326" s="209"/>
      <c r="J326" s="205"/>
      <c r="K326" s="205"/>
      <c r="L326" s="210"/>
      <c r="M326" s="211"/>
      <c r="N326" s="212"/>
      <c r="O326" s="212"/>
      <c r="P326" s="212"/>
      <c r="Q326" s="212"/>
      <c r="R326" s="212"/>
      <c r="S326" s="212"/>
      <c r="T326" s="213"/>
      <c r="AT326" s="214" t="s">
        <v>730</v>
      </c>
      <c r="AU326" s="214" t="s">
        <v>669</v>
      </c>
      <c r="AV326" s="11" t="s">
        <v>602</v>
      </c>
      <c r="AW326" s="11" t="s">
        <v>620</v>
      </c>
      <c r="AX326" s="11" t="s">
        <v>659</v>
      </c>
      <c r="AY326" s="214" t="s">
        <v>719</v>
      </c>
    </row>
    <row r="327" spans="2:51" s="12" customFormat="1" ht="13.5">
      <c r="B327" s="215"/>
      <c r="C327" s="216"/>
      <c r="D327" s="201" t="s">
        <v>730</v>
      </c>
      <c r="E327" s="217" t="s">
        <v>615</v>
      </c>
      <c r="F327" s="218" t="s">
        <v>404</v>
      </c>
      <c r="G327" s="216"/>
      <c r="H327" s="219">
        <v>396</v>
      </c>
      <c r="I327" s="220"/>
      <c r="J327" s="216"/>
      <c r="K327" s="216"/>
      <c r="L327" s="221"/>
      <c r="M327" s="222"/>
      <c r="N327" s="223"/>
      <c r="O327" s="223"/>
      <c r="P327" s="223"/>
      <c r="Q327" s="223"/>
      <c r="R327" s="223"/>
      <c r="S327" s="223"/>
      <c r="T327" s="224"/>
      <c r="AT327" s="225" t="s">
        <v>730</v>
      </c>
      <c r="AU327" s="225" t="s">
        <v>669</v>
      </c>
      <c r="AV327" s="12" t="s">
        <v>669</v>
      </c>
      <c r="AW327" s="12" t="s">
        <v>620</v>
      </c>
      <c r="AX327" s="12" t="s">
        <v>659</v>
      </c>
      <c r="AY327" s="225" t="s">
        <v>719</v>
      </c>
    </row>
    <row r="328" spans="2:51" s="13" customFormat="1" ht="13.5">
      <c r="B328" s="226"/>
      <c r="C328" s="227"/>
      <c r="D328" s="228" t="s">
        <v>730</v>
      </c>
      <c r="E328" s="229" t="s">
        <v>615</v>
      </c>
      <c r="F328" s="230" t="s">
        <v>733</v>
      </c>
      <c r="G328" s="227"/>
      <c r="H328" s="231">
        <v>396</v>
      </c>
      <c r="I328" s="232"/>
      <c r="J328" s="227"/>
      <c r="K328" s="227"/>
      <c r="L328" s="233"/>
      <c r="M328" s="234"/>
      <c r="N328" s="235"/>
      <c r="O328" s="235"/>
      <c r="P328" s="235"/>
      <c r="Q328" s="235"/>
      <c r="R328" s="235"/>
      <c r="S328" s="235"/>
      <c r="T328" s="236"/>
      <c r="AT328" s="237" t="s">
        <v>730</v>
      </c>
      <c r="AU328" s="237" t="s">
        <v>669</v>
      </c>
      <c r="AV328" s="13" t="s">
        <v>726</v>
      </c>
      <c r="AW328" s="13" t="s">
        <v>620</v>
      </c>
      <c r="AX328" s="13" t="s">
        <v>602</v>
      </c>
      <c r="AY328" s="237" t="s">
        <v>719</v>
      </c>
    </row>
    <row r="329" spans="2:65" s="1" customFormat="1" ht="31.5" customHeight="1">
      <c r="B329" s="41"/>
      <c r="C329" s="189" t="s">
        <v>405</v>
      </c>
      <c r="D329" s="189" t="s">
        <v>721</v>
      </c>
      <c r="E329" s="190" t="s">
        <v>406</v>
      </c>
      <c r="F329" s="191" t="s">
        <v>407</v>
      </c>
      <c r="G329" s="192" t="s">
        <v>257</v>
      </c>
      <c r="H329" s="193">
        <v>13.2</v>
      </c>
      <c r="I329" s="194"/>
      <c r="J329" s="195">
        <f>ROUND(I329*H329,2)</f>
        <v>0</v>
      </c>
      <c r="K329" s="191" t="s">
        <v>725</v>
      </c>
      <c r="L329" s="61"/>
      <c r="M329" s="196" t="s">
        <v>615</v>
      </c>
      <c r="N329" s="197" t="s">
        <v>630</v>
      </c>
      <c r="O329" s="42"/>
      <c r="P329" s="198">
        <f>O329*H329</f>
        <v>0</v>
      </c>
      <c r="Q329" s="198">
        <v>0</v>
      </c>
      <c r="R329" s="198">
        <f>Q329*H329</f>
        <v>0</v>
      </c>
      <c r="S329" s="198">
        <v>0</v>
      </c>
      <c r="T329" s="199">
        <f>S329*H329</f>
        <v>0</v>
      </c>
      <c r="AR329" s="23" t="s">
        <v>726</v>
      </c>
      <c r="AT329" s="23" t="s">
        <v>721</v>
      </c>
      <c r="AU329" s="23" t="s">
        <v>669</v>
      </c>
      <c r="AY329" s="23" t="s">
        <v>719</v>
      </c>
      <c r="BE329" s="200">
        <f>IF(N329="základní",J329,0)</f>
        <v>0</v>
      </c>
      <c r="BF329" s="200">
        <f>IF(N329="snížená",J329,0)</f>
        <v>0</v>
      </c>
      <c r="BG329" s="200">
        <f>IF(N329="zákl. přenesená",J329,0)</f>
        <v>0</v>
      </c>
      <c r="BH329" s="200">
        <f>IF(N329="sníž. přenesená",J329,0)</f>
        <v>0</v>
      </c>
      <c r="BI329" s="200">
        <f>IF(N329="nulová",J329,0)</f>
        <v>0</v>
      </c>
      <c r="BJ329" s="23" t="s">
        <v>602</v>
      </c>
      <c r="BK329" s="200">
        <f>ROUND(I329*H329,2)</f>
        <v>0</v>
      </c>
      <c r="BL329" s="23" t="s">
        <v>726</v>
      </c>
      <c r="BM329" s="23" t="s">
        <v>408</v>
      </c>
    </row>
    <row r="330" spans="2:47" s="1" customFormat="1" ht="36">
      <c r="B330" s="41"/>
      <c r="C330" s="63"/>
      <c r="D330" s="201" t="s">
        <v>728</v>
      </c>
      <c r="E330" s="63"/>
      <c r="F330" s="202" t="s">
        <v>409</v>
      </c>
      <c r="G330" s="63"/>
      <c r="H330" s="63"/>
      <c r="I330" s="159"/>
      <c r="J330" s="63"/>
      <c r="K330" s="63"/>
      <c r="L330" s="61"/>
      <c r="M330" s="203"/>
      <c r="N330" s="42"/>
      <c r="O330" s="42"/>
      <c r="P330" s="42"/>
      <c r="Q330" s="42"/>
      <c r="R330" s="42"/>
      <c r="S330" s="42"/>
      <c r="T330" s="78"/>
      <c r="AT330" s="23" t="s">
        <v>728</v>
      </c>
      <c r="AU330" s="23" t="s">
        <v>669</v>
      </c>
    </row>
    <row r="331" spans="2:51" s="11" customFormat="1" ht="13.5">
      <c r="B331" s="204"/>
      <c r="C331" s="205"/>
      <c r="D331" s="201" t="s">
        <v>730</v>
      </c>
      <c r="E331" s="206" t="s">
        <v>615</v>
      </c>
      <c r="F331" s="207" t="s">
        <v>213</v>
      </c>
      <c r="G331" s="205"/>
      <c r="H331" s="208" t="s">
        <v>615</v>
      </c>
      <c r="I331" s="209"/>
      <c r="J331" s="205"/>
      <c r="K331" s="205"/>
      <c r="L331" s="210"/>
      <c r="M331" s="211"/>
      <c r="N331" s="212"/>
      <c r="O331" s="212"/>
      <c r="P331" s="212"/>
      <c r="Q331" s="212"/>
      <c r="R331" s="212"/>
      <c r="S331" s="212"/>
      <c r="T331" s="213"/>
      <c r="AT331" s="214" t="s">
        <v>730</v>
      </c>
      <c r="AU331" s="214" t="s">
        <v>669</v>
      </c>
      <c r="AV331" s="11" t="s">
        <v>602</v>
      </c>
      <c r="AW331" s="11" t="s">
        <v>620</v>
      </c>
      <c r="AX331" s="11" t="s">
        <v>659</v>
      </c>
      <c r="AY331" s="214" t="s">
        <v>719</v>
      </c>
    </row>
    <row r="332" spans="2:51" s="12" customFormat="1" ht="13.5">
      <c r="B332" s="215"/>
      <c r="C332" s="216"/>
      <c r="D332" s="201" t="s">
        <v>730</v>
      </c>
      <c r="E332" s="217" t="s">
        <v>615</v>
      </c>
      <c r="F332" s="218" t="s">
        <v>399</v>
      </c>
      <c r="G332" s="216"/>
      <c r="H332" s="219">
        <v>13.2</v>
      </c>
      <c r="I332" s="220"/>
      <c r="J332" s="216"/>
      <c r="K332" s="216"/>
      <c r="L332" s="221"/>
      <c r="M332" s="222"/>
      <c r="N332" s="223"/>
      <c r="O332" s="223"/>
      <c r="P332" s="223"/>
      <c r="Q332" s="223"/>
      <c r="R332" s="223"/>
      <c r="S332" s="223"/>
      <c r="T332" s="224"/>
      <c r="AT332" s="225" t="s">
        <v>730</v>
      </c>
      <c r="AU332" s="225" t="s">
        <v>669</v>
      </c>
      <c r="AV332" s="12" t="s">
        <v>669</v>
      </c>
      <c r="AW332" s="12" t="s">
        <v>620</v>
      </c>
      <c r="AX332" s="12" t="s">
        <v>659</v>
      </c>
      <c r="AY332" s="225" t="s">
        <v>719</v>
      </c>
    </row>
    <row r="333" spans="2:51" s="13" customFormat="1" ht="13.5">
      <c r="B333" s="226"/>
      <c r="C333" s="227"/>
      <c r="D333" s="201" t="s">
        <v>730</v>
      </c>
      <c r="E333" s="241" t="s">
        <v>615</v>
      </c>
      <c r="F333" s="242" t="s">
        <v>733</v>
      </c>
      <c r="G333" s="227"/>
      <c r="H333" s="243">
        <v>13.2</v>
      </c>
      <c r="I333" s="232"/>
      <c r="J333" s="227"/>
      <c r="K333" s="227"/>
      <c r="L333" s="233"/>
      <c r="M333" s="234"/>
      <c r="N333" s="235"/>
      <c r="O333" s="235"/>
      <c r="P333" s="235"/>
      <c r="Q333" s="235"/>
      <c r="R333" s="235"/>
      <c r="S333" s="235"/>
      <c r="T333" s="236"/>
      <c r="AT333" s="237" t="s">
        <v>730</v>
      </c>
      <c r="AU333" s="237" t="s">
        <v>669</v>
      </c>
      <c r="AV333" s="13" t="s">
        <v>726</v>
      </c>
      <c r="AW333" s="13" t="s">
        <v>620</v>
      </c>
      <c r="AX333" s="13" t="s">
        <v>602</v>
      </c>
      <c r="AY333" s="237" t="s">
        <v>719</v>
      </c>
    </row>
    <row r="334" spans="2:63" s="10" customFormat="1" ht="29.85" customHeight="1">
      <c r="B334" s="172"/>
      <c r="C334" s="173"/>
      <c r="D334" s="186" t="s">
        <v>658</v>
      </c>
      <c r="E334" s="187" t="s">
        <v>410</v>
      </c>
      <c r="F334" s="187" t="s">
        <v>411</v>
      </c>
      <c r="G334" s="173"/>
      <c r="H334" s="173"/>
      <c r="I334" s="176"/>
      <c r="J334" s="188">
        <f>BK334</f>
        <v>0</v>
      </c>
      <c r="K334" s="173"/>
      <c r="L334" s="178"/>
      <c r="M334" s="179"/>
      <c r="N334" s="180"/>
      <c r="O334" s="180"/>
      <c r="P334" s="181">
        <f>SUM(P335:P343)</f>
        <v>0</v>
      </c>
      <c r="Q334" s="180"/>
      <c r="R334" s="181">
        <f>SUM(R335:R343)</f>
        <v>0.0295</v>
      </c>
      <c r="S334" s="180"/>
      <c r="T334" s="182">
        <f>SUM(T335:T343)</f>
        <v>0</v>
      </c>
      <c r="AR334" s="183" t="s">
        <v>602</v>
      </c>
      <c r="AT334" s="184" t="s">
        <v>658</v>
      </c>
      <c r="AU334" s="184" t="s">
        <v>602</v>
      </c>
      <c r="AY334" s="183" t="s">
        <v>719</v>
      </c>
      <c r="BK334" s="185">
        <f>SUM(BK335:BK343)</f>
        <v>0</v>
      </c>
    </row>
    <row r="335" spans="2:65" s="1" customFormat="1" ht="31.5" customHeight="1">
      <c r="B335" s="41"/>
      <c r="C335" s="189" t="s">
        <v>412</v>
      </c>
      <c r="D335" s="189" t="s">
        <v>721</v>
      </c>
      <c r="E335" s="190" t="s">
        <v>413</v>
      </c>
      <c r="F335" s="191" t="s">
        <v>414</v>
      </c>
      <c r="G335" s="192" t="s">
        <v>415</v>
      </c>
      <c r="H335" s="193">
        <v>3</v>
      </c>
      <c r="I335" s="194"/>
      <c r="J335" s="195">
        <f>ROUND(I335*H335,2)</f>
        <v>0</v>
      </c>
      <c r="K335" s="191" t="s">
        <v>615</v>
      </c>
      <c r="L335" s="61"/>
      <c r="M335" s="196" t="s">
        <v>615</v>
      </c>
      <c r="N335" s="197" t="s">
        <v>630</v>
      </c>
      <c r="O335" s="42"/>
      <c r="P335" s="198">
        <f>O335*H335</f>
        <v>0</v>
      </c>
      <c r="Q335" s="198">
        <v>0.002</v>
      </c>
      <c r="R335" s="198">
        <f>Q335*H335</f>
        <v>0.006</v>
      </c>
      <c r="S335" s="198">
        <v>0</v>
      </c>
      <c r="T335" s="199">
        <f>S335*H335</f>
        <v>0</v>
      </c>
      <c r="AR335" s="23" t="s">
        <v>726</v>
      </c>
      <c r="AT335" s="23" t="s">
        <v>721</v>
      </c>
      <c r="AU335" s="23" t="s">
        <v>669</v>
      </c>
      <c r="AY335" s="23" t="s">
        <v>719</v>
      </c>
      <c r="BE335" s="200">
        <f>IF(N335="základní",J335,0)</f>
        <v>0</v>
      </c>
      <c r="BF335" s="200">
        <f>IF(N335="snížená",J335,0)</f>
        <v>0</v>
      </c>
      <c r="BG335" s="200">
        <f>IF(N335="zákl. přenesená",J335,0)</f>
        <v>0</v>
      </c>
      <c r="BH335" s="200">
        <f>IF(N335="sníž. přenesená",J335,0)</f>
        <v>0</v>
      </c>
      <c r="BI335" s="200">
        <f>IF(N335="nulová",J335,0)</f>
        <v>0</v>
      </c>
      <c r="BJ335" s="23" t="s">
        <v>602</v>
      </c>
      <c r="BK335" s="200">
        <f>ROUND(I335*H335,2)</f>
        <v>0</v>
      </c>
      <c r="BL335" s="23" t="s">
        <v>726</v>
      </c>
      <c r="BM335" s="23" t="s">
        <v>416</v>
      </c>
    </row>
    <row r="336" spans="2:51" s="11" customFormat="1" ht="13.5">
      <c r="B336" s="204"/>
      <c r="C336" s="205"/>
      <c r="D336" s="201" t="s">
        <v>730</v>
      </c>
      <c r="E336" s="206" t="s">
        <v>615</v>
      </c>
      <c r="F336" s="207" t="s">
        <v>417</v>
      </c>
      <c r="G336" s="205"/>
      <c r="H336" s="208" t="s">
        <v>615</v>
      </c>
      <c r="I336" s="209"/>
      <c r="J336" s="205"/>
      <c r="K336" s="205"/>
      <c r="L336" s="210"/>
      <c r="M336" s="211"/>
      <c r="N336" s="212"/>
      <c r="O336" s="212"/>
      <c r="P336" s="212"/>
      <c r="Q336" s="212"/>
      <c r="R336" s="212"/>
      <c r="S336" s="212"/>
      <c r="T336" s="213"/>
      <c r="AT336" s="214" t="s">
        <v>730</v>
      </c>
      <c r="AU336" s="214" t="s">
        <v>669</v>
      </c>
      <c r="AV336" s="11" t="s">
        <v>602</v>
      </c>
      <c r="AW336" s="11" t="s">
        <v>620</v>
      </c>
      <c r="AX336" s="11" t="s">
        <v>659</v>
      </c>
      <c r="AY336" s="214" t="s">
        <v>719</v>
      </c>
    </row>
    <row r="337" spans="2:51" s="12" customFormat="1" ht="13.5">
      <c r="B337" s="215"/>
      <c r="C337" s="216"/>
      <c r="D337" s="228" t="s">
        <v>730</v>
      </c>
      <c r="E337" s="238" t="s">
        <v>615</v>
      </c>
      <c r="F337" s="239" t="s">
        <v>739</v>
      </c>
      <c r="G337" s="216"/>
      <c r="H337" s="240">
        <v>3</v>
      </c>
      <c r="I337" s="220"/>
      <c r="J337" s="216"/>
      <c r="K337" s="216"/>
      <c r="L337" s="221"/>
      <c r="M337" s="222"/>
      <c r="N337" s="223"/>
      <c r="O337" s="223"/>
      <c r="P337" s="223"/>
      <c r="Q337" s="223"/>
      <c r="R337" s="223"/>
      <c r="S337" s="223"/>
      <c r="T337" s="224"/>
      <c r="AT337" s="225" t="s">
        <v>730</v>
      </c>
      <c r="AU337" s="225" t="s">
        <v>669</v>
      </c>
      <c r="AV337" s="12" t="s">
        <v>669</v>
      </c>
      <c r="AW337" s="12" t="s">
        <v>620</v>
      </c>
      <c r="AX337" s="12" t="s">
        <v>602</v>
      </c>
      <c r="AY337" s="225" t="s">
        <v>719</v>
      </c>
    </row>
    <row r="338" spans="2:65" s="1" customFormat="1" ht="31.5" customHeight="1">
      <c r="B338" s="41"/>
      <c r="C338" s="189" t="s">
        <v>418</v>
      </c>
      <c r="D338" s="189" t="s">
        <v>721</v>
      </c>
      <c r="E338" s="190" t="s">
        <v>419</v>
      </c>
      <c r="F338" s="191" t="s">
        <v>420</v>
      </c>
      <c r="G338" s="192" t="s">
        <v>415</v>
      </c>
      <c r="H338" s="193">
        <v>7</v>
      </c>
      <c r="I338" s="194"/>
      <c r="J338" s="195">
        <f>ROUND(I338*H338,2)</f>
        <v>0</v>
      </c>
      <c r="K338" s="191" t="s">
        <v>615</v>
      </c>
      <c r="L338" s="61"/>
      <c r="M338" s="196" t="s">
        <v>615</v>
      </c>
      <c r="N338" s="197" t="s">
        <v>630</v>
      </c>
      <c r="O338" s="42"/>
      <c r="P338" s="198">
        <f>O338*H338</f>
        <v>0</v>
      </c>
      <c r="Q338" s="198">
        <v>0.0025</v>
      </c>
      <c r="R338" s="198">
        <f>Q338*H338</f>
        <v>0.0175</v>
      </c>
      <c r="S338" s="198">
        <v>0</v>
      </c>
      <c r="T338" s="199">
        <f>S338*H338</f>
        <v>0</v>
      </c>
      <c r="AR338" s="23" t="s">
        <v>726</v>
      </c>
      <c r="AT338" s="23" t="s">
        <v>721</v>
      </c>
      <c r="AU338" s="23" t="s">
        <v>669</v>
      </c>
      <c r="AY338" s="23" t="s">
        <v>719</v>
      </c>
      <c r="BE338" s="200">
        <f>IF(N338="základní",J338,0)</f>
        <v>0</v>
      </c>
      <c r="BF338" s="200">
        <f>IF(N338="snížená",J338,0)</f>
        <v>0</v>
      </c>
      <c r="BG338" s="200">
        <f>IF(N338="zákl. přenesená",J338,0)</f>
        <v>0</v>
      </c>
      <c r="BH338" s="200">
        <f>IF(N338="sníž. přenesená",J338,0)</f>
        <v>0</v>
      </c>
      <c r="BI338" s="200">
        <f>IF(N338="nulová",J338,0)</f>
        <v>0</v>
      </c>
      <c r="BJ338" s="23" t="s">
        <v>602</v>
      </c>
      <c r="BK338" s="200">
        <f>ROUND(I338*H338,2)</f>
        <v>0</v>
      </c>
      <c r="BL338" s="23" t="s">
        <v>726</v>
      </c>
      <c r="BM338" s="23" t="s">
        <v>421</v>
      </c>
    </row>
    <row r="339" spans="2:51" s="11" customFormat="1" ht="13.5">
      <c r="B339" s="204"/>
      <c r="C339" s="205"/>
      <c r="D339" s="201" t="s">
        <v>730</v>
      </c>
      <c r="E339" s="206" t="s">
        <v>615</v>
      </c>
      <c r="F339" s="207" t="s">
        <v>422</v>
      </c>
      <c r="G339" s="205"/>
      <c r="H339" s="208" t="s">
        <v>615</v>
      </c>
      <c r="I339" s="209"/>
      <c r="J339" s="205"/>
      <c r="K339" s="205"/>
      <c r="L339" s="210"/>
      <c r="M339" s="211"/>
      <c r="N339" s="212"/>
      <c r="O339" s="212"/>
      <c r="P339" s="212"/>
      <c r="Q339" s="212"/>
      <c r="R339" s="212"/>
      <c r="S339" s="212"/>
      <c r="T339" s="213"/>
      <c r="AT339" s="214" t="s">
        <v>730</v>
      </c>
      <c r="AU339" s="214" t="s">
        <v>669</v>
      </c>
      <c r="AV339" s="11" t="s">
        <v>602</v>
      </c>
      <c r="AW339" s="11" t="s">
        <v>620</v>
      </c>
      <c r="AX339" s="11" t="s">
        <v>659</v>
      </c>
      <c r="AY339" s="214" t="s">
        <v>719</v>
      </c>
    </row>
    <row r="340" spans="2:51" s="12" customFormat="1" ht="13.5">
      <c r="B340" s="215"/>
      <c r="C340" s="216"/>
      <c r="D340" s="228" t="s">
        <v>730</v>
      </c>
      <c r="E340" s="238" t="s">
        <v>615</v>
      </c>
      <c r="F340" s="239" t="s">
        <v>423</v>
      </c>
      <c r="G340" s="216"/>
      <c r="H340" s="240">
        <v>7</v>
      </c>
      <c r="I340" s="220"/>
      <c r="J340" s="216"/>
      <c r="K340" s="216"/>
      <c r="L340" s="221"/>
      <c r="M340" s="222"/>
      <c r="N340" s="223"/>
      <c r="O340" s="223"/>
      <c r="P340" s="223"/>
      <c r="Q340" s="223"/>
      <c r="R340" s="223"/>
      <c r="S340" s="223"/>
      <c r="T340" s="224"/>
      <c r="AT340" s="225" t="s">
        <v>730</v>
      </c>
      <c r="AU340" s="225" t="s">
        <v>669</v>
      </c>
      <c r="AV340" s="12" t="s">
        <v>669</v>
      </c>
      <c r="AW340" s="12" t="s">
        <v>620</v>
      </c>
      <c r="AX340" s="12" t="s">
        <v>602</v>
      </c>
      <c r="AY340" s="225" t="s">
        <v>719</v>
      </c>
    </row>
    <row r="341" spans="2:65" s="1" customFormat="1" ht="22.5" customHeight="1">
      <c r="B341" s="41"/>
      <c r="C341" s="189" t="s">
        <v>424</v>
      </c>
      <c r="D341" s="189" t="s">
        <v>721</v>
      </c>
      <c r="E341" s="190" t="s">
        <v>425</v>
      </c>
      <c r="F341" s="191" t="s">
        <v>426</v>
      </c>
      <c r="G341" s="192" t="s">
        <v>415</v>
      </c>
      <c r="H341" s="193">
        <v>1</v>
      </c>
      <c r="I341" s="194"/>
      <c r="J341" s="195">
        <f>ROUND(I341*H341,2)</f>
        <v>0</v>
      </c>
      <c r="K341" s="191" t="s">
        <v>615</v>
      </c>
      <c r="L341" s="61"/>
      <c r="M341" s="196" t="s">
        <v>615</v>
      </c>
      <c r="N341" s="197" t="s">
        <v>630</v>
      </c>
      <c r="O341" s="42"/>
      <c r="P341" s="198">
        <f>O341*H341</f>
        <v>0</v>
      </c>
      <c r="Q341" s="198">
        <v>0.006</v>
      </c>
      <c r="R341" s="198">
        <f>Q341*H341</f>
        <v>0.006</v>
      </c>
      <c r="S341" s="198">
        <v>0</v>
      </c>
      <c r="T341" s="199">
        <f>S341*H341</f>
        <v>0</v>
      </c>
      <c r="AR341" s="23" t="s">
        <v>726</v>
      </c>
      <c r="AT341" s="23" t="s">
        <v>721</v>
      </c>
      <c r="AU341" s="23" t="s">
        <v>669</v>
      </c>
      <c r="AY341" s="23" t="s">
        <v>719</v>
      </c>
      <c r="BE341" s="200">
        <f>IF(N341="základní",J341,0)</f>
        <v>0</v>
      </c>
      <c r="BF341" s="200">
        <f>IF(N341="snížená",J341,0)</f>
        <v>0</v>
      </c>
      <c r="BG341" s="200">
        <f>IF(N341="zákl. přenesená",J341,0)</f>
        <v>0</v>
      </c>
      <c r="BH341" s="200">
        <f>IF(N341="sníž. přenesená",J341,0)</f>
        <v>0</v>
      </c>
      <c r="BI341" s="200">
        <f>IF(N341="nulová",J341,0)</f>
        <v>0</v>
      </c>
      <c r="BJ341" s="23" t="s">
        <v>602</v>
      </c>
      <c r="BK341" s="200">
        <f>ROUND(I341*H341,2)</f>
        <v>0</v>
      </c>
      <c r="BL341" s="23" t="s">
        <v>726</v>
      </c>
      <c r="BM341" s="23" t="s">
        <v>427</v>
      </c>
    </row>
    <row r="342" spans="2:51" s="11" customFormat="1" ht="13.5">
      <c r="B342" s="204"/>
      <c r="C342" s="205"/>
      <c r="D342" s="201" t="s">
        <v>730</v>
      </c>
      <c r="E342" s="206" t="s">
        <v>615</v>
      </c>
      <c r="F342" s="207" t="s">
        <v>428</v>
      </c>
      <c r="G342" s="205"/>
      <c r="H342" s="208" t="s">
        <v>615</v>
      </c>
      <c r="I342" s="209"/>
      <c r="J342" s="205"/>
      <c r="K342" s="205"/>
      <c r="L342" s="210"/>
      <c r="M342" s="211"/>
      <c r="N342" s="212"/>
      <c r="O342" s="212"/>
      <c r="P342" s="212"/>
      <c r="Q342" s="212"/>
      <c r="R342" s="212"/>
      <c r="S342" s="212"/>
      <c r="T342" s="213"/>
      <c r="AT342" s="214" t="s">
        <v>730</v>
      </c>
      <c r="AU342" s="214" t="s">
        <v>669</v>
      </c>
      <c r="AV342" s="11" t="s">
        <v>602</v>
      </c>
      <c r="AW342" s="11" t="s">
        <v>620</v>
      </c>
      <c r="AX342" s="11" t="s">
        <v>659</v>
      </c>
      <c r="AY342" s="214" t="s">
        <v>719</v>
      </c>
    </row>
    <row r="343" spans="2:51" s="12" customFormat="1" ht="13.5">
      <c r="B343" s="215"/>
      <c r="C343" s="216"/>
      <c r="D343" s="201" t="s">
        <v>730</v>
      </c>
      <c r="E343" s="217" t="s">
        <v>615</v>
      </c>
      <c r="F343" s="218" t="s">
        <v>602</v>
      </c>
      <c r="G343" s="216"/>
      <c r="H343" s="219">
        <v>1</v>
      </c>
      <c r="I343" s="220"/>
      <c r="J343" s="216"/>
      <c r="K343" s="216"/>
      <c r="L343" s="221"/>
      <c r="M343" s="222"/>
      <c r="N343" s="223"/>
      <c r="O343" s="223"/>
      <c r="P343" s="223"/>
      <c r="Q343" s="223"/>
      <c r="R343" s="223"/>
      <c r="S343" s="223"/>
      <c r="T343" s="224"/>
      <c r="AT343" s="225" t="s">
        <v>730</v>
      </c>
      <c r="AU343" s="225" t="s">
        <v>669</v>
      </c>
      <c r="AV343" s="12" t="s">
        <v>669</v>
      </c>
      <c r="AW343" s="12" t="s">
        <v>620</v>
      </c>
      <c r="AX343" s="12" t="s">
        <v>602</v>
      </c>
      <c r="AY343" s="225" t="s">
        <v>719</v>
      </c>
    </row>
    <row r="344" spans="2:63" s="10" customFormat="1" ht="29.85" customHeight="1">
      <c r="B344" s="172"/>
      <c r="C344" s="173"/>
      <c r="D344" s="186" t="s">
        <v>658</v>
      </c>
      <c r="E344" s="187" t="s">
        <v>429</v>
      </c>
      <c r="F344" s="187" t="s">
        <v>430</v>
      </c>
      <c r="G344" s="173"/>
      <c r="H344" s="173"/>
      <c r="I344" s="176"/>
      <c r="J344" s="188">
        <f>BK344</f>
        <v>0</v>
      </c>
      <c r="K344" s="173"/>
      <c r="L344" s="178"/>
      <c r="M344" s="179"/>
      <c r="N344" s="180"/>
      <c r="O344" s="180"/>
      <c r="P344" s="181">
        <f>SUM(P345:P355)</f>
        <v>0</v>
      </c>
      <c r="Q344" s="180"/>
      <c r="R344" s="181">
        <f>SUM(R345:R355)</f>
        <v>0</v>
      </c>
      <c r="S344" s="180"/>
      <c r="T344" s="182">
        <f>SUM(T345:T355)</f>
        <v>4.624492</v>
      </c>
      <c r="AR344" s="183" t="s">
        <v>602</v>
      </c>
      <c r="AT344" s="184" t="s">
        <v>658</v>
      </c>
      <c r="AU344" s="184" t="s">
        <v>602</v>
      </c>
      <c r="AY344" s="183" t="s">
        <v>719</v>
      </c>
      <c r="BK344" s="185">
        <f>SUM(BK345:BK355)</f>
        <v>0</v>
      </c>
    </row>
    <row r="345" spans="2:65" s="1" customFormat="1" ht="31.5" customHeight="1">
      <c r="B345" s="41"/>
      <c r="C345" s="189" t="s">
        <v>431</v>
      </c>
      <c r="D345" s="189" t="s">
        <v>721</v>
      </c>
      <c r="E345" s="190" t="s">
        <v>432</v>
      </c>
      <c r="F345" s="191" t="s">
        <v>433</v>
      </c>
      <c r="G345" s="192" t="s">
        <v>186</v>
      </c>
      <c r="H345" s="193">
        <v>62.788</v>
      </c>
      <c r="I345" s="194"/>
      <c r="J345" s="195">
        <f>ROUND(I345*H345,2)</f>
        <v>0</v>
      </c>
      <c r="K345" s="191" t="s">
        <v>725</v>
      </c>
      <c r="L345" s="61"/>
      <c r="M345" s="196" t="s">
        <v>615</v>
      </c>
      <c r="N345" s="197" t="s">
        <v>630</v>
      </c>
      <c r="O345" s="42"/>
      <c r="P345" s="198">
        <f>O345*H345</f>
        <v>0</v>
      </c>
      <c r="Q345" s="198">
        <v>0</v>
      </c>
      <c r="R345" s="198">
        <f>Q345*H345</f>
        <v>0</v>
      </c>
      <c r="S345" s="198">
        <v>0.059</v>
      </c>
      <c r="T345" s="199">
        <f>S345*H345</f>
        <v>3.7044919999999997</v>
      </c>
      <c r="AR345" s="23" t="s">
        <v>726</v>
      </c>
      <c r="AT345" s="23" t="s">
        <v>721</v>
      </c>
      <c r="AU345" s="23" t="s">
        <v>669</v>
      </c>
      <c r="AY345" s="23" t="s">
        <v>719</v>
      </c>
      <c r="BE345" s="200">
        <f>IF(N345="základní",J345,0)</f>
        <v>0</v>
      </c>
      <c r="BF345" s="200">
        <f>IF(N345="snížená",J345,0)</f>
        <v>0</v>
      </c>
      <c r="BG345" s="200">
        <f>IF(N345="zákl. přenesená",J345,0)</f>
        <v>0</v>
      </c>
      <c r="BH345" s="200">
        <f>IF(N345="sníž. přenesená",J345,0)</f>
        <v>0</v>
      </c>
      <c r="BI345" s="200">
        <f>IF(N345="nulová",J345,0)</f>
        <v>0</v>
      </c>
      <c r="BJ345" s="23" t="s">
        <v>602</v>
      </c>
      <c r="BK345" s="200">
        <f>ROUND(I345*H345,2)</f>
        <v>0</v>
      </c>
      <c r="BL345" s="23" t="s">
        <v>726</v>
      </c>
      <c r="BM345" s="23" t="s">
        <v>434</v>
      </c>
    </row>
    <row r="346" spans="2:51" s="11" customFormat="1" ht="13.5">
      <c r="B346" s="204"/>
      <c r="C346" s="205"/>
      <c r="D346" s="201" t="s">
        <v>730</v>
      </c>
      <c r="E346" s="206" t="s">
        <v>615</v>
      </c>
      <c r="F346" s="207" t="s">
        <v>284</v>
      </c>
      <c r="G346" s="205"/>
      <c r="H346" s="208" t="s">
        <v>615</v>
      </c>
      <c r="I346" s="209"/>
      <c r="J346" s="205"/>
      <c r="K346" s="205"/>
      <c r="L346" s="210"/>
      <c r="M346" s="211"/>
      <c r="N346" s="212"/>
      <c r="O346" s="212"/>
      <c r="P346" s="212"/>
      <c r="Q346" s="212"/>
      <c r="R346" s="212"/>
      <c r="S346" s="212"/>
      <c r="T346" s="213"/>
      <c r="AT346" s="214" t="s">
        <v>730</v>
      </c>
      <c r="AU346" s="214" t="s">
        <v>669</v>
      </c>
      <c r="AV346" s="11" t="s">
        <v>602</v>
      </c>
      <c r="AW346" s="11" t="s">
        <v>620</v>
      </c>
      <c r="AX346" s="11" t="s">
        <v>659</v>
      </c>
      <c r="AY346" s="214" t="s">
        <v>719</v>
      </c>
    </row>
    <row r="347" spans="2:51" s="12" customFormat="1" ht="13.5">
      <c r="B347" s="215"/>
      <c r="C347" s="216"/>
      <c r="D347" s="201" t="s">
        <v>730</v>
      </c>
      <c r="E347" s="217" t="s">
        <v>615</v>
      </c>
      <c r="F347" s="218" t="s">
        <v>726</v>
      </c>
      <c r="G347" s="216"/>
      <c r="H347" s="219">
        <v>4</v>
      </c>
      <c r="I347" s="220"/>
      <c r="J347" s="216"/>
      <c r="K347" s="216"/>
      <c r="L347" s="221"/>
      <c r="M347" s="222"/>
      <c r="N347" s="223"/>
      <c r="O347" s="223"/>
      <c r="P347" s="223"/>
      <c r="Q347" s="223"/>
      <c r="R347" s="223"/>
      <c r="S347" s="223"/>
      <c r="T347" s="224"/>
      <c r="AT347" s="225" t="s">
        <v>730</v>
      </c>
      <c r="AU347" s="225" t="s">
        <v>669</v>
      </c>
      <c r="AV347" s="12" t="s">
        <v>669</v>
      </c>
      <c r="AW347" s="12" t="s">
        <v>620</v>
      </c>
      <c r="AX347" s="12" t="s">
        <v>659</v>
      </c>
      <c r="AY347" s="225" t="s">
        <v>719</v>
      </c>
    </row>
    <row r="348" spans="2:51" s="12" customFormat="1" ht="13.5">
      <c r="B348" s="215"/>
      <c r="C348" s="216"/>
      <c r="D348" s="201" t="s">
        <v>730</v>
      </c>
      <c r="E348" s="217" t="s">
        <v>615</v>
      </c>
      <c r="F348" s="218" t="s">
        <v>285</v>
      </c>
      <c r="G348" s="216"/>
      <c r="H348" s="219">
        <v>58.7883</v>
      </c>
      <c r="I348" s="220"/>
      <c r="J348" s="216"/>
      <c r="K348" s="216"/>
      <c r="L348" s="221"/>
      <c r="M348" s="222"/>
      <c r="N348" s="223"/>
      <c r="O348" s="223"/>
      <c r="P348" s="223"/>
      <c r="Q348" s="223"/>
      <c r="R348" s="223"/>
      <c r="S348" s="223"/>
      <c r="T348" s="224"/>
      <c r="AT348" s="225" t="s">
        <v>730</v>
      </c>
      <c r="AU348" s="225" t="s">
        <v>669</v>
      </c>
      <c r="AV348" s="12" t="s">
        <v>669</v>
      </c>
      <c r="AW348" s="12" t="s">
        <v>620</v>
      </c>
      <c r="AX348" s="12" t="s">
        <v>659</v>
      </c>
      <c r="AY348" s="225" t="s">
        <v>719</v>
      </c>
    </row>
    <row r="349" spans="2:51" s="13" customFormat="1" ht="13.5">
      <c r="B349" s="226"/>
      <c r="C349" s="227"/>
      <c r="D349" s="228" t="s">
        <v>730</v>
      </c>
      <c r="E349" s="229" t="s">
        <v>615</v>
      </c>
      <c r="F349" s="230" t="s">
        <v>733</v>
      </c>
      <c r="G349" s="227"/>
      <c r="H349" s="231">
        <v>62.7883</v>
      </c>
      <c r="I349" s="232"/>
      <c r="J349" s="227"/>
      <c r="K349" s="227"/>
      <c r="L349" s="233"/>
      <c r="M349" s="234"/>
      <c r="N349" s="235"/>
      <c r="O349" s="235"/>
      <c r="P349" s="235"/>
      <c r="Q349" s="235"/>
      <c r="R349" s="235"/>
      <c r="S349" s="235"/>
      <c r="T349" s="236"/>
      <c r="AT349" s="237" t="s">
        <v>730</v>
      </c>
      <c r="AU349" s="237" t="s">
        <v>669</v>
      </c>
      <c r="AV349" s="13" t="s">
        <v>726</v>
      </c>
      <c r="AW349" s="13" t="s">
        <v>620</v>
      </c>
      <c r="AX349" s="13" t="s">
        <v>602</v>
      </c>
      <c r="AY349" s="237" t="s">
        <v>719</v>
      </c>
    </row>
    <row r="350" spans="2:65" s="1" customFormat="1" ht="31.5" customHeight="1">
      <c r="B350" s="41"/>
      <c r="C350" s="189" t="s">
        <v>435</v>
      </c>
      <c r="D350" s="189" t="s">
        <v>721</v>
      </c>
      <c r="E350" s="190" t="s">
        <v>436</v>
      </c>
      <c r="F350" s="191" t="s">
        <v>437</v>
      </c>
      <c r="G350" s="192" t="s">
        <v>186</v>
      </c>
      <c r="H350" s="193">
        <v>18.4</v>
      </c>
      <c r="I350" s="194"/>
      <c r="J350" s="195">
        <f>ROUND(I350*H350,2)</f>
        <v>0</v>
      </c>
      <c r="K350" s="191" t="s">
        <v>725</v>
      </c>
      <c r="L350" s="61"/>
      <c r="M350" s="196" t="s">
        <v>615</v>
      </c>
      <c r="N350" s="197" t="s">
        <v>630</v>
      </c>
      <c r="O350" s="42"/>
      <c r="P350" s="198">
        <f>O350*H350</f>
        <v>0</v>
      </c>
      <c r="Q350" s="198">
        <v>0</v>
      </c>
      <c r="R350" s="198">
        <f>Q350*H350</f>
        <v>0</v>
      </c>
      <c r="S350" s="198">
        <v>0.05</v>
      </c>
      <c r="T350" s="199">
        <f>S350*H350</f>
        <v>0.9199999999999999</v>
      </c>
      <c r="AR350" s="23" t="s">
        <v>726</v>
      </c>
      <c r="AT350" s="23" t="s">
        <v>721</v>
      </c>
      <c r="AU350" s="23" t="s">
        <v>669</v>
      </c>
      <c r="AY350" s="23" t="s">
        <v>719</v>
      </c>
      <c r="BE350" s="200">
        <f>IF(N350="základní",J350,0)</f>
        <v>0</v>
      </c>
      <c r="BF350" s="200">
        <f>IF(N350="snížená",J350,0)</f>
        <v>0</v>
      </c>
      <c r="BG350" s="200">
        <f>IF(N350="zákl. přenesená",J350,0)</f>
        <v>0</v>
      </c>
      <c r="BH350" s="200">
        <f>IF(N350="sníž. přenesená",J350,0)</f>
        <v>0</v>
      </c>
      <c r="BI350" s="200">
        <f>IF(N350="nulová",J350,0)</f>
        <v>0</v>
      </c>
      <c r="BJ350" s="23" t="s">
        <v>602</v>
      </c>
      <c r="BK350" s="200">
        <f>ROUND(I350*H350,2)</f>
        <v>0</v>
      </c>
      <c r="BL350" s="23" t="s">
        <v>726</v>
      </c>
      <c r="BM350" s="23" t="s">
        <v>438</v>
      </c>
    </row>
    <row r="351" spans="2:51" s="11" customFormat="1" ht="13.5">
      <c r="B351" s="204"/>
      <c r="C351" s="205"/>
      <c r="D351" s="201" t="s">
        <v>730</v>
      </c>
      <c r="E351" s="206" t="s">
        <v>615</v>
      </c>
      <c r="F351" s="207" t="s">
        <v>226</v>
      </c>
      <c r="G351" s="205"/>
      <c r="H351" s="208" t="s">
        <v>615</v>
      </c>
      <c r="I351" s="209"/>
      <c r="J351" s="205"/>
      <c r="K351" s="205"/>
      <c r="L351" s="210"/>
      <c r="M351" s="211"/>
      <c r="N351" s="212"/>
      <c r="O351" s="212"/>
      <c r="P351" s="212"/>
      <c r="Q351" s="212"/>
      <c r="R351" s="212"/>
      <c r="S351" s="212"/>
      <c r="T351" s="213"/>
      <c r="AT351" s="214" t="s">
        <v>730</v>
      </c>
      <c r="AU351" s="214" t="s">
        <v>669</v>
      </c>
      <c r="AV351" s="11" t="s">
        <v>602</v>
      </c>
      <c r="AW351" s="11" t="s">
        <v>620</v>
      </c>
      <c r="AX351" s="11" t="s">
        <v>659</v>
      </c>
      <c r="AY351" s="214" t="s">
        <v>719</v>
      </c>
    </row>
    <row r="352" spans="2:51" s="12" customFormat="1" ht="13.5">
      <c r="B352" s="215"/>
      <c r="C352" s="216"/>
      <c r="D352" s="201" t="s">
        <v>730</v>
      </c>
      <c r="E352" s="217" t="s">
        <v>615</v>
      </c>
      <c r="F352" s="218" t="s">
        <v>227</v>
      </c>
      <c r="G352" s="216"/>
      <c r="H352" s="219">
        <v>11.124</v>
      </c>
      <c r="I352" s="220"/>
      <c r="J352" s="216"/>
      <c r="K352" s="216"/>
      <c r="L352" s="221"/>
      <c r="M352" s="222"/>
      <c r="N352" s="223"/>
      <c r="O352" s="223"/>
      <c r="P352" s="223"/>
      <c r="Q352" s="223"/>
      <c r="R352" s="223"/>
      <c r="S352" s="223"/>
      <c r="T352" s="224"/>
      <c r="AT352" s="225" t="s">
        <v>730</v>
      </c>
      <c r="AU352" s="225" t="s">
        <v>669</v>
      </c>
      <c r="AV352" s="12" t="s">
        <v>669</v>
      </c>
      <c r="AW352" s="12" t="s">
        <v>620</v>
      </c>
      <c r="AX352" s="12" t="s">
        <v>659</v>
      </c>
      <c r="AY352" s="225" t="s">
        <v>719</v>
      </c>
    </row>
    <row r="353" spans="2:51" s="11" customFormat="1" ht="13.5">
      <c r="B353" s="204"/>
      <c r="C353" s="205"/>
      <c r="D353" s="201" t="s">
        <v>730</v>
      </c>
      <c r="E353" s="206" t="s">
        <v>615</v>
      </c>
      <c r="F353" s="207" t="s">
        <v>228</v>
      </c>
      <c r="G353" s="205"/>
      <c r="H353" s="208" t="s">
        <v>615</v>
      </c>
      <c r="I353" s="209"/>
      <c r="J353" s="205"/>
      <c r="K353" s="205"/>
      <c r="L353" s="210"/>
      <c r="M353" s="211"/>
      <c r="N353" s="212"/>
      <c r="O353" s="212"/>
      <c r="P353" s="212"/>
      <c r="Q353" s="212"/>
      <c r="R353" s="212"/>
      <c r="S353" s="212"/>
      <c r="T353" s="213"/>
      <c r="AT353" s="214" t="s">
        <v>730</v>
      </c>
      <c r="AU353" s="214" t="s">
        <v>669</v>
      </c>
      <c r="AV353" s="11" t="s">
        <v>602</v>
      </c>
      <c r="AW353" s="11" t="s">
        <v>620</v>
      </c>
      <c r="AX353" s="11" t="s">
        <v>659</v>
      </c>
      <c r="AY353" s="214" t="s">
        <v>719</v>
      </c>
    </row>
    <row r="354" spans="2:51" s="12" customFormat="1" ht="13.5">
      <c r="B354" s="215"/>
      <c r="C354" s="216"/>
      <c r="D354" s="201" t="s">
        <v>730</v>
      </c>
      <c r="E354" s="217" t="s">
        <v>615</v>
      </c>
      <c r="F354" s="218" t="s">
        <v>229</v>
      </c>
      <c r="G354" s="216"/>
      <c r="H354" s="219">
        <v>7.276</v>
      </c>
      <c r="I354" s="220"/>
      <c r="J354" s="216"/>
      <c r="K354" s="216"/>
      <c r="L354" s="221"/>
      <c r="M354" s="222"/>
      <c r="N354" s="223"/>
      <c r="O354" s="223"/>
      <c r="P354" s="223"/>
      <c r="Q354" s="223"/>
      <c r="R354" s="223"/>
      <c r="S354" s="223"/>
      <c r="T354" s="224"/>
      <c r="AT354" s="225" t="s">
        <v>730</v>
      </c>
      <c r="AU354" s="225" t="s">
        <v>669</v>
      </c>
      <c r="AV354" s="12" t="s">
        <v>669</v>
      </c>
      <c r="AW354" s="12" t="s">
        <v>620</v>
      </c>
      <c r="AX354" s="12" t="s">
        <v>659</v>
      </c>
      <c r="AY354" s="225" t="s">
        <v>719</v>
      </c>
    </row>
    <row r="355" spans="2:51" s="13" customFormat="1" ht="13.5">
      <c r="B355" s="226"/>
      <c r="C355" s="227"/>
      <c r="D355" s="201" t="s">
        <v>730</v>
      </c>
      <c r="E355" s="241" t="s">
        <v>615</v>
      </c>
      <c r="F355" s="242" t="s">
        <v>733</v>
      </c>
      <c r="G355" s="227"/>
      <c r="H355" s="243">
        <v>18.4</v>
      </c>
      <c r="I355" s="232"/>
      <c r="J355" s="227"/>
      <c r="K355" s="227"/>
      <c r="L355" s="233"/>
      <c r="M355" s="234"/>
      <c r="N355" s="235"/>
      <c r="O355" s="235"/>
      <c r="P355" s="235"/>
      <c r="Q355" s="235"/>
      <c r="R355" s="235"/>
      <c r="S355" s="235"/>
      <c r="T355" s="236"/>
      <c r="AT355" s="237" t="s">
        <v>730</v>
      </c>
      <c r="AU355" s="237" t="s">
        <v>669</v>
      </c>
      <c r="AV355" s="13" t="s">
        <v>726</v>
      </c>
      <c r="AW355" s="13" t="s">
        <v>620</v>
      </c>
      <c r="AX355" s="13" t="s">
        <v>602</v>
      </c>
      <c r="AY355" s="237" t="s">
        <v>719</v>
      </c>
    </row>
    <row r="356" spans="2:63" s="10" customFormat="1" ht="29.85" customHeight="1">
      <c r="B356" s="172"/>
      <c r="C356" s="173"/>
      <c r="D356" s="186" t="s">
        <v>658</v>
      </c>
      <c r="E356" s="187" t="s">
        <v>439</v>
      </c>
      <c r="F356" s="187" t="s">
        <v>440</v>
      </c>
      <c r="G356" s="173"/>
      <c r="H356" s="173"/>
      <c r="I356" s="176"/>
      <c r="J356" s="188">
        <f>BK356</f>
        <v>0</v>
      </c>
      <c r="K356" s="173"/>
      <c r="L356" s="178"/>
      <c r="M356" s="179"/>
      <c r="N356" s="180"/>
      <c r="O356" s="180"/>
      <c r="P356" s="181">
        <f>SUM(P357:P365)</f>
        <v>0</v>
      </c>
      <c r="Q356" s="180"/>
      <c r="R356" s="181">
        <f>SUM(R357:R365)</f>
        <v>0</v>
      </c>
      <c r="S356" s="180"/>
      <c r="T356" s="182">
        <f>SUM(T357:T365)</f>
        <v>0</v>
      </c>
      <c r="AR356" s="183" t="s">
        <v>602</v>
      </c>
      <c r="AT356" s="184" t="s">
        <v>658</v>
      </c>
      <c r="AU356" s="184" t="s">
        <v>602</v>
      </c>
      <c r="AY356" s="183" t="s">
        <v>719</v>
      </c>
      <c r="BK356" s="185">
        <f>SUM(BK357:BK365)</f>
        <v>0</v>
      </c>
    </row>
    <row r="357" spans="2:65" s="1" customFormat="1" ht="31.5" customHeight="1">
      <c r="B357" s="41"/>
      <c r="C357" s="189" t="s">
        <v>441</v>
      </c>
      <c r="D357" s="189" t="s">
        <v>721</v>
      </c>
      <c r="E357" s="190" t="s">
        <v>442</v>
      </c>
      <c r="F357" s="191" t="s">
        <v>443</v>
      </c>
      <c r="G357" s="192" t="s">
        <v>179</v>
      </c>
      <c r="H357" s="193">
        <v>5.636</v>
      </c>
      <c r="I357" s="194"/>
      <c r="J357" s="195">
        <f>ROUND(I357*H357,2)</f>
        <v>0</v>
      </c>
      <c r="K357" s="191" t="s">
        <v>725</v>
      </c>
      <c r="L357" s="61"/>
      <c r="M357" s="196" t="s">
        <v>615</v>
      </c>
      <c r="N357" s="197" t="s">
        <v>630</v>
      </c>
      <c r="O357" s="42"/>
      <c r="P357" s="198">
        <f>O357*H357</f>
        <v>0</v>
      </c>
      <c r="Q357" s="198">
        <v>0</v>
      </c>
      <c r="R357" s="198">
        <f>Q357*H357</f>
        <v>0</v>
      </c>
      <c r="S357" s="198">
        <v>0</v>
      </c>
      <c r="T357" s="199">
        <f>S357*H357</f>
        <v>0</v>
      </c>
      <c r="AR357" s="23" t="s">
        <v>726</v>
      </c>
      <c r="AT357" s="23" t="s">
        <v>721</v>
      </c>
      <c r="AU357" s="23" t="s">
        <v>669</v>
      </c>
      <c r="AY357" s="23" t="s">
        <v>719</v>
      </c>
      <c r="BE357" s="200">
        <f>IF(N357="základní",J357,0)</f>
        <v>0</v>
      </c>
      <c r="BF357" s="200">
        <f>IF(N357="snížená",J357,0)</f>
        <v>0</v>
      </c>
      <c r="BG357" s="200">
        <f>IF(N357="zákl. přenesená",J357,0)</f>
        <v>0</v>
      </c>
      <c r="BH357" s="200">
        <f>IF(N357="sníž. přenesená",J357,0)</f>
        <v>0</v>
      </c>
      <c r="BI357" s="200">
        <f>IF(N357="nulová",J357,0)</f>
        <v>0</v>
      </c>
      <c r="BJ357" s="23" t="s">
        <v>602</v>
      </c>
      <c r="BK357" s="200">
        <f>ROUND(I357*H357,2)</f>
        <v>0</v>
      </c>
      <c r="BL357" s="23" t="s">
        <v>726</v>
      </c>
      <c r="BM357" s="23" t="s">
        <v>444</v>
      </c>
    </row>
    <row r="358" spans="2:47" s="1" customFormat="1" ht="108">
      <c r="B358" s="41"/>
      <c r="C358" s="63"/>
      <c r="D358" s="228" t="s">
        <v>728</v>
      </c>
      <c r="E358" s="63"/>
      <c r="F358" s="254" t="s">
        <v>445</v>
      </c>
      <c r="G358" s="63"/>
      <c r="H358" s="63"/>
      <c r="I358" s="159"/>
      <c r="J358" s="63"/>
      <c r="K358" s="63"/>
      <c r="L358" s="61"/>
      <c r="M358" s="203"/>
      <c r="N358" s="42"/>
      <c r="O358" s="42"/>
      <c r="P358" s="42"/>
      <c r="Q358" s="42"/>
      <c r="R358" s="42"/>
      <c r="S358" s="42"/>
      <c r="T358" s="78"/>
      <c r="AT358" s="23" t="s">
        <v>728</v>
      </c>
      <c r="AU358" s="23" t="s">
        <v>669</v>
      </c>
    </row>
    <row r="359" spans="2:65" s="1" customFormat="1" ht="31.5" customHeight="1">
      <c r="B359" s="41"/>
      <c r="C359" s="189" t="s">
        <v>446</v>
      </c>
      <c r="D359" s="189" t="s">
        <v>721</v>
      </c>
      <c r="E359" s="190" t="s">
        <v>447</v>
      </c>
      <c r="F359" s="191" t="s">
        <v>448</v>
      </c>
      <c r="G359" s="192" t="s">
        <v>179</v>
      </c>
      <c r="H359" s="193">
        <v>5.636</v>
      </c>
      <c r="I359" s="194"/>
      <c r="J359" s="195">
        <f>ROUND(I359*H359,2)</f>
        <v>0</v>
      </c>
      <c r="K359" s="191" t="s">
        <v>725</v>
      </c>
      <c r="L359" s="61"/>
      <c r="M359" s="196" t="s">
        <v>615</v>
      </c>
      <c r="N359" s="197" t="s">
        <v>630</v>
      </c>
      <c r="O359" s="42"/>
      <c r="P359" s="198">
        <f>O359*H359</f>
        <v>0</v>
      </c>
      <c r="Q359" s="198">
        <v>0</v>
      </c>
      <c r="R359" s="198">
        <f>Q359*H359</f>
        <v>0</v>
      </c>
      <c r="S359" s="198">
        <v>0</v>
      </c>
      <c r="T359" s="199">
        <f>S359*H359</f>
        <v>0</v>
      </c>
      <c r="AR359" s="23" t="s">
        <v>726</v>
      </c>
      <c r="AT359" s="23" t="s">
        <v>721</v>
      </c>
      <c r="AU359" s="23" t="s">
        <v>669</v>
      </c>
      <c r="AY359" s="23" t="s">
        <v>719</v>
      </c>
      <c r="BE359" s="200">
        <f>IF(N359="základní",J359,0)</f>
        <v>0</v>
      </c>
      <c r="BF359" s="200">
        <f>IF(N359="snížená",J359,0)</f>
        <v>0</v>
      </c>
      <c r="BG359" s="200">
        <f>IF(N359="zákl. přenesená",J359,0)</f>
        <v>0</v>
      </c>
      <c r="BH359" s="200">
        <f>IF(N359="sníž. přenesená",J359,0)</f>
        <v>0</v>
      </c>
      <c r="BI359" s="200">
        <f>IF(N359="nulová",J359,0)</f>
        <v>0</v>
      </c>
      <c r="BJ359" s="23" t="s">
        <v>602</v>
      </c>
      <c r="BK359" s="200">
        <f>ROUND(I359*H359,2)</f>
        <v>0</v>
      </c>
      <c r="BL359" s="23" t="s">
        <v>726</v>
      </c>
      <c r="BM359" s="23" t="s">
        <v>449</v>
      </c>
    </row>
    <row r="360" spans="2:47" s="1" customFormat="1" ht="72">
      <c r="B360" s="41"/>
      <c r="C360" s="63"/>
      <c r="D360" s="228" t="s">
        <v>728</v>
      </c>
      <c r="E360" s="63"/>
      <c r="F360" s="254" t="s">
        <v>450</v>
      </c>
      <c r="G360" s="63"/>
      <c r="H360" s="63"/>
      <c r="I360" s="159"/>
      <c r="J360" s="63"/>
      <c r="K360" s="63"/>
      <c r="L360" s="61"/>
      <c r="M360" s="203"/>
      <c r="N360" s="42"/>
      <c r="O360" s="42"/>
      <c r="P360" s="42"/>
      <c r="Q360" s="42"/>
      <c r="R360" s="42"/>
      <c r="S360" s="42"/>
      <c r="T360" s="78"/>
      <c r="AT360" s="23" t="s">
        <v>728</v>
      </c>
      <c r="AU360" s="23" t="s">
        <v>669</v>
      </c>
    </row>
    <row r="361" spans="2:65" s="1" customFormat="1" ht="31.5" customHeight="1">
      <c r="B361" s="41"/>
      <c r="C361" s="189" t="s">
        <v>451</v>
      </c>
      <c r="D361" s="189" t="s">
        <v>721</v>
      </c>
      <c r="E361" s="190" t="s">
        <v>452</v>
      </c>
      <c r="F361" s="191" t="s">
        <v>453</v>
      </c>
      <c r="G361" s="192" t="s">
        <v>179</v>
      </c>
      <c r="H361" s="193">
        <v>107.084</v>
      </c>
      <c r="I361" s="194"/>
      <c r="J361" s="195">
        <f>ROUND(I361*H361,2)</f>
        <v>0</v>
      </c>
      <c r="K361" s="191" t="s">
        <v>725</v>
      </c>
      <c r="L361" s="61"/>
      <c r="M361" s="196" t="s">
        <v>615</v>
      </c>
      <c r="N361" s="197" t="s">
        <v>630</v>
      </c>
      <c r="O361" s="42"/>
      <c r="P361" s="198">
        <f>O361*H361</f>
        <v>0</v>
      </c>
      <c r="Q361" s="198">
        <v>0</v>
      </c>
      <c r="R361" s="198">
        <f>Q361*H361</f>
        <v>0</v>
      </c>
      <c r="S361" s="198">
        <v>0</v>
      </c>
      <c r="T361" s="199">
        <f>S361*H361</f>
        <v>0</v>
      </c>
      <c r="AR361" s="23" t="s">
        <v>726</v>
      </c>
      <c r="AT361" s="23" t="s">
        <v>721</v>
      </c>
      <c r="AU361" s="23" t="s">
        <v>669</v>
      </c>
      <c r="AY361" s="23" t="s">
        <v>719</v>
      </c>
      <c r="BE361" s="200">
        <f>IF(N361="základní",J361,0)</f>
        <v>0</v>
      </c>
      <c r="BF361" s="200">
        <f>IF(N361="snížená",J361,0)</f>
        <v>0</v>
      </c>
      <c r="BG361" s="200">
        <f>IF(N361="zákl. přenesená",J361,0)</f>
        <v>0</v>
      </c>
      <c r="BH361" s="200">
        <f>IF(N361="sníž. přenesená",J361,0)</f>
        <v>0</v>
      </c>
      <c r="BI361" s="200">
        <f>IF(N361="nulová",J361,0)</f>
        <v>0</v>
      </c>
      <c r="BJ361" s="23" t="s">
        <v>602</v>
      </c>
      <c r="BK361" s="200">
        <f>ROUND(I361*H361,2)</f>
        <v>0</v>
      </c>
      <c r="BL361" s="23" t="s">
        <v>726</v>
      </c>
      <c r="BM361" s="23" t="s">
        <v>454</v>
      </c>
    </row>
    <row r="362" spans="2:47" s="1" customFormat="1" ht="72">
      <c r="B362" s="41"/>
      <c r="C362" s="63"/>
      <c r="D362" s="201" t="s">
        <v>728</v>
      </c>
      <c r="E362" s="63"/>
      <c r="F362" s="202" t="s">
        <v>450</v>
      </c>
      <c r="G362" s="63"/>
      <c r="H362" s="63"/>
      <c r="I362" s="159"/>
      <c r="J362" s="63"/>
      <c r="K362" s="63"/>
      <c r="L362" s="61"/>
      <c r="M362" s="203"/>
      <c r="N362" s="42"/>
      <c r="O362" s="42"/>
      <c r="P362" s="42"/>
      <c r="Q362" s="42"/>
      <c r="R362" s="42"/>
      <c r="S362" s="42"/>
      <c r="T362" s="78"/>
      <c r="AT362" s="23" t="s">
        <v>728</v>
      </c>
      <c r="AU362" s="23" t="s">
        <v>669</v>
      </c>
    </row>
    <row r="363" spans="2:51" s="12" customFormat="1" ht="13.5">
      <c r="B363" s="215"/>
      <c r="C363" s="216"/>
      <c r="D363" s="228" t="s">
        <v>730</v>
      </c>
      <c r="E363" s="216"/>
      <c r="F363" s="239" t="s">
        <v>455</v>
      </c>
      <c r="G363" s="216"/>
      <c r="H363" s="240">
        <v>107.084</v>
      </c>
      <c r="I363" s="220"/>
      <c r="J363" s="216"/>
      <c r="K363" s="216"/>
      <c r="L363" s="221"/>
      <c r="M363" s="222"/>
      <c r="N363" s="223"/>
      <c r="O363" s="223"/>
      <c r="P363" s="223"/>
      <c r="Q363" s="223"/>
      <c r="R363" s="223"/>
      <c r="S363" s="223"/>
      <c r="T363" s="224"/>
      <c r="AT363" s="225" t="s">
        <v>730</v>
      </c>
      <c r="AU363" s="225" t="s">
        <v>669</v>
      </c>
      <c r="AV363" s="12" t="s">
        <v>669</v>
      </c>
      <c r="AW363" s="12" t="s">
        <v>583</v>
      </c>
      <c r="AX363" s="12" t="s">
        <v>602</v>
      </c>
      <c r="AY363" s="225" t="s">
        <v>719</v>
      </c>
    </row>
    <row r="364" spans="2:65" s="1" customFormat="1" ht="22.5" customHeight="1">
      <c r="B364" s="41"/>
      <c r="C364" s="189" t="s">
        <v>456</v>
      </c>
      <c r="D364" s="189" t="s">
        <v>721</v>
      </c>
      <c r="E364" s="190" t="s">
        <v>457</v>
      </c>
      <c r="F364" s="191" t="s">
        <v>458</v>
      </c>
      <c r="G364" s="192" t="s">
        <v>179</v>
      </c>
      <c r="H364" s="193">
        <v>5.636</v>
      </c>
      <c r="I364" s="194"/>
      <c r="J364" s="195">
        <f>ROUND(I364*H364,2)</f>
        <v>0</v>
      </c>
      <c r="K364" s="191" t="s">
        <v>725</v>
      </c>
      <c r="L364" s="61"/>
      <c r="M364" s="196" t="s">
        <v>615</v>
      </c>
      <c r="N364" s="197" t="s">
        <v>630</v>
      </c>
      <c r="O364" s="42"/>
      <c r="P364" s="198">
        <f>O364*H364</f>
        <v>0</v>
      </c>
      <c r="Q364" s="198">
        <v>0</v>
      </c>
      <c r="R364" s="198">
        <f>Q364*H364</f>
        <v>0</v>
      </c>
      <c r="S364" s="198">
        <v>0</v>
      </c>
      <c r="T364" s="199">
        <f>S364*H364</f>
        <v>0</v>
      </c>
      <c r="AR364" s="23" t="s">
        <v>726</v>
      </c>
      <c r="AT364" s="23" t="s">
        <v>721</v>
      </c>
      <c r="AU364" s="23" t="s">
        <v>669</v>
      </c>
      <c r="AY364" s="23" t="s">
        <v>719</v>
      </c>
      <c r="BE364" s="200">
        <f>IF(N364="základní",J364,0)</f>
        <v>0</v>
      </c>
      <c r="BF364" s="200">
        <f>IF(N364="snížená",J364,0)</f>
        <v>0</v>
      </c>
      <c r="BG364" s="200">
        <f>IF(N364="zákl. přenesená",J364,0)</f>
        <v>0</v>
      </c>
      <c r="BH364" s="200">
        <f>IF(N364="sníž. přenesená",J364,0)</f>
        <v>0</v>
      </c>
      <c r="BI364" s="200">
        <f>IF(N364="nulová",J364,0)</f>
        <v>0</v>
      </c>
      <c r="BJ364" s="23" t="s">
        <v>602</v>
      </c>
      <c r="BK364" s="200">
        <f>ROUND(I364*H364,2)</f>
        <v>0</v>
      </c>
      <c r="BL364" s="23" t="s">
        <v>726</v>
      </c>
      <c r="BM364" s="23" t="s">
        <v>459</v>
      </c>
    </row>
    <row r="365" spans="2:47" s="1" customFormat="1" ht="72">
      <c r="B365" s="41"/>
      <c r="C365" s="63"/>
      <c r="D365" s="201" t="s">
        <v>728</v>
      </c>
      <c r="E365" s="63"/>
      <c r="F365" s="202" t="s">
        <v>460</v>
      </c>
      <c r="G365" s="63"/>
      <c r="H365" s="63"/>
      <c r="I365" s="159"/>
      <c r="J365" s="63"/>
      <c r="K365" s="63"/>
      <c r="L365" s="61"/>
      <c r="M365" s="203"/>
      <c r="N365" s="42"/>
      <c r="O365" s="42"/>
      <c r="P365" s="42"/>
      <c r="Q365" s="42"/>
      <c r="R365" s="42"/>
      <c r="S365" s="42"/>
      <c r="T365" s="78"/>
      <c r="AT365" s="23" t="s">
        <v>728</v>
      </c>
      <c r="AU365" s="23" t="s">
        <v>669</v>
      </c>
    </row>
    <row r="366" spans="2:63" s="10" customFormat="1" ht="29.85" customHeight="1">
      <c r="B366" s="172"/>
      <c r="C366" s="173"/>
      <c r="D366" s="186" t="s">
        <v>658</v>
      </c>
      <c r="E366" s="187" t="s">
        <v>461</v>
      </c>
      <c r="F366" s="187" t="s">
        <v>462</v>
      </c>
      <c r="G366" s="173"/>
      <c r="H366" s="173"/>
      <c r="I366" s="176"/>
      <c r="J366" s="188">
        <f>BK366</f>
        <v>0</v>
      </c>
      <c r="K366" s="173"/>
      <c r="L366" s="178"/>
      <c r="M366" s="179"/>
      <c r="N366" s="180"/>
      <c r="O366" s="180"/>
      <c r="P366" s="181">
        <f>SUM(P367:P368)</f>
        <v>0</v>
      </c>
      <c r="Q366" s="180"/>
      <c r="R366" s="181">
        <f>SUM(R367:R368)</f>
        <v>0</v>
      </c>
      <c r="S366" s="180"/>
      <c r="T366" s="182">
        <f>SUM(T367:T368)</f>
        <v>0</v>
      </c>
      <c r="AR366" s="183" t="s">
        <v>602</v>
      </c>
      <c r="AT366" s="184" t="s">
        <v>658</v>
      </c>
      <c r="AU366" s="184" t="s">
        <v>602</v>
      </c>
      <c r="AY366" s="183" t="s">
        <v>719</v>
      </c>
      <c r="BK366" s="185">
        <f>SUM(BK367:BK368)</f>
        <v>0</v>
      </c>
    </row>
    <row r="367" spans="2:65" s="1" customFormat="1" ht="44.25" customHeight="1">
      <c r="B367" s="41"/>
      <c r="C367" s="189" t="s">
        <v>463</v>
      </c>
      <c r="D367" s="189" t="s">
        <v>721</v>
      </c>
      <c r="E367" s="190" t="s">
        <v>464</v>
      </c>
      <c r="F367" s="191" t="s">
        <v>465</v>
      </c>
      <c r="G367" s="192" t="s">
        <v>179</v>
      </c>
      <c r="H367" s="193">
        <v>15.144</v>
      </c>
      <c r="I367" s="194"/>
      <c r="J367" s="195">
        <f>ROUND(I367*H367,2)</f>
        <v>0</v>
      </c>
      <c r="K367" s="191" t="s">
        <v>725</v>
      </c>
      <c r="L367" s="61"/>
      <c r="M367" s="196" t="s">
        <v>615</v>
      </c>
      <c r="N367" s="197" t="s">
        <v>630</v>
      </c>
      <c r="O367" s="42"/>
      <c r="P367" s="198">
        <f>O367*H367</f>
        <v>0</v>
      </c>
      <c r="Q367" s="198">
        <v>0</v>
      </c>
      <c r="R367" s="198">
        <f>Q367*H367</f>
        <v>0</v>
      </c>
      <c r="S367" s="198">
        <v>0</v>
      </c>
      <c r="T367" s="199">
        <f>S367*H367</f>
        <v>0</v>
      </c>
      <c r="AR367" s="23" t="s">
        <v>726</v>
      </c>
      <c r="AT367" s="23" t="s">
        <v>721</v>
      </c>
      <c r="AU367" s="23" t="s">
        <v>669</v>
      </c>
      <c r="AY367" s="23" t="s">
        <v>719</v>
      </c>
      <c r="BE367" s="200">
        <f>IF(N367="základní",J367,0)</f>
        <v>0</v>
      </c>
      <c r="BF367" s="200">
        <f>IF(N367="snížená",J367,0)</f>
        <v>0</v>
      </c>
      <c r="BG367" s="200">
        <f>IF(N367="zákl. přenesená",J367,0)</f>
        <v>0</v>
      </c>
      <c r="BH367" s="200">
        <f>IF(N367="sníž. přenesená",J367,0)</f>
        <v>0</v>
      </c>
      <c r="BI367" s="200">
        <f>IF(N367="nulová",J367,0)</f>
        <v>0</v>
      </c>
      <c r="BJ367" s="23" t="s">
        <v>602</v>
      </c>
      <c r="BK367" s="200">
        <f>ROUND(I367*H367,2)</f>
        <v>0</v>
      </c>
      <c r="BL367" s="23" t="s">
        <v>726</v>
      </c>
      <c r="BM367" s="23" t="s">
        <v>466</v>
      </c>
    </row>
    <row r="368" spans="2:47" s="1" customFormat="1" ht="72">
      <c r="B368" s="41"/>
      <c r="C368" s="63"/>
      <c r="D368" s="201" t="s">
        <v>728</v>
      </c>
      <c r="E368" s="63"/>
      <c r="F368" s="202" t="s">
        <v>467</v>
      </c>
      <c r="G368" s="63"/>
      <c r="H368" s="63"/>
      <c r="I368" s="159"/>
      <c r="J368" s="63"/>
      <c r="K368" s="63"/>
      <c r="L368" s="61"/>
      <c r="M368" s="203"/>
      <c r="N368" s="42"/>
      <c r="O368" s="42"/>
      <c r="P368" s="42"/>
      <c r="Q368" s="42"/>
      <c r="R368" s="42"/>
      <c r="S368" s="42"/>
      <c r="T368" s="78"/>
      <c r="AT368" s="23" t="s">
        <v>728</v>
      </c>
      <c r="AU368" s="23" t="s">
        <v>669</v>
      </c>
    </row>
    <row r="369" spans="2:63" s="10" customFormat="1" ht="37.35" customHeight="1">
      <c r="B369" s="172"/>
      <c r="C369" s="173"/>
      <c r="D369" s="174" t="s">
        <v>658</v>
      </c>
      <c r="E369" s="175" t="s">
        <v>468</v>
      </c>
      <c r="F369" s="175" t="s">
        <v>469</v>
      </c>
      <c r="G369" s="173"/>
      <c r="H369" s="173"/>
      <c r="I369" s="176"/>
      <c r="J369" s="177">
        <f>BK369</f>
        <v>0</v>
      </c>
      <c r="K369" s="173"/>
      <c r="L369" s="178"/>
      <c r="M369" s="179"/>
      <c r="N369" s="180"/>
      <c r="O369" s="180"/>
      <c r="P369" s="181">
        <f>P370+P385+P394</f>
        <v>0</v>
      </c>
      <c r="Q369" s="180"/>
      <c r="R369" s="181">
        <f>R370+R385+R394</f>
        <v>0.17425704000000003</v>
      </c>
      <c r="S369" s="180"/>
      <c r="T369" s="182">
        <f>T370+T385+T394</f>
        <v>0.0325</v>
      </c>
      <c r="AR369" s="183" t="s">
        <v>669</v>
      </c>
      <c r="AT369" s="184" t="s">
        <v>658</v>
      </c>
      <c r="AU369" s="184" t="s">
        <v>659</v>
      </c>
      <c r="AY369" s="183" t="s">
        <v>719</v>
      </c>
      <c r="BK369" s="185">
        <f>BK370+BK385+BK394</f>
        <v>0</v>
      </c>
    </row>
    <row r="370" spans="2:63" s="10" customFormat="1" ht="19.95" customHeight="1">
      <c r="B370" s="172"/>
      <c r="C370" s="173"/>
      <c r="D370" s="186" t="s">
        <v>658</v>
      </c>
      <c r="E370" s="187" t="s">
        <v>470</v>
      </c>
      <c r="F370" s="187" t="s">
        <v>471</v>
      </c>
      <c r="G370" s="173"/>
      <c r="H370" s="173"/>
      <c r="I370" s="176"/>
      <c r="J370" s="188">
        <f>BK370</f>
        <v>0</v>
      </c>
      <c r="K370" s="173"/>
      <c r="L370" s="178"/>
      <c r="M370" s="179"/>
      <c r="N370" s="180"/>
      <c r="O370" s="180"/>
      <c r="P370" s="181">
        <f>SUM(P371:P384)</f>
        <v>0</v>
      </c>
      <c r="Q370" s="180"/>
      <c r="R370" s="181">
        <f>SUM(R371:R384)</f>
        <v>0.00938784</v>
      </c>
      <c r="S370" s="180"/>
      <c r="T370" s="182">
        <f>SUM(T371:T384)</f>
        <v>0</v>
      </c>
      <c r="AR370" s="183" t="s">
        <v>669</v>
      </c>
      <c r="AT370" s="184" t="s">
        <v>658</v>
      </c>
      <c r="AU370" s="184" t="s">
        <v>602</v>
      </c>
      <c r="AY370" s="183" t="s">
        <v>719</v>
      </c>
      <c r="BK370" s="185">
        <f>SUM(BK371:BK384)</f>
        <v>0</v>
      </c>
    </row>
    <row r="371" spans="2:65" s="1" customFormat="1" ht="31.5" customHeight="1">
      <c r="B371" s="41"/>
      <c r="C371" s="189" t="s">
        <v>472</v>
      </c>
      <c r="D371" s="189" t="s">
        <v>721</v>
      </c>
      <c r="E371" s="190" t="s">
        <v>473</v>
      </c>
      <c r="F371" s="191" t="s">
        <v>474</v>
      </c>
      <c r="G371" s="192" t="s">
        <v>186</v>
      </c>
      <c r="H371" s="193">
        <v>7.276</v>
      </c>
      <c r="I371" s="194"/>
      <c r="J371" s="195">
        <f>ROUND(I371*H371,2)</f>
        <v>0</v>
      </c>
      <c r="K371" s="191" t="s">
        <v>725</v>
      </c>
      <c r="L371" s="61"/>
      <c r="M371" s="196" t="s">
        <v>615</v>
      </c>
      <c r="N371" s="197" t="s">
        <v>630</v>
      </c>
      <c r="O371" s="42"/>
      <c r="P371" s="198">
        <f>O371*H371</f>
        <v>0</v>
      </c>
      <c r="Q371" s="198">
        <v>0.00084</v>
      </c>
      <c r="R371" s="198">
        <f>Q371*H371</f>
        <v>0.00611184</v>
      </c>
      <c r="S371" s="198">
        <v>0</v>
      </c>
      <c r="T371" s="199">
        <f>S371*H371</f>
        <v>0</v>
      </c>
      <c r="AR371" s="23" t="s">
        <v>230</v>
      </c>
      <c r="AT371" s="23" t="s">
        <v>721</v>
      </c>
      <c r="AU371" s="23" t="s">
        <v>669</v>
      </c>
      <c r="AY371" s="23" t="s">
        <v>719</v>
      </c>
      <c r="BE371" s="200">
        <f>IF(N371="základní",J371,0)</f>
        <v>0</v>
      </c>
      <c r="BF371" s="200">
        <f>IF(N371="snížená",J371,0)</f>
        <v>0</v>
      </c>
      <c r="BG371" s="200">
        <f>IF(N371="zákl. přenesená",J371,0)</f>
        <v>0</v>
      </c>
      <c r="BH371" s="200">
        <f>IF(N371="sníž. přenesená",J371,0)</f>
        <v>0</v>
      </c>
      <c r="BI371" s="200">
        <f>IF(N371="nulová",J371,0)</f>
        <v>0</v>
      </c>
      <c r="BJ371" s="23" t="s">
        <v>602</v>
      </c>
      <c r="BK371" s="200">
        <f>ROUND(I371*H371,2)</f>
        <v>0</v>
      </c>
      <c r="BL371" s="23" t="s">
        <v>230</v>
      </c>
      <c r="BM371" s="23" t="s">
        <v>475</v>
      </c>
    </row>
    <row r="372" spans="2:47" s="1" customFormat="1" ht="36">
      <c r="B372" s="41"/>
      <c r="C372" s="63"/>
      <c r="D372" s="201" t="s">
        <v>728</v>
      </c>
      <c r="E372" s="63"/>
      <c r="F372" s="202" t="s">
        <v>476</v>
      </c>
      <c r="G372" s="63"/>
      <c r="H372" s="63"/>
      <c r="I372" s="159"/>
      <c r="J372" s="63"/>
      <c r="K372" s="63"/>
      <c r="L372" s="61"/>
      <c r="M372" s="203"/>
      <c r="N372" s="42"/>
      <c r="O372" s="42"/>
      <c r="P372" s="42"/>
      <c r="Q372" s="42"/>
      <c r="R372" s="42"/>
      <c r="S372" s="42"/>
      <c r="T372" s="78"/>
      <c r="AT372" s="23" t="s">
        <v>728</v>
      </c>
      <c r="AU372" s="23" t="s">
        <v>669</v>
      </c>
    </row>
    <row r="373" spans="2:51" s="11" customFormat="1" ht="13.5">
      <c r="B373" s="204"/>
      <c r="C373" s="205"/>
      <c r="D373" s="201" t="s">
        <v>730</v>
      </c>
      <c r="E373" s="206" t="s">
        <v>615</v>
      </c>
      <c r="F373" s="207" t="s">
        <v>226</v>
      </c>
      <c r="G373" s="205"/>
      <c r="H373" s="208" t="s">
        <v>615</v>
      </c>
      <c r="I373" s="209"/>
      <c r="J373" s="205"/>
      <c r="K373" s="205"/>
      <c r="L373" s="210"/>
      <c r="M373" s="211"/>
      <c r="N373" s="212"/>
      <c r="O373" s="212"/>
      <c r="P373" s="212"/>
      <c r="Q373" s="212"/>
      <c r="R373" s="212"/>
      <c r="S373" s="212"/>
      <c r="T373" s="213"/>
      <c r="AT373" s="214" t="s">
        <v>730</v>
      </c>
      <c r="AU373" s="214" t="s">
        <v>669</v>
      </c>
      <c r="AV373" s="11" t="s">
        <v>602</v>
      </c>
      <c r="AW373" s="11" t="s">
        <v>620</v>
      </c>
      <c r="AX373" s="11" t="s">
        <v>659</v>
      </c>
      <c r="AY373" s="214" t="s">
        <v>719</v>
      </c>
    </row>
    <row r="374" spans="2:51" s="11" customFormat="1" ht="13.5">
      <c r="B374" s="204"/>
      <c r="C374" s="205"/>
      <c r="D374" s="201" t="s">
        <v>730</v>
      </c>
      <c r="E374" s="206" t="s">
        <v>615</v>
      </c>
      <c r="F374" s="207" t="s">
        <v>228</v>
      </c>
      <c r="G374" s="205"/>
      <c r="H374" s="208" t="s">
        <v>615</v>
      </c>
      <c r="I374" s="209"/>
      <c r="J374" s="205"/>
      <c r="K374" s="205"/>
      <c r="L374" s="210"/>
      <c r="M374" s="211"/>
      <c r="N374" s="212"/>
      <c r="O374" s="212"/>
      <c r="P374" s="212"/>
      <c r="Q374" s="212"/>
      <c r="R374" s="212"/>
      <c r="S374" s="212"/>
      <c r="T374" s="213"/>
      <c r="AT374" s="214" t="s">
        <v>730</v>
      </c>
      <c r="AU374" s="214" t="s">
        <v>669</v>
      </c>
      <c r="AV374" s="11" t="s">
        <v>602</v>
      </c>
      <c r="AW374" s="11" t="s">
        <v>620</v>
      </c>
      <c r="AX374" s="11" t="s">
        <v>659</v>
      </c>
      <c r="AY374" s="214" t="s">
        <v>719</v>
      </c>
    </row>
    <row r="375" spans="2:51" s="12" customFormat="1" ht="13.5">
      <c r="B375" s="215"/>
      <c r="C375" s="216"/>
      <c r="D375" s="201" t="s">
        <v>730</v>
      </c>
      <c r="E375" s="217" t="s">
        <v>615</v>
      </c>
      <c r="F375" s="218" t="s">
        <v>229</v>
      </c>
      <c r="G375" s="216"/>
      <c r="H375" s="219">
        <v>7.276</v>
      </c>
      <c r="I375" s="220"/>
      <c r="J375" s="216"/>
      <c r="K375" s="216"/>
      <c r="L375" s="221"/>
      <c r="M375" s="222"/>
      <c r="N375" s="223"/>
      <c r="O375" s="223"/>
      <c r="P375" s="223"/>
      <c r="Q375" s="223"/>
      <c r="R375" s="223"/>
      <c r="S375" s="223"/>
      <c r="T375" s="224"/>
      <c r="AT375" s="225" t="s">
        <v>730</v>
      </c>
      <c r="AU375" s="225" t="s">
        <v>669</v>
      </c>
      <c r="AV375" s="12" t="s">
        <v>669</v>
      </c>
      <c r="AW375" s="12" t="s">
        <v>620</v>
      </c>
      <c r="AX375" s="12" t="s">
        <v>659</v>
      </c>
      <c r="AY375" s="225" t="s">
        <v>719</v>
      </c>
    </row>
    <row r="376" spans="2:51" s="13" customFormat="1" ht="13.5">
      <c r="B376" s="226"/>
      <c r="C376" s="227"/>
      <c r="D376" s="228" t="s">
        <v>730</v>
      </c>
      <c r="E376" s="229" t="s">
        <v>615</v>
      </c>
      <c r="F376" s="230" t="s">
        <v>733</v>
      </c>
      <c r="G376" s="227"/>
      <c r="H376" s="231">
        <v>7.276</v>
      </c>
      <c r="I376" s="232"/>
      <c r="J376" s="227"/>
      <c r="K376" s="227"/>
      <c r="L376" s="233"/>
      <c r="M376" s="234"/>
      <c r="N376" s="235"/>
      <c r="O376" s="235"/>
      <c r="P376" s="235"/>
      <c r="Q376" s="235"/>
      <c r="R376" s="235"/>
      <c r="S376" s="235"/>
      <c r="T376" s="236"/>
      <c r="AT376" s="237" t="s">
        <v>730</v>
      </c>
      <c r="AU376" s="237" t="s">
        <v>669</v>
      </c>
      <c r="AV376" s="13" t="s">
        <v>726</v>
      </c>
      <c r="AW376" s="13" t="s">
        <v>620</v>
      </c>
      <c r="AX376" s="13" t="s">
        <v>602</v>
      </c>
      <c r="AY376" s="237" t="s">
        <v>719</v>
      </c>
    </row>
    <row r="377" spans="2:65" s="1" customFormat="1" ht="22.5" customHeight="1">
      <c r="B377" s="41"/>
      <c r="C377" s="189" t="s">
        <v>477</v>
      </c>
      <c r="D377" s="189" t="s">
        <v>721</v>
      </c>
      <c r="E377" s="190" t="s">
        <v>478</v>
      </c>
      <c r="F377" s="191" t="s">
        <v>479</v>
      </c>
      <c r="G377" s="192" t="s">
        <v>257</v>
      </c>
      <c r="H377" s="193">
        <v>11.7</v>
      </c>
      <c r="I377" s="194"/>
      <c r="J377" s="195">
        <f>ROUND(I377*H377,2)</f>
        <v>0</v>
      </c>
      <c r="K377" s="191" t="s">
        <v>725</v>
      </c>
      <c r="L377" s="61"/>
      <c r="M377" s="196" t="s">
        <v>615</v>
      </c>
      <c r="N377" s="197" t="s">
        <v>630</v>
      </c>
      <c r="O377" s="42"/>
      <c r="P377" s="198">
        <f>O377*H377</f>
        <v>0</v>
      </c>
      <c r="Q377" s="198">
        <v>0.00028</v>
      </c>
      <c r="R377" s="198">
        <f>Q377*H377</f>
        <v>0.0032759999999999994</v>
      </c>
      <c r="S377" s="198">
        <v>0</v>
      </c>
      <c r="T377" s="199">
        <f>S377*H377</f>
        <v>0</v>
      </c>
      <c r="AR377" s="23" t="s">
        <v>230</v>
      </c>
      <c r="AT377" s="23" t="s">
        <v>721</v>
      </c>
      <c r="AU377" s="23" t="s">
        <v>669</v>
      </c>
      <c r="AY377" s="23" t="s">
        <v>719</v>
      </c>
      <c r="BE377" s="200">
        <f>IF(N377="základní",J377,0)</f>
        <v>0</v>
      </c>
      <c r="BF377" s="200">
        <f>IF(N377="snížená",J377,0)</f>
        <v>0</v>
      </c>
      <c r="BG377" s="200">
        <f>IF(N377="zákl. přenesená",J377,0)</f>
        <v>0</v>
      </c>
      <c r="BH377" s="200">
        <f>IF(N377="sníž. přenesená",J377,0)</f>
        <v>0</v>
      </c>
      <c r="BI377" s="200">
        <f>IF(N377="nulová",J377,0)</f>
        <v>0</v>
      </c>
      <c r="BJ377" s="23" t="s">
        <v>602</v>
      </c>
      <c r="BK377" s="200">
        <f>ROUND(I377*H377,2)</f>
        <v>0</v>
      </c>
      <c r="BL377" s="23" t="s">
        <v>230</v>
      </c>
      <c r="BM377" s="23" t="s">
        <v>480</v>
      </c>
    </row>
    <row r="378" spans="2:47" s="1" customFormat="1" ht="36">
      <c r="B378" s="41"/>
      <c r="C378" s="63"/>
      <c r="D378" s="201" t="s">
        <v>728</v>
      </c>
      <c r="E378" s="63"/>
      <c r="F378" s="202" t="s">
        <v>476</v>
      </c>
      <c r="G378" s="63"/>
      <c r="H378" s="63"/>
      <c r="I378" s="159"/>
      <c r="J378" s="63"/>
      <c r="K378" s="63"/>
      <c r="L378" s="61"/>
      <c r="M378" s="203"/>
      <c r="N378" s="42"/>
      <c r="O378" s="42"/>
      <c r="P378" s="42"/>
      <c r="Q378" s="42"/>
      <c r="R378" s="42"/>
      <c r="S378" s="42"/>
      <c r="T378" s="78"/>
      <c r="AT378" s="23" t="s">
        <v>728</v>
      </c>
      <c r="AU378" s="23" t="s">
        <v>669</v>
      </c>
    </row>
    <row r="379" spans="2:51" s="11" customFormat="1" ht="13.5">
      <c r="B379" s="204"/>
      <c r="C379" s="205"/>
      <c r="D379" s="201" t="s">
        <v>730</v>
      </c>
      <c r="E379" s="206" t="s">
        <v>615</v>
      </c>
      <c r="F379" s="207" t="s">
        <v>226</v>
      </c>
      <c r="G379" s="205"/>
      <c r="H379" s="208" t="s">
        <v>615</v>
      </c>
      <c r="I379" s="209"/>
      <c r="J379" s="205"/>
      <c r="K379" s="205"/>
      <c r="L379" s="210"/>
      <c r="M379" s="211"/>
      <c r="N379" s="212"/>
      <c r="O379" s="212"/>
      <c r="P379" s="212"/>
      <c r="Q379" s="212"/>
      <c r="R379" s="212"/>
      <c r="S379" s="212"/>
      <c r="T379" s="213"/>
      <c r="AT379" s="214" t="s">
        <v>730</v>
      </c>
      <c r="AU379" s="214" t="s">
        <v>669</v>
      </c>
      <c r="AV379" s="11" t="s">
        <v>602</v>
      </c>
      <c r="AW379" s="11" t="s">
        <v>620</v>
      </c>
      <c r="AX379" s="11" t="s">
        <v>659</v>
      </c>
      <c r="AY379" s="214" t="s">
        <v>719</v>
      </c>
    </row>
    <row r="380" spans="2:51" s="11" customFormat="1" ht="13.5">
      <c r="B380" s="204"/>
      <c r="C380" s="205"/>
      <c r="D380" s="201" t="s">
        <v>730</v>
      </c>
      <c r="E380" s="206" t="s">
        <v>615</v>
      </c>
      <c r="F380" s="207" t="s">
        <v>228</v>
      </c>
      <c r="G380" s="205"/>
      <c r="H380" s="208" t="s">
        <v>615</v>
      </c>
      <c r="I380" s="209"/>
      <c r="J380" s="205"/>
      <c r="K380" s="205"/>
      <c r="L380" s="210"/>
      <c r="M380" s="211"/>
      <c r="N380" s="212"/>
      <c r="O380" s="212"/>
      <c r="P380" s="212"/>
      <c r="Q380" s="212"/>
      <c r="R380" s="212"/>
      <c r="S380" s="212"/>
      <c r="T380" s="213"/>
      <c r="AT380" s="214" t="s">
        <v>730</v>
      </c>
      <c r="AU380" s="214" t="s">
        <v>669</v>
      </c>
      <c r="AV380" s="11" t="s">
        <v>602</v>
      </c>
      <c r="AW380" s="11" t="s">
        <v>620</v>
      </c>
      <c r="AX380" s="11" t="s">
        <v>659</v>
      </c>
      <c r="AY380" s="214" t="s">
        <v>719</v>
      </c>
    </row>
    <row r="381" spans="2:51" s="12" customFormat="1" ht="13.5">
      <c r="B381" s="215"/>
      <c r="C381" s="216"/>
      <c r="D381" s="201" t="s">
        <v>730</v>
      </c>
      <c r="E381" s="217" t="s">
        <v>615</v>
      </c>
      <c r="F381" s="218" t="s">
        <v>481</v>
      </c>
      <c r="G381" s="216"/>
      <c r="H381" s="219">
        <v>11.7</v>
      </c>
      <c r="I381" s="220"/>
      <c r="J381" s="216"/>
      <c r="K381" s="216"/>
      <c r="L381" s="221"/>
      <c r="M381" s="222"/>
      <c r="N381" s="223"/>
      <c r="O381" s="223"/>
      <c r="P381" s="223"/>
      <c r="Q381" s="223"/>
      <c r="R381" s="223"/>
      <c r="S381" s="223"/>
      <c r="T381" s="224"/>
      <c r="AT381" s="225" t="s">
        <v>730</v>
      </c>
      <c r="AU381" s="225" t="s">
        <v>669</v>
      </c>
      <c r="AV381" s="12" t="s">
        <v>669</v>
      </c>
      <c r="AW381" s="12" t="s">
        <v>620</v>
      </c>
      <c r="AX381" s="12" t="s">
        <v>659</v>
      </c>
      <c r="AY381" s="225" t="s">
        <v>719</v>
      </c>
    </row>
    <row r="382" spans="2:51" s="13" customFormat="1" ht="13.5">
      <c r="B382" s="226"/>
      <c r="C382" s="227"/>
      <c r="D382" s="228" t="s">
        <v>730</v>
      </c>
      <c r="E382" s="229" t="s">
        <v>615</v>
      </c>
      <c r="F382" s="230" t="s">
        <v>733</v>
      </c>
      <c r="G382" s="227"/>
      <c r="H382" s="231">
        <v>11.7</v>
      </c>
      <c r="I382" s="232"/>
      <c r="J382" s="227"/>
      <c r="K382" s="227"/>
      <c r="L382" s="233"/>
      <c r="M382" s="234"/>
      <c r="N382" s="235"/>
      <c r="O382" s="235"/>
      <c r="P382" s="235"/>
      <c r="Q382" s="235"/>
      <c r="R382" s="235"/>
      <c r="S382" s="235"/>
      <c r="T382" s="236"/>
      <c r="AT382" s="237" t="s">
        <v>730</v>
      </c>
      <c r="AU382" s="237" t="s">
        <v>669</v>
      </c>
      <c r="AV382" s="13" t="s">
        <v>726</v>
      </c>
      <c r="AW382" s="13" t="s">
        <v>620</v>
      </c>
      <c r="AX382" s="13" t="s">
        <v>602</v>
      </c>
      <c r="AY382" s="237" t="s">
        <v>719</v>
      </c>
    </row>
    <row r="383" spans="2:65" s="1" customFormat="1" ht="44.25" customHeight="1">
      <c r="B383" s="41"/>
      <c r="C383" s="189" t="s">
        <v>482</v>
      </c>
      <c r="D383" s="189" t="s">
        <v>721</v>
      </c>
      <c r="E383" s="190" t="s">
        <v>483</v>
      </c>
      <c r="F383" s="191" t="s">
        <v>484</v>
      </c>
      <c r="G383" s="192" t="s">
        <v>179</v>
      </c>
      <c r="H383" s="193">
        <v>0.009</v>
      </c>
      <c r="I383" s="194"/>
      <c r="J383" s="195">
        <f>ROUND(I383*H383,2)</f>
        <v>0</v>
      </c>
      <c r="K383" s="191" t="s">
        <v>725</v>
      </c>
      <c r="L383" s="61"/>
      <c r="M383" s="196" t="s">
        <v>615</v>
      </c>
      <c r="N383" s="197" t="s">
        <v>630</v>
      </c>
      <c r="O383" s="42"/>
      <c r="P383" s="198">
        <f>O383*H383</f>
        <v>0</v>
      </c>
      <c r="Q383" s="198">
        <v>0</v>
      </c>
      <c r="R383" s="198">
        <f>Q383*H383</f>
        <v>0</v>
      </c>
      <c r="S383" s="198">
        <v>0</v>
      </c>
      <c r="T383" s="199">
        <f>S383*H383</f>
        <v>0</v>
      </c>
      <c r="AR383" s="23" t="s">
        <v>230</v>
      </c>
      <c r="AT383" s="23" t="s">
        <v>721</v>
      </c>
      <c r="AU383" s="23" t="s">
        <v>669</v>
      </c>
      <c r="AY383" s="23" t="s">
        <v>719</v>
      </c>
      <c r="BE383" s="200">
        <f>IF(N383="základní",J383,0)</f>
        <v>0</v>
      </c>
      <c r="BF383" s="200">
        <f>IF(N383="snížená",J383,0)</f>
        <v>0</v>
      </c>
      <c r="BG383" s="200">
        <f>IF(N383="zákl. přenesená",J383,0)</f>
        <v>0</v>
      </c>
      <c r="BH383" s="200">
        <f>IF(N383="sníž. přenesená",J383,0)</f>
        <v>0</v>
      </c>
      <c r="BI383" s="200">
        <f>IF(N383="nulová",J383,0)</f>
        <v>0</v>
      </c>
      <c r="BJ383" s="23" t="s">
        <v>602</v>
      </c>
      <c r="BK383" s="200">
        <f>ROUND(I383*H383,2)</f>
        <v>0</v>
      </c>
      <c r="BL383" s="23" t="s">
        <v>230</v>
      </c>
      <c r="BM383" s="23" t="s">
        <v>485</v>
      </c>
    </row>
    <row r="384" spans="2:47" s="1" customFormat="1" ht="108">
      <c r="B384" s="41"/>
      <c r="C384" s="63"/>
      <c r="D384" s="201" t="s">
        <v>728</v>
      </c>
      <c r="E384" s="63"/>
      <c r="F384" s="202" t="s">
        <v>486</v>
      </c>
      <c r="G384" s="63"/>
      <c r="H384" s="63"/>
      <c r="I384" s="159"/>
      <c r="J384" s="63"/>
      <c r="K384" s="63"/>
      <c r="L384" s="61"/>
      <c r="M384" s="203"/>
      <c r="N384" s="42"/>
      <c r="O384" s="42"/>
      <c r="P384" s="42"/>
      <c r="Q384" s="42"/>
      <c r="R384" s="42"/>
      <c r="S384" s="42"/>
      <c r="T384" s="78"/>
      <c r="AT384" s="23" t="s">
        <v>728</v>
      </c>
      <c r="AU384" s="23" t="s">
        <v>669</v>
      </c>
    </row>
    <row r="385" spans="2:63" s="10" customFormat="1" ht="29.85" customHeight="1">
      <c r="B385" s="172"/>
      <c r="C385" s="173"/>
      <c r="D385" s="186" t="s">
        <v>658</v>
      </c>
      <c r="E385" s="187" t="s">
        <v>487</v>
      </c>
      <c r="F385" s="187" t="s">
        <v>488</v>
      </c>
      <c r="G385" s="173"/>
      <c r="H385" s="173"/>
      <c r="I385" s="176"/>
      <c r="J385" s="188">
        <f>BK385</f>
        <v>0</v>
      </c>
      <c r="K385" s="173"/>
      <c r="L385" s="178"/>
      <c r="M385" s="179"/>
      <c r="N385" s="180"/>
      <c r="O385" s="180"/>
      <c r="P385" s="181">
        <f>SUM(P386:P393)</f>
        <v>0</v>
      </c>
      <c r="Q385" s="180"/>
      <c r="R385" s="181">
        <f>SUM(R386:R393)</f>
        <v>0</v>
      </c>
      <c r="S385" s="180"/>
      <c r="T385" s="182">
        <f>SUM(T386:T393)</f>
        <v>0.0325</v>
      </c>
      <c r="AR385" s="183" t="s">
        <v>669</v>
      </c>
      <c r="AT385" s="184" t="s">
        <v>658</v>
      </c>
      <c r="AU385" s="184" t="s">
        <v>602</v>
      </c>
      <c r="AY385" s="183" t="s">
        <v>719</v>
      </c>
      <c r="BK385" s="185">
        <f>SUM(BK386:BK393)</f>
        <v>0</v>
      </c>
    </row>
    <row r="386" spans="2:65" s="1" customFormat="1" ht="22.5" customHeight="1">
      <c r="B386" s="41"/>
      <c r="C386" s="189" t="s">
        <v>220</v>
      </c>
      <c r="D386" s="189" t="s">
        <v>721</v>
      </c>
      <c r="E386" s="190" t="s">
        <v>489</v>
      </c>
      <c r="F386" s="191" t="s">
        <v>490</v>
      </c>
      <c r="G386" s="192" t="s">
        <v>257</v>
      </c>
      <c r="H386" s="193">
        <v>12.5</v>
      </c>
      <c r="I386" s="194"/>
      <c r="J386" s="195">
        <f>ROUND(I386*H386,2)</f>
        <v>0</v>
      </c>
      <c r="K386" s="191" t="s">
        <v>725</v>
      </c>
      <c r="L386" s="61"/>
      <c r="M386" s="196" t="s">
        <v>615</v>
      </c>
      <c r="N386" s="197" t="s">
        <v>630</v>
      </c>
      <c r="O386" s="42"/>
      <c r="P386" s="198">
        <f>O386*H386</f>
        <v>0</v>
      </c>
      <c r="Q386" s="198">
        <v>0</v>
      </c>
      <c r="R386" s="198">
        <f>Q386*H386</f>
        <v>0</v>
      </c>
      <c r="S386" s="198">
        <v>0.0026</v>
      </c>
      <c r="T386" s="199">
        <f>S386*H386</f>
        <v>0.0325</v>
      </c>
      <c r="AR386" s="23" t="s">
        <v>230</v>
      </c>
      <c r="AT386" s="23" t="s">
        <v>721</v>
      </c>
      <c r="AU386" s="23" t="s">
        <v>669</v>
      </c>
      <c r="AY386" s="23" t="s">
        <v>719</v>
      </c>
      <c r="BE386" s="200">
        <f>IF(N386="základní",J386,0)</f>
        <v>0</v>
      </c>
      <c r="BF386" s="200">
        <f>IF(N386="snížená",J386,0)</f>
        <v>0</v>
      </c>
      <c r="BG386" s="200">
        <f>IF(N386="zákl. přenesená",J386,0)</f>
        <v>0</v>
      </c>
      <c r="BH386" s="200">
        <f>IF(N386="sníž. přenesená",J386,0)</f>
        <v>0</v>
      </c>
      <c r="BI386" s="200">
        <f>IF(N386="nulová",J386,0)</f>
        <v>0</v>
      </c>
      <c r="BJ386" s="23" t="s">
        <v>602</v>
      </c>
      <c r="BK386" s="200">
        <f>ROUND(I386*H386,2)</f>
        <v>0</v>
      </c>
      <c r="BL386" s="23" t="s">
        <v>230</v>
      </c>
      <c r="BM386" s="23" t="s">
        <v>491</v>
      </c>
    </row>
    <row r="387" spans="2:51" s="11" customFormat="1" ht="13.5">
      <c r="B387" s="204"/>
      <c r="C387" s="205"/>
      <c r="D387" s="201" t="s">
        <v>730</v>
      </c>
      <c r="E387" s="206" t="s">
        <v>615</v>
      </c>
      <c r="F387" s="207" t="s">
        <v>213</v>
      </c>
      <c r="G387" s="205"/>
      <c r="H387" s="208" t="s">
        <v>615</v>
      </c>
      <c r="I387" s="209"/>
      <c r="J387" s="205"/>
      <c r="K387" s="205"/>
      <c r="L387" s="210"/>
      <c r="M387" s="211"/>
      <c r="N387" s="212"/>
      <c r="O387" s="212"/>
      <c r="P387" s="212"/>
      <c r="Q387" s="212"/>
      <c r="R387" s="212"/>
      <c r="S387" s="212"/>
      <c r="T387" s="213"/>
      <c r="AT387" s="214" t="s">
        <v>730</v>
      </c>
      <c r="AU387" s="214" t="s">
        <v>669</v>
      </c>
      <c r="AV387" s="11" t="s">
        <v>602</v>
      </c>
      <c r="AW387" s="11" t="s">
        <v>620</v>
      </c>
      <c r="AX387" s="11" t="s">
        <v>659</v>
      </c>
      <c r="AY387" s="214" t="s">
        <v>719</v>
      </c>
    </row>
    <row r="388" spans="2:51" s="11" customFormat="1" ht="13.5">
      <c r="B388" s="204"/>
      <c r="C388" s="205"/>
      <c r="D388" s="201" t="s">
        <v>730</v>
      </c>
      <c r="E388" s="206" t="s">
        <v>615</v>
      </c>
      <c r="F388" s="207" t="s">
        <v>492</v>
      </c>
      <c r="G388" s="205"/>
      <c r="H388" s="208" t="s">
        <v>615</v>
      </c>
      <c r="I388" s="209"/>
      <c r="J388" s="205"/>
      <c r="K388" s="205"/>
      <c r="L388" s="210"/>
      <c r="M388" s="211"/>
      <c r="N388" s="212"/>
      <c r="O388" s="212"/>
      <c r="P388" s="212"/>
      <c r="Q388" s="212"/>
      <c r="R388" s="212"/>
      <c r="S388" s="212"/>
      <c r="T388" s="213"/>
      <c r="AT388" s="214" t="s">
        <v>730</v>
      </c>
      <c r="AU388" s="214" t="s">
        <v>669</v>
      </c>
      <c r="AV388" s="11" t="s">
        <v>602</v>
      </c>
      <c r="AW388" s="11" t="s">
        <v>620</v>
      </c>
      <c r="AX388" s="11" t="s">
        <v>659</v>
      </c>
      <c r="AY388" s="214" t="s">
        <v>719</v>
      </c>
    </row>
    <row r="389" spans="2:51" s="12" customFormat="1" ht="13.5">
      <c r="B389" s="215"/>
      <c r="C389" s="216"/>
      <c r="D389" s="228" t="s">
        <v>730</v>
      </c>
      <c r="E389" s="238" t="s">
        <v>615</v>
      </c>
      <c r="F389" s="239" t="s">
        <v>493</v>
      </c>
      <c r="G389" s="216"/>
      <c r="H389" s="240">
        <v>12.5</v>
      </c>
      <c r="I389" s="220"/>
      <c r="J389" s="216"/>
      <c r="K389" s="216"/>
      <c r="L389" s="221"/>
      <c r="M389" s="222"/>
      <c r="N389" s="223"/>
      <c r="O389" s="223"/>
      <c r="P389" s="223"/>
      <c r="Q389" s="223"/>
      <c r="R389" s="223"/>
      <c r="S389" s="223"/>
      <c r="T389" s="224"/>
      <c r="AT389" s="225" t="s">
        <v>730</v>
      </c>
      <c r="AU389" s="225" t="s">
        <v>669</v>
      </c>
      <c r="AV389" s="12" t="s">
        <v>669</v>
      </c>
      <c r="AW389" s="12" t="s">
        <v>620</v>
      </c>
      <c r="AX389" s="12" t="s">
        <v>602</v>
      </c>
      <c r="AY389" s="225" t="s">
        <v>719</v>
      </c>
    </row>
    <row r="390" spans="2:65" s="1" customFormat="1" ht="22.5" customHeight="1">
      <c r="B390" s="41"/>
      <c r="C390" s="189" t="s">
        <v>327</v>
      </c>
      <c r="D390" s="189" t="s">
        <v>721</v>
      </c>
      <c r="E390" s="190" t="s">
        <v>494</v>
      </c>
      <c r="F390" s="191" t="s">
        <v>495</v>
      </c>
      <c r="G390" s="192" t="s">
        <v>257</v>
      </c>
      <c r="H390" s="193">
        <v>12.5</v>
      </c>
      <c r="I390" s="194"/>
      <c r="J390" s="195">
        <f>ROUND(I390*H390,2)</f>
        <v>0</v>
      </c>
      <c r="K390" s="191" t="s">
        <v>725</v>
      </c>
      <c r="L390" s="61"/>
      <c r="M390" s="196" t="s">
        <v>615</v>
      </c>
      <c r="N390" s="197" t="s">
        <v>630</v>
      </c>
      <c r="O390" s="42"/>
      <c r="P390" s="198">
        <f>O390*H390</f>
        <v>0</v>
      </c>
      <c r="Q390" s="198">
        <v>0</v>
      </c>
      <c r="R390" s="198">
        <f>Q390*H390</f>
        <v>0</v>
      </c>
      <c r="S390" s="198">
        <v>0</v>
      </c>
      <c r="T390" s="199">
        <f>S390*H390</f>
        <v>0</v>
      </c>
      <c r="AR390" s="23" t="s">
        <v>230</v>
      </c>
      <c r="AT390" s="23" t="s">
        <v>721</v>
      </c>
      <c r="AU390" s="23" t="s">
        <v>669</v>
      </c>
      <c r="AY390" s="23" t="s">
        <v>719</v>
      </c>
      <c r="BE390" s="200">
        <f>IF(N390="základní",J390,0)</f>
        <v>0</v>
      </c>
      <c r="BF390" s="200">
        <f>IF(N390="snížená",J390,0)</f>
        <v>0</v>
      </c>
      <c r="BG390" s="200">
        <f>IF(N390="zákl. přenesená",J390,0)</f>
        <v>0</v>
      </c>
      <c r="BH390" s="200">
        <f>IF(N390="sníž. přenesená",J390,0)</f>
        <v>0</v>
      </c>
      <c r="BI390" s="200">
        <f>IF(N390="nulová",J390,0)</f>
        <v>0</v>
      </c>
      <c r="BJ390" s="23" t="s">
        <v>602</v>
      </c>
      <c r="BK390" s="200">
        <f>ROUND(I390*H390,2)</f>
        <v>0</v>
      </c>
      <c r="BL390" s="23" t="s">
        <v>230</v>
      </c>
      <c r="BM390" s="23" t="s">
        <v>496</v>
      </c>
    </row>
    <row r="391" spans="2:51" s="11" customFormat="1" ht="13.5">
      <c r="B391" s="204"/>
      <c r="C391" s="205"/>
      <c r="D391" s="201" t="s">
        <v>730</v>
      </c>
      <c r="E391" s="206" t="s">
        <v>615</v>
      </c>
      <c r="F391" s="207" t="s">
        <v>213</v>
      </c>
      <c r="G391" s="205"/>
      <c r="H391" s="208" t="s">
        <v>615</v>
      </c>
      <c r="I391" s="209"/>
      <c r="J391" s="205"/>
      <c r="K391" s="205"/>
      <c r="L391" s="210"/>
      <c r="M391" s="211"/>
      <c r="N391" s="212"/>
      <c r="O391" s="212"/>
      <c r="P391" s="212"/>
      <c r="Q391" s="212"/>
      <c r="R391" s="212"/>
      <c r="S391" s="212"/>
      <c r="T391" s="213"/>
      <c r="AT391" s="214" t="s">
        <v>730</v>
      </c>
      <c r="AU391" s="214" t="s">
        <v>669</v>
      </c>
      <c r="AV391" s="11" t="s">
        <v>602</v>
      </c>
      <c r="AW391" s="11" t="s">
        <v>620</v>
      </c>
      <c r="AX391" s="11" t="s">
        <v>659</v>
      </c>
      <c r="AY391" s="214" t="s">
        <v>719</v>
      </c>
    </row>
    <row r="392" spans="2:51" s="11" customFormat="1" ht="13.5">
      <c r="B392" s="204"/>
      <c r="C392" s="205"/>
      <c r="D392" s="201" t="s">
        <v>730</v>
      </c>
      <c r="E392" s="206" t="s">
        <v>615</v>
      </c>
      <c r="F392" s="207" t="s">
        <v>497</v>
      </c>
      <c r="G392" s="205"/>
      <c r="H392" s="208" t="s">
        <v>615</v>
      </c>
      <c r="I392" s="209"/>
      <c r="J392" s="205"/>
      <c r="K392" s="205"/>
      <c r="L392" s="210"/>
      <c r="M392" s="211"/>
      <c r="N392" s="212"/>
      <c r="O392" s="212"/>
      <c r="P392" s="212"/>
      <c r="Q392" s="212"/>
      <c r="R392" s="212"/>
      <c r="S392" s="212"/>
      <c r="T392" s="213"/>
      <c r="AT392" s="214" t="s">
        <v>730</v>
      </c>
      <c r="AU392" s="214" t="s">
        <v>669</v>
      </c>
      <c r="AV392" s="11" t="s">
        <v>602</v>
      </c>
      <c r="AW392" s="11" t="s">
        <v>620</v>
      </c>
      <c r="AX392" s="11" t="s">
        <v>659</v>
      </c>
      <c r="AY392" s="214" t="s">
        <v>719</v>
      </c>
    </row>
    <row r="393" spans="2:51" s="12" customFormat="1" ht="13.5">
      <c r="B393" s="215"/>
      <c r="C393" s="216"/>
      <c r="D393" s="201" t="s">
        <v>730</v>
      </c>
      <c r="E393" s="217" t="s">
        <v>615</v>
      </c>
      <c r="F393" s="218" t="s">
        <v>493</v>
      </c>
      <c r="G393" s="216"/>
      <c r="H393" s="219">
        <v>12.5</v>
      </c>
      <c r="I393" s="220"/>
      <c r="J393" s="216"/>
      <c r="K393" s="216"/>
      <c r="L393" s="221"/>
      <c r="M393" s="222"/>
      <c r="N393" s="223"/>
      <c r="O393" s="223"/>
      <c r="P393" s="223"/>
      <c r="Q393" s="223"/>
      <c r="R393" s="223"/>
      <c r="S393" s="223"/>
      <c r="T393" s="224"/>
      <c r="AT393" s="225" t="s">
        <v>730</v>
      </c>
      <c r="AU393" s="225" t="s">
        <v>669</v>
      </c>
      <c r="AV393" s="12" t="s">
        <v>669</v>
      </c>
      <c r="AW393" s="12" t="s">
        <v>620</v>
      </c>
      <c r="AX393" s="12" t="s">
        <v>602</v>
      </c>
      <c r="AY393" s="225" t="s">
        <v>719</v>
      </c>
    </row>
    <row r="394" spans="2:63" s="10" customFormat="1" ht="29.85" customHeight="1">
      <c r="B394" s="172"/>
      <c r="C394" s="173"/>
      <c r="D394" s="186" t="s">
        <v>658</v>
      </c>
      <c r="E394" s="187" t="s">
        <v>498</v>
      </c>
      <c r="F394" s="187" t="s">
        <v>499</v>
      </c>
      <c r="G394" s="173"/>
      <c r="H394" s="173"/>
      <c r="I394" s="176"/>
      <c r="J394" s="188">
        <f>BK394</f>
        <v>0</v>
      </c>
      <c r="K394" s="173"/>
      <c r="L394" s="178"/>
      <c r="M394" s="179"/>
      <c r="N394" s="180"/>
      <c r="O394" s="180"/>
      <c r="P394" s="181">
        <f>SUM(P395:P400)</f>
        <v>0</v>
      </c>
      <c r="Q394" s="180"/>
      <c r="R394" s="181">
        <f>SUM(R395:R400)</f>
        <v>0.16486920000000002</v>
      </c>
      <c r="S394" s="180"/>
      <c r="T394" s="182">
        <f>SUM(T395:T400)</f>
        <v>0</v>
      </c>
      <c r="AR394" s="183" t="s">
        <v>669</v>
      </c>
      <c r="AT394" s="184" t="s">
        <v>658</v>
      </c>
      <c r="AU394" s="184" t="s">
        <v>602</v>
      </c>
      <c r="AY394" s="183" t="s">
        <v>719</v>
      </c>
      <c r="BK394" s="185">
        <f>SUM(BK395:BK400)</f>
        <v>0</v>
      </c>
    </row>
    <row r="395" spans="2:65" s="1" customFormat="1" ht="31.5" customHeight="1">
      <c r="B395" s="41"/>
      <c r="C395" s="189" t="s">
        <v>500</v>
      </c>
      <c r="D395" s="189" t="s">
        <v>721</v>
      </c>
      <c r="E395" s="190" t="s">
        <v>501</v>
      </c>
      <c r="F395" s="191" t="s">
        <v>502</v>
      </c>
      <c r="G395" s="192" t="s">
        <v>186</v>
      </c>
      <c r="H395" s="193">
        <v>228.985</v>
      </c>
      <c r="I395" s="194"/>
      <c r="J395" s="195">
        <f>ROUND(I395*H395,2)</f>
        <v>0</v>
      </c>
      <c r="K395" s="191" t="s">
        <v>725</v>
      </c>
      <c r="L395" s="61"/>
      <c r="M395" s="196" t="s">
        <v>615</v>
      </c>
      <c r="N395" s="197" t="s">
        <v>630</v>
      </c>
      <c r="O395" s="42"/>
      <c r="P395" s="198">
        <f>O395*H395</f>
        <v>0</v>
      </c>
      <c r="Q395" s="198">
        <v>0.00072</v>
      </c>
      <c r="R395" s="198">
        <f>Q395*H395</f>
        <v>0.16486920000000002</v>
      </c>
      <c r="S395" s="198">
        <v>0</v>
      </c>
      <c r="T395" s="199">
        <f>S395*H395</f>
        <v>0</v>
      </c>
      <c r="AR395" s="23" t="s">
        <v>230</v>
      </c>
      <c r="AT395" s="23" t="s">
        <v>721</v>
      </c>
      <c r="AU395" s="23" t="s">
        <v>669</v>
      </c>
      <c r="AY395" s="23" t="s">
        <v>719</v>
      </c>
      <c r="BE395" s="200">
        <f>IF(N395="základní",J395,0)</f>
        <v>0</v>
      </c>
      <c r="BF395" s="200">
        <f>IF(N395="snížená",J395,0)</f>
        <v>0</v>
      </c>
      <c r="BG395" s="200">
        <f>IF(N395="zákl. přenesená",J395,0)</f>
        <v>0</v>
      </c>
      <c r="BH395" s="200">
        <f>IF(N395="sníž. přenesená",J395,0)</f>
        <v>0</v>
      </c>
      <c r="BI395" s="200">
        <f>IF(N395="nulová",J395,0)</f>
        <v>0</v>
      </c>
      <c r="BJ395" s="23" t="s">
        <v>602</v>
      </c>
      <c r="BK395" s="200">
        <f>ROUND(I395*H395,2)</f>
        <v>0</v>
      </c>
      <c r="BL395" s="23" t="s">
        <v>230</v>
      </c>
      <c r="BM395" s="23" t="s">
        <v>503</v>
      </c>
    </row>
    <row r="396" spans="2:51" s="11" customFormat="1" ht="13.5">
      <c r="B396" s="204"/>
      <c r="C396" s="205"/>
      <c r="D396" s="201" t="s">
        <v>730</v>
      </c>
      <c r="E396" s="206" t="s">
        <v>615</v>
      </c>
      <c r="F396" s="207" t="s">
        <v>245</v>
      </c>
      <c r="G396" s="205"/>
      <c r="H396" s="208" t="s">
        <v>615</v>
      </c>
      <c r="I396" s="209"/>
      <c r="J396" s="205"/>
      <c r="K396" s="205"/>
      <c r="L396" s="210"/>
      <c r="M396" s="211"/>
      <c r="N396" s="212"/>
      <c r="O396" s="212"/>
      <c r="P396" s="212"/>
      <c r="Q396" s="212"/>
      <c r="R396" s="212"/>
      <c r="S396" s="212"/>
      <c r="T396" s="213"/>
      <c r="AT396" s="214" t="s">
        <v>730</v>
      </c>
      <c r="AU396" s="214" t="s">
        <v>669</v>
      </c>
      <c r="AV396" s="11" t="s">
        <v>602</v>
      </c>
      <c r="AW396" s="11" t="s">
        <v>620</v>
      </c>
      <c r="AX396" s="11" t="s">
        <v>659</v>
      </c>
      <c r="AY396" s="214" t="s">
        <v>719</v>
      </c>
    </row>
    <row r="397" spans="2:51" s="12" customFormat="1" ht="13.5">
      <c r="B397" s="215"/>
      <c r="C397" s="216"/>
      <c r="D397" s="201" t="s">
        <v>730</v>
      </c>
      <c r="E397" s="217" t="s">
        <v>615</v>
      </c>
      <c r="F397" s="218" t="s">
        <v>504</v>
      </c>
      <c r="G397" s="216"/>
      <c r="H397" s="219">
        <v>217.861</v>
      </c>
      <c r="I397" s="220"/>
      <c r="J397" s="216"/>
      <c r="K397" s="216"/>
      <c r="L397" s="221"/>
      <c r="M397" s="222"/>
      <c r="N397" s="223"/>
      <c r="O397" s="223"/>
      <c r="P397" s="223"/>
      <c r="Q397" s="223"/>
      <c r="R397" s="223"/>
      <c r="S397" s="223"/>
      <c r="T397" s="224"/>
      <c r="AT397" s="225" t="s">
        <v>730</v>
      </c>
      <c r="AU397" s="225" t="s">
        <v>669</v>
      </c>
      <c r="AV397" s="12" t="s">
        <v>669</v>
      </c>
      <c r="AW397" s="12" t="s">
        <v>620</v>
      </c>
      <c r="AX397" s="12" t="s">
        <v>659</v>
      </c>
      <c r="AY397" s="225" t="s">
        <v>719</v>
      </c>
    </row>
    <row r="398" spans="2:51" s="11" customFormat="1" ht="13.5">
      <c r="B398" s="204"/>
      <c r="C398" s="205"/>
      <c r="D398" s="201" t="s">
        <v>730</v>
      </c>
      <c r="E398" s="206" t="s">
        <v>615</v>
      </c>
      <c r="F398" s="207" t="s">
        <v>226</v>
      </c>
      <c r="G398" s="205"/>
      <c r="H398" s="208" t="s">
        <v>615</v>
      </c>
      <c r="I398" s="209"/>
      <c r="J398" s="205"/>
      <c r="K398" s="205"/>
      <c r="L398" s="210"/>
      <c r="M398" s="211"/>
      <c r="N398" s="212"/>
      <c r="O398" s="212"/>
      <c r="P398" s="212"/>
      <c r="Q398" s="212"/>
      <c r="R398" s="212"/>
      <c r="S398" s="212"/>
      <c r="T398" s="213"/>
      <c r="AT398" s="214" t="s">
        <v>730</v>
      </c>
      <c r="AU398" s="214" t="s">
        <v>669</v>
      </c>
      <c r="AV398" s="11" t="s">
        <v>602</v>
      </c>
      <c r="AW398" s="11" t="s">
        <v>620</v>
      </c>
      <c r="AX398" s="11" t="s">
        <v>659</v>
      </c>
      <c r="AY398" s="214" t="s">
        <v>719</v>
      </c>
    </row>
    <row r="399" spans="2:51" s="12" customFormat="1" ht="13.5">
      <c r="B399" s="215"/>
      <c r="C399" s="216"/>
      <c r="D399" s="201" t="s">
        <v>730</v>
      </c>
      <c r="E399" s="217" t="s">
        <v>615</v>
      </c>
      <c r="F399" s="218" t="s">
        <v>227</v>
      </c>
      <c r="G399" s="216"/>
      <c r="H399" s="219">
        <v>11.124</v>
      </c>
      <c r="I399" s="220"/>
      <c r="J399" s="216"/>
      <c r="K399" s="216"/>
      <c r="L399" s="221"/>
      <c r="M399" s="222"/>
      <c r="N399" s="223"/>
      <c r="O399" s="223"/>
      <c r="P399" s="223"/>
      <c r="Q399" s="223"/>
      <c r="R399" s="223"/>
      <c r="S399" s="223"/>
      <c r="T399" s="224"/>
      <c r="AT399" s="225" t="s">
        <v>730</v>
      </c>
      <c r="AU399" s="225" t="s">
        <v>669</v>
      </c>
      <c r="AV399" s="12" t="s">
        <v>669</v>
      </c>
      <c r="AW399" s="12" t="s">
        <v>620</v>
      </c>
      <c r="AX399" s="12" t="s">
        <v>659</v>
      </c>
      <c r="AY399" s="225" t="s">
        <v>719</v>
      </c>
    </row>
    <row r="400" spans="2:51" s="13" customFormat="1" ht="13.5">
      <c r="B400" s="226"/>
      <c r="C400" s="227"/>
      <c r="D400" s="201" t="s">
        <v>730</v>
      </c>
      <c r="E400" s="241" t="s">
        <v>615</v>
      </c>
      <c r="F400" s="242" t="s">
        <v>733</v>
      </c>
      <c r="G400" s="227"/>
      <c r="H400" s="243">
        <v>228.985</v>
      </c>
      <c r="I400" s="232"/>
      <c r="J400" s="227"/>
      <c r="K400" s="227"/>
      <c r="L400" s="233"/>
      <c r="M400" s="255"/>
      <c r="N400" s="256"/>
      <c r="O400" s="256"/>
      <c r="P400" s="256"/>
      <c r="Q400" s="256"/>
      <c r="R400" s="256"/>
      <c r="S400" s="256"/>
      <c r="T400" s="257"/>
      <c r="AT400" s="237" t="s">
        <v>730</v>
      </c>
      <c r="AU400" s="237" t="s">
        <v>669</v>
      </c>
      <c r="AV400" s="13" t="s">
        <v>726</v>
      </c>
      <c r="AW400" s="13" t="s">
        <v>620</v>
      </c>
      <c r="AX400" s="13" t="s">
        <v>602</v>
      </c>
      <c r="AY400" s="237" t="s">
        <v>719</v>
      </c>
    </row>
    <row r="401" spans="2:12" s="1" customFormat="1" ht="6.9" customHeight="1">
      <c r="B401" s="56"/>
      <c r="C401" s="57"/>
      <c r="D401" s="57"/>
      <c r="E401" s="57"/>
      <c r="F401" s="57"/>
      <c r="G401" s="57"/>
      <c r="H401" s="57"/>
      <c r="I401" s="135"/>
      <c r="J401" s="57"/>
      <c r="K401" s="57"/>
      <c r="L401" s="61"/>
    </row>
  </sheetData>
  <sheetProtection password="CC35" sheet="1" objects="1" scenarios="1" formatCells="0" formatColumns="0" formatRows="0" sort="0" autoFilter="0"/>
  <autoFilter ref="C91:K400"/>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98"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578</v>
      </c>
      <c r="E1" s="111"/>
      <c r="F1" s="113" t="s">
        <v>673</v>
      </c>
      <c r="G1" s="381" t="s">
        <v>674</v>
      </c>
      <c r="H1" s="381"/>
      <c r="I1" s="114"/>
      <c r="J1" s="113" t="s">
        <v>675</v>
      </c>
      <c r="K1" s="112" t="s">
        <v>676</v>
      </c>
      <c r="L1" s="113" t="s">
        <v>677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42"/>
      <c r="M2" s="342"/>
      <c r="N2" s="342"/>
      <c r="O2" s="342"/>
      <c r="P2" s="342"/>
      <c r="Q2" s="342"/>
      <c r="R2" s="342"/>
      <c r="S2" s="342"/>
      <c r="T2" s="342"/>
      <c r="U2" s="342"/>
      <c r="V2" s="342"/>
      <c r="AT2" s="23" t="s">
        <v>672</v>
      </c>
    </row>
    <row r="3" spans="2:46" ht="6.9" customHeight="1">
      <c r="B3" s="24"/>
      <c r="C3" s="25"/>
      <c r="D3" s="25"/>
      <c r="E3" s="25"/>
      <c r="F3" s="25"/>
      <c r="G3" s="25"/>
      <c r="H3" s="25"/>
      <c r="I3" s="115"/>
      <c r="J3" s="25"/>
      <c r="K3" s="26"/>
      <c r="AT3" s="23" t="s">
        <v>669</v>
      </c>
    </row>
    <row r="4" spans="2:46" ht="36.9" customHeight="1">
      <c r="B4" s="27"/>
      <c r="C4" s="28"/>
      <c r="D4" s="29" t="s">
        <v>678</v>
      </c>
      <c r="E4" s="28"/>
      <c r="F4" s="28"/>
      <c r="G4" s="28"/>
      <c r="H4" s="28"/>
      <c r="I4" s="116"/>
      <c r="J4" s="28"/>
      <c r="K4" s="30"/>
      <c r="M4" s="31" t="s">
        <v>589</v>
      </c>
      <c r="AT4" s="23" t="s">
        <v>583</v>
      </c>
    </row>
    <row r="5" spans="2:11" ht="6.9" customHeight="1">
      <c r="B5" s="27"/>
      <c r="C5" s="28"/>
      <c r="D5" s="28"/>
      <c r="E5" s="28"/>
      <c r="F5" s="28"/>
      <c r="G5" s="28"/>
      <c r="H5" s="28"/>
      <c r="I5" s="116"/>
      <c r="J5" s="28"/>
      <c r="K5" s="30"/>
    </row>
    <row r="6" spans="2:11" ht="13.2">
      <c r="B6" s="27"/>
      <c r="C6" s="28"/>
      <c r="D6" s="36" t="s">
        <v>595</v>
      </c>
      <c r="E6" s="28"/>
      <c r="F6" s="28"/>
      <c r="G6" s="28"/>
      <c r="H6" s="28"/>
      <c r="I6" s="116"/>
      <c r="J6" s="28"/>
      <c r="K6" s="30"/>
    </row>
    <row r="7" spans="2:11" ht="22.5" customHeight="1">
      <c r="B7" s="27"/>
      <c r="C7" s="28"/>
      <c r="D7" s="28"/>
      <c r="E7" s="382" t="str">
        <f>'Rekapitulace stavby'!K6</f>
        <v>CM teologická fakulta - zateplení štítu</v>
      </c>
      <c r="F7" s="383"/>
      <c r="G7" s="383"/>
      <c r="H7" s="383"/>
      <c r="I7" s="116"/>
      <c r="J7" s="28"/>
      <c r="K7" s="30"/>
    </row>
    <row r="8" spans="2:11" s="1" customFormat="1" ht="13.2">
      <c r="B8" s="41"/>
      <c r="C8" s="42"/>
      <c r="D8" s="36" t="s">
        <v>679</v>
      </c>
      <c r="E8" s="42"/>
      <c r="F8" s="42"/>
      <c r="G8" s="42"/>
      <c r="H8" s="42"/>
      <c r="I8" s="117"/>
      <c r="J8" s="42"/>
      <c r="K8" s="45"/>
    </row>
    <row r="9" spans="2:11" s="1" customFormat="1" ht="36.9" customHeight="1">
      <c r="B9" s="41"/>
      <c r="C9" s="42"/>
      <c r="D9" s="42"/>
      <c r="E9" s="384" t="s">
        <v>505</v>
      </c>
      <c r="F9" s="385"/>
      <c r="G9" s="385"/>
      <c r="H9" s="385"/>
      <c r="I9" s="117"/>
      <c r="J9" s="42"/>
      <c r="K9" s="45"/>
    </row>
    <row r="10" spans="2:11" s="1" customFormat="1" ht="13.5">
      <c r="B10" s="41"/>
      <c r="C10" s="42"/>
      <c r="D10" s="42"/>
      <c r="E10" s="42"/>
      <c r="F10" s="42"/>
      <c r="G10" s="42"/>
      <c r="H10" s="42"/>
      <c r="I10" s="117"/>
      <c r="J10" s="42"/>
      <c r="K10" s="45"/>
    </row>
    <row r="11" spans="2:11" s="1" customFormat="1" ht="14.4" customHeight="1">
      <c r="B11" s="41"/>
      <c r="C11" s="42"/>
      <c r="D11" s="36" t="s">
        <v>598</v>
      </c>
      <c r="E11" s="42"/>
      <c r="F11" s="34" t="s">
        <v>615</v>
      </c>
      <c r="G11" s="42"/>
      <c r="H11" s="42"/>
      <c r="I11" s="118" t="s">
        <v>600</v>
      </c>
      <c r="J11" s="34" t="s">
        <v>615</v>
      </c>
      <c r="K11" s="45"/>
    </row>
    <row r="12" spans="2:11" s="1" customFormat="1" ht="14.4" customHeight="1">
      <c r="B12" s="41"/>
      <c r="C12" s="42"/>
      <c r="D12" s="36" t="s">
        <v>603</v>
      </c>
      <c r="E12" s="42"/>
      <c r="F12" s="34" t="s">
        <v>604</v>
      </c>
      <c r="G12" s="42"/>
      <c r="H12" s="42"/>
      <c r="I12" s="118" t="s">
        <v>605</v>
      </c>
      <c r="J12" s="119" t="str">
        <f>'Rekapitulace stavby'!AN8</f>
        <v>4. 4. 2017</v>
      </c>
      <c r="K12" s="45"/>
    </row>
    <row r="13" spans="2:11" s="1" customFormat="1" ht="10.95" customHeight="1">
      <c r="B13" s="41"/>
      <c r="C13" s="42"/>
      <c r="D13" s="42"/>
      <c r="E13" s="42"/>
      <c r="F13" s="42"/>
      <c r="G13" s="42"/>
      <c r="H13" s="42"/>
      <c r="I13" s="117"/>
      <c r="J13" s="42"/>
      <c r="K13" s="45"/>
    </row>
    <row r="14" spans="2:11" s="1" customFormat="1" ht="14.4" customHeight="1">
      <c r="B14" s="41"/>
      <c r="C14" s="42"/>
      <c r="D14" s="36" t="s">
        <v>613</v>
      </c>
      <c r="E14" s="42"/>
      <c r="F14" s="42"/>
      <c r="G14" s="42"/>
      <c r="H14" s="42"/>
      <c r="I14" s="118" t="s">
        <v>614</v>
      </c>
      <c r="J14" s="34" t="s">
        <v>615</v>
      </c>
      <c r="K14" s="45"/>
    </row>
    <row r="15" spans="2:11" s="1" customFormat="1" ht="18" customHeight="1">
      <c r="B15" s="41"/>
      <c r="C15" s="42"/>
      <c r="D15" s="42"/>
      <c r="E15" s="34" t="s">
        <v>616</v>
      </c>
      <c r="F15" s="42"/>
      <c r="G15" s="42"/>
      <c r="H15" s="42"/>
      <c r="I15" s="118" t="s">
        <v>617</v>
      </c>
      <c r="J15" s="34" t="s">
        <v>615</v>
      </c>
      <c r="K15" s="45"/>
    </row>
    <row r="16" spans="2:11" s="1" customFormat="1" ht="6.9" customHeight="1">
      <c r="B16" s="41"/>
      <c r="C16" s="42"/>
      <c r="D16" s="42"/>
      <c r="E16" s="42"/>
      <c r="F16" s="42"/>
      <c r="G16" s="42"/>
      <c r="H16" s="42"/>
      <c r="I16" s="117"/>
      <c r="J16" s="42"/>
      <c r="K16" s="45"/>
    </row>
    <row r="17" spans="2:11" s="1" customFormat="1" ht="14.4" customHeight="1">
      <c r="B17" s="41"/>
      <c r="C17" s="42"/>
      <c r="D17" s="36" t="s">
        <v>618</v>
      </c>
      <c r="E17" s="42"/>
      <c r="F17" s="42"/>
      <c r="G17" s="42"/>
      <c r="H17" s="42"/>
      <c r="I17" s="118" t="s">
        <v>614</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617</v>
      </c>
      <c r="J18" s="34" t="str">
        <f>IF('Rekapitulace stavby'!AN14="Vyplň údaj","",IF('Rekapitulace stavby'!AN14="","",'Rekapitulace stavby'!AN14))</f>
        <v/>
      </c>
      <c r="K18" s="45"/>
    </row>
    <row r="19" spans="2:11" s="1" customFormat="1" ht="6.9" customHeight="1">
      <c r="B19" s="41"/>
      <c r="C19" s="42"/>
      <c r="D19" s="42"/>
      <c r="E19" s="42"/>
      <c r="F19" s="42"/>
      <c r="G19" s="42"/>
      <c r="H19" s="42"/>
      <c r="I19" s="117"/>
      <c r="J19" s="42"/>
      <c r="K19" s="45"/>
    </row>
    <row r="20" spans="2:11" s="1" customFormat="1" ht="14.4" customHeight="1">
      <c r="B20" s="41"/>
      <c r="C20" s="42"/>
      <c r="D20" s="36" t="s">
        <v>621</v>
      </c>
      <c r="E20" s="42"/>
      <c r="F20" s="42"/>
      <c r="G20" s="42"/>
      <c r="H20" s="42"/>
      <c r="I20" s="118" t="s">
        <v>614</v>
      </c>
      <c r="J20" s="34" t="s">
        <v>615</v>
      </c>
      <c r="K20" s="45"/>
    </row>
    <row r="21" spans="2:11" s="1" customFormat="1" ht="18" customHeight="1">
      <c r="B21" s="41"/>
      <c r="C21" s="42"/>
      <c r="D21" s="42"/>
      <c r="E21" s="34" t="s">
        <v>622</v>
      </c>
      <c r="F21" s="42"/>
      <c r="G21" s="42"/>
      <c r="H21" s="42"/>
      <c r="I21" s="118" t="s">
        <v>617</v>
      </c>
      <c r="J21" s="34" t="s">
        <v>615</v>
      </c>
      <c r="K21" s="45"/>
    </row>
    <row r="22" spans="2:11" s="1" customFormat="1" ht="6.9" customHeight="1">
      <c r="B22" s="41"/>
      <c r="C22" s="42"/>
      <c r="D22" s="42"/>
      <c r="E22" s="42"/>
      <c r="F22" s="42"/>
      <c r="G22" s="42"/>
      <c r="H22" s="42"/>
      <c r="I22" s="117"/>
      <c r="J22" s="42"/>
      <c r="K22" s="45"/>
    </row>
    <row r="23" spans="2:11" s="1" customFormat="1" ht="14.4" customHeight="1">
      <c r="B23" s="41"/>
      <c r="C23" s="42"/>
      <c r="D23" s="36" t="s">
        <v>623</v>
      </c>
      <c r="E23" s="42"/>
      <c r="F23" s="42"/>
      <c r="G23" s="42"/>
      <c r="H23" s="42"/>
      <c r="I23" s="117"/>
      <c r="J23" s="42"/>
      <c r="K23" s="45"/>
    </row>
    <row r="24" spans="2:11" s="6" customFormat="1" ht="77.25" customHeight="1">
      <c r="B24" s="120"/>
      <c r="C24" s="121"/>
      <c r="D24" s="121"/>
      <c r="E24" s="377" t="s">
        <v>624</v>
      </c>
      <c r="F24" s="377"/>
      <c r="G24" s="377"/>
      <c r="H24" s="377"/>
      <c r="I24" s="122"/>
      <c r="J24" s="121"/>
      <c r="K24" s="123"/>
    </row>
    <row r="25" spans="2:11" s="1" customFormat="1" ht="6.9" customHeight="1">
      <c r="B25" s="41"/>
      <c r="C25" s="42"/>
      <c r="D25" s="42"/>
      <c r="E25" s="42"/>
      <c r="F25" s="42"/>
      <c r="G25" s="42"/>
      <c r="H25" s="42"/>
      <c r="I25" s="117"/>
      <c r="J25" s="42"/>
      <c r="K25" s="45"/>
    </row>
    <row r="26" spans="2:11" s="1" customFormat="1" ht="6.9" customHeight="1">
      <c r="B26" s="41"/>
      <c r="C26" s="42"/>
      <c r="D26" s="84"/>
      <c r="E26" s="84"/>
      <c r="F26" s="84"/>
      <c r="G26" s="84"/>
      <c r="H26" s="84"/>
      <c r="I26" s="124"/>
      <c r="J26" s="84"/>
      <c r="K26" s="125"/>
    </row>
    <row r="27" spans="2:11" s="1" customFormat="1" ht="25.35" customHeight="1">
      <c r="B27" s="41"/>
      <c r="C27" s="42"/>
      <c r="D27" s="126" t="s">
        <v>625</v>
      </c>
      <c r="E27" s="42"/>
      <c r="F27" s="42"/>
      <c r="G27" s="42"/>
      <c r="H27" s="42"/>
      <c r="I27" s="117"/>
      <c r="J27" s="127">
        <f>ROUND(J79,2)</f>
        <v>0</v>
      </c>
      <c r="K27" s="45"/>
    </row>
    <row r="28" spans="2:11" s="1" customFormat="1" ht="6.9" customHeight="1">
      <c r="B28" s="41"/>
      <c r="C28" s="42"/>
      <c r="D28" s="84"/>
      <c r="E28" s="84"/>
      <c r="F28" s="84"/>
      <c r="G28" s="84"/>
      <c r="H28" s="84"/>
      <c r="I28" s="124"/>
      <c r="J28" s="84"/>
      <c r="K28" s="125"/>
    </row>
    <row r="29" spans="2:11" s="1" customFormat="1" ht="14.4" customHeight="1">
      <c r="B29" s="41"/>
      <c r="C29" s="42"/>
      <c r="D29" s="42"/>
      <c r="E29" s="42"/>
      <c r="F29" s="46" t="s">
        <v>627</v>
      </c>
      <c r="G29" s="42"/>
      <c r="H29" s="42"/>
      <c r="I29" s="128" t="s">
        <v>626</v>
      </c>
      <c r="J29" s="46" t="s">
        <v>628</v>
      </c>
      <c r="K29" s="45"/>
    </row>
    <row r="30" spans="2:11" s="1" customFormat="1" ht="14.4" customHeight="1">
      <c r="B30" s="41"/>
      <c r="C30" s="42"/>
      <c r="D30" s="49" t="s">
        <v>629</v>
      </c>
      <c r="E30" s="49" t="s">
        <v>630</v>
      </c>
      <c r="F30" s="129">
        <f>ROUND(SUM(BE79:BE94),2)</f>
        <v>0</v>
      </c>
      <c r="G30" s="42"/>
      <c r="H30" s="42"/>
      <c r="I30" s="130">
        <v>0.21</v>
      </c>
      <c r="J30" s="129">
        <f>ROUND(ROUND((SUM(BE79:BE94)),2)*I30,2)</f>
        <v>0</v>
      </c>
      <c r="K30" s="45"/>
    </row>
    <row r="31" spans="2:11" s="1" customFormat="1" ht="14.4" customHeight="1">
      <c r="B31" s="41"/>
      <c r="C31" s="42"/>
      <c r="D31" s="42"/>
      <c r="E31" s="49" t="s">
        <v>631</v>
      </c>
      <c r="F31" s="129">
        <f>ROUND(SUM(BF79:BF94),2)</f>
        <v>0</v>
      </c>
      <c r="G31" s="42"/>
      <c r="H31" s="42"/>
      <c r="I31" s="130">
        <v>0.15</v>
      </c>
      <c r="J31" s="129">
        <f>ROUND(ROUND((SUM(BF79:BF94)),2)*I31,2)</f>
        <v>0</v>
      </c>
      <c r="K31" s="45"/>
    </row>
    <row r="32" spans="2:11" s="1" customFormat="1" ht="14.4" customHeight="1" hidden="1">
      <c r="B32" s="41"/>
      <c r="C32" s="42"/>
      <c r="D32" s="42"/>
      <c r="E32" s="49" t="s">
        <v>632</v>
      </c>
      <c r="F32" s="129">
        <f>ROUND(SUM(BG79:BG94),2)</f>
        <v>0</v>
      </c>
      <c r="G32" s="42"/>
      <c r="H32" s="42"/>
      <c r="I32" s="130">
        <v>0.21</v>
      </c>
      <c r="J32" s="129">
        <v>0</v>
      </c>
      <c r="K32" s="45"/>
    </row>
    <row r="33" spans="2:11" s="1" customFormat="1" ht="14.4" customHeight="1" hidden="1">
      <c r="B33" s="41"/>
      <c r="C33" s="42"/>
      <c r="D33" s="42"/>
      <c r="E33" s="49" t="s">
        <v>633</v>
      </c>
      <c r="F33" s="129">
        <f>ROUND(SUM(BH79:BH94),2)</f>
        <v>0</v>
      </c>
      <c r="G33" s="42"/>
      <c r="H33" s="42"/>
      <c r="I33" s="130">
        <v>0.15</v>
      </c>
      <c r="J33" s="129">
        <v>0</v>
      </c>
      <c r="K33" s="45"/>
    </row>
    <row r="34" spans="2:11" s="1" customFormat="1" ht="14.4" customHeight="1" hidden="1">
      <c r="B34" s="41"/>
      <c r="C34" s="42"/>
      <c r="D34" s="42"/>
      <c r="E34" s="49" t="s">
        <v>634</v>
      </c>
      <c r="F34" s="129">
        <f>ROUND(SUM(BI79:BI94),2)</f>
        <v>0</v>
      </c>
      <c r="G34" s="42"/>
      <c r="H34" s="42"/>
      <c r="I34" s="130">
        <v>0</v>
      </c>
      <c r="J34" s="129">
        <v>0</v>
      </c>
      <c r="K34" s="45"/>
    </row>
    <row r="35" spans="2:11" s="1" customFormat="1" ht="6.9" customHeight="1">
      <c r="B35" s="41"/>
      <c r="C35" s="42"/>
      <c r="D35" s="42"/>
      <c r="E35" s="42"/>
      <c r="F35" s="42"/>
      <c r="G35" s="42"/>
      <c r="H35" s="42"/>
      <c r="I35" s="117"/>
      <c r="J35" s="42"/>
      <c r="K35" s="45"/>
    </row>
    <row r="36" spans="2:11" s="1" customFormat="1" ht="25.35" customHeight="1">
      <c r="B36" s="41"/>
      <c r="C36" s="51"/>
      <c r="D36" s="52" t="s">
        <v>635</v>
      </c>
      <c r="E36" s="53"/>
      <c r="F36" s="53"/>
      <c r="G36" s="131" t="s">
        <v>636</v>
      </c>
      <c r="H36" s="54" t="s">
        <v>637</v>
      </c>
      <c r="I36" s="132"/>
      <c r="J36" s="133">
        <f>SUM(J27:J34)</f>
        <v>0</v>
      </c>
      <c r="K36" s="134"/>
    </row>
    <row r="37" spans="2:11" s="1" customFormat="1" ht="14.4" customHeight="1">
      <c r="B37" s="56"/>
      <c r="C37" s="57"/>
      <c r="D37" s="57"/>
      <c r="E37" s="57"/>
      <c r="F37" s="57"/>
      <c r="G37" s="57"/>
      <c r="H37" s="57"/>
      <c r="I37" s="135"/>
      <c r="J37" s="57"/>
      <c r="K37" s="58"/>
    </row>
    <row r="41" spans="2:11" s="1" customFormat="1" ht="6.9" customHeight="1">
      <c r="B41" s="136"/>
      <c r="C41" s="137"/>
      <c r="D41" s="137"/>
      <c r="E41" s="137"/>
      <c r="F41" s="137"/>
      <c r="G41" s="137"/>
      <c r="H41" s="137"/>
      <c r="I41" s="138"/>
      <c r="J41" s="137"/>
      <c r="K41" s="139"/>
    </row>
    <row r="42" spans="2:11" s="1" customFormat="1" ht="36.9" customHeight="1">
      <c r="B42" s="41"/>
      <c r="C42" s="29" t="s">
        <v>682</v>
      </c>
      <c r="D42" s="42"/>
      <c r="E42" s="42"/>
      <c r="F42" s="42"/>
      <c r="G42" s="42"/>
      <c r="H42" s="42"/>
      <c r="I42" s="117"/>
      <c r="J42" s="42"/>
      <c r="K42" s="45"/>
    </row>
    <row r="43" spans="2:11" s="1" customFormat="1" ht="6.9" customHeight="1">
      <c r="B43" s="41"/>
      <c r="C43" s="42"/>
      <c r="D43" s="42"/>
      <c r="E43" s="42"/>
      <c r="F43" s="42"/>
      <c r="G43" s="42"/>
      <c r="H43" s="42"/>
      <c r="I43" s="117"/>
      <c r="J43" s="42"/>
      <c r="K43" s="45"/>
    </row>
    <row r="44" spans="2:11" s="1" customFormat="1" ht="14.4" customHeight="1">
      <c r="B44" s="41"/>
      <c r="C44" s="36" t="s">
        <v>595</v>
      </c>
      <c r="D44" s="42"/>
      <c r="E44" s="42"/>
      <c r="F44" s="42"/>
      <c r="G44" s="42"/>
      <c r="H44" s="42"/>
      <c r="I44" s="117"/>
      <c r="J44" s="42"/>
      <c r="K44" s="45"/>
    </row>
    <row r="45" spans="2:11" s="1" customFormat="1" ht="22.5" customHeight="1">
      <c r="B45" s="41"/>
      <c r="C45" s="42"/>
      <c r="D45" s="42"/>
      <c r="E45" s="382" t="str">
        <f>E7</f>
        <v>CM teologická fakulta - zateplení štítu</v>
      </c>
      <c r="F45" s="383"/>
      <c r="G45" s="383"/>
      <c r="H45" s="383"/>
      <c r="I45" s="117"/>
      <c r="J45" s="42"/>
      <c r="K45" s="45"/>
    </row>
    <row r="46" spans="2:11" s="1" customFormat="1" ht="14.4" customHeight="1">
      <c r="B46" s="41"/>
      <c r="C46" s="36" t="s">
        <v>679</v>
      </c>
      <c r="D46" s="42"/>
      <c r="E46" s="42"/>
      <c r="F46" s="42"/>
      <c r="G46" s="42"/>
      <c r="H46" s="42"/>
      <c r="I46" s="117"/>
      <c r="J46" s="42"/>
      <c r="K46" s="45"/>
    </row>
    <row r="47" spans="2:11" s="1" customFormat="1" ht="23.25" customHeight="1">
      <c r="B47" s="41"/>
      <c r="C47" s="42"/>
      <c r="D47" s="42"/>
      <c r="E47" s="384" t="str">
        <f>E9</f>
        <v xml:space="preserve">VON - Vedlejší a ostatní náklady </v>
      </c>
      <c r="F47" s="385"/>
      <c r="G47" s="385"/>
      <c r="H47" s="385"/>
      <c r="I47" s="117"/>
      <c r="J47" s="42"/>
      <c r="K47" s="45"/>
    </row>
    <row r="48" spans="2:11" s="1" customFormat="1" ht="6.9" customHeight="1">
      <c r="B48" s="41"/>
      <c r="C48" s="42"/>
      <c r="D48" s="42"/>
      <c r="E48" s="42"/>
      <c r="F48" s="42"/>
      <c r="G48" s="42"/>
      <c r="H48" s="42"/>
      <c r="I48" s="117"/>
      <c r="J48" s="42"/>
      <c r="K48" s="45"/>
    </row>
    <row r="49" spans="2:11" s="1" customFormat="1" ht="18" customHeight="1">
      <c r="B49" s="41"/>
      <c r="C49" s="36" t="s">
        <v>603</v>
      </c>
      <c r="D49" s="42"/>
      <c r="E49" s="42"/>
      <c r="F49" s="34" t="str">
        <f>F12</f>
        <v>Křížkovského 511/8</v>
      </c>
      <c r="G49" s="42"/>
      <c r="H49" s="42"/>
      <c r="I49" s="118" t="s">
        <v>605</v>
      </c>
      <c r="J49" s="119" t="str">
        <f>IF(J12="","",J12)</f>
        <v>4. 4. 2017</v>
      </c>
      <c r="K49" s="45"/>
    </row>
    <row r="50" spans="2:11" s="1" customFormat="1" ht="6.9" customHeight="1">
      <c r="B50" s="41"/>
      <c r="C50" s="42"/>
      <c r="D50" s="42"/>
      <c r="E50" s="42"/>
      <c r="F50" s="42"/>
      <c r="G50" s="42"/>
      <c r="H50" s="42"/>
      <c r="I50" s="117"/>
      <c r="J50" s="42"/>
      <c r="K50" s="45"/>
    </row>
    <row r="51" spans="2:11" s="1" customFormat="1" ht="13.2">
      <c r="B51" s="41"/>
      <c r="C51" s="36" t="s">
        <v>613</v>
      </c>
      <c r="D51" s="42"/>
      <c r="E51" s="42"/>
      <c r="F51" s="34" t="str">
        <f>E15</f>
        <v>UP Olomouc, Křížkovského 8,771 47 Olomouc</v>
      </c>
      <c r="G51" s="42"/>
      <c r="H51" s="42"/>
      <c r="I51" s="118" t="s">
        <v>621</v>
      </c>
      <c r="J51" s="34" t="str">
        <f>E21</f>
        <v>Atelier A, Ul. 8.května 16 , Olomouc</v>
      </c>
      <c r="K51" s="45"/>
    </row>
    <row r="52" spans="2:11" s="1" customFormat="1" ht="14.4" customHeight="1">
      <c r="B52" s="41"/>
      <c r="C52" s="36" t="s">
        <v>618</v>
      </c>
      <c r="D52" s="42"/>
      <c r="E52" s="42"/>
      <c r="F52" s="34" t="str">
        <f>IF(E18="","",E18)</f>
        <v/>
      </c>
      <c r="G52" s="42"/>
      <c r="H52" s="42"/>
      <c r="I52" s="117"/>
      <c r="J52" s="42"/>
      <c r="K52" s="45"/>
    </row>
    <row r="53" spans="2:11" s="1" customFormat="1" ht="10.35" customHeight="1">
      <c r="B53" s="41"/>
      <c r="C53" s="42"/>
      <c r="D53" s="42"/>
      <c r="E53" s="42"/>
      <c r="F53" s="42"/>
      <c r="G53" s="42"/>
      <c r="H53" s="42"/>
      <c r="I53" s="117"/>
      <c r="J53" s="42"/>
      <c r="K53" s="45"/>
    </row>
    <row r="54" spans="2:11" s="1" customFormat="1" ht="29.25" customHeight="1">
      <c r="B54" s="41"/>
      <c r="C54" s="140" t="s">
        <v>683</v>
      </c>
      <c r="D54" s="51"/>
      <c r="E54" s="51"/>
      <c r="F54" s="51"/>
      <c r="G54" s="51"/>
      <c r="H54" s="51"/>
      <c r="I54" s="141"/>
      <c r="J54" s="142" t="s">
        <v>684</v>
      </c>
      <c r="K54" s="55"/>
    </row>
    <row r="55" spans="2:11" s="1" customFormat="1" ht="10.35" customHeight="1">
      <c r="B55" s="41"/>
      <c r="C55" s="42"/>
      <c r="D55" s="42"/>
      <c r="E55" s="42"/>
      <c r="F55" s="42"/>
      <c r="G55" s="42"/>
      <c r="H55" s="42"/>
      <c r="I55" s="117"/>
      <c r="J55" s="42"/>
      <c r="K55" s="45"/>
    </row>
    <row r="56" spans="2:47" s="1" customFormat="1" ht="29.25" customHeight="1">
      <c r="B56" s="41"/>
      <c r="C56" s="143" t="s">
        <v>685</v>
      </c>
      <c r="D56" s="42"/>
      <c r="E56" s="42"/>
      <c r="F56" s="42"/>
      <c r="G56" s="42"/>
      <c r="H56" s="42"/>
      <c r="I56" s="117"/>
      <c r="J56" s="127">
        <f>J79</f>
        <v>0</v>
      </c>
      <c r="K56" s="45"/>
      <c r="AU56" s="23" t="s">
        <v>686</v>
      </c>
    </row>
    <row r="57" spans="2:11" s="7" customFormat="1" ht="24.9" customHeight="1">
      <c r="B57" s="144"/>
      <c r="C57" s="145"/>
      <c r="D57" s="146" t="s">
        <v>506</v>
      </c>
      <c r="E57" s="147"/>
      <c r="F57" s="147"/>
      <c r="G57" s="147"/>
      <c r="H57" s="147"/>
      <c r="I57" s="148"/>
      <c r="J57" s="149">
        <f>J80</f>
        <v>0</v>
      </c>
      <c r="K57" s="150"/>
    </row>
    <row r="58" spans="2:11" s="8" customFormat="1" ht="19.95" customHeight="1">
      <c r="B58" s="151"/>
      <c r="C58" s="152"/>
      <c r="D58" s="153" t="s">
        <v>507</v>
      </c>
      <c r="E58" s="154"/>
      <c r="F58" s="154"/>
      <c r="G58" s="154"/>
      <c r="H58" s="154"/>
      <c r="I58" s="155"/>
      <c r="J58" s="156">
        <f>J81</f>
        <v>0</v>
      </c>
      <c r="K58" s="157"/>
    </row>
    <row r="59" spans="2:11" s="7" customFormat="1" ht="24.9" customHeight="1">
      <c r="B59" s="144"/>
      <c r="C59" s="145"/>
      <c r="D59" s="146" t="s">
        <v>508</v>
      </c>
      <c r="E59" s="147"/>
      <c r="F59" s="147"/>
      <c r="G59" s="147"/>
      <c r="H59" s="147"/>
      <c r="I59" s="148"/>
      <c r="J59" s="149">
        <f>J84</f>
        <v>0</v>
      </c>
      <c r="K59" s="150"/>
    </row>
    <row r="60" spans="2:11" s="1" customFormat="1" ht="21.75" customHeight="1">
      <c r="B60" s="41"/>
      <c r="C60" s="42"/>
      <c r="D60" s="42"/>
      <c r="E60" s="42"/>
      <c r="F60" s="42"/>
      <c r="G60" s="42"/>
      <c r="H60" s="42"/>
      <c r="I60" s="117"/>
      <c r="J60" s="42"/>
      <c r="K60" s="45"/>
    </row>
    <row r="61" spans="2:11" s="1" customFormat="1" ht="6.9" customHeight="1">
      <c r="B61" s="56"/>
      <c r="C61" s="57"/>
      <c r="D61" s="57"/>
      <c r="E61" s="57"/>
      <c r="F61" s="57"/>
      <c r="G61" s="57"/>
      <c r="H61" s="57"/>
      <c r="I61" s="135"/>
      <c r="J61" s="57"/>
      <c r="K61" s="58"/>
    </row>
    <row r="65" spans="2:12" s="1" customFormat="1" ht="6.9" customHeight="1">
      <c r="B65" s="59"/>
      <c r="C65" s="60"/>
      <c r="D65" s="60"/>
      <c r="E65" s="60"/>
      <c r="F65" s="60"/>
      <c r="G65" s="60"/>
      <c r="H65" s="60"/>
      <c r="I65" s="138"/>
      <c r="J65" s="60"/>
      <c r="K65" s="60"/>
      <c r="L65" s="61"/>
    </row>
    <row r="66" spans="2:12" s="1" customFormat="1" ht="36.9" customHeight="1">
      <c r="B66" s="41"/>
      <c r="C66" s="62" t="s">
        <v>703</v>
      </c>
      <c r="D66" s="63"/>
      <c r="E66" s="63"/>
      <c r="F66" s="63"/>
      <c r="G66" s="63"/>
      <c r="H66" s="63"/>
      <c r="I66" s="159"/>
      <c r="J66" s="63"/>
      <c r="K66" s="63"/>
      <c r="L66" s="61"/>
    </row>
    <row r="67" spans="2:12" s="1" customFormat="1" ht="6.9" customHeight="1">
      <c r="B67" s="41"/>
      <c r="C67" s="63"/>
      <c r="D67" s="63"/>
      <c r="E67" s="63"/>
      <c r="F67" s="63"/>
      <c r="G67" s="63"/>
      <c r="H67" s="63"/>
      <c r="I67" s="159"/>
      <c r="J67" s="63"/>
      <c r="K67" s="63"/>
      <c r="L67" s="61"/>
    </row>
    <row r="68" spans="2:12" s="1" customFormat="1" ht="14.4" customHeight="1">
      <c r="B68" s="41"/>
      <c r="C68" s="65" t="s">
        <v>595</v>
      </c>
      <c r="D68" s="63"/>
      <c r="E68" s="63"/>
      <c r="F68" s="63"/>
      <c r="G68" s="63"/>
      <c r="H68" s="63"/>
      <c r="I68" s="159"/>
      <c r="J68" s="63"/>
      <c r="K68" s="63"/>
      <c r="L68" s="61"/>
    </row>
    <row r="69" spans="2:12" s="1" customFormat="1" ht="22.5" customHeight="1">
      <c r="B69" s="41"/>
      <c r="C69" s="63"/>
      <c r="D69" s="63"/>
      <c r="E69" s="378" t="str">
        <f>E7</f>
        <v>CM teologická fakulta - zateplení štítu</v>
      </c>
      <c r="F69" s="379"/>
      <c r="G69" s="379"/>
      <c r="H69" s="379"/>
      <c r="I69" s="159"/>
      <c r="J69" s="63"/>
      <c r="K69" s="63"/>
      <c r="L69" s="61"/>
    </row>
    <row r="70" spans="2:12" s="1" customFormat="1" ht="14.4" customHeight="1">
      <c r="B70" s="41"/>
      <c r="C70" s="65" t="s">
        <v>679</v>
      </c>
      <c r="D70" s="63"/>
      <c r="E70" s="63"/>
      <c r="F70" s="63"/>
      <c r="G70" s="63"/>
      <c r="H70" s="63"/>
      <c r="I70" s="159"/>
      <c r="J70" s="63"/>
      <c r="K70" s="63"/>
      <c r="L70" s="61"/>
    </row>
    <row r="71" spans="2:12" s="1" customFormat="1" ht="23.25" customHeight="1">
      <c r="B71" s="41"/>
      <c r="C71" s="63"/>
      <c r="D71" s="63"/>
      <c r="E71" s="345" t="str">
        <f>E9</f>
        <v xml:space="preserve">VON - Vedlejší a ostatní náklady </v>
      </c>
      <c r="F71" s="380"/>
      <c r="G71" s="380"/>
      <c r="H71" s="380"/>
      <c r="I71" s="159"/>
      <c r="J71" s="63"/>
      <c r="K71" s="63"/>
      <c r="L71" s="61"/>
    </row>
    <row r="72" spans="2:12" s="1" customFormat="1" ht="6.9" customHeight="1">
      <c r="B72" s="41"/>
      <c r="C72" s="63"/>
      <c r="D72" s="63"/>
      <c r="E72" s="63"/>
      <c r="F72" s="63"/>
      <c r="G72" s="63"/>
      <c r="H72" s="63"/>
      <c r="I72" s="159"/>
      <c r="J72" s="63"/>
      <c r="K72" s="63"/>
      <c r="L72" s="61"/>
    </row>
    <row r="73" spans="2:12" s="1" customFormat="1" ht="18" customHeight="1">
      <c r="B73" s="41"/>
      <c r="C73" s="65" t="s">
        <v>603</v>
      </c>
      <c r="D73" s="63"/>
      <c r="E73" s="63"/>
      <c r="F73" s="160" t="str">
        <f>F12</f>
        <v>Křížkovského 511/8</v>
      </c>
      <c r="G73" s="63"/>
      <c r="H73" s="63"/>
      <c r="I73" s="161" t="s">
        <v>605</v>
      </c>
      <c r="J73" s="73" t="str">
        <f>IF(J12="","",J12)</f>
        <v>4. 4. 2017</v>
      </c>
      <c r="K73" s="63"/>
      <c r="L73" s="61"/>
    </row>
    <row r="74" spans="2:12" s="1" customFormat="1" ht="6.9" customHeight="1">
      <c r="B74" s="41"/>
      <c r="C74" s="63"/>
      <c r="D74" s="63"/>
      <c r="E74" s="63"/>
      <c r="F74" s="63"/>
      <c r="G74" s="63"/>
      <c r="H74" s="63"/>
      <c r="I74" s="159"/>
      <c r="J74" s="63"/>
      <c r="K74" s="63"/>
      <c r="L74" s="61"/>
    </row>
    <row r="75" spans="2:12" s="1" customFormat="1" ht="13.2">
      <c r="B75" s="41"/>
      <c r="C75" s="65" t="s">
        <v>613</v>
      </c>
      <c r="D75" s="63"/>
      <c r="E75" s="63"/>
      <c r="F75" s="160" t="str">
        <f>E15</f>
        <v>UP Olomouc, Křížkovského 8,771 47 Olomouc</v>
      </c>
      <c r="G75" s="63"/>
      <c r="H75" s="63"/>
      <c r="I75" s="161" t="s">
        <v>621</v>
      </c>
      <c r="J75" s="160" t="str">
        <f>E21</f>
        <v>Atelier A, Ul. 8.května 16 , Olomouc</v>
      </c>
      <c r="K75" s="63"/>
      <c r="L75" s="61"/>
    </row>
    <row r="76" spans="2:12" s="1" customFormat="1" ht="14.4" customHeight="1">
      <c r="B76" s="41"/>
      <c r="C76" s="65" t="s">
        <v>618</v>
      </c>
      <c r="D76" s="63"/>
      <c r="E76" s="63"/>
      <c r="F76" s="160" t="str">
        <f>IF(E18="","",E18)</f>
        <v/>
      </c>
      <c r="G76" s="63"/>
      <c r="H76" s="63"/>
      <c r="I76" s="159"/>
      <c r="J76" s="63"/>
      <c r="K76" s="63"/>
      <c r="L76" s="61"/>
    </row>
    <row r="77" spans="2:12" s="1" customFormat="1" ht="10.35" customHeight="1">
      <c r="B77" s="41"/>
      <c r="C77" s="63"/>
      <c r="D77" s="63"/>
      <c r="E77" s="63"/>
      <c r="F77" s="63"/>
      <c r="G77" s="63"/>
      <c r="H77" s="63"/>
      <c r="I77" s="159"/>
      <c r="J77" s="63"/>
      <c r="K77" s="63"/>
      <c r="L77" s="61"/>
    </row>
    <row r="78" spans="2:20" s="9" customFormat="1" ht="29.25" customHeight="1">
      <c r="B78" s="162"/>
      <c r="C78" s="163" t="s">
        <v>704</v>
      </c>
      <c r="D78" s="164" t="s">
        <v>644</v>
      </c>
      <c r="E78" s="164" t="s">
        <v>640</v>
      </c>
      <c r="F78" s="164" t="s">
        <v>705</v>
      </c>
      <c r="G78" s="164" t="s">
        <v>706</v>
      </c>
      <c r="H78" s="164" t="s">
        <v>707</v>
      </c>
      <c r="I78" s="165" t="s">
        <v>708</v>
      </c>
      <c r="J78" s="164" t="s">
        <v>684</v>
      </c>
      <c r="K78" s="166" t="s">
        <v>709</v>
      </c>
      <c r="L78" s="167"/>
      <c r="M78" s="80" t="s">
        <v>710</v>
      </c>
      <c r="N78" s="81" t="s">
        <v>629</v>
      </c>
      <c r="O78" s="81" t="s">
        <v>711</v>
      </c>
      <c r="P78" s="81" t="s">
        <v>712</v>
      </c>
      <c r="Q78" s="81" t="s">
        <v>713</v>
      </c>
      <c r="R78" s="81" t="s">
        <v>714</v>
      </c>
      <c r="S78" s="81" t="s">
        <v>715</v>
      </c>
      <c r="T78" s="82" t="s">
        <v>716</v>
      </c>
    </row>
    <row r="79" spans="2:63" s="1" customFormat="1" ht="29.25" customHeight="1">
      <c r="B79" s="41"/>
      <c r="C79" s="86" t="s">
        <v>685</v>
      </c>
      <c r="D79" s="63"/>
      <c r="E79" s="63"/>
      <c r="F79" s="63"/>
      <c r="G79" s="63"/>
      <c r="H79" s="63"/>
      <c r="I79" s="159"/>
      <c r="J79" s="168">
        <f>BK79</f>
        <v>0</v>
      </c>
      <c r="K79" s="63"/>
      <c r="L79" s="61"/>
      <c r="M79" s="83"/>
      <c r="N79" s="84"/>
      <c r="O79" s="84"/>
      <c r="P79" s="169">
        <f>P80+P84</f>
        <v>0</v>
      </c>
      <c r="Q79" s="84"/>
      <c r="R79" s="169">
        <f>R80+R84</f>
        <v>0</v>
      </c>
      <c r="S79" s="84"/>
      <c r="T79" s="170">
        <f>T80+T84</f>
        <v>0</v>
      </c>
      <c r="AT79" s="23" t="s">
        <v>658</v>
      </c>
      <c r="AU79" s="23" t="s">
        <v>686</v>
      </c>
      <c r="BK79" s="171">
        <f>BK80+BK84</f>
        <v>0</v>
      </c>
    </row>
    <row r="80" spans="2:63" s="10" customFormat="1" ht="37.35" customHeight="1">
      <c r="B80" s="172"/>
      <c r="C80" s="173"/>
      <c r="D80" s="174" t="s">
        <v>658</v>
      </c>
      <c r="E80" s="175" t="s">
        <v>509</v>
      </c>
      <c r="F80" s="175" t="s">
        <v>510</v>
      </c>
      <c r="G80" s="173"/>
      <c r="H80" s="173"/>
      <c r="I80" s="176"/>
      <c r="J80" s="177">
        <f>BK80</f>
        <v>0</v>
      </c>
      <c r="K80" s="173"/>
      <c r="L80" s="178"/>
      <c r="M80" s="179"/>
      <c r="N80" s="180"/>
      <c r="O80" s="180"/>
      <c r="P80" s="181">
        <f>P81</f>
        <v>0</v>
      </c>
      <c r="Q80" s="180"/>
      <c r="R80" s="181">
        <f>R81</f>
        <v>0</v>
      </c>
      <c r="S80" s="180"/>
      <c r="T80" s="182">
        <f>T81</f>
        <v>0</v>
      </c>
      <c r="AR80" s="183" t="s">
        <v>157</v>
      </c>
      <c r="AT80" s="184" t="s">
        <v>658</v>
      </c>
      <c r="AU80" s="184" t="s">
        <v>659</v>
      </c>
      <c r="AY80" s="183" t="s">
        <v>719</v>
      </c>
      <c r="BK80" s="185">
        <f>BK81</f>
        <v>0</v>
      </c>
    </row>
    <row r="81" spans="2:63" s="10" customFormat="1" ht="19.95" customHeight="1">
      <c r="B81" s="172"/>
      <c r="C81" s="173"/>
      <c r="D81" s="186" t="s">
        <v>658</v>
      </c>
      <c r="E81" s="187" t="s">
        <v>511</v>
      </c>
      <c r="F81" s="187" t="s">
        <v>512</v>
      </c>
      <c r="G81" s="173"/>
      <c r="H81" s="173"/>
      <c r="I81" s="176"/>
      <c r="J81" s="188">
        <f>BK81</f>
        <v>0</v>
      </c>
      <c r="K81" s="173"/>
      <c r="L81" s="178"/>
      <c r="M81" s="179"/>
      <c r="N81" s="180"/>
      <c r="O81" s="180"/>
      <c r="P81" s="181">
        <f>SUM(P82:P83)</f>
        <v>0</v>
      </c>
      <c r="Q81" s="180"/>
      <c r="R81" s="181">
        <f>SUM(R82:R83)</f>
        <v>0</v>
      </c>
      <c r="S81" s="180"/>
      <c r="T81" s="182">
        <f>SUM(T82:T83)</f>
        <v>0</v>
      </c>
      <c r="AR81" s="183" t="s">
        <v>157</v>
      </c>
      <c r="AT81" s="184" t="s">
        <v>658</v>
      </c>
      <c r="AU81" s="184" t="s">
        <v>602</v>
      </c>
      <c r="AY81" s="183" t="s">
        <v>719</v>
      </c>
      <c r="BK81" s="185">
        <f>SUM(BK82:BK83)</f>
        <v>0</v>
      </c>
    </row>
    <row r="82" spans="2:65" s="1" customFormat="1" ht="22.5" customHeight="1">
      <c r="B82" s="41"/>
      <c r="C82" s="189" t="s">
        <v>602</v>
      </c>
      <c r="D82" s="189" t="s">
        <v>721</v>
      </c>
      <c r="E82" s="190" t="s">
        <v>513</v>
      </c>
      <c r="F82" s="191" t="s">
        <v>514</v>
      </c>
      <c r="G82" s="192" t="s">
        <v>515</v>
      </c>
      <c r="H82" s="193">
        <v>1</v>
      </c>
      <c r="I82" s="194"/>
      <c r="J82" s="195">
        <f>ROUND(I82*H82,2)</f>
        <v>0</v>
      </c>
      <c r="K82" s="191" t="s">
        <v>615</v>
      </c>
      <c r="L82" s="61"/>
      <c r="M82" s="196" t="s">
        <v>615</v>
      </c>
      <c r="N82" s="197" t="s">
        <v>630</v>
      </c>
      <c r="O82" s="42"/>
      <c r="P82" s="198">
        <f>O82*H82</f>
        <v>0</v>
      </c>
      <c r="Q82" s="198">
        <v>0</v>
      </c>
      <c r="R82" s="198">
        <f>Q82*H82</f>
        <v>0</v>
      </c>
      <c r="S82" s="198">
        <v>0</v>
      </c>
      <c r="T82" s="199">
        <f>S82*H82</f>
        <v>0</v>
      </c>
      <c r="AR82" s="23" t="s">
        <v>516</v>
      </c>
      <c r="AT82" s="23" t="s">
        <v>721</v>
      </c>
      <c r="AU82" s="23" t="s">
        <v>669</v>
      </c>
      <c r="AY82" s="23" t="s">
        <v>719</v>
      </c>
      <c r="BE82" s="200">
        <f>IF(N82="základní",J82,0)</f>
        <v>0</v>
      </c>
      <c r="BF82" s="200">
        <f>IF(N82="snížená",J82,0)</f>
        <v>0</v>
      </c>
      <c r="BG82" s="200">
        <f>IF(N82="zákl. přenesená",J82,0)</f>
        <v>0</v>
      </c>
      <c r="BH82" s="200">
        <f>IF(N82="sníž. přenesená",J82,0)</f>
        <v>0</v>
      </c>
      <c r="BI82" s="200">
        <f>IF(N82="nulová",J82,0)</f>
        <v>0</v>
      </c>
      <c r="BJ82" s="23" t="s">
        <v>602</v>
      </c>
      <c r="BK82" s="200">
        <f>ROUND(I82*H82,2)</f>
        <v>0</v>
      </c>
      <c r="BL82" s="23" t="s">
        <v>516</v>
      </c>
      <c r="BM82" s="23" t="s">
        <v>517</v>
      </c>
    </row>
    <row r="83" spans="2:47" s="1" customFormat="1" ht="48">
      <c r="B83" s="41"/>
      <c r="C83" s="63"/>
      <c r="D83" s="201" t="s">
        <v>518</v>
      </c>
      <c r="E83" s="63"/>
      <c r="F83" s="202" t="s">
        <v>519</v>
      </c>
      <c r="G83" s="63"/>
      <c r="H83" s="63"/>
      <c r="I83" s="159"/>
      <c r="J83" s="63"/>
      <c r="K83" s="63"/>
      <c r="L83" s="61"/>
      <c r="M83" s="203"/>
      <c r="N83" s="42"/>
      <c r="O83" s="42"/>
      <c r="P83" s="42"/>
      <c r="Q83" s="42"/>
      <c r="R83" s="42"/>
      <c r="S83" s="42"/>
      <c r="T83" s="78"/>
      <c r="AT83" s="23" t="s">
        <v>518</v>
      </c>
      <c r="AU83" s="23" t="s">
        <v>669</v>
      </c>
    </row>
    <row r="84" spans="2:63" s="10" customFormat="1" ht="37.35" customHeight="1">
      <c r="B84" s="172"/>
      <c r="C84" s="173"/>
      <c r="D84" s="186" t="s">
        <v>658</v>
      </c>
      <c r="E84" s="258" t="s">
        <v>520</v>
      </c>
      <c r="F84" s="258" t="s">
        <v>521</v>
      </c>
      <c r="G84" s="173"/>
      <c r="H84" s="173"/>
      <c r="I84" s="176"/>
      <c r="J84" s="259">
        <f>BK84</f>
        <v>0</v>
      </c>
      <c r="K84" s="173"/>
      <c r="L84" s="178"/>
      <c r="M84" s="179"/>
      <c r="N84" s="180"/>
      <c r="O84" s="180"/>
      <c r="P84" s="181">
        <f>SUM(P85:P94)</f>
        <v>0</v>
      </c>
      <c r="Q84" s="180"/>
      <c r="R84" s="181">
        <f>SUM(R85:R94)</f>
        <v>0</v>
      </c>
      <c r="S84" s="180"/>
      <c r="T84" s="182">
        <f>SUM(T85:T94)</f>
        <v>0</v>
      </c>
      <c r="AR84" s="183" t="s">
        <v>157</v>
      </c>
      <c r="AT84" s="184" t="s">
        <v>658</v>
      </c>
      <c r="AU84" s="184" t="s">
        <v>659</v>
      </c>
      <c r="AY84" s="183" t="s">
        <v>719</v>
      </c>
      <c r="BK84" s="185">
        <f>SUM(BK85:BK94)</f>
        <v>0</v>
      </c>
    </row>
    <row r="85" spans="2:65" s="1" customFormat="1" ht="22.5" customHeight="1">
      <c r="B85" s="41"/>
      <c r="C85" s="189" t="s">
        <v>669</v>
      </c>
      <c r="D85" s="189" t="s">
        <v>721</v>
      </c>
      <c r="E85" s="190" t="s">
        <v>522</v>
      </c>
      <c r="F85" s="191" t="s">
        <v>523</v>
      </c>
      <c r="G85" s="192" t="s">
        <v>515</v>
      </c>
      <c r="H85" s="193">
        <v>1</v>
      </c>
      <c r="I85" s="194"/>
      <c r="J85" s="195">
        <f>ROUND(I85*H85,2)</f>
        <v>0</v>
      </c>
      <c r="K85" s="191" t="s">
        <v>615</v>
      </c>
      <c r="L85" s="61"/>
      <c r="M85" s="196" t="s">
        <v>615</v>
      </c>
      <c r="N85" s="197" t="s">
        <v>630</v>
      </c>
      <c r="O85" s="42"/>
      <c r="P85" s="198">
        <f>O85*H85</f>
        <v>0</v>
      </c>
      <c r="Q85" s="198">
        <v>0</v>
      </c>
      <c r="R85" s="198">
        <f>Q85*H85</f>
        <v>0</v>
      </c>
      <c r="S85" s="198">
        <v>0</v>
      </c>
      <c r="T85" s="199">
        <f>S85*H85</f>
        <v>0</v>
      </c>
      <c r="AR85" s="23" t="s">
        <v>516</v>
      </c>
      <c r="AT85" s="23" t="s">
        <v>721</v>
      </c>
      <c r="AU85" s="23" t="s">
        <v>602</v>
      </c>
      <c r="AY85" s="23" t="s">
        <v>719</v>
      </c>
      <c r="BE85" s="200">
        <f>IF(N85="základní",J85,0)</f>
        <v>0</v>
      </c>
      <c r="BF85" s="200">
        <f>IF(N85="snížená",J85,0)</f>
        <v>0</v>
      </c>
      <c r="BG85" s="200">
        <f>IF(N85="zákl. přenesená",J85,0)</f>
        <v>0</v>
      </c>
      <c r="BH85" s="200">
        <f>IF(N85="sníž. přenesená",J85,0)</f>
        <v>0</v>
      </c>
      <c r="BI85" s="200">
        <f>IF(N85="nulová",J85,0)</f>
        <v>0</v>
      </c>
      <c r="BJ85" s="23" t="s">
        <v>602</v>
      </c>
      <c r="BK85" s="200">
        <f>ROUND(I85*H85,2)</f>
        <v>0</v>
      </c>
      <c r="BL85" s="23" t="s">
        <v>516</v>
      </c>
      <c r="BM85" s="23" t="s">
        <v>524</v>
      </c>
    </row>
    <row r="86" spans="2:47" s="1" customFormat="1" ht="48">
      <c r="B86" s="41"/>
      <c r="C86" s="63"/>
      <c r="D86" s="228" t="s">
        <v>518</v>
      </c>
      <c r="E86" s="63"/>
      <c r="F86" s="254" t="s">
        <v>525</v>
      </c>
      <c r="G86" s="63"/>
      <c r="H86" s="63"/>
      <c r="I86" s="159"/>
      <c r="J86" s="63"/>
      <c r="K86" s="63"/>
      <c r="L86" s="61"/>
      <c r="M86" s="203"/>
      <c r="N86" s="42"/>
      <c r="O86" s="42"/>
      <c r="P86" s="42"/>
      <c r="Q86" s="42"/>
      <c r="R86" s="42"/>
      <c r="S86" s="42"/>
      <c r="T86" s="78"/>
      <c r="AT86" s="23" t="s">
        <v>518</v>
      </c>
      <c r="AU86" s="23" t="s">
        <v>602</v>
      </c>
    </row>
    <row r="87" spans="2:65" s="1" customFormat="1" ht="22.5" customHeight="1">
      <c r="B87" s="41"/>
      <c r="C87" s="189" t="s">
        <v>739</v>
      </c>
      <c r="D87" s="189" t="s">
        <v>721</v>
      </c>
      <c r="E87" s="190" t="s">
        <v>526</v>
      </c>
      <c r="F87" s="191" t="s">
        <v>527</v>
      </c>
      <c r="G87" s="192" t="s">
        <v>515</v>
      </c>
      <c r="H87" s="193">
        <v>1</v>
      </c>
      <c r="I87" s="194"/>
      <c r="J87" s="195">
        <f>ROUND(I87*H87,2)</f>
        <v>0</v>
      </c>
      <c r="K87" s="191" t="s">
        <v>615</v>
      </c>
      <c r="L87" s="61"/>
      <c r="M87" s="196" t="s">
        <v>615</v>
      </c>
      <c r="N87" s="197" t="s">
        <v>630</v>
      </c>
      <c r="O87" s="42"/>
      <c r="P87" s="198">
        <f>O87*H87</f>
        <v>0</v>
      </c>
      <c r="Q87" s="198">
        <v>0</v>
      </c>
      <c r="R87" s="198">
        <f>Q87*H87</f>
        <v>0</v>
      </c>
      <c r="S87" s="198">
        <v>0</v>
      </c>
      <c r="T87" s="199">
        <f>S87*H87</f>
        <v>0</v>
      </c>
      <c r="AR87" s="23" t="s">
        <v>516</v>
      </c>
      <c r="AT87" s="23" t="s">
        <v>721</v>
      </c>
      <c r="AU87" s="23" t="s">
        <v>602</v>
      </c>
      <c r="AY87" s="23" t="s">
        <v>719</v>
      </c>
      <c r="BE87" s="200">
        <f>IF(N87="základní",J87,0)</f>
        <v>0</v>
      </c>
      <c r="BF87" s="200">
        <f>IF(N87="snížená",J87,0)</f>
        <v>0</v>
      </c>
      <c r="BG87" s="200">
        <f>IF(N87="zákl. přenesená",J87,0)</f>
        <v>0</v>
      </c>
      <c r="BH87" s="200">
        <f>IF(N87="sníž. přenesená",J87,0)</f>
        <v>0</v>
      </c>
      <c r="BI87" s="200">
        <f>IF(N87="nulová",J87,0)</f>
        <v>0</v>
      </c>
      <c r="BJ87" s="23" t="s">
        <v>602</v>
      </c>
      <c r="BK87" s="200">
        <f>ROUND(I87*H87,2)</f>
        <v>0</v>
      </c>
      <c r="BL87" s="23" t="s">
        <v>516</v>
      </c>
      <c r="BM87" s="23" t="s">
        <v>528</v>
      </c>
    </row>
    <row r="88" spans="2:47" s="1" customFormat="1" ht="36">
      <c r="B88" s="41"/>
      <c r="C88" s="63"/>
      <c r="D88" s="228" t="s">
        <v>518</v>
      </c>
      <c r="E88" s="63"/>
      <c r="F88" s="254" t="s">
        <v>529</v>
      </c>
      <c r="G88" s="63"/>
      <c r="H88" s="63"/>
      <c r="I88" s="159"/>
      <c r="J88" s="63"/>
      <c r="K88" s="63"/>
      <c r="L88" s="61"/>
      <c r="M88" s="203"/>
      <c r="N88" s="42"/>
      <c r="O88" s="42"/>
      <c r="P88" s="42"/>
      <c r="Q88" s="42"/>
      <c r="R88" s="42"/>
      <c r="S88" s="42"/>
      <c r="T88" s="78"/>
      <c r="AT88" s="23" t="s">
        <v>518</v>
      </c>
      <c r="AU88" s="23" t="s">
        <v>602</v>
      </c>
    </row>
    <row r="89" spans="2:65" s="1" customFormat="1" ht="31.5" customHeight="1">
      <c r="B89" s="41"/>
      <c r="C89" s="189" t="s">
        <v>726</v>
      </c>
      <c r="D89" s="189" t="s">
        <v>721</v>
      </c>
      <c r="E89" s="190" t="s">
        <v>530</v>
      </c>
      <c r="F89" s="191" t="s">
        <v>531</v>
      </c>
      <c r="G89" s="192" t="s">
        <v>515</v>
      </c>
      <c r="H89" s="193">
        <v>1</v>
      </c>
      <c r="I89" s="194"/>
      <c r="J89" s="195">
        <f>ROUND(I89*H89,2)</f>
        <v>0</v>
      </c>
      <c r="K89" s="191" t="s">
        <v>615</v>
      </c>
      <c r="L89" s="61"/>
      <c r="M89" s="196" t="s">
        <v>615</v>
      </c>
      <c r="N89" s="197" t="s">
        <v>630</v>
      </c>
      <c r="O89" s="42"/>
      <c r="P89" s="198">
        <f>O89*H89</f>
        <v>0</v>
      </c>
      <c r="Q89" s="198">
        <v>0</v>
      </c>
      <c r="R89" s="198">
        <f>Q89*H89</f>
        <v>0</v>
      </c>
      <c r="S89" s="198">
        <v>0</v>
      </c>
      <c r="T89" s="199">
        <f>S89*H89</f>
        <v>0</v>
      </c>
      <c r="AR89" s="23" t="s">
        <v>516</v>
      </c>
      <c r="AT89" s="23" t="s">
        <v>721</v>
      </c>
      <c r="AU89" s="23" t="s">
        <v>602</v>
      </c>
      <c r="AY89" s="23" t="s">
        <v>719</v>
      </c>
      <c r="BE89" s="200">
        <f>IF(N89="základní",J89,0)</f>
        <v>0</v>
      </c>
      <c r="BF89" s="200">
        <f>IF(N89="snížená",J89,0)</f>
        <v>0</v>
      </c>
      <c r="BG89" s="200">
        <f>IF(N89="zákl. přenesená",J89,0)</f>
        <v>0</v>
      </c>
      <c r="BH89" s="200">
        <f>IF(N89="sníž. přenesená",J89,0)</f>
        <v>0</v>
      </c>
      <c r="BI89" s="200">
        <f>IF(N89="nulová",J89,0)</f>
        <v>0</v>
      </c>
      <c r="BJ89" s="23" t="s">
        <v>602</v>
      </c>
      <c r="BK89" s="200">
        <f>ROUND(I89*H89,2)</f>
        <v>0</v>
      </c>
      <c r="BL89" s="23" t="s">
        <v>516</v>
      </c>
      <c r="BM89" s="23" t="s">
        <v>532</v>
      </c>
    </row>
    <row r="90" spans="2:47" s="1" customFormat="1" ht="36">
      <c r="B90" s="41"/>
      <c r="C90" s="63"/>
      <c r="D90" s="228" t="s">
        <v>518</v>
      </c>
      <c r="E90" s="63"/>
      <c r="F90" s="254" t="s">
        <v>533</v>
      </c>
      <c r="G90" s="63"/>
      <c r="H90" s="63"/>
      <c r="I90" s="159"/>
      <c r="J90" s="63"/>
      <c r="K90" s="63"/>
      <c r="L90" s="61"/>
      <c r="M90" s="203"/>
      <c r="N90" s="42"/>
      <c r="O90" s="42"/>
      <c r="P90" s="42"/>
      <c r="Q90" s="42"/>
      <c r="R90" s="42"/>
      <c r="S90" s="42"/>
      <c r="T90" s="78"/>
      <c r="AT90" s="23" t="s">
        <v>518</v>
      </c>
      <c r="AU90" s="23" t="s">
        <v>602</v>
      </c>
    </row>
    <row r="91" spans="2:65" s="1" customFormat="1" ht="31.5" customHeight="1">
      <c r="B91" s="41"/>
      <c r="C91" s="189" t="s">
        <v>157</v>
      </c>
      <c r="D91" s="189" t="s">
        <v>721</v>
      </c>
      <c r="E91" s="190" t="s">
        <v>534</v>
      </c>
      <c r="F91" s="191" t="s">
        <v>535</v>
      </c>
      <c r="G91" s="192" t="s">
        <v>515</v>
      </c>
      <c r="H91" s="193">
        <v>1</v>
      </c>
      <c r="I91" s="194"/>
      <c r="J91" s="195">
        <f>ROUND(I91*H91,2)</f>
        <v>0</v>
      </c>
      <c r="K91" s="191" t="s">
        <v>615</v>
      </c>
      <c r="L91" s="61"/>
      <c r="M91" s="196" t="s">
        <v>615</v>
      </c>
      <c r="N91" s="197" t="s">
        <v>630</v>
      </c>
      <c r="O91" s="42"/>
      <c r="P91" s="198">
        <f>O91*H91</f>
        <v>0</v>
      </c>
      <c r="Q91" s="198">
        <v>0</v>
      </c>
      <c r="R91" s="198">
        <f>Q91*H91</f>
        <v>0</v>
      </c>
      <c r="S91" s="198">
        <v>0</v>
      </c>
      <c r="T91" s="199">
        <f>S91*H91</f>
        <v>0</v>
      </c>
      <c r="AR91" s="23" t="s">
        <v>516</v>
      </c>
      <c r="AT91" s="23" t="s">
        <v>721</v>
      </c>
      <c r="AU91" s="23" t="s">
        <v>602</v>
      </c>
      <c r="AY91" s="23" t="s">
        <v>719</v>
      </c>
      <c r="BE91" s="200">
        <f>IF(N91="základní",J91,0)</f>
        <v>0</v>
      </c>
      <c r="BF91" s="200">
        <f>IF(N91="snížená",J91,0)</f>
        <v>0</v>
      </c>
      <c r="BG91" s="200">
        <f>IF(N91="zákl. přenesená",J91,0)</f>
        <v>0</v>
      </c>
      <c r="BH91" s="200">
        <f>IF(N91="sníž. přenesená",J91,0)</f>
        <v>0</v>
      </c>
      <c r="BI91" s="200">
        <f>IF(N91="nulová",J91,0)</f>
        <v>0</v>
      </c>
      <c r="BJ91" s="23" t="s">
        <v>602</v>
      </c>
      <c r="BK91" s="200">
        <f>ROUND(I91*H91,2)</f>
        <v>0</v>
      </c>
      <c r="BL91" s="23" t="s">
        <v>516</v>
      </c>
      <c r="BM91" s="23" t="s">
        <v>536</v>
      </c>
    </row>
    <row r="92" spans="2:47" s="1" customFormat="1" ht="72">
      <c r="B92" s="41"/>
      <c r="C92" s="63"/>
      <c r="D92" s="228" t="s">
        <v>518</v>
      </c>
      <c r="E92" s="63"/>
      <c r="F92" s="254" t="s">
        <v>537</v>
      </c>
      <c r="G92" s="63"/>
      <c r="H92" s="63"/>
      <c r="I92" s="159"/>
      <c r="J92" s="63"/>
      <c r="K92" s="63"/>
      <c r="L92" s="61"/>
      <c r="M92" s="203"/>
      <c r="N92" s="42"/>
      <c r="O92" s="42"/>
      <c r="P92" s="42"/>
      <c r="Q92" s="42"/>
      <c r="R92" s="42"/>
      <c r="S92" s="42"/>
      <c r="T92" s="78"/>
      <c r="AT92" s="23" t="s">
        <v>518</v>
      </c>
      <c r="AU92" s="23" t="s">
        <v>602</v>
      </c>
    </row>
    <row r="93" spans="2:65" s="1" customFormat="1" ht="22.5" customHeight="1">
      <c r="B93" s="41"/>
      <c r="C93" s="189" t="s">
        <v>163</v>
      </c>
      <c r="D93" s="189" t="s">
        <v>721</v>
      </c>
      <c r="E93" s="190" t="s">
        <v>538</v>
      </c>
      <c r="F93" s="191" t="s">
        <v>539</v>
      </c>
      <c r="G93" s="192" t="s">
        <v>515</v>
      </c>
      <c r="H93" s="193">
        <v>1</v>
      </c>
      <c r="I93" s="194"/>
      <c r="J93" s="195">
        <f>ROUND(I93*H93,2)</f>
        <v>0</v>
      </c>
      <c r="K93" s="191" t="s">
        <v>615</v>
      </c>
      <c r="L93" s="61"/>
      <c r="M93" s="196" t="s">
        <v>615</v>
      </c>
      <c r="N93" s="197" t="s">
        <v>630</v>
      </c>
      <c r="O93" s="42"/>
      <c r="P93" s="198">
        <f>O93*H93</f>
        <v>0</v>
      </c>
      <c r="Q93" s="198">
        <v>0</v>
      </c>
      <c r="R93" s="198">
        <f>Q93*H93</f>
        <v>0</v>
      </c>
      <c r="S93" s="198">
        <v>0</v>
      </c>
      <c r="T93" s="199">
        <f>S93*H93</f>
        <v>0</v>
      </c>
      <c r="AR93" s="23" t="s">
        <v>516</v>
      </c>
      <c r="AT93" s="23" t="s">
        <v>721</v>
      </c>
      <c r="AU93" s="23" t="s">
        <v>602</v>
      </c>
      <c r="AY93" s="23" t="s">
        <v>719</v>
      </c>
      <c r="BE93" s="200">
        <f>IF(N93="základní",J93,0)</f>
        <v>0</v>
      </c>
      <c r="BF93" s="200">
        <f>IF(N93="snížená",J93,0)</f>
        <v>0</v>
      </c>
      <c r="BG93" s="200">
        <f>IF(N93="zákl. přenesená",J93,0)</f>
        <v>0</v>
      </c>
      <c r="BH93" s="200">
        <f>IF(N93="sníž. přenesená",J93,0)</f>
        <v>0</v>
      </c>
      <c r="BI93" s="200">
        <f>IF(N93="nulová",J93,0)</f>
        <v>0</v>
      </c>
      <c r="BJ93" s="23" t="s">
        <v>602</v>
      </c>
      <c r="BK93" s="200">
        <f>ROUND(I93*H93,2)</f>
        <v>0</v>
      </c>
      <c r="BL93" s="23" t="s">
        <v>516</v>
      </c>
      <c r="BM93" s="23" t="s">
        <v>540</v>
      </c>
    </row>
    <row r="94" spans="2:47" s="1" customFormat="1" ht="120">
      <c r="B94" s="41"/>
      <c r="C94" s="63"/>
      <c r="D94" s="201" t="s">
        <v>518</v>
      </c>
      <c r="E94" s="63"/>
      <c r="F94" s="202" t="s">
        <v>541</v>
      </c>
      <c r="G94" s="63"/>
      <c r="H94" s="63"/>
      <c r="I94" s="159"/>
      <c r="J94" s="63"/>
      <c r="K94" s="63"/>
      <c r="L94" s="61"/>
      <c r="M94" s="260"/>
      <c r="N94" s="261"/>
      <c r="O94" s="261"/>
      <c r="P94" s="261"/>
      <c r="Q94" s="261"/>
      <c r="R94" s="261"/>
      <c r="S94" s="261"/>
      <c r="T94" s="262"/>
      <c r="AT94" s="23" t="s">
        <v>518</v>
      </c>
      <c r="AU94" s="23" t="s">
        <v>602</v>
      </c>
    </row>
    <row r="95" spans="2:12" s="1" customFormat="1" ht="6.9" customHeight="1">
      <c r="B95" s="56"/>
      <c r="C95" s="57"/>
      <c r="D95" s="57"/>
      <c r="E95" s="57"/>
      <c r="F95" s="57"/>
      <c r="G95" s="57"/>
      <c r="H95" s="57"/>
      <c r="I95" s="135"/>
      <c r="J95" s="57"/>
      <c r="K95" s="57"/>
      <c r="L95" s="61"/>
    </row>
  </sheetData>
  <sheetProtection password="CC35" sheet="1" objects="1" scenarios="1" formatCells="0" formatColumns="0" formatRows="0" sort="0" autoFilter="0"/>
  <autoFilter ref="C78:K94"/>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tabSelected="1" workbookViewId="0" topLeftCell="A31">
      <selection activeCell="G38" sqref="G38:J38"/>
    </sheetView>
  </sheetViews>
  <sheetFormatPr defaultColWidth="9.33203125" defaultRowHeight="13.5"/>
  <cols>
    <col min="1" max="1" width="8.33203125" style="263" customWidth="1"/>
    <col min="2" max="2" width="1.66796875" style="263" customWidth="1"/>
    <col min="3" max="4" width="5" style="263" customWidth="1"/>
    <col min="5" max="5" width="11.66015625" style="263" customWidth="1"/>
    <col min="6" max="6" width="9.16015625" style="263" customWidth="1"/>
    <col min="7" max="7" width="5" style="263" customWidth="1"/>
    <col min="8" max="8" width="77.83203125" style="263" customWidth="1"/>
    <col min="9" max="10" width="20" style="263" customWidth="1"/>
    <col min="11" max="11" width="1.66796875" style="263" customWidth="1"/>
  </cols>
  <sheetData>
    <row r="1" ht="37.5" customHeight="1"/>
    <row r="2" spans="2:11" ht="7.5" customHeight="1">
      <c r="B2" s="264"/>
      <c r="C2" s="265"/>
      <c r="D2" s="265"/>
      <c r="E2" s="265"/>
      <c r="F2" s="265"/>
      <c r="G2" s="265"/>
      <c r="H2" s="265"/>
      <c r="I2" s="265"/>
      <c r="J2" s="265"/>
      <c r="K2" s="266"/>
    </row>
    <row r="3" spans="2:11" s="14" customFormat="1" ht="45" customHeight="1">
      <c r="B3" s="267"/>
      <c r="C3" s="387" t="s">
        <v>542</v>
      </c>
      <c r="D3" s="387"/>
      <c r="E3" s="387"/>
      <c r="F3" s="387"/>
      <c r="G3" s="387"/>
      <c r="H3" s="387"/>
      <c r="I3" s="387"/>
      <c r="J3" s="387"/>
      <c r="K3" s="268"/>
    </row>
    <row r="4" spans="2:11" ht="25.5" customHeight="1">
      <c r="B4" s="269"/>
      <c r="C4" s="388" t="s">
        <v>543</v>
      </c>
      <c r="D4" s="388"/>
      <c r="E4" s="388"/>
      <c r="F4" s="388"/>
      <c r="G4" s="388"/>
      <c r="H4" s="388"/>
      <c r="I4" s="388"/>
      <c r="J4" s="388"/>
      <c r="K4" s="270"/>
    </row>
    <row r="5" spans="2:11" ht="5.25" customHeight="1">
      <c r="B5" s="269"/>
      <c r="C5" s="271"/>
      <c r="D5" s="271"/>
      <c r="E5" s="271"/>
      <c r="F5" s="271"/>
      <c r="G5" s="271"/>
      <c r="H5" s="271"/>
      <c r="I5" s="271"/>
      <c r="J5" s="271"/>
      <c r="K5" s="270"/>
    </row>
    <row r="6" spans="2:11" ht="15" customHeight="1">
      <c r="B6" s="269"/>
      <c r="C6" s="386" t="s">
        <v>544</v>
      </c>
      <c r="D6" s="386"/>
      <c r="E6" s="386"/>
      <c r="F6" s="386"/>
      <c r="G6" s="386"/>
      <c r="H6" s="386"/>
      <c r="I6" s="386"/>
      <c r="J6" s="386"/>
      <c r="K6" s="270"/>
    </row>
    <row r="7" spans="2:11" ht="15" customHeight="1">
      <c r="B7" s="272"/>
      <c r="C7" s="386" t="s">
        <v>545</v>
      </c>
      <c r="D7" s="386"/>
      <c r="E7" s="386"/>
      <c r="F7" s="386"/>
      <c r="G7" s="386"/>
      <c r="H7" s="386"/>
      <c r="I7" s="386"/>
      <c r="J7" s="386"/>
      <c r="K7" s="270"/>
    </row>
    <row r="8" spans="2:11" ht="12.75" customHeight="1">
      <c r="B8" s="272"/>
      <c r="C8" s="158"/>
      <c r="D8" s="158"/>
      <c r="E8" s="158"/>
      <c r="F8" s="158"/>
      <c r="G8" s="158"/>
      <c r="H8" s="158"/>
      <c r="I8" s="158"/>
      <c r="J8" s="158"/>
      <c r="K8" s="270"/>
    </row>
    <row r="9" spans="2:11" ht="15" customHeight="1">
      <c r="B9" s="272"/>
      <c r="C9" s="386" t="s">
        <v>546</v>
      </c>
      <c r="D9" s="386"/>
      <c r="E9" s="386"/>
      <c r="F9" s="386"/>
      <c r="G9" s="386"/>
      <c r="H9" s="386"/>
      <c r="I9" s="386"/>
      <c r="J9" s="386"/>
      <c r="K9" s="270"/>
    </row>
    <row r="10" spans="2:11" ht="25.2" customHeight="1">
      <c r="B10" s="272"/>
      <c r="C10" s="158"/>
      <c r="D10" s="386" t="s">
        <v>547</v>
      </c>
      <c r="E10" s="386"/>
      <c r="F10" s="386"/>
      <c r="G10" s="386"/>
      <c r="H10" s="386"/>
      <c r="I10" s="386"/>
      <c r="J10" s="386"/>
      <c r="K10" s="270"/>
    </row>
    <row r="11" spans="2:11" ht="15" customHeight="1">
      <c r="B11" s="272"/>
      <c r="C11" s="273"/>
      <c r="D11" s="386" t="s">
        <v>548</v>
      </c>
      <c r="E11" s="386"/>
      <c r="F11" s="386"/>
      <c r="G11" s="386"/>
      <c r="H11" s="386"/>
      <c r="I11" s="386"/>
      <c r="J11" s="386"/>
      <c r="K11" s="270"/>
    </row>
    <row r="12" spans="2:11" ht="12.75" customHeight="1">
      <c r="B12" s="272"/>
      <c r="C12" s="273"/>
      <c r="D12" s="273"/>
      <c r="E12" s="273"/>
      <c r="F12" s="273"/>
      <c r="G12" s="273"/>
      <c r="H12" s="273"/>
      <c r="I12" s="273"/>
      <c r="J12" s="273"/>
      <c r="K12" s="270"/>
    </row>
    <row r="13" spans="2:11" ht="15" customHeight="1">
      <c r="B13" s="272"/>
      <c r="C13" s="273"/>
      <c r="D13" s="386" t="s">
        <v>549</v>
      </c>
      <c r="E13" s="386"/>
      <c r="F13" s="386"/>
      <c r="G13" s="386"/>
      <c r="H13" s="386"/>
      <c r="I13" s="386"/>
      <c r="J13" s="386"/>
      <c r="K13" s="270"/>
    </row>
    <row r="14" spans="2:11" ht="15" customHeight="1">
      <c r="B14" s="272"/>
      <c r="C14" s="273"/>
      <c r="D14" s="386" t="s">
        <v>550</v>
      </c>
      <c r="E14" s="386"/>
      <c r="F14" s="386"/>
      <c r="G14" s="386"/>
      <c r="H14" s="386"/>
      <c r="I14" s="386"/>
      <c r="J14" s="386"/>
      <c r="K14" s="270"/>
    </row>
    <row r="15" spans="2:11" ht="15" customHeight="1">
      <c r="B15" s="272"/>
      <c r="C15" s="273"/>
      <c r="D15" s="386" t="s">
        <v>551</v>
      </c>
      <c r="E15" s="386"/>
      <c r="F15" s="386"/>
      <c r="G15" s="386"/>
      <c r="H15" s="386"/>
      <c r="I15" s="386"/>
      <c r="J15" s="386"/>
      <c r="K15" s="270"/>
    </row>
    <row r="16" spans="2:11" ht="15" customHeight="1">
      <c r="B16" s="272"/>
      <c r="C16" s="273"/>
      <c r="D16" s="273"/>
      <c r="E16" s="274" t="s">
        <v>666</v>
      </c>
      <c r="F16" s="386" t="s">
        <v>552</v>
      </c>
      <c r="G16" s="386"/>
      <c r="H16" s="386"/>
      <c r="I16" s="386"/>
      <c r="J16" s="386"/>
      <c r="K16" s="270"/>
    </row>
    <row r="17" spans="2:11" ht="15" customHeight="1">
      <c r="B17" s="272"/>
      <c r="C17" s="273"/>
      <c r="D17" s="273"/>
      <c r="E17" s="274" t="s">
        <v>553</v>
      </c>
      <c r="F17" s="386" t="s">
        <v>554</v>
      </c>
      <c r="G17" s="386"/>
      <c r="H17" s="386"/>
      <c r="I17" s="386"/>
      <c r="J17" s="386"/>
      <c r="K17" s="270"/>
    </row>
    <row r="18" spans="2:11" ht="15" customHeight="1">
      <c r="B18" s="272"/>
      <c r="C18" s="273"/>
      <c r="D18" s="273"/>
      <c r="E18" s="274" t="s">
        <v>555</v>
      </c>
      <c r="F18" s="386" t="s">
        <v>556</v>
      </c>
      <c r="G18" s="386"/>
      <c r="H18" s="386"/>
      <c r="I18" s="386"/>
      <c r="J18" s="386"/>
      <c r="K18" s="270"/>
    </row>
    <row r="19" spans="2:11" ht="15" customHeight="1">
      <c r="B19" s="272"/>
      <c r="C19" s="273"/>
      <c r="D19" s="273"/>
      <c r="E19" s="274" t="s">
        <v>670</v>
      </c>
      <c r="F19" s="386" t="s">
        <v>557</v>
      </c>
      <c r="G19" s="386"/>
      <c r="H19" s="386"/>
      <c r="I19" s="386"/>
      <c r="J19" s="386"/>
      <c r="K19" s="270"/>
    </row>
    <row r="20" spans="2:11" ht="15" customHeight="1">
      <c r="B20" s="272"/>
      <c r="C20" s="273"/>
      <c r="D20" s="273"/>
      <c r="E20" s="274" t="s">
        <v>558</v>
      </c>
      <c r="F20" s="386" t="s">
        <v>559</v>
      </c>
      <c r="G20" s="386"/>
      <c r="H20" s="386"/>
      <c r="I20" s="386"/>
      <c r="J20" s="386"/>
      <c r="K20" s="270"/>
    </row>
    <row r="21" spans="2:11" ht="15" customHeight="1">
      <c r="B21" s="272"/>
      <c r="C21" s="273"/>
      <c r="D21" s="273"/>
      <c r="E21" s="274" t="s">
        <v>560</v>
      </c>
      <c r="F21" s="386" t="s">
        <v>561</v>
      </c>
      <c r="G21" s="386"/>
      <c r="H21" s="386"/>
      <c r="I21" s="386"/>
      <c r="J21" s="386"/>
      <c r="K21" s="270"/>
    </row>
    <row r="22" spans="2:11" ht="12.75" customHeight="1">
      <c r="B22" s="272"/>
      <c r="C22" s="273"/>
      <c r="D22" s="273"/>
      <c r="E22" s="273"/>
      <c r="F22" s="273"/>
      <c r="G22" s="273"/>
      <c r="H22" s="273"/>
      <c r="I22" s="273"/>
      <c r="J22" s="273"/>
      <c r="K22" s="270"/>
    </row>
    <row r="23" spans="2:11" ht="15" customHeight="1">
      <c r="B23" s="272"/>
      <c r="C23" s="386" t="s">
        <v>562</v>
      </c>
      <c r="D23" s="386"/>
      <c r="E23" s="386"/>
      <c r="F23" s="386"/>
      <c r="G23" s="386"/>
      <c r="H23" s="386"/>
      <c r="I23" s="386"/>
      <c r="J23" s="386"/>
      <c r="K23" s="270"/>
    </row>
    <row r="24" spans="2:11" ht="15" customHeight="1">
      <c r="B24" s="272"/>
      <c r="C24" s="386" t="s">
        <v>563</v>
      </c>
      <c r="D24" s="386"/>
      <c r="E24" s="386"/>
      <c r="F24" s="386"/>
      <c r="G24" s="386"/>
      <c r="H24" s="386"/>
      <c r="I24" s="386"/>
      <c r="J24" s="386"/>
      <c r="K24" s="270"/>
    </row>
    <row r="25" spans="2:11" ht="15" customHeight="1">
      <c r="B25" s="272"/>
      <c r="C25" s="158"/>
      <c r="D25" s="386" t="s">
        <v>564</v>
      </c>
      <c r="E25" s="386"/>
      <c r="F25" s="386"/>
      <c r="G25" s="386"/>
      <c r="H25" s="386"/>
      <c r="I25" s="386"/>
      <c r="J25" s="386"/>
      <c r="K25" s="270"/>
    </row>
    <row r="26" spans="2:11" ht="15" customHeight="1">
      <c r="B26" s="272"/>
      <c r="C26" s="273"/>
      <c r="D26" s="386" t="s">
        <v>565</v>
      </c>
      <c r="E26" s="386"/>
      <c r="F26" s="386"/>
      <c r="G26" s="386"/>
      <c r="H26" s="386"/>
      <c r="I26" s="386"/>
      <c r="J26" s="386"/>
      <c r="K26" s="270"/>
    </row>
    <row r="27" spans="2:11" ht="12.75" customHeight="1">
      <c r="B27" s="272"/>
      <c r="C27" s="273"/>
      <c r="D27" s="273"/>
      <c r="E27" s="273"/>
      <c r="F27" s="273"/>
      <c r="G27" s="273"/>
      <c r="H27" s="273"/>
      <c r="I27" s="273"/>
      <c r="J27" s="273"/>
      <c r="K27" s="270"/>
    </row>
    <row r="28" spans="2:11" ht="15" customHeight="1">
      <c r="B28" s="272"/>
      <c r="C28" s="273"/>
      <c r="D28" s="386" t="s">
        <v>566</v>
      </c>
      <c r="E28" s="386"/>
      <c r="F28" s="386"/>
      <c r="G28" s="386"/>
      <c r="H28" s="386"/>
      <c r="I28" s="386"/>
      <c r="J28" s="386"/>
      <c r="K28" s="270"/>
    </row>
    <row r="29" spans="2:11" ht="15" customHeight="1">
      <c r="B29" s="272"/>
      <c r="C29" s="273"/>
      <c r="D29" s="386" t="s">
        <v>567</v>
      </c>
      <c r="E29" s="386"/>
      <c r="F29" s="386"/>
      <c r="G29" s="386"/>
      <c r="H29" s="386"/>
      <c r="I29" s="386"/>
      <c r="J29" s="386"/>
      <c r="K29" s="270"/>
    </row>
    <row r="30" spans="2:11" ht="12.75" customHeight="1">
      <c r="B30" s="272"/>
      <c r="C30" s="273"/>
      <c r="D30" s="273"/>
      <c r="E30" s="273"/>
      <c r="F30" s="273"/>
      <c r="G30" s="273"/>
      <c r="H30" s="273"/>
      <c r="I30" s="273"/>
      <c r="J30" s="273"/>
      <c r="K30" s="270"/>
    </row>
    <row r="31" spans="2:11" ht="15" customHeight="1">
      <c r="B31" s="272"/>
      <c r="C31" s="273"/>
      <c r="D31" s="386" t="s">
        <v>568</v>
      </c>
      <c r="E31" s="386"/>
      <c r="F31" s="386"/>
      <c r="G31" s="386"/>
      <c r="H31" s="386"/>
      <c r="I31" s="386"/>
      <c r="J31" s="386"/>
      <c r="K31" s="270"/>
    </row>
    <row r="32" spans="2:11" ht="15" customHeight="1">
      <c r="B32" s="272"/>
      <c r="C32" s="273"/>
      <c r="D32" s="386" t="s">
        <v>569</v>
      </c>
      <c r="E32" s="386"/>
      <c r="F32" s="386"/>
      <c r="G32" s="386"/>
      <c r="H32" s="386"/>
      <c r="I32" s="386"/>
      <c r="J32" s="386"/>
      <c r="K32" s="270"/>
    </row>
    <row r="33" spans="2:11" ht="15" customHeight="1">
      <c r="B33" s="272"/>
      <c r="C33" s="273"/>
      <c r="D33" s="386" t="s">
        <v>570</v>
      </c>
      <c r="E33" s="386"/>
      <c r="F33" s="386"/>
      <c r="G33" s="386"/>
      <c r="H33" s="386"/>
      <c r="I33" s="386"/>
      <c r="J33" s="386"/>
      <c r="K33" s="270"/>
    </row>
    <row r="34" spans="2:11" ht="15" customHeight="1">
      <c r="B34" s="272"/>
      <c r="C34" s="273"/>
      <c r="D34" s="158"/>
      <c r="E34" s="275" t="s">
        <v>704</v>
      </c>
      <c r="F34" s="158"/>
      <c r="G34" s="386" t="s">
        <v>571</v>
      </c>
      <c r="H34" s="386"/>
      <c r="I34" s="386"/>
      <c r="J34" s="386"/>
      <c r="K34" s="270"/>
    </row>
    <row r="35" spans="2:11" ht="30.75" customHeight="1">
      <c r="B35" s="272"/>
      <c r="C35" s="273"/>
      <c r="D35" s="158"/>
      <c r="E35" s="275" t="s">
        <v>572</v>
      </c>
      <c r="F35" s="158"/>
      <c r="G35" s="386" t="s">
        <v>573</v>
      </c>
      <c r="H35" s="386"/>
      <c r="I35" s="386"/>
      <c r="J35" s="386"/>
      <c r="K35" s="270"/>
    </row>
    <row r="36" spans="2:11" ht="15" customHeight="1">
      <c r="B36" s="272"/>
      <c r="C36" s="273"/>
      <c r="D36" s="158"/>
      <c r="E36" s="275" t="s">
        <v>640</v>
      </c>
      <c r="F36" s="158"/>
      <c r="G36" s="386" t="s">
        <v>574</v>
      </c>
      <c r="H36" s="386"/>
      <c r="I36" s="386"/>
      <c r="J36" s="386"/>
      <c r="K36" s="270"/>
    </row>
    <row r="37" spans="2:11" ht="15" customHeight="1">
      <c r="B37" s="272"/>
      <c r="C37" s="273"/>
      <c r="D37" s="158"/>
      <c r="E37" s="275" t="s">
        <v>705</v>
      </c>
      <c r="F37" s="158"/>
      <c r="G37" s="386" t="s">
        <v>575</v>
      </c>
      <c r="H37" s="386"/>
      <c r="I37" s="386"/>
      <c r="J37" s="386"/>
      <c r="K37" s="270"/>
    </row>
    <row r="38" spans="2:11" ht="15" customHeight="1">
      <c r="B38" s="272"/>
      <c r="C38" s="273"/>
      <c r="D38" s="158"/>
      <c r="E38" s="275" t="s">
        <v>706</v>
      </c>
      <c r="F38" s="158"/>
      <c r="G38" s="386" t="s">
        <v>0</v>
      </c>
      <c r="H38" s="386"/>
      <c r="I38" s="386"/>
      <c r="J38" s="386"/>
      <c r="K38" s="270"/>
    </row>
    <row r="39" spans="2:11" ht="15" customHeight="1">
      <c r="B39" s="272"/>
      <c r="C39" s="273"/>
      <c r="D39" s="158"/>
      <c r="E39" s="275" t="s">
        <v>707</v>
      </c>
      <c r="F39" s="158"/>
      <c r="G39" s="386" t="s">
        <v>1</v>
      </c>
      <c r="H39" s="386"/>
      <c r="I39" s="386"/>
      <c r="J39" s="386"/>
      <c r="K39" s="270"/>
    </row>
    <row r="40" spans="2:11" ht="15" customHeight="1">
      <c r="B40" s="272"/>
      <c r="C40" s="273"/>
      <c r="D40" s="158"/>
      <c r="E40" s="275" t="s">
        <v>2</v>
      </c>
      <c r="F40" s="158"/>
      <c r="G40" s="386" t="s">
        <v>3</v>
      </c>
      <c r="H40" s="386"/>
      <c r="I40" s="386"/>
      <c r="J40" s="386"/>
      <c r="K40" s="270"/>
    </row>
    <row r="41" spans="2:11" ht="15" customHeight="1">
      <c r="B41" s="272"/>
      <c r="C41" s="273"/>
      <c r="D41" s="158"/>
      <c r="E41" s="275"/>
      <c r="F41" s="158"/>
      <c r="G41" s="386" t="s">
        <v>4</v>
      </c>
      <c r="H41" s="386"/>
      <c r="I41" s="386"/>
      <c r="J41" s="386"/>
      <c r="K41" s="270"/>
    </row>
    <row r="42" spans="2:11" ht="15" customHeight="1">
      <c r="B42" s="272"/>
      <c r="C42" s="273"/>
      <c r="D42" s="158"/>
      <c r="E42" s="275" t="s">
        <v>5</v>
      </c>
      <c r="F42" s="158"/>
      <c r="G42" s="386" t="s">
        <v>6</v>
      </c>
      <c r="H42" s="386"/>
      <c r="I42" s="386"/>
      <c r="J42" s="386"/>
      <c r="K42" s="270"/>
    </row>
    <row r="43" spans="2:11" ht="15" customHeight="1">
      <c r="B43" s="272"/>
      <c r="C43" s="273"/>
      <c r="D43" s="158"/>
      <c r="E43" s="275" t="s">
        <v>709</v>
      </c>
      <c r="F43" s="158"/>
      <c r="G43" s="386" t="s">
        <v>7</v>
      </c>
      <c r="H43" s="386"/>
      <c r="I43" s="386"/>
      <c r="J43" s="386"/>
      <c r="K43" s="270"/>
    </row>
    <row r="44" spans="2:11" ht="12.75" customHeight="1">
      <c r="B44" s="272"/>
      <c r="C44" s="273"/>
      <c r="D44" s="158"/>
      <c r="E44" s="158"/>
      <c r="F44" s="158"/>
      <c r="G44" s="158"/>
      <c r="H44" s="158"/>
      <c r="I44" s="158"/>
      <c r="J44" s="158"/>
      <c r="K44" s="270"/>
    </row>
    <row r="45" spans="2:11" ht="15" customHeight="1">
      <c r="B45" s="272"/>
      <c r="C45" s="273"/>
      <c r="D45" s="386" t="s">
        <v>8</v>
      </c>
      <c r="E45" s="386"/>
      <c r="F45" s="386"/>
      <c r="G45" s="386"/>
      <c r="H45" s="386"/>
      <c r="I45" s="386"/>
      <c r="J45" s="386"/>
      <c r="K45" s="270"/>
    </row>
    <row r="46" spans="2:11" ht="15" customHeight="1">
      <c r="B46" s="272"/>
      <c r="C46" s="273"/>
      <c r="D46" s="273"/>
      <c r="E46" s="386" t="s">
        <v>9</v>
      </c>
      <c r="F46" s="386"/>
      <c r="G46" s="386"/>
      <c r="H46" s="386"/>
      <c r="I46" s="386"/>
      <c r="J46" s="386"/>
      <c r="K46" s="270"/>
    </row>
    <row r="47" spans="2:11" ht="15" customHeight="1">
      <c r="B47" s="272"/>
      <c r="C47" s="273"/>
      <c r="D47" s="273"/>
      <c r="E47" s="386" t="s">
        <v>10</v>
      </c>
      <c r="F47" s="386"/>
      <c r="G47" s="386"/>
      <c r="H47" s="386"/>
      <c r="I47" s="386"/>
      <c r="J47" s="386"/>
      <c r="K47" s="270"/>
    </row>
    <row r="48" spans="2:11" ht="15" customHeight="1">
      <c r="B48" s="272"/>
      <c r="C48" s="273"/>
      <c r="D48" s="273"/>
      <c r="E48" s="386" t="s">
        <v>11</v>
      </c>
      <c r="F48" s="386"/>
      <c r="G48" s="386"/>
      <c r="H48" s="386"/>
      <c r="I48" s="386"/>
      <c r="J48" s="386"/>
      <c r="K48" s="270"/>
    </row>
    <row r="49" spans="2:11" ht="15" customHeight="1">
      <c r="B49" s="272"/>
      <c r="C49" s="273"/>
      <c r="D49" s="386" t="s">
        <v>12</v>
      </c>
      <c r="E49" s="386"/>
      <c r="F49" s="386"/>
      <c r="G49" s="386"/>
      <c r="H49" s="386"/>
      <c r="I49" s="386"/>
      <c r="J49" s="386"/>
      <c r="K49" s="270"/>
    </row>
    <row r="50" spans="2:11" ht="25.5" customHeight="1">
      <c r="B50" s="269"/>
      <c r="C50" s="388" t="s">
        <v>13</v>
      </c>
      <c r="D50" s="388"/>
      <c r="E50" s="388"/>
      <c r="F50" s="388"/>
      <c r="G50" s="388"/>
      <c r="H50" s="388"/>
      <c r="I50" s="388"/>
      <c r="J50" s="388"/>
      <c r="K50" s="270"/>
    </row>
    <row r="51" spans="2:11" ht="5.25" customHeight="1">
      <c r="B51" s="269"/>
      <c r="C51" s="271"/>
      <c r="D51" s="271"/>
      <c r="E51" s="271"/>
      <c r="F51" s="271"/>
      <c r="G51" s="271"/>
      <c r="H51" s="271"/>
      <c r="I51" s="271"/>
      <c r="J51" s="271"/>
      <c r="K51" s="270"/>
    </row>
    <row r="52" spans="2:11" ht="15" customHeight="1">
      <c r="B52" s="269"/>
      <c r="C52" s="386" t="s">
        <v>14</v>
      </c>
      <c r="D52" s="386"/>
      <c r="E52" s="386"/>
      <c r="F52" s="386"/>
      <c r="G52" s="386"/>
      <c r="H52" s="386"/>
      <c r="I52" s="386"/>
      <c r="J52" s="386"/>
      <c r="K52" s="270"/>
    </row>
    <row r="53" spans="2:11" ht="15" customHeight="1">
      <c r="B53" s="269"/>
      <c r="C53" s="386" t="s">
        <v>15</v>
      </c>
      <c r="D53" s="386"/>
      <c r="E53" s="386"/>
      <c r="F53" s="386"/>
      <c r="G53" s="386"/>
      <c r="H53" s="386"/>
      <c r="I53" s="386"/>
      <c r="J53" s="386"/>
      <c r="K53" s="270"/>
    </row>
    <row r="54" spans="2:11" ht="12.75" customHeight="1">
      <c r="B54" s="269"/>
      <c r="C54" s="158"/>
      <c r="D54" s="158"/>
      <c r="E54" s="158"/>
      <c r="F54" s="158"/>
      <c r="G54" s="158"/>
      <c r="H54" s="158"/>
      <c r="I54" s="158"/>
      <c r="J54" s="158"/>
      <c r="K54" s="270"/>
    </row>
    <row r="55" spans="2:11" ht="15" customHeight="1">
      <c r="B55" s="269"/>
      <c r="C55" s="386" t="s">
        <v>16</v>
      </c>
      <c r="D55" s="386"/>
      <c r="E55" s="386"/>
      <c r="F55" s="386"/>
      <c r="G55" s="386"/>
      <c r="H55" s="386"/>
      <c r="I55" s="386"/>
      <c r="J55" s="386"/>
      <c r="K55" s="270"/>
    </row>
    <row r="56" spans="2:11" ht="15" customHeight="1">
      <c r="B56" s="269"/>
      <c r="C56" s="273"/>
      <c r="D56" s="386" t="s">
        <v>17</v>
      </c>
      <c r="E56" s="386"/>
      <c r="F56" s="386"/>
      <c r="G56" s="386"/>
      <c r="H56" s="386"/>
      <c r="I56" s="386"/>
      <c r="J56" s="386"/>
      <c r="K56" s="270"/>
    </row>
    <row r="57" spans="2:11" ht="15" customHeight="1">
      <c r="B57" s="269"/>
      <c r="C57" s="273"/>
      <c r="D57" s="386" t="s">
        <v>18</v>
      </c>
      <c r="E57" s="386"/>
      <c r="F57" s="386"/>
      <c r="G57" s="386"/>
      <c r="H57" s="386"/>
      <c r="I57" s="386"/>
      <c r="J57" s="386"/>
      <c r="K57" s="270"/>
    </row>
    <row r="58" spans="2:11" ht="15" customHeight="1">
      <c r="B58" s="269"/>
      <c r="C58" s="273"/>
      <c r="D58" s="386" t="s">
        <v>19</v>
      </c>
      <c r="E58" s="386"/>
      <c r="F58" s="386"/>
      <c r="G58" s="386"/>
      <c r="H58" s="386"/>
      <c r="I58" s="386"/>
      <c r="J58" s="386"/>
      <c r="K58" s="270"/>
    </row>
    <row r="59" spans="2:11" ht="15" customHeight="1">
      <c r="B59" s="269"/>
      <c r="C59" s="273"/>
      <c r="D59" s="386" t="s">
        <v>20</v>
      </c>
      <c r="E59" s="386"/>
      <c r="F59" s="386"/>
      <c r="G59" s="386"/>
      <c r="H59" s="386"/>
      <c r="I59" s="386"/>
      <c r="J59" s="386"/>
      <c r="K59" s="270"/>
    </row>
    <row r="60" spans="2:11" ht="15" customHeight="1">
      <c r="B60" s="269"/>
      <c r="C60" s="273"/>
      <c r="D60" s="390" t="s">
        <v>21</v>
      </c>
      <c r="E60" s="390"/>
      <c r="F60" s="390"/>
      <c r="G60" s="390"/>
      <c r="H60" s="390"/>
      <c r="I60" s="390"/>
      <c r="J60" s="390"/>
      <c r="K60" s="270"/>
    </row>
    <row r="61" spans="2:11" ht="15" customHeight="1">
      <c r="B61" s="269"/>
      <c r="C61" s="273"/>
      <c r="D61" s="386" t="s">
        <v>22</v>
      </c>
      <c r="E61" s="386"/>
      <c r="F61" s="386"/>
      <c r="G61" s="386"/>
      <c r="H61" s="386"/>
      <c r="I61" s="386"/>
      <c r="J61" s="386"/>
      <c r="K61" s="270"/>
    </row>
    <row r="62" spans="2:11" ht="12.75" customHeight="1">
      <c r="B62" s="269"/>
      <c r="C62" s="273"/>
      <c r="D62" s="273"/>
      <c r="E62" s="276"/>
      <c r="F62" s="273"/>
      <c r="G62" s="273"/>
      <c r="H62" s="273"/>
      <c r="I62" s="273"/>
      <c r="J62" s="273"/>
      <c r="K62" s="270"/>
    </row>
    <row r="63" spans="2:11" ht="15" customHeight="1">
      <c r="B63" s="269"/>
      <c r="C63" s="273"/>
      <c r="D63" s="386" t="s">
        <v>23</v>
      </c>
      <c r="E63" s="386"/>
      <c r="F63" s="386"/>
      <c r="G63" s="386"/>
      <c r="H63" s="386"/>
      <c r="I63" s="386"/>
      <c r="J63" s="386"/>
      <c r="K63" s="270"/>
    </row>
    <row r="64" spans="2:11" ht="15" customHeight="1">
      <c r="B64" s="269"/>
      <c r="C64" s="273"/>
      <c r="D64" s="390" t="s">
        <v>24</v>
      </c>
      <c r="E64" s="390"/>
      <c r="F64" s="390"/>
      <c r="G64" s="390"/>
      <c r="H64" s="390"/>
      <c r="I64" s="390"/>
      <c r="J64" s="390"/>
      <c r="K64" s="270"/>
    </row>
    <row r="65" spans="2:11" ht="15" customHeight="1">
      <c r="B65" s="269"/>
      <c r="C65" s="273"/>
      <c r="D65" s="386" t="s">
        <v>25</v>
      </c>
      <c r="E65" s="386"/>
      <c r="F65" s="386"/>
      <c r="G65" s="386"/>
      <c r="H65" s="386"/>
      <c r="I65" s="386"/>
      <c r="J65" s="386"/>
      <c r="K65" s="270"/>
    </row>
    <row r="66" spans="2:11" ht="15" customHeight="1">
      <c r="B66" s="269"/>
      <c r="C66" s="273"/>
      <c r="D66" s="386" t="s">
        <v>26</v>
      </c>
      <c r="E66" s="386"/>
      <c r="F66" s="386"/>
      <c r="G66" s="386"/>
      <c r="H66" s="386"/>
      <c r="I66" s="386"/>
      <c r="J66" s="386"/>
      <c r="K66" s="270"/>
    </row>
    <row r="67" spans="2:11" ht="15" customHeight="1">
      <c r="B67" s="269"/>
      <c r="C67" s="273"/>
      <c r="D67" s="386" t="s">
        <v>27</v>
      </c>
      <c r="E67" s="386"/>
      <c r="F67" s="386"/>
      <c r="G67" s="386"/>
      <c r="H67" s="386"/>
      <c r="I67" s="386"/>
      <c r="J67" s="386"/>
      <c r="K67" s="270"/>
    </row>
    <row r="68" spans="2:11" ht="15" customHeight="1">
      <c r="B68" s="269"/>
      <c r="C68" s="273"/>
      <c r="D68" s="386" t="s">
        <v>28</v>
      </c>
      <c r="E68" s="386"/>
      <c r="F68" s="386"/>
      <c r="G68" s="386"/>
      <c r="H68" s="386"/>
      <c r="I68" s="386"/>
      <c r="J68" s="386"/>
      <c r="K68" s="270"/>
    </row>
    <row r="69" spans="2:11" ht="12.75" customHeight="1">
      <c r="B69" s="277"/>
      <c r="C69" s="278"/>
      <c r="D69" s="278"/>
      <c r="E69" s="278"/>
      <c r="F69" s="278"/>
      <c r="G69" s="278"/>
      <c r="H69" s="278"/>
      <c r="I69" s="278"/>
      <c r="J69" s="278"/>
      <c r="K69" s="279"/>
    </row>
    <row r="70" spans="2:11" ht="18.75" customHeight="1">
      <c r="B70" s="280"/>
      <c r="C70" s="280"/>
      <c r="D70" s="280"/>
      <c r="E70" s="280"/>
      <c r="F70" s="280"/>
      <c r="G70" s="280"/>
      <c r="H70" s="280"/>
      <c r="I70" s="280"/>
      <c r="J70" s="280"/>
      <c r="K70" s="281"/>
    </row>
    <row r="71" spans="2:11" ht="18.75" customHeight="1">
      <c r="B71" s="281"/>
      <c r="C71" s="281"/>
      <c r="D71" s="281"/>
      <c r="E71" s="281"/>
      <c r="F71" s="281"/>
      <c r="G71" s="281"/>
      <c r="H71" s="281"/>
      <c r="I71" s="281"/>
      <c r="J71" s="281"/>
      <c r="K71" s="281"/>
    </row>
    <row r="72" spans="2:11" ht="7.5" customHeight="1">
      <c r="B72" s="282"/>
      <c r="C72" s="283"/>
      <c r="D72" s="283"/>
      <c r="E72" s="283"/>
      <c r="F72" s="283"/>
      <c r="G72" s="283"/>
      <c r="H72" s="283"/>
      <c r="I72" s="283"/>
      <c r="J72" s="283"/>
      <c r="K72" s="284"/>
    </row>
    <row r="73" spans="2:11" ht="45" customHeight="1">
      <c r="B73" s="285"/>
      <c r="C73" s="391" t="s">
        <v>677</v>
      </c>
      <c r="D73" s="391"/>
      <c r="E73" s="391"/>
      <c r="F73" s="391"/>
      <c r="G73" s="391"/>
      <c r="H73" s="391"/>
      <c r="I73" s="391"/>
      <c r="J73" s="391"/>
      <c r="K73" s="286"/>
    </row>
    <row r="74" spans="2:11" ht="17.25" customHeight="1">
      <c r="B74" s="285"/>
      <c r="C74" s="287" t="s">
        <v>29</v>
      </c>
      <c r="D74" s="287"/>
      <c r="E74" s="287"/>
      <c r="F74" s="287" t="s">
        <v>30</v>
      </c>
      <c r="G74" s="288"/>
      <c r="H74" s="287" t="s">
        <v>705</v>
      </c>
      <c r="I74" s="287" t="s">
        <v>644</v>
      </c>
      <c r="J74" s="287" t="s">
        <v>31</v>
      </c>
      <c r="K74" s="286"/>
    </row>
    <row r="75" spans="2:11" ht="17.25" customHeight="1">
      <c r="B75" s="285"/>
      <c r="C75" s="289" t="s">
        <v>32</v>
      </c>
      <c r="D75" s="289"/>
      <c r="E75" s="289"/>
      <c r="F75" s="290" t="s">
        <v>33</v>
      </c>
      <c r="G75" s="291"/>
      <c r="H75" s="289"/>
      <c r="I75" s="289"/>
      <c r="J75" s="289" t="s">
        <v>34</v>
      </c>
      <c r="K75" s="286"/>
    </row>
    <row r="76" spans="2:11" ht="5.25" customHeight="1">
      <c r="B76" s="285"/>
      <c r="C76" s="292"/>
      <c r="D76" s="292"/>
      <c r="E76" s="292"/>
      <c r="F76" s="292"/>
      <c r="G76" s="293"/>
      <c r="H76" s="292"/>
      <c r="I76" s="292"/>
      <c r="J76" s="292"/>
      <c r="K76" s="286"/>
    </row>
    <row r="77" spans="2:11" ht="15" customHeight="1">
      <c r="B77" s="285"/>
      <c r="C77" s="275" t="s">
        <v>640</v>
      </c>
      <c r="D77" s="292"/>
      <c r="E77" s="292"/>
      <c r="F77" s="294" t="s">
        <v>35</v>
      </c>
      <c r="G77" s="293"/>
      <c r="H77" s="275" t="s">
        <v>36</v>
      </c>
      <c r="I77" s="275" t="s">
        <v>37</v>
      </c>
      <c r="J77" s="275">
        <v>20</v>
      </c>
      <c r="K77" s="286"/>
    </row>
    <row r="78" spans="2:11" ht="15" customHeight="1">
      <c r="B78" s="285"/>
      <c r="C78" s="275" t="s">
        <v>38</v>
      </c>
      <c r="D78" s="275"/>
      <c r="E78" s="275"/>
      <c r="F78" s="294" t="s">
        <v>35</v>
      </c>
      <c r="G78" s="293"/>
      <c r="H78" s="275" t="s">
        <v>39</v>
      </c>
      <c r="I78" s="275" t="s">
        <v>37</v>
      </c>
      <c r="J78" s="275">
        <v>120</v>
      </c>
      <c r="K78" s="286"/>
    </row>
    <row r="79" spans="2:11" ht="15" customHeight="1">
      <c r="B79" s="295"/>
      <c r="C79" s="275" t="s">
        <v>40</v>
      </c>
      <c r="D79" s="275"/>
      <c r="E79" s="275"/>
      <c r="F79" s="294" t="s">
        <v>41</v>
      </c>
      <c r="G79" s="293"/>
      <c r="H79" s="275" t="s">
        <v>42</v>
      </c>
      <c r="I79" s="275" t="s">
        <v>37</v>
      </c>
      <c r="J79" s="275">
        <v>50</v>
      </c>
      <c r="K79" s="286"/>
    </row>
    <row r="80" spans="2:11" ht="15" customHeight="1">
      <c r="B80" s="295"/>
      <c r="C80" s="275" t="s">
        <v>43</v>
      </c>
      <c r="D80" s="275"/>
      <c r="E80" s="275"/>
      <c r="F80" s="294" t="s">
        <v>35</v>
      </c>
      <c r="G80" s="293"/>
      <c r="H80" s="275" t="s">
        <v>44</v>
      </c>
      <c r="I80" s="275" t="s">
        <v>45</v>
      </c>
      <c r="J80" s="275"/>
      <c r="K80" s="286"/>
    </row>
    <row r="81" spans="2:11" ht="15" customHeight="1">
      <c r="B81" s="295"/>
      <c r="C81" s="296" t="s">
        <v>46</v>
      </c>
      <c r="D81" s="296"/>
      <c r="E81" s="296"/>
      <c r="F81" s="297" t="s">
        <v>41</v>
      </c>
      <c r="G81" s="296"/>
      <c r="H81" s="296" t="s">
        <v>47</v>
      </c>
      <c r="I81" s="296" t="s">
        <v>37</v>
      </c>
      <c r="J81" s="296">
        <v>15</v>
      </c>
      <c r="K81" s="286"/>
    </row>
    <row r="82" spans="2:11" ht="15" customHeight="1">
      <c r="B82" s="295"/>
      <c r="C82" s="296" t="s">
        <v>48</v>
      </c>
      <c r="D82" s="296"/>
      <c r="E82" s="296"/>
      <c r="F82" s="297" t="s">
        <v>41</v>
      </c>
      <c r="G82" s="296"/>
      <c r="H82" s="296" t="s">
        <v>49</v>
      </c>
      <c r="I82" s="296" t="s">
        <v>37</v>
      </c>
      <c r="J82" s="296">
        <v>15</v>
      </c>
      <c r="K82" s="286"/>
    </row>
    <row r="83" spans="2:11" ht="15" customHeight="1">
      <c r="B83" s="295"/>
      <c r="C83" s="296" t="s">
        <v>50</v>
      </c>
      <c r="D83" s="296"/>
      <c r="E83" s="296"/>
      <c r="F83" s="297" t="s">
        <v>41</v>
      </c>
      <c r="G83" s="296"/>
      <c r="H83" s="296" t="s">
        <v>51</v>
      </c>
      <c r="I83" s="296" t="s">
        <v>37</v>
      </c>
      <c r="J83" s="296">
        <v>20</v>
      </c>
      <c r="K83" s="286"/>
    </row>
    <row r="84" spans="2:11" ht="15" customHeight="1">
      <c r="B84" s="295"/>
      <c r="C84" s="296" t="s">
        <v>52</v>
      </c>
      <c r="D84" s="296"/>
      <c r="E84" s="296"/>
      <c r="F84" s="297" t="s">
        <v>41</v>
      </c>
      <c r="G84" s="296"/>
      <c r="H84" s="296" t="s">
        <v>53</v>
      </c>
      <c r="I84" s="296" t="s">
        <v>37</v>
      </c>
      <c r="J84" s="296">
        <v>20</v>
      </c>
      <c r="K84" s="286"/>
    </row>
    <row r="85" spans="2:11" ht="15" customHeight="1">
      <c r="B85" s="295"/>
      <c r="C85" s="275" t="s">
        <v>54</v>
      </c>
      <c r="D85" s="275"/>
      <c r="E85" s="275"/>
      <c r="F85" s="294" t="s">
        <v>41</v>
      </c>
      <c r="G85" s="293"/>
      <c r="H85" s="275" t="s">
        <v>55</v>
      </c>
      <c r="I85" s="275" t="s">
        <v>37</v>
      </c>
      <c r="J85" s="275">
        <v>50</v>
      </c>
      <c r="K85" s="286"/>
    </row>
    <row r="86" spans="2:11" ht="15" customHeight="1">
      <c r="B86" s="295"/>
      <c r="C86" s="275" t="s">
        <v>56</v>
      </c>
      <c r="D86" s="275"/>
      <c r="E86" s="275"/>
      <c r="F86" s="294" t="s">
        <v>41</v>
      </c>
      <c r="G86" s="293"/>
      <c r="H86" s="275" t="s">
        <v>57</v>
      </c>
      <c r="I86" s="275" t="s">
        <v>37</v>
      </c>
      <c r="J86" s="275">
        <v>20</v>
      </c>
      <c r="K86" s="286"/>
    </row>
    <row r="87" spans="2:11" ht="15" customHeight="1">
      <c r="B87" s="295"/>
      <c r="C87" s="275" t="s">
        <v>58</v>
      </c>
      <c r="D87" s="275"/>
      <c r="E87" s="275"/>
      <c r="F87" s="294" t="s">
        <v>41</v>
      </c>
      <c r="G87" s="293"/>
      <c r="H87" s="275" t="s">
        <v>59</v>
      </c>
      <c r="I87" s="275" t="s">
        <v>37</v>
      </c>
      <c r="J87" s="275">
        <v>20</v>
      </c>
      <c r="K87" s="286"/>
    </row>
    <row r="88" spans="2:11" ht="15" customHeight="1">
      <c r="B88" s="295"/>
      <c r="C88" s="275" t="s">
        <v>60</v>
      </c>
      <c r="D88" s="275"/>
      <c r="E88" s="275"/>
      <c r="F88" s="294" t="s">
        <v>41</v>
      </c>
      <c r="G88" s="293"/>
      <c r="H88" s="275" t="s">
        <v>61</v>
      </c>
      <c r="I88" s="275" t="s">
        <v>37</v>
      </c>
      <c r="J88" s="275">
        <v>50</v>
      </c>
      <c r="K88" s="286"/>
    </row>
    <row r="89" spans="2:11" ht="15" customHeight="1">
      <c r="B89" s="295"/>
      <c r="C89" s="275" t="s">
        <v>62</v>
      </c>
      <c r="D89" s="275"/>
      <c r="E89" s="275"/>
      <c r="F89" s="294" t="s">
        <v>41</v>
      </c>
      <c r="G89" s="293"/>
      <c r="H89" s="275" t="s">
        <v>62</v>
      </c>
      <c r="I89" s="275" t="s">
        <v>37</v>
      </c>
      <c r="J89" s="275">
        <v>50</v>
      </c>
      <c r="K89" s="286"/>
    </row>
    <row r="90" spans="2:11" ht="15" customHeight="1">
      <c r="B90" s="295"/>
      <c r="C90" s="275" t="s">
        <v>710</v>
      </c>
      <c r="D90" s="275"/>
      <c r="E90" s="275"/>
      <c r="F90" s="294" t="s">
        <v>41</v>
      </c>
      <c r="G90" s="293"/>
      <c r="H90" s="275" t="s">
        <v>63</v>
      </c>
      <c r="I90" s="275" t="s">
        <v>37</v>
      </c>
      <c r="J90" s="275">
        <v>255</v>
      </c>
      <c r="K90" s="286"/>
    </row>
    <row r="91" spans="2:11" ht="15" customHeight="1">
      <c r="B91" s="295"/>
      <c r="C91" s="275" t="s">
        <v>64</v>
      </c>
      <c r="D91" s="275"/>
      <c r="E91" s="275"/>
      <c r="F91" s="294" t="s">
        <v>35</v>
      </c>
      <c r="G91" s="293"/>
      <c r="H91" s="275" t="s">
        <v>65</v>
      </c>
      <c r="I91" s="275" t="s">
        <v>66</v>
      </c>
      <c r="J91" s="275"/>
      <c r="K91" s="286"/>
    </row>
    <row r="92" spans="2:11" ht="15" customHeight="1">
      <c r="B92" s="295"/>
      <c r="C92" s="275" t="s">
        <v>67</v>
      </c>
      <c r="D92" s="275"/>
      <c r="E92" s="275"/>
      <c r="F92" s="294" t="s">
        <v>35</v>
      </c>
      <c r="G92" s="293"/>
      <c r="H92" s="275" t="s">
        <v>68</v>
      </c>
      <c r="I92" s="275" t="s">
        <v>69</v>
      </c>
      <c r="J92" s="275"/>
      <c r="K92" s="286"/>
    </row>
    <row r="93" spans="2:11" ht="15" customHeight="1">
      <c r="B93" s="295"/>
      <c r="C93" s="275" t="s">
        <v>70</v>
      </c>
      <c r="D93" s="275"/>
      <c r="E93" s="275"/>
      <c r="F93" s="294" t="s">
        <v>35</v>
      </c>
      <c r="G93" s="293"/>
      <c r="H93" s="275" t="s">
        <v>70</v>
      </c>
      <c r="I93" s="275" t="s">
        <v>69</v>
      </c>
      <c r="J93" s="275"/>
      <c r="K93" s="286"/>
    </row>
    <row r="94" spans="2:11" ht="15" customHeight="1">
      <c r="B94" s="295"/>
      <c r="C94" s="275" t="s">
        <v>625</v>
      </c>
      <c r="D94" s="275"/>
      <c r="E94" s="275"/>
      <c r="F94" s="294" t="s">
        <v>35</v>
      </c>
      <c r="G94" s="293"/>
      <c r="H94" s="275" t="s">
        <v>71</v>
      </c>
      <c r="I94" s="275" t="s">
        <v>69</v>
      </c>
      <c r="J94" s="275"/>
      <c r="K94" s="286"/>
    </row>
    <row r="95" spans="2:11" ht="15" customHeight="1">
      <c r="B95" s="295"/>
      <c r="C95" s="275" t="s">
        <v>635</v>
      </c>
      <c r="D95" s="275"/>
      <c r="E95" s="275"/>
      <c r="F95" s="294" t="s">
        <v>35</v>
      </c>
      <c r="G95" s="293"/>
      <c r="H95" s="275" t="s">
        <v>72</v>
      </c>
      <c r="I95" s="275" t="s">
        <v>69</v>
      </c>
      <c r="J95" s="275"/>
      <c r="K95" s="286"/>
    </row>
    <row r="96" spans="2:11" ht="15" customHeight="1">
      <c r="B96" s="298"/>
      <c r="C96" s="299"/>
      <c r="D96" s="299"/>
      <c r="E96" s="299"/>
      <c r="F96" s="299"/>
      <c r="G96" s="299"/>
      <c r="H96" s="299"/>
      <c r="I96" s="299"/>
      <c r="J96" s="299"/>
      <c r="K96" s="300"/>
    </row>
    <row r="97" spans="2:11" ht="18.75" customHeight="1">
      <c r="B97" s="301"/>
      <c r="C97" s="302"/>
      <c r="D97" s="302"/>
      <c r="E97" s="302"/>
      <c r="F97" s="302"/>
      <c r="G97" s="302"/>
      <c r="H97" s="302"/>
      <c r="I97" s="302"/>
      <c r="J97" s="302"/>
      <c r="K97" s="301"/>
    </row>
    <row r="98" spans="2:11" ht="18.75" customHeight="1">
      <c r="B98" s="281"/>
      <c r="C98" s="281"/>
      <c r="D98" s="281"/>
      <c r="E98" s="281"/>
      <c r="F98" s="281"/>
      <c r="G98" s="281"/>
      <c r="H98" s="281"/>
      <c r="I98" s="281"/>
      <c r="J98" s="281"/>
      <c r="K98" s="281"/>
    </row>
    <row r="99" spans="2:11" ht="7.5" customHeight="1">
      <c r="B99" s="282"/>
      <c r="C99" s="283"/>
      <c r="D99" s="283"/>
      <c r="E99" s="283"/>
      <c r="F99" s="283"/>
      <c r="G99" s="283"/>
      <c r="H99" s="283"/>
      <c r="I99" s="283"/>
      <c r="J99" s="283"/>
      <c r="K99" s="284"/>
    </row>
    <row r="100" spans="2:11" ht="45" customHeight="1">
      <c r="B100" s="285"/>
      <c r="C100" s="391" t="s">
        <v>73</v>
      </c>
      <c r="D100" s="391"/>
      <c r="E100" s="391"/>
      <c r="F100" s="391"/>
      <c r="G100" s="391"/>
      <c r="H100" s="391"/>
      <c r="I100" s="391"/>
      <c r="J100" s="391"/>
      <c r="K100" s="286"/>
    </row>
    <row r="101" spans="2:11" ht="17.25" customHeight="1">
      <c r="B101" s="285"/>
      <c r="C101" s="287" t="s">
        <v>29</v>
      </c>
      <c r="D101" s="287"/>
      <c r="E101" s="287"/>
      <c r="F101" s="287" t="s">
        <v>30</v>
      </c>
      <c r="G101" s="288"/>
      <c r="H101" s="287" t="s">
        <v>705</v>
      </c>
      <c r="I101" s="287" t="s">
        <v>644</v>
      </c>
      <c r="J101" s="287" t="s">
        <v>31</v>
      </c>
      <c r="K101" s="286"/>
    </row>
    <row r="102" spans="2:11" ht="17.25" customHeight="1">
      <c r="B102" s="285"/>
      <c r="C102" s="289" t="s">
        <v>32</v>
      </c>
      <c r="D102" s="289"/>
      <c r="E102" s="289"/>
      <c r="F102" s="290" t="s">
        <v>33</v>
      </c>
      <c r="G102" s="291"/>
      <c r="H102" s="289"/>
      <c r="I102" s="289"/>
      <c r="J102" s="289" t="s">
        <v>34</v>
      </c>
      <c r="K102" s="286"/>
    </row>
    <row r="103" spans="2:11" ht="5.25" customHeight="1">
      <c r="B103" s="285"/>
      <c r="C103" s="287"/>
      <c r="D103" s="287"/>
      <c r="E103" s="287"/>
      <c r="F103" s="287"/>
      <c r="G103" s="303"/>
      <c r="H103" s="287"/>
      <c r="I103" s="287"/>
      <c r="J103" s="287"/>
      <c r="K103" s="286"/>
    </row>
    <row r="104" spans="2:11" ht="15" customHeight="1">
      <c r="B104" s="285"/>
      <c r="C104" s="275" t="s">
        <v>640</v>
      </c>
      <c r="D104" s="292"/>
      <c r="E104" s="292"/>
      <c r="F104" s="294" t="s">
        <v>35</v>
      </c>
      <c r="G104" s="303"/>
      <c r="H104" s="275" t="s">
        <v>74</v>
      </c>
      <c r="I104" s="275" t="s">
        <v>37</v>
      </c>
      <c r="J104" s="275">
        <v>20</v>
      </c>
      <c r="K104" s="286"/>
    </row>
    <row r="105" spans="2:11" ht="15" customHeight="1">
      <c r="B105" s="285"/>
      <c r="C105" s="275" t="s">
        <v>38</v>
      </c>
      <c r="D105" s="275"/>
      <c r="E105" s="275"/>
      <c r="F105" s="294" t="s">
        <v>35</v>
      </c>
      <c r="G105" s="275"/>
      <c r="H105" s="275" t="s">
        <v>74</v>
      </c>
      <c r="I105" s="275" t="s">
        <v>37</v>
      </c>
      <c r="J105" s="275">
        <v>120</v>
      </c>
      <c r="K105" s="286"/>
    </row>
    <row r="106" spans="2:11" ht="15" customHeight="1">
      <c r="B106" s="295"/>
      <c r="C106" s="275" t="s">
        <v>40</v>
      </c>
      <c r="D106" s="275"/>
      <c r="E106" s="275"/>
      <c r="F106" s="294" t="s">
        <v>41</v>
      </c>
      <c r="G106" s="275"/>
      <c r="H106" s="275" t="s">
        <v>74</v>
      </c>
      <c r="I106" s="275" t="s">
        <v>37</v>
      </c>
      <c r="J106" s="275">
        <v>50</v>
      </c>
      <c r="K106" s="286"/>
    </row>
    <row r="107" spans="2:11" ht="15" customHeight="1">
      <c r="B107" s="295"/>
      <c r="C107" s="275" t="s">
        <v>43</v>
      </c>
      <c r="D107" s="275"/>
      <c r="E107" s="275"/>
      <c r="F107" s="294" t="s">
        <v>35</v>
      </c>
      <c r="G107" s="275"/>
      <c r="H107" s="275" t="s">
        <v>74</v>
      </c>
      <c r="I107" s="275" t="s">
        <v>45</v>
      </c>
      <c r="J107" s="275"/>
      <c r="K107" s="286"/>
    </row>
    <row r="108" spans="2:11" ht="15" customHeight="1">
      <c r="B108" s="295"/>
      <c r="C108" s="275" t="s">
        <v>54</v>
      </c>
      <c r="D108" s="275"/>
      <c r="E108" s="275"/>
      <c r="F108" s="294" t="s">
        <v>41</v>
      </c>
      <c r="G108" s="275"/>
      <c r="H108" s="275" t="s">
        <v>74</v>
      </c>
      <c r="I108" s="275" t="s">
        <v>37</v>
      </c>
      <c r="J108" s="275">
        <v>50</v>
      </c>
      <c r="K108" s="286"/>
    </row>
    <row r="109" spans="2:11" ht="15" customHeight="1">
      <c r="B109" s="295"/>
      <c r="C109" s="275" t="s">
        <v>62</v>
      </c>
      <c r="D109" s="275"/>
      <c r="E109" s="275"/>
      <c r="F109" s="294" t="s">
        <v>41</v>
      </c>
      <c r="G109" s="275"/>
      <c r="H109" s="275" t="s">
        <v>74</v>
      </c>
      <c r="I109" s="275" t="s">
        <v>37</v>
      </c>
      <c r="J109" s="275">
        <v>50</v>
      </c>
      <c r="K109" s="286"/>
    </row>
    <row r="110" spans="2:11" ht="15" customHeight="1">
      <c r="B110" s="295"/>
      <c r="C110" s="275" t="s">
        <v>60</v>
      </c>
      <c r="D110" s="275"/>
      <c r="E110" s="275"/>
      <c r="F110" s="294" t="s">
        <v>41</v>
      </c>
      <c r="G110" s="275"/>
      <c r="H110" s="275" t="s">
        <v>74</v>
      </c>
      <c r="I110" s="275" t="s">
        <v>37</v>
      </c>
      <c r="J110" s="275">
        <v>50</v>
      </c>
      <c r="K110" s="286"/>
    </row>
    <row r="111" spans="2:11" ht="15" customHeight="1">
      <c r="B111" s="295"/>
      <c r="C111" s="275" t="s">
        <v>640</v>
      </c>
      <c r="D111" s="275"/>
      <c r="E111" s="275"/>
      <c r="F111" s="294" t="s">
        <v>35</v>
      </c>
      <c r="G111" s="275"/>
      <c r="H111" s="275" t="s">
        <v>75</v>
      </c>
      <c r="I111" s="275" t="s">
        <v>37</v>
      </c>
      <c r="J111" s="275">
        <v>20</v>
      </c>
      <c r="K111" s="286"/>
    </row>
    <row r="112" spans="2:11" ht="15" customHeight="1">
      <c r="B112" s="295"/>
      <c r="C112" s="275" t="s">
        <v>76</v>
      </c>
      <c r="D112" s="275"/>
      <c r="E112" s="275"/>
      <c r="F112" s="294" t="s">
        <v>35</v>
      </c>
      <c r="G112" s="275"/>
      <c r="H112" s="275" t="s">
        <v>77</v>
      </c>
      <c r="I112" s="275" t="s">
        <v>37</v>
      </c>
      <c r="J112" s="275">
        <v>120</v>
      </c>
      <c r="K112" s="286"/>
    </row>
    <row r="113" spans="2:11" ht="15" customHeight="1">
      <c r="B113" s="295"/>
      <c r="C113" s="275" t="s">
        <v>625</v>
      </c>
      <c r="D113" s="275"/>
      <c r="E113" s="275"/>
      <c r="F113" s="294" t="s">
        <v>35</v>
      </c>
      <c r="G113" s="275"/>
      <c r="H113" s="275" t="s">
        <v>78</v>
      </c>
      <c r="I113" s="275" t="s">
        <v>69</v>
      </c>
      <c r="J113" s="275"/>
      <c r="K113" s="286"/>
    </row>
    <row r="114" spans="2:11" ht="15" customHeight="1">
      <c r="B114" s="295"/>
      <c r="C114" s="275" t="s">
        <v>635</v>
      </c>
      <c r="D114" s="275"/>
      <c r="E114" s="275"/>
      <c r="F114" s="294" t="s">
        <v>35</v>
      </c>
      <c r="G114" s="275"/>
      <c r="H114" s="275" t="s">
        <v>79</v>
      </c>
      <c r="I114" s="275" t="s">
        <v>69</v>
      </c>
      <c r="J114" s="275"/>
      <c r="K114" s="286"/>
    </row>
    <row r="115" spans="2:11" ht="15" customHeight="1">
      <c r="B115" s="295"/>
      <c r="C115" s="275" t="s">
        <v>644</v>
      </c>
      <c r="D115" s="275"/>
      <c r="E115" s="275"/>
      <c r="F115" s="294" t="s">
        <v>35</v>
      </c>
      <c r="G115" s="275"/>
      <c r="H115" s="275" t="s">
        <v>80</v>
      </c>
      <c r="I115" s="275" t="s">
        <v>81</v>
      </c>
      <c r="J115" s="275"/>
      <c r="K115" s="286"/>
    </row>
    <row r="116" spans="2:11" ht="15" customHeight="1">
      <c r="B116" s="298"/>
      <c r="C116" s="304"/>
      <c r="D116" s="304"/>
      <c r="E116" s="304"/>
      <c r="F116" s="304"/>
      <c r="G116" s="304"/>
      <c r="H116" s="304"/>
      <c r="I116" s="304"/>
      <c r="J116" s="304"/>
      <c r="K116" s="300"/>
    </row>
    <row r="117" spans="2:11" ht="18.75" customHeight="1">
      <c r="B117" s="305"/>
      <c r="C117" s="158"/>
      <c r="D117" s="158"/>
      <c r="E117" s="158"/>
      <c r="F117" s="306"/>
      <c r="G117" s="158"/>
      <c r="H117" s="158"/>
      <c r="I117" s="158"/>
      <c r="J117" s="158"/>
      <c r="K117" s="305"/>
    </row>
    <row r="118" spans="2:11" ht="18.75" customHeight="1">
      <c r="B118" s="281"/>
      <c r="C118" s="281"/>
      <c r="D118" s="281"/>
      <c r="E118" s="281"/>
      <c r="F118" s="281"/>
      <c r="G118" s="281"/>
      <c r="H118" s="281"/>
      <c r="I118" s="281"/>
      <c r="J118" s="281"/>
      <c r="K118" s="281"/>
    </row>
    <row r="119" spans="2:11" ht="7.5" customHeight="1">
      <c r="B119" s="307"/>
      <c r="C119" s="308"/>
      <c r="D119" s="308"/>
      <c r="E119" s="308"/>
      <c r="F119" s="308"/>
      <c r="G119" s="308"/>
      <c r="H119" s="308"/>
      <c r="I119" s="308"/>
      <c r="J119" s="308"/>
      <c r="K119" s="309"/>
    </row>
    <row r="120" spans="2:11" ht="45" customHeight="1">
      <c r="B120" s="310"/>
      <c r="C120" s="387" t="s">
        <v>82</v>
      </c>
      <c r="D120" s="387"/>
      <c r="E120" s="387"/>
      <c r="F120" s="387"/>
      <c r="G120" s="387"/>
      <c r="H120" s="387"/>
      <c r="I120" s="387"/>
      <c r="J120" s="387"/>
      <c r="K120" s="311"/>
    </row>
    <row r="121" spans="2:11" ht="17.25" customHeight="1">
      <c r="B121" s="312"/>
      <c r="C121" s="287" t="s">
        <v>29</v>
      </c>
      <c r="D121" s="287"/>
      <c r="E121" s="287"/>
      <c r="F121" s="287" t="s">
        <v>30</v>
      </c>
      <c r="G121" s="288"/>
      <c r="H121" s="287" t="s">
        <v>705</v>
      </c>
      <c r="I121" s="287" t="s">
        <v>644</v>
      </c>
      <c r="J121" s="287" t="s">
        <v>31</v>
      </c>
      <c r="K121" s="313"/>
    </row>
    <row r="122" spans="2:11" ht="17.25" customHeight="1">
      <c r="B122" s="312"/>
      <c r="C122" s="289" t="s">
        <v>32</v>
      </c>
      <c r="D122" s="289"/>
      <c r="E122" s="289"/>
      <c r="F122" s="290" t="s">
        <v>33</v>
      </c>
      <c r="G122" s="291"/>
      <c r="H122" s="289"/>
      <c r="I122" s="289"/>
      <c r="J122" s="289" t="s">
        <v>34</v>
      </c>
      <c r="K122" s="313"/>
    </row>
    <row r="123" spans="2:11" ht="5.25" customHeight="1">
      <c r="B123" s="314"/>
      <c r="C123" s="292"/>
      <c r="D123" s="292"/>
      <c r="E123" s="292"/>
      <c r="F123" s="292"/>
      <c r="G123" s="275"/>
      <c r="H123" s="292"/>
      <c r="I123" s="292"/>
      <c r="J123" s="292"/>
      <c r="K123" s="315"/>
    </row>
    <row r="124" spans="2:11" ht="15" customHeight="1">
      <c r="B124" s="314"/>
      <c r="C124" s="275" t="s">
        <v>38</v>
      </c>
      <c r="D124" s="292"/>
      <c r="E124" s="292"/>
      <c r="F124" s="294" t="s">
        <v>35</v>
      </c>
      <c r="G124" s="275"/>
      <c r="H124" s="275" t="s">
        <v>74</v>
      </c>
      <c r="I124" s="275" t="s">
        <v>37</v>
      </c>
      <c r="J124" s="275">
        <v>120</v>
      </c>
      <c r="K124" s="316"/>
    </row>
    <row r="125" spans="2:11" ht="15" customHeight="1">
      <c r="B125" s="314"/>
      <c r="C125" s="275" t="s">
        <v>83</v>
      </c>
      <c r="D125" s="275"/>
      <c r="E125" s="275"/>
      <c r="F125" s="294" t="s">
        <v>35</v>
      </c>
      <c r="G125" s="275"/>
      <c r="H125" s="275" t="s">
        <v>84</v>
      </c>
      <c r="I125" s="275" t="s">
        <v>37</v>
      </c>
      <c r="J125" s="275" t="s">
        <v>85</v>
      </c>
      <c r="K125" s="316"/>
    </row>
    <row r="126" spans="2:11" ht="15" customHeight="1">
      <c r="B126" s="314"/>
      <c r="C126" s="275" t="s">
        <v>560</v>
      </c>
      <c r="D126" s="275"/>
      <c r="E126" s="275"/>
      <c r="F126" s="294" t="s">
        <v>35</v>
      </c>
      <c r="G126" s="275"/>
      <c r="H126" s="275" t="s">
        <v>86</v>
      </c>
      <c r="I126" s="275" t="s">
        <v>37</v>
      </c>
      <c r="J126" s="275" t="s">
        <v>85</v>
      </c>
      <c r="K126" s="316"/>
    </row>
    <row r="127" spans="2:11" ht="15" customHeight="1">
      <c r="B127" s="314"/>
      <c r="C127" s="275" t="s">
        <v>46</v>
      </c>
      <c r="D127" s="275"/>
      <c r="E127" s="275"/>
      <c r="F127" s="294" t="s">
        <v>41</v>
      </c>
      <c r="G127" s="275"/>
      <c r="H127" s="275" t="s">
        <v>47</v>
      </c>
      <c r="I127" s="275" t="s">
        <v>37</v>
      </c>
      <c r="J127" s="275">
        <v>15</v>
      </c>
      <c r="K127" s="316"/>
    </row>
    <row r="128" spans="2:11" ht="15" customHeight="1">
      <c r="B128" s="314"/>
      <c r="C128" s="296" t="s">
        <v>48</v>
      </c>
      <c r="D128" s="296"/>
      <c r="E128" s="296"/>
      <c r="F128" s="297" t="s">
        <v>41</v>
      </c>
      <c r="G128" s="296"/>
      <c r="H128" s="296" t="s">
        <v>49</v>
      </c>
      <c r="I128" s="296" t="s">
        <v>37</v>
      </c>
      <c r="J128" s="296">
        <v>15</v>
      </c>
      <c r="K128" s="316"/>
    </row>
    <row r="129" spans="2:11" ht="15" customHeight="1">
      <c r="B129" s="314"/>
      <c r="C129" s="296" t="s">
        <v>50</v>
      </c>
      <c r="D129" s="296"/>
      <c r="E129" s="296"/>
      <c r="F129" s="297" t="s">
        <v>41</v>
      </c>
      <c r="G129" s="296"/>
      <c r="H129" s="296" t="s">
        <v>51</v>
      </c>
      <c r="I129" s="296" t="s">
        <v>37</v>
      </c>
      <c r="J129" s="296">
        <v>20</v>
      </c>
      <c r="K129" s="316"/>
    </row>
    <row r="130" spans="2:11" ht="15" customHeight="1">
      <c r="B130" s="314"/>
      <c r="C130" s="296" t="s">
        <v>52</v>
      </c>
      <c r="D130" s="296"/>
      <c r="E130" s="296"/>
      <c r="F130" s="297" t="s">
        <v>41</v>
      </c>
      <c r="G130" s="296"/>
      <c r="H130" s="296" t="s">
        <v>53</v>
      </c>
      <c r="I130" s="296" t="s">
        <v>37</v>
      </c>
      <c r="J130" s="296">
        <v>20</v>
      </c>
      <c r="K130" s="316"/>
    </row>
    <row r="131" spans="2:11" ht="15" customHeight="1">
      <c r="B131" s="314"/>
      <c r="C131" s="275" t="s">
        <v>40</v>
      </c>
      <c r="D131" s="275"/>
      <c r="E131" s="275"/>
      <c r="F131" s="294" t="s">
        <v>41</v>
      </c>
      <c r="G131" s="275"/>
      <c r="H131" s="275" t="s">
        <v>74</v>
      </c>
      <c r="I131" s="275" t="s">
        <v>37</v>
      </c>
      <c r="J131" s="275">
        <v>50</v>
      </c>
      <c r="K131" s="316"/>
    </row>
    <row r="132" spans="2:11" ht="15" customHeight="1">
      <c r="B132" s="314"/>
      <c r="C132" s="275" t="s">
        <v>54</v>
      </c>
      <c r="D132" s="275"/>
      <c r="E132" s="275"/>
      <c r="F132" s="294" t="s">
        <v>41</v>
      </c>
      <c r="G132" s="275"/>
      <c r="H132" s="275" t="s">
        <v>74</v>
      </c>
      <c r="I132" s="275" t="s">
        <v>37</v>
      </c>
      <c r="J132" s="275">
        <v>50</v>
      </c>
      <c r="K132" s="316"/>
    </row>
    <row r="133" spans="2:11" ht="15" customHeight="1">
      <c r="B133" s="314"/>
      <c r="C133" s="275" t="s">
        <v>60</v>
      </c>
      <c r="D133" s="275"/>
      <c r="E133" s="275"/>
      <c r="F133" s="294" t="s">
        <v>41</v>
      </c>
      <c r="G133" s="275"/>
      <c r="H133" s="275" t="s">
        <v>74</v>
      </c>
      <c r="I133" s="275" t="s">
        <v>37</v>
      </c>
      <c r="J133" s="275">
        <v>50</v>
      </c>
      <c r="K133" s="316"/>
    </row>
    <row r="134" spans="2:11" ht="15" customHeight="1">
      <c r="B134" s="314"/>
      <c r="C134" s="275" t="s">
        <v>62</v>
      </c>
      <c r="D134" s="275"/>
      <c r="E134" s="275"/>
      <c r="F134" s="294" t="s">
        <v>41</v>
      </c>
      <c r="G134" s="275"/>
      <c r="H134" s="275" t="s">
        <v>74</v>
      </c>
      <c r="I134" s="275" t="s">
        <v>37</v>
      </c>
      <c r="J134" s="275">
        <v>50</v>
      </c>
      <c r="K134" s="316"/>
    </row>
    <row r="135" spans="2:11" ht="15" customHeight="1">
      <c r="B135" s="314"/>
      <c r="C135" s="275" t="s">
        <v>710</v>
      </c>
      <c r="D135" s="275"/>
      <c r="E135" s="275"/>
      <c r="F135" s="294" t="s">
        <v>41</v>
      </c>
      <c r="G135" s="275"/>
      <c r="H135" s="275" t="s">
        <v>87</v>
      </c>
      <c r="I135" s="275" t="s">
        <v>37</v>
      </c>
      <c r="J135" s="275">
        <v>255</v>
      </c>
      <c r="K135" s="316"/>
    </row>
    <row r="136" spans="2:11" ht="15" customHeight="1">
      <c r="B136" s="314"/>
      <c r="C136" s="275" t="s">
        <v>64</v>
      </c>
      <c r="D136" s="275"/>
      <c r="E136" s="275"/>
      <c r="F136" s="294" t="s">
        <v>35</v>
      </c>
      <c r="G136" s="275"/>
      <c r="H136" s="275" t="s">
        <v>88</v>
      </c>
      <c r="I136" s="275" t="s">
        <v>66</v>
      </c>
      <c r="J136" s="275"/>
      <c r="K136" s="316"/>
    </row>
    <row r="137" spans="2:11" ht="15" customHeight="1">
      <c r="B137" s="314"/>
      <c r="C137" s="275" t="s">
        <v>67</v>
      </c>
      <c r="D137" s="275"/>
      <c r="E137" s="275"/>
      <c r="F137" s="294" t="s">
        <v>35</v>
      </c>
      <c r="G137" s="275"/>
      <c r="H137" s="275" t="s">
        <v>89</v>
      </c>
      <c r="I137" s="275" t="s">
        <v>69</v>
      </c>
      <c r="J137" s="275"/>
      <c r="K137" s="316"/>
    </row>
    <row r="138" spans="2:11" ht="15" customHeight="1">
      <c r="B138" s="314"/>
      <c r="C138" s="275" t="s">
        <v>70</v>
      </c>
      <c r="D138" s="275"/>
      <c r="E138" s="275"/>
      <c r="F138" s="294" t="s">
        <v>35</v>
      </c>
      <c r="G138" s="275"/>
      <c r="H138" s="275" t="s">
        <v>70</v>
      </c>
      <c r="I138" s="275" t="s">
        <v>69</v>
      </c>
      <c r="J138" s="275"/>
      <c r="K138" s="316"/>
    </row>
    <row r="139" spans="2:11" ht="15" customHeight="1">
      <c r="B139" s="314"/>
      <c r="C139" s="275" t="s">
        <v>625</v>
      </c>
      <c r="D139" s="275"/>
      <c r="E139" s="275"/>
      <c r="F139" s="294" t="s">
        <v>35</v>
      </c>
      <c r="G139" s="275"/>
      <c r="H139" s="275" t="s">
        <v>90</v>
      </c>
      <c r="I139" s="275" t="s">
        <v>69</v>
      </c>
      <c r="J139" s="275"/>
      <c r="K139" s="316"/>
    </row>
    <row r="140" spans="2:11" ht="15" customHeight="1">
      <c r="B140" s="314"/>
      <c r="C140" s="275" t="s">
        <v>91</v>
      </c>
      <c r="D140" s="275"/>
      <c r="E140" s="275"/>
      <c r="F140" s="294" t="s">
        <v>35</v>
      </c>
      <c r="G140" s="275"/>
      <c r="H140" s="275" t="s">
        <v>92</v>
      </c>
      <c r="I140" s="275" t="s">
        <v>69</v>
      </c>
      <c r="J140" s="275"/>
      <c r="K140" s="316"/>
    </row>
    <row r="141" spans="2:11" ht="15" customHeight="1">
      <c r="B141" s="317"/>
      <c r="C141" s="318"/>
      <c r="D141" s="318"/>
      <c r="E141" s="318"/>
      <c r="F141" s="318"/>
      <c r="G141" s="318"/>
      <c r="H141" s="318"/>
      <c r="I141" s="318"/>
      <c r="J141" s="318"/>
      <c r="K141" s="319"/>
    </row>
    <row r="142" spans="2:11" ht="18.75" customHeight="1">
      <c r="B142" s="158"/>
      <c r="C142" s="158"/>
      <c r="D142" s="158"/>
      <c r="E142" s="158"/>
      <c r="F142" s="306"/>
      <c r="G142" s="158"/>
      <c r="H142" s="158"/>
      <c r="I142" s="158"/>
      <c r="J142" s="158"/>
      <c r="K142" s="158"/>
    </row>
    <row r="143" spans="2:11" ht="18.75" customHeight="1">
      <c r="B143" s="281"/>
      <c r="C143" s="281"/>
      <c r="D143" s="281"/>
      <c r="E143" s="281"/>
      <c r="F143" s="281"/>
      <c r="G143" s="281"/>
      <c r="H143" s="281"/>
      <c r="I143" s="281"/>
      <c r="J143" s="281"/>
      <c r="K143" s="281"/>
    </row>
    <row r="144" spans="2:11" ht="7.5" customHeight="1">
      <c r="B144" s="282"/>
      <c r="C144" s="283"/>
      <c r="D144" s="283"/>
      <c r="E144" s="283"/>
      <c r="F144" s="283"/>
      <c r="G144" s="283"/>
      <c r="H144" s="283"/>
      <c r="I144" s="283"/>
      <c r="J144" s="283"/>
      <c r="K144" s="284"/>
    </row>
    <row r="145" spans="2:11" ht="45" customHeight="1">
      <c r="B145" s="285"/>
      <c r="C145" s="391" t="s">
        <v>93</v>
      </c>
      <c r="D145" s="391"/>
      <c r="E145" s="391"/>
      <c r="F145" s="391"/>
      <c r="G145" s="391"/>
      <c r="H145" s="391"/>
      <c r="I145" s="391"/>
      <c r="J145" s="391"/>
      <c r="K145" s="286"/>
    </row>
    <row r="146" spans="2:11" ht="17.25" customHeight="1">
      <c r="B146" s="285"/>
      <c r="C146" s="287" t="s">
        <v>29</v>
      </c>
      <c r="D146" s="287"/>
      <c r="E146" s="287"/>
      <c r="F146" s="287" t="s">
        <v>30</v>
      </c>
      <c r="G146" s="288"/>
      <c r="H146" s="287" t="s">
        <v>705</v>
      </c>
      <c r="I146" s="287" t="s">
        <v>644</v>
      </c>
      <c r="J146" s="287" t="s">
        <v>31</v>
      </c>
      <c r="K146" s="286"/>
    </row>
    <row r="147" spans="2:11" ht="17.25" customHeight="1">
      <c r="B147" s="285"/>
      <c r="C147" s="289" t="s">
        <v>32</v>
      </c>
      <c r="D147" s="289"/>
      <c r="E147" s="289"/>
      <c r="F147" s="290" t="s">
        <v>33</v>
      </c>
      <c r="G147" s="291"/>
      <c r="H147" s="289"/>
      <c r="I147" s="289"/>
      <c r="J147" s="289" t="s">
        <v>34</v>
      </c>
      <c r="K147" s="286"/>
    </row>
    <row r="148" spans="2:11" ht="5.25" customHeight="1">
      <c r="B148" s="295"/>
      <c r="C148" s="292"/>
      <c r="D148" s="292"/>
      <c r="E148" s="292"/>
      <c r="F148" s="292"/>
      <c r="G148" s="293"/>
      <c r="H148" s="292"/>
      <c r="I148" s="292"/>
      <c r="J148" s="292"/>
      <c r="K148" s="316"/>
    </row>
    <row r="149" spans="2:11" ht="15" customHeight="1">
      <c r="B149" s="295"/>
      <c r="C149" s="320" t="s">
        <v>38</v>
      </c>
      <c r="D149" s="275"/>
      <c r="E149" s="275"/>
      <c r="F149" s="321" t="s">
        <v>35</v>
      </c>
      <c r="G149" s="275"/>
      <c r="H149" s="320" t="s">
        <v>74</v>
      </c>
      <c r="I149" s="320" t="s">
        <v>37</v>
      </c>
      <c r="J149" s="320">
        <v>120</v>
      </c>
      <c r="K149" s="316"/>
    </row>
    <row r="150" spans="2:11" ht="15" customHeight="1">
      <c r="B150" s="295"/>
      <c r="C150" s="320" t="s">
        <v>83</v>
      </c>
      <c r="D150" s="275"/>
      <c r="E150" s="275"/>
      <c r="F150" s="321" t="s">
        <v>35</v>
      </c>
      <c r="G150" s="275"/>
      <c r="H150" s="320" t="s">
        <v>94</v>
      </c>
      <c r="I150" s="320" t="s">
        <v>37</v>
      </c>
      <c r="J150" s="320" t="s">
        <v>85</v>
      </c>
      <c r="K150" s="316"/>
    </row>
    <row r="151" spans="2:11" ht="15" customHeight="1">
      <c r="B151" s="295"/>
      <c r="C151" s="320" t="s">
        <v>560</v>
      </c>
      <c r="D151" s="275"/>
      <c r="E151" s="275"/>
      <c r="F151" s="321" t="s">
        <v>35</v>
      </c>
      <c r="G151" s="275"/>
      <c r="H151" s="320" t="s">
        <v>95</v>
      </c>
      <c r="I151" s="320" t="s">
        <v>37</v>
      </c>
      <c r="J151" s="320" t="s">
        <v>85</v>
      </c>
      <c r="K151" s="316"/>
    </row>
    <row r="152" spans="2:11" ht="15" customHeight="1">
      <c r="B152" s="295"/>
      <c r="C152" s="320" t="s">
        <v>40</v>
      </c>
      <c r="D152" s="275"/>
      <c r="E152" s="275"/>
      <c r="F152" s="321" t="s">
        <v>41</v>
      </c>
      <c r="G152" s="275"/>
      <c r="H152" s="320" t="s">
        <v>74</v>
      </c>
      <c r="I152" s="320" t="s">
        <v>37</v>
      </c>
      <c r="J152" s="320">
        <v>50</v>
      </c>
      <c r="K152" s="316"/>
    </row>
    <row r="153" spans="2:11" ht="15" customHeight="1">
      <c r="B153" s="295"/>
      <c r="C153" s="320" t="s">
        <v>43</v>
      </c>
      <c r="D153" s="275"/>
      <c r="E153" s="275"/>
      <c r="F153" s="321" t="s">
        <v>35</v>
      </c>
      <c r="G153" s="275"/>
      <c r="H153" s="320" t="s">
        <v>74</v>
      </c>
      <c r="I153" s="320" t="s">
        <v>45</v>
      </c>
      <c r="J153" s="320"/>
      <c r="K153" s="316"/>
    </row>
    <row r="154" spans="2:11" ht="15" customHeight="1">
      <c r="B154" s="295"/>
      <c r="C154" s="320" t="s">
        <v>54</v>
      </c>
      <c r="D154" s="275"/>
      <c r="E154" s="275"/>
      <c r="F154" s="321" t="s">
        <v>41</v>
      </c>
      <c r="G154" s="275"/>
      <c r="H154" s="320" t="s">
        <v>74</v>
      </c>
      <c r="I154" s="320" t="s">
        <v>37</v>
      </c>
      <c r="J154" s="320">
        <v>50</v>
      </c>
      <c r="K154" s="316"/>
    </row>
    <row r="155" spans="2:11" ht="15" customHeight="1">
      <c r="B155" s="295"/>
      <c r="C155" s="320" t="s">
        <v>62</v>
      </c>
      <c r="D155" s="275"/>
      <c r="E155" s="275"/>
      <c r="F155" s="321" t="s">
        <v>41</v>
      </c>
      <c r="G155" s="275"/>
      <c r="H155" s="320" t="s">
        <v>74</v>
      </c>
      <c r="I155" s="320" t="s">
        <v>37</v>
      </c>
      <c r="J155" s="320">
        <v>50</v>
      </c>
      <c r="K155" s="316"/>
    </row>
    <row r="156" spans="2:11" ht="15" customHeight="1">
      <c r="B156" s="295"/>
      <c r="C156" s="320" t="s">
        <v>60</v>
      </c>
      <c r="D156" s="275"/>
      <c r="E156" s="275"/>
      <c r="F156" s="321" t="s">
        <v>41</v>
      </c>
      <c r="G156" s="275"/>
      <c r="H156" s="320" t="s">
        <v>74</v>
      </c>
      <c r="I156" s="320" t="s">
        <v>37</v>
      </c>
      <c r="J156" s="320">
        <v>50</v>
      </c>
      <c r="K156" s="316"/>
    </row>
    <row r="157" spans="2:11" ht="15" customHeight="1">
      <c r="B157" s="295"/>
      <c r="C157" s="320" t="s">
        <v>683</v>
      </c>
      <c r="D157" s="275"/>
      <c r="E157" s="275"/>
      <c r="F157" s="321" t="s">
        <v>35</v>
      </c>
      <c r="G157" s="275"/>
      <c r="H157" s="320" t="s">
        <v>96</v>
      </c>
      <c r="I157" s="320" t="s">
        <v>37</v>
      </c>
      <c r="J157" s="320" t="s">
        <v>97</v>
      </c>
      <c r="K157" s="316"/>
    </row>
    <row r="158" spans="2:11" ht="15" customHeight="1">
      <c r="B158" s="295"/>
      <c r="C158" s="320" t="s">
        <v>98</v>
      </c>
      <c r="D158" s="275"/>
      <c r="E158" s="275"/>
      <c r="F158" s="321" t="s">
        <v>35</v>
      </c>
      <c r="G158" s="275"/>
      <c r="H158" s="320" t="s">
        <v>99</v>
      </c>
      <c r="I158" s="320" t="s">
        <v>69</v>
      </c>
      <c r="J158" s="320"/>
      <c r="K158" s="316"/>
    </row>
    <row r="159" spans="2:11" ht="15" customHeight="1">
      <c r="B159" s="322"/>
      <c r="C159" s="304"/>
      <c r="D159" s="304"/>
      <c r="E159" s="304"/>
      <c r="F159" s="304"/>
      <c r="G159" s="304"/>
      <c r="H159" s="304"/>
      <c r="I159" s="304"/>
      <c r="J159" s="304"/>
      <c r="K159" s="323"/>
    </row>
    <row r="160" spans="2:11" ht="18.75" customHeight="1">
      <c r="B160" s="158"/>
      <c r="C160" s="275"/>
      <c r="D160" s="275"/>
      <c r="E160" s="275"/>
      <c r="F160" s="294"/>
      <c r="G160" s="275"/>
      <c r="H160" s="275"/>
      <c r="I160" s="275"/>
      <c r="J160" s="275"/>
      <c r="K160" s="158"/>
    </row>
    <row r="161" spans="2:11" ht="18.75" customHeight="1">
      <c r="B161" s="281"/>
      <c r="C161" s="281"/>
      <c r="D161" s="281"/>
      <c r="E161" s="281"/>
      <c r="F161" s="281"/>
      <c r="G161" s="281"/>
      <c r="H161" s="281"/>
      <c r="I161" s="281"/>
      <c r="J161" s="281"/>
      <c r="K161" s="281"/>
    </row>
    <row r="162" spans="2:11" ht="7.5" customHeight="1">
      <c r="B162" s="264"/>
      <c r="C162" s="265"/>
      <c r="D162" s="265"/>
      <c r="E162" s="265"/>
      <c r="F162" s="265"/>
      <c r="G162" s="265"/>
      <c r="H162" s="265"/>
      <c r="I162" s="265"/>
      <c r="J162" s="265"/>
      <c r="K162" s="266"/>
    </row>
    <row r="163" spans="2:11" ht="45" customHeight="1">
      <c r="B163" s="267"/>
      <c r="C163" s="387" t="s">
        <v>100</v>
      </c>
      <c r="D163" s="387"/>
      <c r="E163" s="387"/>
      <c r="F163" s="387"/>
      <c r="G163" s="387"/>
      <c r="H163" s="387"/>
      <c r="I163" s="387"/>
      <c r="J163" s="387"/>
      <c r="K163" s="268"/>
    </row>
    <row r="164" spans="2:11" ht="17.25" customHeight="1">
      <c r="B164" s="267"/>
      <c r="C164" s="287" t="s">
        <v>29</v>
      </c>
      <c r="D164" s="287"/>
      <c r="E164" s="287"/>
      <c r="F164" s="287" t="s">
        <v>30</v>
      </c>
      <c r="G164" s="324"/>
      <c r="H164" s="325" t="s">
        <v>705</v>
      </c>
      <c r="I164" s="325" t="s">
        <v>644</v>
      </c>
      <c r="J164" s="287" t="s">
        <v>31</v>
      </c>
      <c r="K164" s="268"/>
    </row>
    <row r="165" spans="2:11" ht="17.25" customHeight="1">
      <c r="B165" s="269"/>
      <c r="C165" s="289" t="s">
        <v>32</v>
      </c>
      <c r="D165" s="289"/>
      <c r="E165" s="289"/>
      <c r="F165" s="290" t="s">
        <v>33</v>
      </c>
      <c r="G165" s="326"/>
      <c r="H165" s="327"/>
      <c r="I165" s="327"/>
      <c r="J165" s="289" t="s">
        <v>34</v>
      </c>
      <c r="K165" s="270"/>
    </row>
    <row r="166" spans="2:11" ht="5.25" customHeight="1">
      <c r="B166" s="295"/>
      <c r="C166" s="292"/>
      <c r="D166" s="292"/>
      <c r="E166" s="292"/>
      <c r="F166" s="292"/>
      <c r="G166" s="293"/>
      <c r="H166" s="292"/>
      <c r="I166" s="292"/>
      <c r="J166" s="292"/>
      <c r="K166" s="316"/>
    </row>
    <row r="167" spans="2:11" ht="15" customHeight="1">
      <c r="B167" s="295"/>
      <c r="C167" s="275" t="s">
        <v>38</v>
      </c>
      <c r="D167" s="275"/>
      <c r="E167" s="275"/>
      <c r="F167" s="294" t="s">
        <v>35</v>
      </c>
      <c r="G167" s="275"/>
      <c r="H167" s="275" t="s">
        <v>74</v>
      </c>
      <c r="I167" s="275" t="s">
        <v>37</v>
      </c>
      <c r="J167" s="275">
        <v>120</v>
      </c>
      <c r="K167" s="316"/>
    </row>
    <row r="168" spans="2:11" ht="15" customHeight="1">
      <c r="B168" s="295"/>
      <c r="C168" s="275" t="s">
        <v>83</v>
      </c>
      <c r="D168" s="275"/>
      <c r="E168" s="275"/>
      <c r="F168" s="294" t="s">
        <v>35</v>
      </c>
      <c r="G168" s="275"/>
      <c r="H168" s="275" t="s">
        <v>84</v>
      </c>
      <c r="I168" s="275" t="s">
        <v>37</v>
      </c>
      <c r="J168" s="275" t="s">
        <v>85</v>
      </c>
      <c r="K168" s="316"/>
    </row>
    <row r="169" spans="2:11" ht="15" customHeight="1">
      <c r="B169" s="295"/>
      <c r="C169" s="275" t="s">
        <v>560</v>
      </c>
      <c r="D169" s="275"/>
      <c r="E169" s="275"/>
      <c r="F169" s="294" t="s">
        <v>35</v>
      </c>
      <c r="G169" s="275"/>
      <c r="H169" s="275" t="s">
        <v>101</v>
      </c>
      <c r="I169" s="275" t="s">
        <v>37</v>
      </c>
      <c r="J169" s="275" t="s">
        <v>85</v>
      </c>
      <c r="K169" s="316"/>
    </row>
    <row r="170" spans="2:11" ht="15" customHeight="1">
      <c r="B170" s="295"/>
      <c r="C170" s="275" t="s">
        <v>40</v>
      </c>
      <c r="D170" s="275"/>
      <c r="E170" s="275"/>
      <c r="F170" s="294" t="s">
        <v>41</v>
      </c>
      <c r="G170" s="275"/>
      <c r="H170" s="275" t="s">
        <v>101</v>
      </c>
      <c r="I170" s="275" t="s">
        <v>37</v>
      </c>
      <c r="J170" s="275">
        <v>50</v>
      </c>
      <c r="K170" s="316"/>
    </row>
    <row r="171" spans="2:11" ht="15" customHeight="1">
      <c r="B171" s="295"/>
      <c r="C171" s="275" t="s">
        <v>43</v>
      </c>
      <c r="D171" s="275"/>
      <c r="E171" s="275"/>
      <c r="F171" s="294" t="s">
        <v>35</v>
      </c>
      <c r="G171" s="275"/>
      <c r="H171" s="275" t="s">
        <v>101</v>
      </c>
      <c r="I171" s="275" t="s">
        <v>45</v>
      </c>
      <c r="J171" s="275"/>
      <c r="K171" s="316"/>
    </row>
    <row r="172" spans="2:11" ht="15" customHeight="1">
      <c r="B172" s="295"/>
      <c r="C172" s="275" t="s">
        <v>54</v>
      </c>
      <c r="D172" s="275"/>
      <c r="E172" s="275"/>
      <c r="F172" s="294" t="s">
        <v>41</v>
      </c>
      <c r="G172" s="275"/>
      <c r="H172" s="275" t="s">
        <v>101</v>
      </c>
      <c r="I172" s="275" t="s">
        <v>37</v>
      </c>
      <c r="J172" s="275">
        <v>50</v>
      </c>
      <c r="K172" s="316"/>
    </row>
    <row r="173" spans="2:11" ht="15" customHeight="1">
      <c r="B173" s="295"/>
      <c r="C173" s="275" t="s">
        <v>62</v>
      </c>
      <c r="D173" s="275"/>
      <c r="E173" s="275"/>
      <c r="F173" s="294" t="s">
        <v>41</v>
      </c>
      <c r="G173" s="275"/>
      <c r="H173" s="275" t="s">
        <v>101</v>
      </c>
      <c r="I173" s="275" t="s">
        <v>37</v>
      </c>
      <c r="J173" s="275">
        <v>50</v>
      </c>
      <c r="K173" s="316"/>
    </row>
    <row r="174" spans="2:11" ht="15" customHeight="1">
      <c r="B174" s="295"/>
      <c r="C174" s="275" t="s">
        <v>60</v>
      </c>
      <c r="D174" s="275"/>
      <c r="E174" s="275"/>
      <c r="F174" s="294" t="s">
        <v>41</v>
      </c>
      <c r="G174" s="275"/>
      <c r="H174" s="275" t="s">
        <v>101</v>
      </c>
      <c r="I174" s="275" t="s">
        <v>37</v>
      </c>
      <c r="J174" s="275">
        <v>50</v>
      </c>
      <c r="K174" s="316"/>
    </row>
    <row r="175" spans="2:11" ht="15" customHeight="1">
      <c r="B175" s="295"/>
      <c r="C175" s="275" t="s">
        <v>704</v>
      </c>
      <c r="D175" s="275"/>
      <c r="E175" s="275"/>
      <c r="F175" s="294" t="s">
        <v>35</v>
      </c>
      <c r="G175" s="275"/>
      <c r="H175" s="275" t="s">
        <v>102</v>
      </c>
      <c r="I175" s="275" t="s">
        <v>103</v>
      </c>
      <c r="J175" s="275"/>
      <c r="K175" s="316"/>
    </row>
    <row r="176" spans="2:11" ht="15" customHeight="1">
      <c r="B176" s="295"/>
      <c r="C176" s="275" t="s">
        <v>644</v>
      </c>
      <c r="D176" s="275"/>
      <c r="E176" s="275"/>
      <c r="F176" s="294" t="s">
        <v>35</v>
      </c>
      <c r="G176" s="275"/>
      <c r="H176" s="275" t="s">
        <v>104</v>
      </c>
      <c r="I176" s="275" t="s">
        <v>105</v>
      </c>
      <c r="J176" s="275">
        <v>1</v>
      </c>
      <c r="K176" s="316"/>
    </row>
    <row r="177" spans="2:11" ht="15" customHeight="1">
      <c r="B177" s="295"/>
      <c r="C177" s="275" t="s">
        <v>640</v>
      </c>
      <c r="D177" s="275"/>
      <c r="E177" s="275"/>
      <c r="F177" s="294" t="s">
        <v>35</v>
      </c>
      <c r="G177" s="275"/>
      <c r="H177" s="275" t="s">
        <v>106</v>
      </c>
      <c r="I177" s="275" t="s">
        <v>37</v>
      </c>
      <c r="J177" s="275">
        <v>20</v>
      </c>
      <c r="K177" s="316"/>
    </row>
    <row r="178" spans="2:11" ht="15" customHeight="1">
      <c r="B178" s="295"/>
      <c r="C178" s="275" t="s">
        <v>705</v>
      </c>
      <c r="D178" s="275"/>
      <c r="E178" s="275"/>
      <c r="F178" s="294" t="s">
        <v>35</v>
      </c>
      <c r="G178" s="275"/>
      <c r="H178" s="275" t="s">
        <v>107</v>
      </c>
      <c r="I178" s="275" t="s">
        <v>37</v>
      </c>
      <c r="J178" s="275">
        <v>255</v>
      </c>
      <c r="K178" s="316"/>
    </row>
    <row r="179" spans="2:11" ht="15" customHeight="1">
      <c r="B179" s="295"/>
      <c r="C179" s="275" t="s">
        <v>706</v>
      </c>
      <c r="D179" s="275"/>
      <c r="E179" s="275"/>
      <c r="F179" s="294" t="s">
        <v>35</v>
      </c>
      <c r="G179" s="275"/>
      <c r="H179" s="275" t="s">
        <v>0</v>
      </c>
      <c r="I179" s="275" t="s">
        <v>37</v>
      </c>
      <c r="J179" s="275">
        <v>10</v>
      </c>
      <c r="K179" s="316"/>
    </row>
    <row r="180" spans="2:11" ht="15" customHeight="1">
      <c r="B180" s="295"/>
      <c r="C180" s="275" t="s">
        <v>707</v>
      </c>
      <c r="D180" s="275"/>
      <c r="E180" s="275"/>
      <c r="F180" s="294" t="s">
        <v>35</v>
      </c>
      <c r="G180" s="275"/>
      <c r="H180" s="275" t="s">
        <v>108</v>
      </c>
      <c r="I180" s="275" t="s">
        <v>69</v>
      </c>
      <c r="J180" s="275"/>
      <c r="K180" s="316"/>
    </row>
    <row r="181" spans="2:11" ht="15" customHeight="1">
      <c r="B181" s="295"/>
      <c r="C181" s="275" t="s">
        <v>109</v>
      </c>
      <c r="D181" s="275"/>
      <c r="E181" s="275"/>
      <c r="F181" s="294" t="s">
        <v>35</v>
      </c>
      <c r="G181" s="275"/>
      <c r="H181" s="275" t="s">
        <v>110</v>
      </c>
      <c r="I181" s="275" t="s">
        <v>69</v>
      </c>
      <c r="J181" s="275"/>
      <c r="K181" s="316"/>
    </row>
    <row r="182" spans="2:11" ht="15" customHeight="1">
      <c r="B182" s="295"/>
      <c r="C182" s="275" t="s">
        <v>98</v>
      </c>
      <c r="D182" s="275"/>
      <c r="E182" s="275"/>
      <c r="F182" s="294" t="s">
        <v>35</v>
      </c>
      <c r="G182" s="275"/>
      <c r="H182" s="275" t="s">
        <v>111</v>
      </c>
      <c r="I182" s="275" t="s">
        <v>69</v>
      </c>
      <c r="J182" s="275"/>
      <c r="K182" s="316"/>
    </row>
    <row r="183" spans="2:11" ht="15" customHeight="1">
      <c r="B183" s="295"/>
      <c r="C183" s="275" t="s">
        <v>709</v>
      </c>
      <c r="D183" s="275"/>
      <c r="E183" s="275"/>
      <c r="F183" s="294" t="s">
        <v>41</v>
      </c>
      <c r="G183" s="275"/>
      <c r="H183" s="275" t="s">
        <v>112</v>
      </c>
      <c r="I183" s="275" t="s">
        <v>37</v>
      </c>
      <c r="J183" s="275">
        <v>50</v>
      </c>
      <c r="K183" s="316"/>
    </row>
    <row r="184" spans="2:11" ht="15" customHeight="1">
      <c r="B184" s="295"/>
      <c r="C184" s="275" t="s">
        <v>113</v>
      </c>
      <c r="D184" s="275"/>
      <c r="E184" s="275"/>
      <c r="F184" s="294" t="s">
        <v>41</v>
      </c>
      <c r="G184" s="275"/>
      <c r="H184" s="275" t="s">
        <v>114</v>
      </c>
      <c r="I184" s="275" t="s">
        <v>115</v>
      </c>
      <c r="J184" s="275"/>
      <c r="K184" s="316"/>
    </row>
    <row r="185" spans="2:11" ht="15" customHeight="1">
      <c r="B185" s="295"/>
      <c r="C185" s="275" t="s">
        <v>116</v>
      </c>
      <c r="D185" s="275"/>
      <c r="E185" s="275"/>
      <c r="F185" s="294" t="s">
        <v>41</v>
      </c>
      <c r="G185" s="275"/>
      <c r="H185" s="275" t="s">
        <v>117</v>
      </c>
      <c r="I185" s="275" t="s">
        <v>115</v>
      </c>
      <c r="J185" s="275"/>
      <c r="K185" s="316"/>
    </row>
    <row r="186" spans="2:11" ht="15" customHeight="1">
      <c r="B186" s="295"/>
      <c r="C186" s="275" t="s">
        <v>118</v>
      </c>
      <c r="D186" s="275"/>
      <c r="E186" s="275"/>
      <c r="F186" s="294" t="s">
        <v>41</v>
      </c>
      <c r="G186" s="275"/>
      <c r="H186" s="275" t="s">
        <v>119</v>
      </c>
      <c r="I186" s="275" t="s">
        <v>115</v>
      </c>
      <c r="J186" s="275"/>
      <c r="K186" s="316"/>
    </row>
    <row r="187" spans="2:11" ht="15" customHeight="1">
      <c r="B187" s="295"/>
      <c r="C187" s="328" t="s">
        <v>120</v>
      </c>
      <c r="D187" s="275"/>
      <c r="E187" s="275"/>
      <c r="F187" s="294" t="s">
        <v>41</v>
      </c>
      <c r="G187" s="275"/>
      <c r="H187" s="275" t="s">
        <v>121</v>
      </c>
      <c r="I187" s="275" t="s">
        <v>122</v>
      </c>
      <c r="J187" s="329" t="s">
        <v>123</v>
      </c>
      <c r="K187" s="316"/>
    </row>
    <row r="188" spans="2:11" ht="15" customHeight="1">
      <c r="B188" s="295"/>
      <c r="C188" s="280" t="s">
        <v>629</v>
      </c>
      <c r="D188" s="275"/>
      <c r="E188" s="275"/>
      <c r="F188" s="294" t="s">
        <v>35</v>
      </c>
      <c r="G188" s="275"/>
      <c r="H188" s="158" t="s">
        <v>124</v>
      </c>
      <c r="I188" s="275" t="s">
        <v>125</v>
      </c>
      <c r="J188" s="275"/>
      <c r="K188" s="316"/>
    </row>
    <row r="189" spans="2:11" ht="15" customHeight="1">
      <c r="B189" s="295"/>
      <c r="C189" s="280" t="s">
        <v>126</v>
      </c>
      <c r="D189" s="275"/>
      <c r="E189" s="275"/>
      <c r="F189" s="294" t="s">
        <v>35</v>
      </c>
      <c r="G189" s="275"/>
      <c r="H189" s="275" t="s">
        <v>127</v>
      </c>
      <c r="I189" s="275" t="s">
        <v>69</v>
      </c>
      <c r="J189" s="275"/>
      <c r="K189" s="316"/>
    </row>
    <row r="190" spans="2:11" ht="15" customHeight="1">
      <c r="B190" s="295"/>
      <c r="C190" s="280" t="s">
        <v>128</v>
      </c>
      <c r="D190" s="275"/>
      <c r="E190" s="275"/>
      <c r="F190" s="294" t="s">
        <v>35</v>
      </c>
      <c r="G190" s="275"/>
      <c r="H190" s="275" t="s">
        <v>129</v>
      </c>
      <c r="I190" s="275" t="s">
        <v>69</v>
      </c>
      <c r="J190" s="275"/>
      <c r="K190" s="316"/>
    </row>
    <row r="191" spans="2:11" ht="15" customHeight="1">
      <c r="B191" s="295"/>
      <c r="C191" s="280" t="s">
        <v>130</v>
      </c>
      <c r="D191" s="275"/>
      <c r="E191" s="275"/>
      <c r="F191" s="294" t="s">
        <v>41</v>
      </c>
      <c r="G191" s="275"/>
      <c r="H191" s="275" t="s">
        <v>131</v>
      </c>
      <c r="I191" s="275" t="s">
        <v>69</v>
      </c>
      <c r="J191" s="275"/>
      <c r="K191" s="316"/>
    </row>
    <row r="192" spans="2:11" ht="15" customHeight="1">
      <c r="B192" s="322"/>
      <c r="C192" s="330"/>
      <c r="D192" s="304"/>
      <c r="E192" s="304"/>
      <c r="F192" s="304"/>
      <c r="G192" s="304"/>
      <c r="H192" s="304"/>
      <c r="I192" s="304"/>
      <c r="J192" s="304"/>
      <c r="K192" s="323"/>
    </row>
    <row r="193" spans="2:11" ht="18.75" customHeight="1">
      <c r="B193" s="158"/>
      <c r="C193" s="275"/>
      <c r="D193" s="275"/>
      <c r="E193" s="275"/>
      <c r="F193" s="294"/>
      <c r="G193" s="275"/>
      <c r="H193" s="275"/>
      <c r="I193" s="275"/>
      <c r="J193" s="275"/>
      <c r="K193" s="158"/>
    </row>
    <row r="194" spans="2:11" ht="18.75" customHeight="1">
      <c r="B194" s="158"/>
      <c r="C194" s="275"/>
      <c r="D194" s="275"/>
      <c r="E194" s="275"/>
      <c r="F194" s="294"/>
      <c r="G194" s="275"/>
      <c r="H194" s="275"/>
      <c r="I194" s="275"/>
      <c r="J194" s="275"/>
      <c r="K194" s="158"/>
    </row>
    <row r="195" spans="2:11" ht="18.75" customHeight="1">
      <c r="B195" s="281"/>
      <c r="C195" s="281"/>
      <c r="D195" s="281"/>
      <c r="E195" s="281"/>
      <c r="F195" s="281"/>
      <c r="G195" s="281"/>
      <c r="H195" s="281"/>
      <c r="I195" s="281"/>
      <c r="J195" s="281"/>
      <c r="K195" s="281"/>
    </row>
    <row r="196" spans="2:11" ht="13.5">
      <c r="B196" s="264"/>
      <c r="C196" s="265"/>
      <c r="D196" s="265"/>
      <c r="E196" s="265"/>
      <c r="F196" s="265"/>
      <c r="G196" s="265"/>
      <c r="H196" s="265"/>
      <c r="I196" s="265"/>
      <c r="J196" s="265"/>
      <c r="K196" s="266"/>
    </row>
    <row r="197" spans="2:11" ht="22.2">
      <c r="B197" s="267"/>
      <c r="C197" s="387" t="s">
        <v>132</v>
      </c>
      <c r="D197" s="387"/>
      <c r="E197" s="387"/>
      <c r="F197" s="387"/>
      <c r="G197" s="387"/>
      <c r="H197" s="387"/>
      <c r="I197" s="387"/>
      <c r="J197" s="387"/>
      <c r="K197" s="268"/>
    </row>
    <row r="198" spans="2:11" ht="25.5" customHeight="1">
      <c r="B198" s="267"/>
      <c r="C198" s="331" t="s">
        <v>133</v>
      </c>
      <c r="D198" s="331"/>
      <c r="E198" s="331"/>
      <c r="F198" s="331" t="s">
        <v>134</v>
      </c>
      <c r="G198" s="332"/>
      <c r="H198" s="392" t="s">
        <v>135</v>
      </c>
      <c r="I198" s="392"/>
      <c r="J198" s="392"/>
      <c r="K198" s="268"/>
    </row>
    <row r="199" spans="2:11" ht="5.25" customHeight="1">
      <c r="B199" s="295"/>
      <c r="C199" s="292"/>
      <c r="D199" s="292"/>
      <c r="E199" s="292"/>
      <c r="F199" s="292"/>
      <c r="G199" s="275"/>
      <c r="H199" s="292"/>
      <c r="I199" s="292"/>
      <c r="J199" s="292"/>
      <c r="K199" s="316"/>
    </row>
    <row r="200" spans="2:11" ht="15" customHeight="1">
      <c r="B200" s="295"/>
      <c r="C200" s="275" t="s">
        <v>125</v>
      </c>
      <c r="D200" s="275"/>
      <c r="E200" s="275"/>
      <c r="F200" s="294" t="s">
        <v>630</v>
      </c>
      <c r="G200" s="275"/>
      <c r="H200" s="389" t="s">
        <v>136</v>
      </c>
      <c r="I200" s="389"/>
      <c r="J200" s="389"/>
      <c r="K200" s="316"/>
    </row>
    <row r="201" spans="2:11" ht="15" customHeight="1">
      <c r="B201" s="295"/>
      <c r="C201" s="301"/>
      <c r="D201" s="275"/>
      <c r="E201" s="275"/>
      <c r="F201" s="294" t="s">
        <v>631</v>
      </c>
      <c r="G201" s="275"/>
      <c r="H201" s="389" t="s">
        <v>137</v>
      </c>
      <c r="I201" s="389"/>
      <c r="J201" s="389"/>
      <c r="K201" s="316"/>
    </row>
    <row r="202" spans="2:11" ht="15" customHeight="1">
      <c r="B202" s="295"/>
      <c r="C202" s="301"/>
      <c r="D202" s="275"/>
      <c r="E202" s="275"/>
      <c r="F202" s="294" t="s">
        <v>634</v>
      </c>
      <c r="G202" s="275"/>
      <c r="H202" s="389" t="s">
        <v>138</v>
      </c>
      <c r="I202" s="389"/>
      <c r="J202" s="389"/>
      <c r="K202" s="316"/>
    </row>
    <row r="203" spans="2:11" ht="15" customHeight="1">
      <c r="B203" s="295"/>
      <c r="C203" s="275"/>
      <c r="D203" s="275"/>
      <c r="E203" s="275"/>
      <c r="F203" s="294" t="s">
        <v>632</v>
      </c>
      <c r="G203" s="275"/>
      <c r="H203" s="389" t="s">
        <v>139</v>
      </c>
      <c r="I203" s="389"/>
      <c r="J203" s="389"/>
      <c r="K203" s="316"/>
    </row>
    <row r="204" spans="2:11" ht="15" customHeight="1">
      <c r="B204" s="295"/>
      <c r="C204" s="275"/>
      <c r="D204" s="275"/>
      <c r="E204" s="275"/>
      <c r="F204" s="294" t="s">
        <v>633</v>
      </c>
      <c r="G204" s="275"/>
      <c r="H204" s="389" t="s">
        <v>140</v>
      </c>
      <c r="I204" s="389"/>
      <c r="J204" s="389"/>
      <c r="K204" s="316"/>
    </row>
    <row r="205" spans="2:11" ht="15" customHeight="1">
      <c r="B205" s="295"/>
      <c r="C205" s="275"/>
      <c r="D205" s="275"/>
      <c r="E205" s="275"/>
      <c r="F205" s="294"/>
      <c r="G205" s="275"/>
      <c r="H205" s="275"/>
      <c r="I205" s="275"/>
      <c r="J205" s="275"/>
      <c r="K205" s="316"/>
    </row>
    <row r="206" spans="2:11" ht="15" customHeight="1">
      <c r="B206" s="295"/>
      <c r="C206" s="275" t="s">
        <v>81</v>
      </c>
      <c r="D206" s="275"/>
      <c r="E206" s="275"/>
      <c r="F206" s="294" t="s">
        <v>666</v>
      </c>
      <c r="G206" s="275"/>
      <c r="H206" s="389" t="s">
        <v>141</v>
      </c>
      <c r="I206" s="389"/>
      <c r="J206" s="389"/>
      <c r="K206" s="316"/>
    </row>
    <row r="207" spans="2:11" ht="15" customHeight="1">
      <c r="B207" s="295"/>
      <c r="C207" s="301"/>
      <c r="D207" s="275"/>
      <c r="E207" s="275"/>
      <c r="F207" s="294" t="s">
        <v>555</v>
      </c>
      <c r="G207" s="275"/>
      <c r="H207" s="389" t="s">
        <v>556</v>
      </c>
      <c r="I207" s="389"/>
      <c r="J207" s="389"/>
      <c r="K207" s="316"/>
    </row>
    <row r="208" spans="2:11" ht="15" customHeight="1">
      <c r="B208" s="295"/>
      <c r="C208" s="275"/>
      <c r="D208" s="275"/>
      <c r="E208" s="275"/>
      <c r="F208" s="294" t="s">
        <v>553</v>
      </c>
      <c r="G208" s="275"/>
      <c r="H208" s="389" t="s">
        <v>142</v>
      </c>
      <c r="I208" s="389"/>
      <c r="J208" s="389"/>
      <c r="K208" s="316"/>
    </row>
    <row r="209" spans="2:11" ht="15" customHeight="1">
      <c r="B209" s="333"/>
      <c r="C209" s="301"/>
      <c r="D209" s="301"/>
      <c r="E209" s="301"/>
      <c r="F209" s="294" t="s">
        <v>670</v>
      </c>
      <c r="G209" s="280"/>
      <c r="H209" s="393" t="s">
        <v>557</v>
      </c>
      <c r="I209" s="393"/>
      <c r="J209" s="393"/>
      <c r="K209" s="334"/>
    </row>
    <row r="210" spans="2:11" ht="15" customHeight="1">
      <c r="B210" s="333"/>
      <c r="C210" s="301"/>
      <c r="D210" s="301"/>
      <c r="E210" s="301"/>
      <c r="F210" s="294" t="s">
        <v>558</v>
      </c>
      <c r="G210" s="280"/>
      <c r="H210" s="393" t="s">
        <v>143</v>
      </c>
      <c r="I210" s="393"/>
      <c r="J210" s="393"/>
      <c r="K210" s="334"/>
    </row>
    <row r="211" spans="2:11" ht="15" customHeight="1">
      <c r="B211" s="333"/>
      <c r="C211" s="301"/>
      <c r="D211" s="301"/>
      <c r="E211" s="301"/>
      <c r="F211" s="335"/>
      <c r="G211" s="280"/>
      <c r="H211" s="336"/>
      <c r="I211" s="336"/>
      <c r="J211" s="336"/>
      <c r="K211" s="334"/>
    </row>
    <row r="212" spans="2:11" ht="15" customHeight="1">
      <c r="B212" s="333"/>
      <c r="C212" s="275" t="s">
        <v>105</v>
      </c>
      <c r="D212" s="301"/>
      <c r="E212" s="301"/>
      <c r="F212" s="294">
        <v>1</v>
      </c>
      <c r="G212" s="280"/>
      <c r="H212" s="393" t="s">
        <v>144</v>
      </c>
      <c r="I212" s="393"/>
      <c r="J212" s="393"/>
      <c r="K212" s="334"/>
    </row>
    <row r="213" spans="2:11" ht="15" customHeight="1">
      <c r="B213" s="333"/>
      <c r="C213" s="301"/>
      <c r="D213" s="301"/>
      <c r="E213" s="301"/>
      <c r="F213" s="294">
        <v>2</v>
      </c>
      <c r="G213" s="280"/>
      <c r="H213" s="393" t="s">
        <v>145</v>
      </c>
      <c r="I213" s="393"/>
      <c r="J213" s="393"/>
      <c r="K213" s="334"/>
    </row>
    <row r="214" spans="2:11" ht="15" customHeight="1">
      <c r="B214" s="333"/>
      <c r="C214" s="301"/>
      <c r="D214" s="301"/>
      <c r="E214" s="301"/>
      <c r="F214" s="294">
        <v>3</v>
      </c>
      <c r="G214" s="280"/>
      <c r="H214" s="393" t="s">
        <v>146</v>
      </c>
      <c r="I214" s="393"/>
      <c r="J214" s="393"/>
      <c r="K214" s="334"/>
    </row>
    <row r="215" spans="2:11" ht="15" customHeight="1">
      <c r="B215" s="333"/>
      <c r="C215" s="301"/>
      <c r="D215" s="301"/>
      <c r="E215" s="301"/>
      <c r="F215" s="294">
        <v>4</v>
      </c>
      <c r="G215" s="280"/>
      <c r="H215" s="393" t="s">
        <v>147</v>
      </c>
      <c r="I215" s="393"/>
      <c r="J215" s="393"/>
      <c r="K215" s="334"/>
    </row>
    <row r="216" spans="2:11" ht="12.75" customHeight="1">
      <c r="B216" s="337"/>
      <c r="C216" s="338"/>
      <c r="D216" s="338"/>
      <c r="E216" s="338"/>
      <c r="F216" s="338"/>
      <c r="G216" s="338"/>
      <c r="H216" s="338"/>
      <c r="I216" s="338"/>
      <c r="J216" s="338"/>
      <c r="K216" s="339"/>
    </row>
  </sheetData>
  <sheetProtection password="CC35" sheet="1" objects="1" scenarios="1" formatCells="0" formatColumns="0" formatRows="0" sort="0" autoFilter="0"/>
  <mergeCells count="77">
    <mergeCell ref="C145:J145"/>
    <mergeCell ref="C197:J197"/>
    <mergeCell ref="H215:J215"/>
    <mergeCell ref="H213:J213"/>
    <mergeCell ref="H210:J210"/>
    <mergeCell ref="H209:J209"/>
    <mergeCell ref="H212:J212"/>
    <mergeCell ref="H214:J214"/>
    <mergeCell ref="H207:J207"/>
    <mergeCell ref="H208:J208"/>
    <mergeCell ref="H203:J203"/>
    <mergeCell ref="H201:J201"/>
    <mergeCell ref="H206:J206"/>
    <mergeCell ref="H204:J204"/>
    <mergeCell ref="H202:J202"/>
    <mergeCell ref="D59:J59"/>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52:J52"/>
    <mergeCell ref="C53:J53"/>
    <mergeCell ref="C55:J55"/>
    <mergeCell ref="D56:J56"/>
    <mergeCell ref="D58:J58"/>
    <mergeCell ref="C50:J50"/>
    <mergeCell ref="G38:J38"/>
    <mergeCell ref="G39:J39"/>
    <mergeCell ref="G40:J40"/>
    <mergeCell ref="G41:J41"/>
    <mergeCell ref="G42:J42"/>
    <mergeCell ref="G43:J43"/>
    <mergeCell ref="D45:J45"/>
    <mergeCell ref="D33:J33"/>
    <mergeCell ref="G34:J34"/>
    <mergeCell ref="G35:J35"/>
    <mergeCell ref="D49:J49"/>
    <mergeCell ref="E48:J48"/>
    <mergeCell ref="G36:J36"/>
    <mergeCell ref="G37:J37"/>
    <mergeCell ref="E46:J46"/>
    <mergeCell ref="E47:J4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prace</dc:creator>
  <cp:keywords/>
  <dc:description/>
  <cp:lastModifiedBy>Sohaj Pavel</cp:lastModifiedBy>
  <dcterms:created xsi:type="dcterms:W3CDTF">2017-04-07T14:15:48Z</dcterms:created>
  <dcterms:modified xsi:type="dcterms:W3CDTF">2018-06-07T05:38:34Z</dcterms:modified>
  <cp:category/>
  <cp:version/>
  <cp:contentType/>
  <cp:contentStatus/>
</cp:coreProperties>
</file>