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150" yWindow="525" windowWidth="28455" windowHeight="12210" activeTab="1"/>
  </bookViews>
  <sheets>
    <sheet name="Rekapitulace stavby" sheetId="1" r:id="rId1"/>
    <sheet name="2019-07-1-1-1a - D.1.1a-R..." sheetId="2" r:id="rId2"/>
    <sheet name="2019-07-1-1-1b - D.1.1b-A..." sheetId="3" r:id="rId3"/>
    <sheet name="2019-07-1-4-3 - D.1.4.3-Z..." sheetId="4" r:id="rId4"/>
    <sheet name="2019-07-1-4-4 - D.1.4.4-Z..." sheetId="5" r:id="rId5"/>
    <sheet name="2019-07-1-4-5 - D.1.4.5-Z..." sheetId="6" r:id="rId6"/>
    <sheet name="2019-07-1-4-6-1 - D.1.4.6..." sheetId="7" r:id="rId7"/>
    <sheet name="2019-07-1-5-1 - D.1.5.1-I..." sheetId="8" r:id="rId8"/>
    <sheet name="2019-07-1-VON - Vedlejší ..." sheetId="9" r:id="rId9"/>
    <sheet name="Pokyny pro vyplnění" sheetId="10" r:id="rId10"/>
  </sheets>
  <definedNames>
    <definedName name="_xlnm._FilterDatabase" localSheetId="1" hidden="1">'2019-07-1-1-1a - D.1.1a-R...'!$C$108:$K$548</definedName>
    <definedName name="_xlnm._FilterDatabase" localSheetId="2" hidden="1">'2019-07-1-1-1b - D.1.1b-A...'!$C$108:$K$620</definedName>
    <definedName name="_xlnm._FilterDatabase" localSheetId="3" hidden="1">'2019-07-1-4-3 - D.1.4.3-Z...'!$C$98:$K$167</definedName>
    <definedName name="_xlnm._FilterDatabase" localSheetId="4" hidden="1">'2019-07-1-4-4 - D.1.4.4-Z...'!$C$108:$K$266</definedName>
    <definedName name="_xlnm._FilterDatabase" localSheetId="5" hidden="1">'2019-07-1-4-5 - D.1.4.5-Z...'!$C$103:$K$177</definedName>
    <definedName name="_xlnm._FilterDatabase" localSheetId="6" hidden="1">'2019-07-1-4-6-1 - D.1.4.6...'!$C$92:$K$114</definedName>
    <definedName name="_xlnm._FilterDatabase" localSheetId="7" hidden="1">'2019-07-1-5-1 - D.1.5.1-I...'!$C$87:$K$121</definedName>
    <definedName name="_xlnm._FilterDatabase" localSheetId="8" hidden="1">'2019-07-1-VON - Vedlejší ...'!$C$91:$K$139</definedName>
    <definedName name="_xlnm.Print_Area" localSheetId="1">'2019-07-1-1-1a - D.1.1a-R...'!$C$4:$J$43,'2019-07-1-1-1a - D.1.1a-R...'!$C$49:$J$86,'2019-07-1-1-1a - D.1.1a-R...'!$C$92:$K$548</definedName>
    <definedName name="_xlnm.Print_Area" localSheetId="2">'2019-07-1-1-1b - D.1.1b-A...'!$C$4:$J$43,'2019-07-1-1-1b - D.1.1b-A...'!$C$49:$J$86,'2019-07-1-1-1b - D.1.1b-A...'!$C$92:$K$620</definedName>
    <definedName name="_xlnm.Print_Area" localSheetId="3">'2019-07-1-4-3 - D.1.4.3-Z...'!$C$4:$J$43,'2019-07-1-4-3 - D.1.4.3-Z...'!$C$49:$J$76,'2019-07-1-4-3 - D.1.4.3-Z...'!$C$82:$K$167</definedName>
    <definedName name="_xlnm.Print_Area" localSheetId="4">'2019-07-1-4-4 - D.1.4.4-Z...'!$C$4:$J$43,'2019-07-1-4-4 - D.1.4.4-Z...'!$C$49:$J$86,'2019-07-1-4-4 - D.1.4.4-Z...'!$C$92:$K$266</definedName>
    <definedName name="_xlnm.Print_Area" localSheetId="5">'2019-07-1-4-5 - D.1.4.5-Z...'!$C$4:$J$43,'2019-07-1-4-5 - D.1.4.5-Z...'!$C$49:$J$81,'2019-07-1-4-5 - D.1.4.5-Z...'!$C$87:$K$177</definedName>
    <definedName name="_xlnm.Print_Area" localSheetId="6">'2019-07-1-4-6-1 - D.1.4.6...'!$C$4:$J$43,'2019-07-1-4-6-1 - D.1.4.6...'!$C$49:$J$70,'2019-07-1-4-6-1 - D.1.4.6...'!$C$76:$K$114</definedName>
    <definedName name="_xlnm.Print_Area" localSheetId="7">'2019-07-1-5-1 - D.1.5.1-I...'!$C$4:$J$41,'2019-07-1-5-1 - D.1.5.1-I...'!$C$47:$J$67,'2019-07-1-5-1 - D.1.5.1-I...'!$C$73:$K$121</definedName>
    <definedName name="_xlnm.Print_Area" localSheetId="8">'2019-07-1-VON - Vedlejší ...'!$C$4:$J$41,'2019-07-1-VON - Vedlejší ...'!$C$47:$J$71,'2019-07-1-VON - Vedlejší ...'!$C$77:$K$139</definedName>
    <definedName name="_xlnm.Print_Area" localSheetId="9">'Pokyny pro vyplnění'!$B$2:$K$71,'Pokyny pro vyplnění'!$B$74:$K$118,'Pokyny pro vyplnění'!$B$121:$K$190,'Pokyny pro vyplnění'!$B$198:$K$218</definedName>
    <definedName name="_xlnm.Print_Area" localSheetId="0">'Rekapitulace stavby'!$D$4:$AO$36,'Rekapitulace stavby'!$C$42:$AQ$66</definedName>
    <definedName name="_xlnm.Print_Titles" localSheetId="0">'Rekapitulace stavby'!$52:$52</definedName>
    <definedName name="_xlnm.Print_Titles" localSheetId="1">'2019-07-1-1-1a - D.1.1a-R...'!$108:$108</definedName>
    <definedName name="_xlnm.Print_Titles" localSheetId="2">'2019-07-1-1-1b - D.1.1b-A...'!$108:$108</definedName>
    <definedName name="_xlnm.Print_Titles" localSheetId="3">'2019-07-1-4-3 - D.1.4.3-Z...'!$98:$98</definedName>
    <definedName name="_xlnm.Print_Titles" localSheetId="4">'2019-07-1-4-4 - D.1.4.4-Z...'!$108:$108</definedName>
    <definedName name="_xlnm.Print_Titles" localSheetId="5">'2019-07-1-4-5 - D.1.4.5-Z...'!$103:$103</definedName>
    <definedName name="_xlnm.Print_Titles" localSheetId="6">'2019-07-1-4-6-1 - D.1.4.6...'!$92:$92</definedName>
    <definedName name="_xlnm.Print_Titles" localSheetId="7">'2019-07-1-5-1 - D.1.5.1-I...'!$87:$87</definedName>
    <definedName name="_xlnm.Print_Titles" localSheetId="8">'2019-07-1-VON - Vedlejší ...'!$91:$91</definedName>
  </definedNames>
  <calcPr calcId="145621"/>
</workbook>
</file>

<file path=xl/sharedStrings.xml><?xml version="1.0" encoding="utf-8"?>
<sst xmlns="http://schemas.openxmlformats.org/spreadsheetml/2006/main" count="15411" uniqueCount="2062">
  <si>
    <t>Export Komplet</t>
  </si>
  <si>
    <t>VZ</t>
  </si>
  <si>
    <t>2.0</t>
  </si>
  <si>
    <t>ZAMOK</t>
  </si>
  <si>
    <t>False</t>
  </si>
  <si>
    <t>{66bd5cdb-0ff2-429d-bbf0-82483142d504}</t>
  </si>
  <si>
    <t>0,01</t>
  </si>
  <si>
    <t>21</t>
  </si>
  <si>
    <t>15</t>
  </si>
  <si>
    <t>REKAPITULACE STAVBY</t>
  </si>
  <si>
    <t>v ---  níže se nacházejí doplnkové a pomocné údaje k sestavám  --- v</t>
  </si>
  <si>
    <t>Návod na vyplnění</t>
  </si>
  <si>
    <t>0,001</t>
  </si>
  <si>
    <t>Kód:</t>
  </si>
  <si>
    <t>2019/07</t>
  </si>
  <si>
    <t>Měnit lze pouze buňky se žlutým podbarvením!
1) v Rekapitulaci stavby vyplňte údaje o Uchazeči (přenesou se do ostatních sestav i v jiných listech)
2) na vybraných listech vyplňte v sestavě Soupis prací ceny u položek</t>
  </si>
  <si>
    <t>Stavba:</t>
  </si>
  <si>
    <t>Aula UPOL FTK,Tř.Míru 117,Olomouc</t>
  </si>
  <si>
    <t>KSO:</t>
  </si>
  <si>
    <t>801 35</t>
  </si>
  <si>
    <t>CC-CZ:</t>
  </si>
  <si>
    <t/>
  </si>
  <si>
    <t>Místo:</t>
  </si>
  <si>
    <t xml:space="preserve"> </t>
  </si>
  <si>
    <t>Datum:</t>
  </si>
  <si>
    <t>1. 4. 2019</t>
  </si>
  <si>
    <t>Zadavatel:</t>
  </si>
  <si>
    <t>IČ:</t>
  </si>
  <si>
    <t>UPOL</t>
  </si>
  <si>
    <t>DIČ:</t>
  </si>
  <si>
    <t>Uchazeč:</t>
  </si>
  <si>
    <t>Vyplň údaj</t>
  </si>
  <si>
    <t>Projektant:</t>
  </si>
  <si>
    <t>HEXAPLAN INTERNATIONAL spol. s r.o.</t>
  </si>
  <si>
    <t>True</t>
  </si>
  <si>
    <t>Zpracovatel:</t>
  </si>
  <si>
    <t>Ing.A.Hejmalová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</si>
  <si>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</si>
  <si>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</si>
  <si>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</si>
  <si>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</si>
  <si>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</si>
  <si>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</si>
  <si>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</si>
  <si>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</si>
  <si>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</si>
  <si>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</si>
  <si>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</si>
  <si>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</si>
  <si>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</si>
  <si>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</si>
  <si>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</si>
  <si>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</si>
  <si>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</si>
  <si>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</si>
  <si>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</si>
  <si>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</si>
  <si>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</si>
  <si>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</si>
  <si>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</si>
  <si>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</si>
  <si>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</si>
  <si>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</si>
  <si>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</si>
  <si>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</si>
  <si>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</si>
  <si>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</si>
  <si>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</si>
  <si>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</si>
  <si>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</si>
  <si>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</si>
  <si>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</si>
  <si>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</si>
  <si>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</si>
  <si>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</si>
  <si>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</si>
  <si>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</si>
  <si>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2019/07-1</t>
  </si>
  <si>
    <t>STA</t>
  </si>
  <si>
    <t>1</t>
  </si>
  <si>
    <t>{b2ce71c4-648c-41ac-9503-235176c01111}</t>
  </si>
  <si>
    <t>2</t>
  </si>
  <si>
    <t>2019/07-1-1</t>
  </si>
  <si>
    <t>D.1.1-Architektonické a stavebně-technické řešení (vč.k-čního a pož.bezp.řešení)</t>
  </si>
  <si>
    <t>Soupis</t>
  </si>
  <si>
    <t>{71dcded0-be49-40c7-af96-3468f12557d8}</t>
  </si>
  <si>
    <t>/</t>
  </si>
  <si>
    <t>2019/07-1-1-1a</t>
  </si>
  <si>
    <t>D.1.1a-Respirium 402</t>
  </si>
  <si>
    <t>3</t>
  </si>
  <si>
    <t>{63c2072b-a1c0-4a29-b713-3e06e0ecfa9a}</t>
  </si>
  <si>
    <t>2019/07-1-1-1b</t>
  </si>
  <si>
    <t>D.1.1b-Aula 401</t>
  </si>
  <si>
    <t>{43cda244-d503-4082-b958-718bc6054917}</t>
  </si>
  <si>
    <t>2019/07-1-4</t>
  </si>
  <si>
    <t>D.1.4-Technika prostředí staveb</t>
  </si>
  <si>
    <t>{c4793867-d8ca-4749-a519-1ef1bdf5b153}</t>
  </si>
  <si>
    <t>2019/07-1-4-3</t>
  </si>
  <si>
    <t>D.1.4.3-Zařízení silnoproudé elektrotechniky</t>
  </si>
  <si>
    <t>{0adaa98c-2a51-4299-80ca-6235dfaecaad}</t>
  </si>
  <si>
    <t>2019/07-1-4-4</t>
  </si>
  <si>
    <t>D.1.4.4-Zařízení slaboproudé elektrotechniky</t>
  </si>
  <si>
    <t>{84a5ca3c-bb28-4b06-8ad2-aefaaa926a05}</t>
  </si>
  <si>
    <t>2019/07-1-4-5</t>
  </si>
  <si>
    <t>D.1.4.5-Zařízení vzduchotechniky</t>
  </si>
  <si>
    <t>{10b3a216-aea2-4bc1-8bcd-71436cec36f7}</t>
  </si>
  <si>
    <t>2019/07-1-4-6-1</t>
  </si>
  <si>
    <t>D.1.4.6.1-Zařízení AVT-rozvody</t>
  </si>
  <si>
    <t>{e8d5bf6c-c1ac-4436-ac7d-53199ee8bbae}</t>
  </si>
  <si>
    <t>2019/07-1-5-1</t>
  </si>
  <si>
    <t>D.1.5.1-Interiér zabudovaný</t>
  </si>
  <si>
    <t>{615d63e6-a31a-4e2d-8b89-c8339eb7c804}</t>
  </si>
  <si>
    <t>2019/07-1-VON</t>
  </si>
  <si>
    <t>Vedlejší a ostatní náklady</t>
  </si>
  <si>
    <t>{3e42f30d-497e-4374-96b9-62ede54ce664}</t>
  </si>
  <si>
    <t>D1</t>
  </si>
  <si>
    <t>ker.dlažba ma stáv.souvrství</t>
  </si>
  <si>
    <t>m2</t>
  </si>
  <si>
    <t>60,72</t>
  </si>
  <si>
    <t>KS2</t>
  </si>
  <si>
    <t>ker.soklík 2.-4.np</t>
  </si>
  <si>
    <t>m</t>
  </si>
  <si>
    <t>43</t>
  </si>
  <si>
    <t>KRYCÍ LIST SOUPISU PRACÍ</t>
  </si>
  <si>
    <t>Objekt:</t>
  </si>
  <si>
    <t>2019/07-1 - Aula UPOL FTK,Tř.Míru 117,Olomouc</t>
  </si>
  <si>
    <t>Soupis:</t>
  </si>
  <si>
    <t>2019/07-1-1 - D.1.1-Architektonické a stavebně-technické řešení (vč.k-čního a pož.bezp.řešení)</t>
  </si>
  <si>
    <t>Úroveň 3:</t>
  </si>
  <si>
    <t>2019/07-1-1-1a - D.1.1a-Respirium 402</t>
  </si>
  <si>
    <t>Nedílnou součástí výkazu výměr je projektová dokumentace zpracovaná firmou Hexaplan International spol.s r.o. v únoru 2019. Pro sestavení SOUPISU PRACÍ v podrobnostech vymezených vyhláškou č. 169/2016 Sb. byla použita cenová soustava URS, která obsahuje veškeré údaje nezbytné pro soupis prací.     UCHAZEČ O VEŘEJNOU ZAKÁZKU JE POVINEN PŘI OCEŇOVÁNÍ SOUTĚŽNÍHO SOUPISU STAVEBNÍCH PRACÍ, DODÁVEK A SLUŽEB S VÝKAZEM VÝMĚR PROVÉST KONTROLU FUNKCE ARITMETICKÝCH VZORCŮ JEDNOTLIVÝCH SOUPISŮ VE VAZBĚ NA JEDNOTLIVÉ ODDÍLY, REKAPITULACE A KRYCÍ LIST.   Technické a materiálové specifikace jednotlivých navržených materiálů, prvků a výrobků jsou uvedeny v samostatných částech této projektové dokumentace jako je VÝKRESOVÁ ČÁST, VÝPIS PRVKŮ PSV, SKLADBY KONSTRUKCÍ A TECHNICKÁ ZPRÁVA.                                                                                                                                 Na základě těchto podkladů bude provedeno ocenění výše uvedených prací, dodávek a služeb. U veškerých dodávek budou v ceně zahrnuty náklady na doplňkový kotevní a spojovací materiál, zhotovení případné výrobní dokumentace nebo pořízení fyzických vzorků materiálů a vzorníků barev. Kde není výslovně uvedeno, bude pracovní postup a technologie provádění stanovena oprávněnou osobou zhotovitele. Dále je potřeba při stanovení ceny dle vykázané výměry započítat všechny předpokládané doplňkové prvky a činnosti s touto položkou související tak, aby cena byla kompletní a prvek funkční. TYTO PŘÍLOHY JSOU NEDÍLNOU SOUČÁSTÍ SOUTĚŽNÍHO SOUPISU STAVEBNÍCH PRACÍ, DODÁVEK A SLUŽEB S VÝKAZEM VÝMĚR.</t>
  </si>
  <si>
    <t>REKAPITULACE ČLENĚNÍ SOUPISU PRACÍ</t>
  </si>
  <si>
    <t>Kód dílu - Popis</t>
  </si>
  <si>
    <t>Cena celkem [CZK]</t>
  </si>
  <si>
    <t>-1</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</si>
  <si>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</si>
  <si>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</si>
  <si>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</si>
  <si>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</si>
  <si>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</si>
  <si>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</si>
  <si>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</si>
  <si>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</si>
  <si>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</si>
  <si>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714 - Akustická a protiotřesová opatření</t>
  </si>
  <si>
    <t xml:space="preserve">    763 - Konstrukce suché výstavby</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</si>
  <si>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</si>
  <si>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</si>
  <si>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</si>
  <si>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</si>
  <si>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</si>
  <si>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</si>
  <si>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</si>
  <si>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</si>
  <si>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</si>
  <si>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</si>
  <si>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</si>
  <si>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</si>
  <si>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</si>
  <si>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</si>
  <si>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</si>
  <si>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</si>
  <si>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</si>
  <si>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</si>
  <si>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</si>
  <si>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</si>
  <si>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</si>
  <si>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</si>
  <si>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</si>
  <si>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Svislé a kompletní konstrukce</t>
  </si>
  <si>
    <t>K</t>
  </si>
  <si>
    <t>317944321</t>
  </si>
  <si>
    <t>Válcované nosníky dodatečně osazované do připravených otvorů bez zazdění hlav do č. 12</t>
  </si>
  <si>
    <t>t</t>
  </si>
  <si>
    <t>CS ÚRS 2018 01</t>
  </si>
  <si>
    <t>4</t>
  </si>
  <si>
    <t>-942769751</t>
  </si>
  <si>
    <t>PSC</t>
  </si>
  <si>
    <t xml:space="preserve">Poznámka k souboru cen:
1. V cenách jsou zahrnuty náklady na dodávku a montáž válcovaných nosníků.
2. Ceny jsou určeny pouze pro ocenění konstrukce překladů nad otvory.
</t>
  </si>
  <si>
    <t>VV</t>
  </si>
  <si>
    <t>"překlad (niky pro rozvaděč) L 80/80/8mm"((2,0+1,0)*9,63)/1000</t>
  </si>
  <si>
    <t>Mezisoučet</t>
  </si>
  <si>
    <t>0,029*0,1</t>
  </si>
  <si>
    <t>Součet</t>
  </si>
  <si>
    <t>346244381</t>
  </si>
  <si>
    <t>Plentování ocelových válcovaných nosníků jednostranné cihlami na maltu, výška stojiny do 200 mm</t>
  </si>
  <si>
    <t>-665395384</t>
  </si>
  <si>
    <t>"překlad (niky pro rozvaděč) L 80/80/8mm"(2,0+1,0)*0,2</t>
  </si>
  <si>
    <t>Vodorovné konstrukce</t>
  </si>
  <si>
    <t>413232211</t>
  </si>
  <si>
    <t>Zazdívka zhlaví stropních trámů nebo válcovaných nosníků pálenými cihlami válcovaných nosníků, výšky do 150 mm</t>
  </si>
  <si>
    <t>kus</t>
  </si>
  <si>
    <t>1214600314</t>
  </si>
  <si>
    <t>"niky pro rozvaděče"2*2</t>
  </si>
  <si>
    <t>6</t>
  </si>
  <si>
    <t>Úpravy povrchů, podlahy a osazování výplní</t>
  </si>
  <si>
    <t>611135101</t>
  </si>
  <si>
    <t>Hrubá výplň rýh maltou jakékoli šířky rýhy ve stropech</t>
  </si>
  <si>
    <t>CS ÚRS 2019 01</t>
  </si>
  <si>
    <t>483359699</t>
  </si>
  <si>
    <t xml:space="preserve">Poznámka k souboru cen:
1. V cenách nejsou započteny náklady na omítku rýh, tyto se ocení příšlušnými cenami tohoto katalogu.
</t>
  </si>
  <si>
    <t>"pro silnoproud:š-30mm (strop)"20*0,05</t>
  </si>
  <si>
    <t>5</t>
  </si>
  <si>
    <t>611325121</t>
  </si>
  <si>
    <t>Vápenocementová omítka rýh štuková ve stropech, šířky rýhy do 150 mm</t>
  </si>
  <si>
    <t>-1055225200</t>
  </si>
  <si>
    <t>612131121</t>
  </si>
  <si>
    <t>Podkladní a spojovací vrstva vnitřních omítaných ploch penetrace akrylát-silikonová nanášená ručně stěn</t>
  </si>
  <si>
    <t>-1510325703</t>
  </si>
  <si>
    <t>"oprava omítek stěn 30%"139,04*0,3</t>
  </si>
  <si>
    <t>7</t>
  </si>
  <si>
    <t>612135101</t>
  </si>
  <si>
    <t>Hrubá výplň rýh maltou jakékoli šířky rýhy ve stěnách</t>
  </si>
  <si>
    <t>1534181711</t>
  </si>
  <si>
    <t>"pro silnoproud:š-30mm"75*0,05</t>
  </si>
  <si>
    <t>"pro silnoproud:š-70mm"25*0,1</t>
  </si>
  <si>
    <t>8</t>
  </si>
  <si>
    <t>612142012</t>
  </si>
  <si>
    <t>Potažení vnitřních ploch pletivem v ploše nebo pruzích, na plném podkladu rabicovým provizorním přichycením stěn</t>
  </si>
  <si>
    <t>1899982590</t>
  </si>
  <si>
    <t xml:space="preserve">Poznámka k souboru cen:
1. V cenách -2001 jsou započteny i náklady na tmel.
</t>
  </si>
  <si>
    <t>"překlad (niky pro rozvaděč) L 80/80/8mm"(2,0+1,0)*0,6</t>
  </si>
  <si>
    <t>9</t>
  </si>
  <si>
    <t>612325121</t>
  </si>
  <si>
    <t>Vápenocementová omítka rýh štuková ve stěnách, šířky rýhy do 150 mm</t>
  </si>
  <si>
    <t>-1063160744</t>
  </si>
  <si>
    <t>10</t>
  </si>
  <si>
    <t>612325221</t>
  </si>
  <si>
    <t>Vápenocementová omítka jednotlivých malých ploch štuková na stěnách, plochy jednotlivě do 0,09 m2</t>
  </si>
  <si>
    <t>1877633348</t>
  </si>
  <si>
    <t>"pro silnoproud"100</t>
  </si>
  <si>
    <t>11</t>
  </si>
  <si>
    <t>612325223</t>
  </si>
  <si>
    <t>Vápenocementová omítka jednotlivých malých ploch štuková na stěnách, plochy jednotlivě přes 0,25 do 1 m2</t>
  </si>
  <si>
    <t>1786498760</t>
  </si>
  <si>
    <t>"nika pro rozvaděč"1</t>
  </si>
  <si>
    <t>"nadpraží nik pro rozvaděč"2</t>
  </si>
  <si>
    <t>12</t>
  </si>
  <si>
    <t>612325225</t>
  </si>
  <si>
    <t>Vápenocementová omítka jednotlivých malých ploch štuková na stěnách, plochy jednotlivě přes 1,0 do 4 m2</t>
  </si>
  <si>
    <t>1543904995</t>
  </si>
  <si>
    <t>13</t>
  </si>
  <si>
    <t>612325422</t>
  </si>
  <si>
    <t>Oprava vápenocementové omítky vnitřních ploch štukové dvouvrstvé, tloušťky do 20 mm a tloušťky štuku do 3 mm stěn, v rozsahu opravované plochy přes 10 do 30%</t>
  </si>
  <si>
    <t>1362955406</t>
  </si>
  <si>
    <t xml:space="preserve">Poznámka k souboru cen:
1. Pro ocenění opravy omítek plochy do 1 m2 se použijí ceny souboru cen 61. 32-52.. Vápenocementová omítka jednotlivých malých ploch.
</t>
  </si>
  <si>
    <t>"oprava stáv.omítek stěn (po podhled)"</t>
  </si>
  <si>
    <t>"4.np"</t>
  </si>
  <si>
    <t>"402,403"3,3*(16,4*2+5,15*2)-(1,4*3,3+1,5*1,97*2+5,15*2,2*2)</t>
  </si>
  <si>
    <t>30</t>
  </si>
  <si>
    <t>14</t>
  </si>
  <si>
    <t>619991001</t>
  </si>
  <si>
    <t>Zakrytí vnitřních ploch před znečištěním včetně pozdějšího odkrytí podlah fólií přilepenou lepící páskou</t>
  </si>
  <si>
    <t>165102379</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</si>
  <si>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</si>
  <si>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"plochy dotčené rekonstrukcí (viz.vyčištění odd.9)"210,72</t>
  </si>
  <si>
    <t>619991011</t>
  </si>
  <si>
    <t>Zakrytí vnitřních ploch před znečištěním včetně pozdějšího odkrytí konstrukcí a prvků obalením fólií a přelepením páskou</t>
  </si>
  <si>
    <t>-1268797980</t>
  </si>
  <si>
    <t>"otvory"</t>
  </si>
  <si>
    <t>"obvodové"</t>
  </si>
  <si>
    <t>"4.np"5,15*2,25*2</t>
  </si>
  <si>
    <t>"ostatní"50</t>
  </si>
  <si>
    <t>16</t>
  </si>
  <si>
    <t>619995001</t>
  </si>
  <si>
    <t>Začištění omítek (s dodáním hmot) kolem oken, dveří, podlah, obkladů apod.</t>
  </si>
  <si>
    <t>312551264</t>
  </si>
  <si>
    <t xml:space="preserve">Poznámka k souboru cen:
1. Cenu -5001 lze použít pouze v případě provádění opravy nebo osazování nových oken, dveří, obkladů, podlah apod.; nelze ji použít v případech provádění opravy omítek nebo nové omítky v celé ploše.
</t>
  </si>
  <si>
    <t>"výměna okna"2,72*2+2,23</t>
  </si>
  <si>
    <t>17</t>
  </si>
  <si>
    <t>619996115</t>
  </si>
  <si>
    <t>Ochrana stavebních konstrukcí a samostatných prvků včetně pozdějšího odstranění obedněním podlahy</t>
  </si>
  <si>
    <t>1993909094</t>
  </si>
  <si>
    <t xml:space="preserve">Poznámka k souboru cen:
1. Množství měrných jednotek se určuje v m2 rozvinuté plochy.
</t>
  </si>
  <si>
    <t>"přístupové prostory"25*3</t>
  </si>
  <si>
    <t>18</t>
  </si>
  <si>
    <t>619996145</t>
  </si>
  <si>
    <t>Ochrana stavebních konstrukcí a samostatných prvků včetně pozdějšího odstranění obalením geotextilií samostatných konstrukcí a prvků</t>
  </si>
  <si>
    <t>1648749950</t>
  </si>
  <si>
    <t>19</t>
  </si>
  <si>
    <t>632683113</t>
  </si>
  <si>
    <t>Sešívání trhlin v betonových podlahách ocelovými sponkami se zálivkou pryskyřicí vzdálenosti sponek přes 15 do 20 cm</t>
  </si>
  <si>
    <t>-371717517</t>
  </si>
  <si>
    <t xml:space="preserve">Poznámka k souboru cen:
1. Množství měrných jednotek se určuje v m délky sešívané spáry.
2. V cenách jsou započteny i náklady na proříznutí trhliny, provedení kolmých řezů na směr trhliny ve vzdálenosti 10 až 20 cm, vyčištění spar, vložení ocelových sponek do řezů kolmých k trhlině včetně jejich dodání, zalití trhliny a sponek pryskyřicí a posyp křemičitým pískem.
</t>
  </si>
  <si>
    <t>"bude upřesněno po sejmutí nášlapných vrstev a provedení zkoušek podkladu (předpoklad 30m/místnost)"</t>
  </si>
  <si>
    <t>"4.np"30</t>
  </si>
  <si>
    <t>20</t>
  </si>
  <si>
    <t>632902-01</t>
  </si>
  <si>
    <t>Příprava bet.podkladu pro provádění nového souvrství podlah (očištění)</t>
  </si>
  <si>
    <t>CS ÚRS 2017 01</t>
  </si>
  <si>
    <t>887134958</t>
  </si>
  <si>
    <t>"pro podlahy na stáv.podkladu (ověřit dle výsledků zkoušek)"D1</t>
  </si>
  <si>
    <t>Ostatní konstrukce a práce, bourání</t>
  </si>
  <si>
    <t>949101111</t>
  </si>
  <si>
    <t>Lešení pomocné pracovní pro objekty pozemních staveb pro zatížení do 150 kg/m2, o výšce lešeňové podlahy do 1,9 m</t>
  </si>
  <si>
    <t>-1673863091</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</si>
  <si>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</si>
  <si>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"prostory dotčené rekonstrukcí"</t>
  </si>
  <si>
    <t>"402"60,72</t>
  </si>
  <si>
    <t>22</t>
  </si>
  <si>
    <t>95-01</t>
  </si>
  <si>
    <t>Zednická výpomoc pro profese (sekání,drážky) vč.jejich zpětného zapravení,odvozu,likvidace a poplatku za suť</t>
  </si>
  <si>
    <t>hod</t>
  </si>
  <si>
    <t>935510231</t>
  </si>
  <si>
    <t>23</t>
  </si>
  <si>
    <t>95-02</t>
  </si>
  <si>
    <t>Dodávka+montáž-hasící přístroj PHP 21A (viz.TZ požární ochrana)</t>
  </si>
  <si>
    <t>ks</t>
  </si>
  <si>
    <t>-119881529</t>
  </si>
  <si>
    <t>P</t>
  </si>
  <si>
    <t>Poznámka k položce:
Všechny hasicí přístroje budou na volně přístupném a dobře viditelném místě v místě pravděpodobného vzniku požáru, zajištěný proti pádu s výškou rukojeti maximálně 1,5 ± 0,05 m nad podlahou. 
Hasicí přístroj umístěný na podlaze nebo na jiné vodorovné stavební konstrukci musí být vhodným způsobem zajištěn proti pádu.</t>
  </si>
  <si>
    <t>"dle PBŘ"2</t>
  </si>
  <si>
    <t>24</t>
  </si>
  <si>
    <t>95-05</t>
  </si>
  <si>
    <t>Náklady na stěhování stávajícího zařízení a nábytku vč.uložení na místo určené investorem</t>
  </si>
  <si>
    <t>-76350650</t>
  </si>
  <si>
    <t>Poznámka k položce:
v rozsahu smlouvy o dílo</t>
  </si>
  <si>
    <t>25</t>
  </si>
  <si>
    <t>95-05.1</t>
  </si>
  <si>
    <t>Náklady na provizorní oddělení prostor objektu od stavebních úprav vč.dveří (SDK alt.dřevoštěpková stěna s utěsnými spoji,vč.potažení folií)-dodávka,montáž a demontáž</t>
  </si>
  <si>
    <t>-997929600</t>
  </si>
  <si>
    <t>"oddělení stáv.prostor od rek-ce"3,3*(3,25+5)</t>
  </si>
  <si>
    <t>"ostatní"15</t>
  </si>
  <si>
    <t>26</t>
  </si>
  <si>
    <t>952901111</t>
  </si>
  <si>
    <t>Vyčištění budov nebo objektů před předáním do užívání budov bytové nebo občanské výstavby, světlé výšky podlaží do 4 m</t>
  </si>
  <si>
    <t>359481522</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</si>
  <si>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</si>
  <si>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"přístupové prostory"50*3</t>
  </si>
  <si>
    <t>27</t>
  </si>
  <si>
    <t>965046111</t>
  </si>
  <si>
    <t>Broušení stávajících betonových podlah úběr do 3 mm</t>
  </si>
  <si>
    <t>2123783518</t>
  </si>
  <si>
    <t xml:space="preserve">Poznámka k souboru cen:
1. Ceny jsou určeny pro zbroušení podlah před pokládkou zpevňovacích nátěrů, odfrézování zaolejovaných vrstev, odstranění starých nátěrů, lepidel dlažby, vyrovnání povrchu – odstranění nerovností, zarovnání nerovností v okolí dilatačních spar.
</t>
  </si>
  <si>
    <t>"podlahy na stáv. souvrství (brouš.podkladu pro P1-viz.776)"D1</t>
  </si>
  <si>
    <t>28</t>
  </si>
  <si>
    <t>965046119</t>
  </si>
  <si>
    <t>Broušení stávajících betonových podlah Příplatek k ceně za každý další 1 mm úběru</t>
  </si>
  <si>
    <t>-1097852481</t>
  </si>
  <si>
    <t>"dtto broušení"D1*2</t>
  </si>
  <si>
    <t>29</t>
  </si>
  <si>
    <t>968072641</t>
  </si>
  <si>
    <t>Vybourání kovových rámů oken s křídly, dveřních zárubní, vrat, stěn, ostění nebo obkladů stěn jakýchkoliv, kromě výkladních jakékoliv plochy</t>
  </si>
  <si>
    <t>-2097244715</t>
  </si>
  <si>
    <t xml:space="preserve">Poznámka k souboru cen:
1. V cenách -2244 až -2559 jsou započteny i náklady na vyvěšení křídel.
2. Cenou -2641 se oceňuje i vybourání nosné ocelové konstrukce pro sádrokartonové příčky.
</t>
  </si>
  <si>
    <t>"viz.bourání-chodba"3,275*4,3</t>
  </si>
  <si>
    <t>968082018</t>
  </si>
  <si>
    <t>Vybourání plastových rámů oken s křídly, dveřních zárubní, vrat rámu oken s křídly, plochy přes 4 m2</t>
  </si>
  <si>
    <t>-1141374173</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</si>
  <si>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</si>
  <si>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"402"2,72*2,23</t>
  </si>
  <si>
    <t>31</t>
  </si>
  <si>
    <t>971033541</t>
  </si>
  <si>
    <t>Vybourání otvorů ve zdivu základovém nebo nadzákladovém z cihel, tvárnic, příčkovek z cihel pálených na maltu vápennou nebo vápenocementovou plochy do 1 m2, tl. do 300 mm</t>
  </si>
  <si>
    <t>m3</t>
  </si>
  <si>
    <t>1389057850</t>
  </si>
  <si>
    <t>"nika pro rozvaděč"0,6*1,0*0,16</t>
  </si>
  <si>
    <t>32</t>
  </si>
  <si>
    <t>971033641</t>
  </si>
  <si>
    <t>Vybourání otvorů ve zdivu základovém nebo nadzákladovém z cihel, tvárnic, příčkovek z cihel pálených na maltu vápennou nebo vápenocementovou plochy do 4 m2, tl. do 300 mm</t>
  </si>
  <si>
    <t>2049812943</t>
  </si>
  <si>
    <t>"nika pro rozvaděč"1,6*1,2*0,25</t>
  </si>
  <si>
    <t>33</t>
  </si>
  <si>
    <t>973031614</t>
  </si>
  <si>
    <t>Vysekání výklenků nebo kapes ve zdivu z cihel na maltu vápennou nebo vápenocementovou kapes pro špalíky a krabice, velikosti do 50x50x50 mm</t>
  </si>
  <si>
    <t>-1035133755</t>
  </si>
  <si>
    <t>34</t>
  </si>
  <si>
    <t>974031664</t>
  </si>
  <si>
    <t>Vysekání rýh ve zdivu cihelném na maltu vápennou nebo vápenocementovou pro vtahování nosníků do zdí, před vybouráním otvoru do hl. 150 mm, při v. nosníku do 150 mm</t>
  </si>
  <si>
    <t>428419622</t>
  </si>
  <si>
    <t>"překlad (niky pro rozvaděč) L 80/80/8mm"(2,0+1,0)</t>
  </si>
  <si>
    <t>35</t>
  </si>
  <si>
    <t>974082112</t>
  </si>
  <si>
    <t>Vysekání rýh pro vodiče v omítce vápenné nebo vápenocementové stěn, šířky do 30 mm</t>
  </si>
  <si>
    <t>-874137978</t>
  </si>
  <si>
    <t>"pro silnoproud:š-30mm"75</t>
  </si>
  <si>
    <t>36</t>
  </si>
  <si>
    <t>974082114</t>
  </si>
  <si>
    <t>Vysekání rýh pro vodiče v omítce vápenné nebo vápenocementové stěn, šířky do 70 mm</t>
  </si>
  <si>
    <t>-2063373005</t>
  </si>
  <si>
    <t>"pro silnoproud:š-70mm"25</t>
  </si>
  <si>
    <t>37</t>
  </si>
  <si>
    <t>974082172</t>
  </si>
  <si>
    <t>Vysekání rýh pro vodiče v omítce vápenné nebo vápenocementové stropů nebo kleneb, šířky do 30 mm</t>
  </si>
  <si>
    <t>-309419228</t>
  </si>
  <si>
    <t>"pro silnoproud:š-30mm (strop)"20</t>
  </si>
  <si>
    <t>38</t>
  </si>
  <si>
    <t>977151112</t>
  </si>
  <si>
    <t>Jádrové vrty diamantovými korunkami do stavebních materiálů (železobetonu, betonu, cihel, obkladů, dlažeb, kamene) průměru přes 35 do 40 mm</t>
  </si>
  <si>
    <t>442321719</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</si>
  <si>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</si>
  <si>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"pro profese"0,2*10</t>
  </si>
  <si>
    <t>39</t>
  </si>
  <si>
    <t>977151119</t>
  </si>
  <si>
    <t>Jádrové vrty diamantovými korunkami do stavebních materiálů (železobetonu, betonu, cihel, obkladů, dlažeb, kamene) průměru přes 100 do 110 mm</t>
  </si>
  <si>
    <t>-116235363</t>
  </si>
  <si>
    <t>997</t>
  </si>
  <si>
    <t>Přesun sutě</t>
  </si>
  <si>
    <t>40</t>
  </si>
  <si>
    <t>997013213</t>
  </si>
  <si>
    <t>Vnitrostaveništní doprava suti a vybouraných hmot vodorovně do 50 m svisle ručně (nošením po schodech) pro budovy a haly výšky přes 9 do 12 m</t>
  </si>
  <si>
    <t>1785906075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</si>
  <si>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</si>
  <si>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41</t>
  </si>
  <si>
    <t>997013311</t>
  </si>
  <si>
    <t>Doprava suti shozem montáž a demontáž shozu výšky do 10 m</t>
  </si>
  <si>
    <t>811137788</t>
  </si>
  <si>
    <t xml:space="preserve">Poznámka k souboru cen:
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
</t>
  </si>
  <si>
    <t>42</t>
  </si>
  <si>
    <t>997013321</t>
  </si>
  <si>
    <t>Doprava suti shozem montáž a demontáž shozu výšky Příplatek za první a každý další den použití shozu k ceně -3311</t>
  </si>
  <si>
    <t>1554493981</t>
  </si>
  <si>
    <t>10*5</t>
  </si>
  <si>
    <t>997013501</t>
  </si>
  <si>
    <t>Odvoz suti a vybouraných hmot na skládku nebo meziskládku se složením, na vzdálenost do 1 km</t>
  </si>
  <si>
    <t>-1737032526</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</si>
  <si>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</si>
  <si>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44</t>
  </si>
  <si>
    <t>997013509</t>
  </si>
  <si>
    <t>Odvoz suti a vybouraných hmot na skládku nebo meziskládku se složením, na vzdálenost Příplatek k ceně za každý další i započatý 1 km přes 1 km</t>
  </si>
  <si>
    <t>-993844575</t>
  </si>
  <si>
    <t>5,558*10 'Přepočtené koeficientem množství</t>
  </si>
  <si>
    <t>45</t>
  </si>
  <si>
    <t>997013831</t>
  </si>
  <si>
    <t>Poplatek za uložení stavebního odpadu na skládce (skládkovné) směsného stavebního a demoličního zatříděného do Katalogu odpadů pod kódem 170 904</t>
  </si>
  <si>
    <t>-681833763</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</si>
  <si>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</si>
  <si>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</si>
  <si>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</si>
  <si>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46</t>
  </si>
  <si>
    <t>998018002</t>
  </si>
  <si>
    <t>Přesun hmot pro budovy občanské výstavby, bydlení, výrobu a služby ruční - bez užití mechanizace vodorovná dopravní vzdálenost do 100 m pro budovy s jakoukoliv nosnou konstrukcí výšky přes 6 do 12 m</t>
  </si>
  <si>
    <t>-1518831740</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</si>
  <si>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</si>
  <si>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</si>
  <si>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</si>
  <si>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</si>
  <si>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</si>
  <si>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47</t>
  </si>
  <si>
    <t>7114931-01</t>
  </si>
  <si>
    <t>Izolace proti podpovrchové a tlakové vodě vodorovná těsnicí kaší vč.výztužné síťky a penetrace</t>
  </si>
  <si>
    <t>-1362955375</t>
  </si>
  <si>
    <t>"viz.podlahy"D1</t>
  </si>
  <si>
    <t>D1*0,15</t>
  </si>
  <si>
    <t>48</t>
  </si>
  <si>
    <t>7114931-02</t>
  </si>
  <si>
    <t>Izolace proti podpovrchové a tlakové vodě svislá těsnicí kaší vč.výztužné síťky a penetrace</t>
  </si>
  <si>
    <t>1824298697</t>
  </si>
  <si>
    <t>"vytažení na stěny"</t>
  </si>
  <si>
    <t>"ker.soklík"KS2*0,3</t>
  </si>
  <si>
    <t>(KS2*0,3)*0,2</t>
  </si>
  <si>
    <t>49</t>
  </si>
  <si>
    <t>998711102</t>
  </si>
  <si>
    <t>Přesun hmot pro izolace proti vodě, vlhkosti a plynům stanovený z hmotnosti přesunovaného materiálu vodorovná dopravní vzdálenost do 50 m v objektech výšky přes 6 do 12 m</t>
  </si>
  <si>
    <t>975909232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</si>
  <si>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</si>
  <si>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50</t>
  </si>
  <si>
    <t>998711181</t>
  </si>
  <si>
    <t>Přesun hmot pro izolace proti vodě, vlhkosti a plynům stanovený z hmotnosti přesunovaného materiálu Příplatek k cenám za přesun prováděný bez použití mechanizace pro jakoukoliv výšku objektu</t>
  </si>
  <si>
    <t>-444682311</t>
  </si>
  <si>
    <t>714</t>
  </si>
  <si>
    <t>Akustická a protiotřesová opatření</t>
  </si>
  <si>
    <t>51</t>
  </si>
  <si>
    <t>7141220-01</t>
  </si>
  <si>
    <t>Montáž akustických minerálních panelů volně zavěšených velikosti do prům.1200mm</t>
  </si>
  <si>
    <t>-1521597838</t>
  </si>
  <si>
    <t xml:space="preserve">Poznámka k souboru cen:
1. V cenách jsou započteny i náklady na montáž a dodávku nosné konstrukce.
2. V cenách nejsou započteny náklady na dodávku panelů, jejich dodávka se oceňuje ve specifikaci. Ztratné lze stanovit ve výši 5%.
3. Cenami -1001 a -1002 se oceňuje montáž panelů nárazuvzdorných, určených např. pro sportovní haly apod. Zařazení do tříd dynamické zátěžové kapacity klasifikuje norma ČSN EN 13964.
4. Cenami -1011 až -1022 se oceňuje montáž panelů s různými typy absorpce zvuku v různých frekvencích, určených např. pro otevřené kanceláře, posluchárny konferenční sály, hudební místnosti. apod.
5. Cenami -1031 a -1032 se oceňuje montáž panelů omyvatelných, určených např. pro závody na zpracování potravin, farmaceutickou výrobu, nemocnice apod.
</t>
  </si>
  <si>
    <t>"prům.1200"7</t>
  </si>
  <si>
    <t>"prům.800"10</t>
  </si>
  <si>
    <t>"prům.600"6</t>
  </si>
  <si>
    <t>52</t>
  </si>
  <si>
    <t>M</t>
  </si>
  <si>
    <t>590364-POD4-1</t>
  </si>
  <si>
    <t>panel akustický volně plovoucí prvek, tl 40mm prům.1200mm-plný popis viz.TZ</t>
  </si>
  <si>
    <t>1654648230</t>
  </si>
  <si>
    <t xml:space="preserve">Poznámka k položce:
Akustický plovoucí podhledový ostrůvek bez okrajového obvodového rámu tloušťky 40 mm provedená  v souladu s ČSN EN 13964. 
Podhledová deska z kamenné vlny, s certifikátem osvědčujícím vhodnost použití ve vnitřním prostředí "Blue Engel/Blauer Engel/Modrý Anděl" opatřené finální povrchovou úpravou oboustranně nakašírovanou akustickou netkanou textilií, s nástřikem barvou, hladká akustická deska kruhového tvaru s průměrem 1200mm, 800mm a 600mm, vyztužená bočnice podhledové desky, odrazivost světla&gt;=88%, reakce na oheň  A2s1,d0 podle EN 13501-1, odolnost vlhkosti až do 95 %, barva bílá podobná RAL9010.
Závěsná konstrukce plovoucího ostrůvku se skládá ze 4ks spirálových kotev, příp. montážního kompletu závěsu (nerezová interiérová lanka délky 1,0m).
Při montáži je nutno dbát na všeobecné podmínky montáže určené výrobcem a odborné technické posudky.
</t>
  </si>
  <si>
    <t>53</t>
  </si>
  <si>
    <t>590364-POD4-2</t>
  </si>
  <si>
    <t>panel akustický volně plovoucí prvek, tl 40mm prům.800mm-plný popis viz.TZ</t>
  </si>
  <si>
    <t>921178992</t>
  </si>
  <si>
    <t>54</t>
  </si>
  <si>
    <t>590364-POD4-3</t>
  </si>
  <si>
    <t>panel akustický volně plovoucí prvek, tl 40mm prům.600mm-plný popis viz.TZ</t>
  </si>
  <si>
    <t>-1955878278</t>
  </si>
  <si>
    <t>55</t>
  </si>
  <si>
    <t>998714102</t>
  </si>
  <si>
    <t>Přesun hmot pro akustická a protiotřesová opatření stanovený z hmotnosti přesunovaného materiálu vodorovná dopravní vzdálenost do 50 m v objektech výšky přes 6 do 12 m</t>
  </si>
  <si>
    <t>-126658789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</si>
  <si>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</si>
  <si>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56</t>
  </si>
  <si>
    <t>998714181</t>
  </si>
  <si>
    <t>Přesun hmot pro akustická a protiotřesová opatření stanovený z hmotnosti přesunovaného materiálu Příplatek k cenám za přesun prováděný bez použití mechanizace pro jakoukoliv výšku objektu</t>
  </si>
  <si>
    <t>1373529534</t>
  </si>
  <si>
    <t>763</t>
  </si>
  <si>
    <t>Konstrukce suché výstavby</t>
  </si>
  <si>
    <t>57</t>
  </si>
  <si>
    <t>763111422</t>
  </si>
  <si>
    <t>Příčka ze sádrokartonových desek s nosnou konstrukcí z jednoduchých ocelových profilů UW, CW dvojitě opláštěná deskami protipožárními DF tl. 2 x 12,5 mm, EI 90, příčka tl. 100 mm, profil 50 TI tl. 40 mm 100 kg/m3, Rw 51 dB</t>
  </si>
  <si>
    <t>1348681037</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</si>
  <si>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</si>
  <si>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"4.np-schodiště 403"3,3*(7,15+3,6)-(1,6*1,97)</t>
  </si>
  <si>
    <t>58</t>
  </si>
  <si>
    <t>763111714</t>
  </si>
  <si>
    <t>Příčka ze sádrokartonových desek ostatní konstrukce a práce na příčkách ze sádrokartonových desek zalomení příčky</t>
  </si>
  <si>
    <t>-1403411681</t>
  </si>
  <si>
    <t>"4.np"3,3</t>
  </si>
  <si>
    <t>59</t>
  </si>
  <si>
    <t>763111717</t>
  </si>
  <si>
    <t>Příčka ze sádrokartonových desek ostatní konstrukce a práce na příčkách ze sádrokartonových desek základní penetrační nátěr</t>
  </si>
  <si>
    <t>1960806237</t>
  </si>
  <si>
    <t>"dtto SDK příčka tl.100mm 2x12,5mm DF"37,323</t>
  </si>
  <si>
    <t>60</t>
  </si>
  <si>
    <t>763111718</t>
  </si>
  <si>
    <t>Příčka ze sádrokartonových desek ostatní konstrukce a práce na příčkách ze sádrokartonových desek úprava styku příčky a podhledu separační páskou se silikonem</t>
  </si>
  <si>
    <t>-1603482797</t>
  </si>
  <si>
    <t>"SDK tl.100mm"</t>
  </si>
  <si>
    <t>"4.np-schodiště 403"(3,6+7,15)*2</t>
  </si>
  <si>
    <t>61</t>
  </si>
  <si>
    <t>763121712</t>
  </si>
  <si>
    <t>Stěna předsazená ze sádrokartonových desek ostatní konstrukce a práce na předsazených stěnách ze sádrokartonových desek zalomení stěny</t>
  </si>
  <si>
    <t>-1904644412</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</si>
  <si>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</si>
  <si>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"403"3,3</t>
  </si>
  <si>
    <t>62</t>
  </si>
  <si>
    <t>763121714</t>
  </si>
  <si>
    <t>Stěna předsazená ze sádrokartonových desek ostatní konstrukce a práce na předsazených stěnách ze sádrokartonových desek základní penetrační nátěr</t>
  </si>
  <si>
    <t>-960248232</t>
  </si>
  <si>
    <t>"403-šachetní předstěna"3,3*(1,525+0,525)</t>
  </si>
  <si>
    <t>63</t>
  </si>
  <si>
    <t>763121751</t>
  </si>
  <si>
    <t>Stěna předsazená ze sádrokartonových desek Příplatek k cenám za plochu do 6 m2 jednotlivě</t>
  </si>
  <si>
    <t>1299656432</t>
  </si>
  <si>
    <t>64</t>
  </si>
  <si>
    <t>763122521</t>
  </si>
  <si>
    <t>Stěna šachtová ze sádrokartonových desek s nosnou konstrukcí ze zdvojených ocelových profilů UW, CW 50 TI tl. 50 mm obj. hmotnosti 45 kg/m3 dvojitě opláštěná deskami protipožárními DF tl. 2 x 12,5 mm, stěna tl. 75 mm, EI 45</t>
  </si>
  <si>
    <t>1345780925</t>
  </si>
  <si>
    <t xml:space="preserve">Poznámka k souboru cen:
1. V cenách jsou započteny i náklady na tmelení a výztužnou pásku.
2. V cenách nejsou započteny náklady na základní penetrační nátěr; tyto se oceňují cenou 763 12-1714.
3. Ceny -2611 a -2612 Montáž nosné konstrukce je stanoveny pro m2 plochy šachtové stěny.
4. V cenách -2611 a -2612 nejsou započteny náklady na profily; tyto se oceňují ve specifikaci. Doporučené množství na 1 m2 stěny je:
a) 1,9 m profilu CW a 0,8 m profilu UW u ceny -2611,
b) 3,8 m profilu CW a 0,8 m profilu UW u ceny -2612.
5. V cenách -2621 až -2624 Montáž desek nejsou započteny náklady na desky; tato dodávka se oceňuje ve specifikaci.
6. Ostatní konstrukce a práce a příplatky u šachtových stěn se oceňují cenami 763 12-17 pro předsazené stěny ze sádrokartonových desek nebo 763 11-17.. pro příčky ze sádrokartonových desek.
</t>
  </si>
  <si>
    <t>65</t>
  </si>
  <si>
    <t>763131441</t>
  </si>
  <si>
    <t>Podhled ze sádrokartonových desek dvouvrstvá zavěšená spodní konstrukce z ocelových profilů CD, UD dvojitě opláštěná deskami protipožárními DF, tl. 2 x 12,5 mm, bez TI</t>
  </si>
  <si>
    <t>1234843354</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</si>
  <si>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</si>
  <si>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"viz.podhledy"</t>
  </si>
  <si>
    <t>66</t>
  </si>
  <si>
    <t>763131713</t>
  </si>
  <si>
    <t>Podhled ze sádrokartonových desek ostatní práce a konstrukce na podhledech ze sádrokartonových desek napojení na obvodové konstrukce profilem</t>
  </si>
  <si>
    <t>-1763776488</t>
  </si>
  <si>
    <t>"SDK podhledy"</t>
  </si>
  <si>
    <t>"4.np"5,15*2+16,5*2</t>
  </si>
  <si>
    <t>67</t>
  </si>
  <si>
    <t>763131714</t>
  </si>
  <si>
    <t>Podhled ze sádrokartonových desek ostatní práce a konstrukce na podhledech ze sádrokartonových desek základní penetrační nátěr</t>
  </si>
  <si>
    <t>156853045</t>
  </si>
  <si>
    <t>"dtto SDK podhledy"60,72</t>
  </si>
  <si>
    <t>68</t>
  </si>
  <si>
    <t>763431801</t>
  </si>
  <si>
    <t>Demontáž podhledu minerálního na zavěšeném na roštu viditelném</t>
  </si>
  <si>
    <t>1682798194</t>
  </si>
  <si>
    <t xml:space="preserve">Poznámka k souboru cen:
1. V cenách demontáže podhledu -1801 až -1821 jsou započteny náklady na kompletní demontáž podhledu, tj. nosné konstrukce i panelů.
</t>
  </si>
  <si>
    <t>"viz.bourání"</t>
  </si>
  <si>
    <t>"4.np:402"68,24</t>
  </si>
  <si>
    <t>69</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</si>
  <si>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</si>
  <si>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</si>
  <si>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-583514627</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</si>
  <si>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</si>
  <si>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70</t>
  </si>
  <si>
    <t>998763381</t>
  </si>
  <si>
    <t>Přesun hmot pro konstrukce montované z desek sádrokartonových, sádrovláknitých, cementovláknitých nebo cementových Příplatek k cenám za přesun prováděný bez použití mechanizace pro jakoukoliv výšku objektu</t>
  </si>
  <si>
    <t>847787423</t>
  </si>
  <si>
    <t>767</t>
  </si>
  <si>
    <t>Konstrukce zámečnické</t>
  </si>
  <si>
    <t>71</t>
  </si>
  <si>
    <t>767-101</t>
  </si>
  <si>
    <t>101-Obklad stěn smaltovaným bezpečnostním sklem-D+M(plný popis viz.TZ a výkres 4.np)</t>
  </si>
  <si>
    <t>kpl</t>
  </si>
  <si>
    <t>-1485381125</t>
  </si>
  <si>
    <t xml:space="preserve">Poznámka k položce:
vč.zpracování dílenské dokumentace (viz.VON)
- obložení vnějších a vnitřních stěn schodiště ve 4.np bezpečnostním smaltovaným sklem sklo lepeno na vyrovnaný  podklad (SDK příčka) vhodným lepidlem, tl. celého obkladu uvažována cca 10-20mm, lepení cca 5mm, lepené sklo cca 10mm
- na penetrovaný a vyrovnaný podklad bude v daných sekcích dle spárořezu skla naneseno lepidlo přilepeny skleněné tabule
- skleněné tabule rozměrů dle spárořezu, předpkládaná tl. 10mm, jedná se o bezpečnostní kalené sklo neprůhledné, spodní líc smaltovaný RAL, dl. a způsob provedení skla (kalení apod) dle tabulek dodavatele. Hrany skel budou zabroušeny, spáry na sraz s min spárou
- sokl proveden z ker.dlaždic (viz.771)
- rohy do nerez kartáč "T" lišty
VÝPIS MATERIÁLU:
- SKLENĚNÝ OBKLAD CELKEM cca  = 65m2 (bez prořezu)
- rohová LIŠTA "T" nerez kartáč  =6,6 bm
</t>
  </si>
  <si>
    <t>72</t>
  </si>
  <si>
    <t>767-D2</t>
  </si>
  <si>
    <t>D2-Syst.AL proskl.dvoukř.dveře 800+800/1970mm vč.rámu,bezp.sklo,kování,integrovaná pož.konzola,samozavírač+koord.zav.,zámek s vložkou syst.GK,2xpanik hrazda,EI30DP3c/k-D+M(plný popis viz.výpis dveří a oken)</t>
  </si>
  <si>
    <t>-378508224</t>
  </si>
  <si>
    <t>Poznámka k položce:
celoobvodové těsnění silikonové,AL rámy comaxit RAL antracit,zámek s vložkou syst.GK,integrovaná požární konzola,samozavírač+koordinátor zavírání,zasklení bez.kalené sklo,dvouřadý polep pro slabozraké
SPECIFIKACE POŽÁRNÍ KONZOLY:
konzole umožní "servisní" držení obou křídel v otevřené poloze (nap.ř pro nastěhování), jinak bude automaticky zavírat dle PBŘ
konzole je navržena pro spojení se dvěma dveřními zavírači
rozsah pracovních teplot: -15°C až +45°C
nastavitelná silová třída EN 3-6 dle EN1154
konzole zajišťuje správnou sekvenci zavření aktivního a pasivního křídla dveří
aktivní křídlo může během otvírání neaktvního křídla zůstat otevřené v úhlu až 150°
nastavitelná rychlost zavření a doklapnutí dveří
nastavitelný úhel max. otevření dveří
rozměry (d x š x h): 2660 x 31 x 33 mm
max. váha křídla dveří: 120 kg
pro šířku dveří 1 250 až 2 500 mm
vč.zpracování dílenské dokumentace (viz.VON)</t>
  </si>
  <si>
    <t>73</t>
  </si>
  <si>
    <t>767-O1</t>
  </si>
  <si>
    <t>O1-Plast.okno 2720/2230mm vč.rozšiř.profilu,izol.trojsklo,celoobvod.kování,pák.ovladač,vnitř.parapet,syst.osazení-D+M(plný popis viz.výpis dveří a oken)</t>
  </si>
  <si>
    <t>-371756921</t>
  </si>
  <si>
    <t xml:space="preserve">Poznámka k položce:
- JEDNODUCHÉ PLASTOVÉ OKNO - SESTAVA VIZ. SCHÉMA
- SOUČÁSTÍ ROZŠIŘUJÍCÍ PROFIL PRO NAPOJENÍ NA SOUSEDNÍ STÁVAJÍCÍ OKENNÍ VÝPLŇ A VNITŘNÍ POŽÁRNÍ PŘÍČKU
- DÍLY OTEVÍRAVÉ A SKLOPNÉ
- PLASTOVÉ RÁMY, BARVA BÍLÁ, IZOLAČNÍ TROJSKLO
- Uw ≤ 1,0W/M2.K; Ug ≤ 0,8 W/M2.K; g = 0,5; Rw = 33 Db
- CELOOBVODOVÉ TĚSNĚNÍ, 3 LINIE, SILIKON ŠEDÁ
- KOVÁNÍ ELOX AL, DÍLY S OVLÁDÁNÍM NAD 1,2M NAD PODLAHOU S PÁKOVÝM OVLÁDAČEM
- MONTÁŽ DO OSTĚNÍ VE SHODĚ SE SOUSEDNÍ OKENNÍ VÝPLNÍ, KOTVENÍ PŘÍPONKAMI, vč. CELOOBVODOVÉHO TĚSNĚNÍ (PAROZÁBRANA, DIFUZNÍ FÓLIE)
- SOUČÁSTÍ VNITŘNÍ PARAPET PLASTOVÝ VÍCEKOMOROVÝ TVRZENÍ PVC, BÍLÝ VE SHODĚ SE SOUSEDNÍ OKENNÍ VÝPLNÍ
- SOUČÁSTÍ OSTĚNÍ A NADPRAŽÍ PODOMÍTKOVÁ ZAČIŠŤOVACÍ LIŠTA (NAPOJENÍ OMÍTKY NA RÁM OKNA) V TL. DLE TENKOVRSTVÉ STĚRKOVÉ OMÍTKY 
</t>
  </si>
  <si>
    <t>74</t>
  </si>
  <si>
    <t>998767202</t>
  </si>
  <si>
    <t>Přesun hmot pro zámečnické konstrukce stanovený procentní sazbou (%) z ceny vodorovná dopravní vzdálenost do 50 m v objektech výšky přes 6 do 12 m</t>
  </si>
  <si>
    <t>%</t>
  </si>
  <si>
    <t>-35673890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</si>
  <si>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</si>
  <si>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</si>
  <si>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</si>
  <si>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75</t>
  </si>
  <si>
    <t>771-02</t>
  </si>
  <si>
    <t>Izolace koutu-spár (styk dlažba-soklík alt.obklad) impregnovanými provazci</t>
  </si>
  <si>
    <t>112088860</t>
  </si>
  <si>
    <t>"dtto spárování silikonem"48</t>
  </si>
  <si>
    <t>76</t>
  </si>
  <si>
    <t>28376-01</t>
  </si>
  <si>
    <t>provazec těsnící impregnovaný</t>
  </si>
  <si>
    <t>-336798918</t>
  </si>
  <si>
    <t>48*1,05 'Přepočtené koeficientem množství</t>
  </si>
  <si>
    <t>77</t>
  </si>
  <si>
    <t>771111011</t>
  </si>
  <si>
    <t>Příprava podkladu před provedením dlažby vysátí podlah</t>
  </si>
  <si>
    <t>-2123960625</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</si>
  <si>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</si>
  <si>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"ker.dlažba"D1*2</t>
  </si>
  <si>
    <t>"soklíky"KS2*0,08*2</t>
  </si>
  <si>
    <t>78</t>
  </si>
  <si>
    <t>771121011</t>
  </si>
  <si>
    <t>Příprava podkladu před provedením dlažby nátěr penetrační na podlahu</t>
  </si>
  <si>
    <t>1636188356</t>
  </si>
  <si>
    <t>"ker.dlažba"D1</t>
  </si>
  <si>
    <t>"soklíky"KS2*0,08</t>
  </si>
  <si>
    <t>79</t>
  </si>
  <si>
    <t>771474112</t>
  </si>
  <si>
    <t>Montáž soklů z dlaždic keramických lepených flexibilním lepidlem rovných, výšky přes 65 do 90 mm</t>
  </si>
  <si>
    <t>1436936431</t>
  </si>
  <si>
    <t>"ker.soklíky v-80mm"</t>
  </si>
  <si>
    <t>"402"5,15*2+16,5*2+0,15*4-(1,5*2+1,5+1,4)</t>
  </si>
  <si>
    <t>80</t>
  </si>
  <si>
    <t>597613-01</t>
  </si>
  <si>
    <t>dlažba velkoformátová keramická  přes 0,5 do 2 ks/m2-plný popis viz.TZ</t>
  </si>
  <si>
    <t>1931544705</t>
  </si>
  <si>
    <t>KS2*0,08</t>
  </si>
  <si>
    <t>3,44*1,15 'Přepočtené koeficientem množství</t>
  </si>
  <si>
    <t>81</t>
  </si>
  <si>
    <t>771574152</t>
  </si>
  <si>
    <t>Montáž podlah z dlaždic keramických lepených flexibilním lepidlem velkoformátových hladkých přes 0,5 do 2 ks/m2</t>
  </si>
  <si>
    <t>-1831792200</t>
  </si>
  <si>
    <t xml:space="preserve">Poznámka k souboru cen:
1. Položky jsou učeny pro všechy druhy povrchových úprav.
</t>
  </si>
  <si>
    <t>"viz.podlahy"</t>
  </si>
  <si>
    <t>"D1"</t>
  </si>
  <si>
    <t>"4.np:402"</t>
  </si>
  <si>
    <t>82</t>
  </si>
  <si>
    <t>-1875186398</t>
  </si>
  <si>
    <t>60,72*1,15 'Přepočtené koeficientem množství</t>
  </si>
  <si>
    <t>83</t>
  </si>
  <si>
    <t>771579196</t>
  </si>
  <si>
    <t>Montáž podlah z dlaždic keramických lepených flexibilním lepidlem Příplatek k cenám za dvousložkový spárovací tmel</t>
  </si>
  <si>
    <t>2082140420</t>
  </si>
  <si>
    <t>84</t>
  </si>
  <si>
    <t>7715911-01</t>
  </si>
  <si>
    <t>Podlahy - ostatní práce řezání dlaždic keramických</t>
  </si>
  <si>
    <t>-1473745711</t>
  </si>
  <si>
    <t>"ker.soklíky"KS2</t>
  </si>
  <si>
    <t>85</t>
  </si>
  <si>
    <t>771591115</t>
  </si>
  <si>
    <t>Podlahy - dokončovací práce spárování silikonem</t>
  </si>
  <si>
    <t>1248313437</t>
  </si>
  <si>
    <t xml:space="preserve">Poznámka k souboru cen:
1. Množství měrných jednotek u ceny -1185 se stanoví podle počtu řezaných dlaždic, nezávisle na jejich velikosti.
2. Položku -1185 lze použít při nuceném použítí jiného nástroje než řezačky.
</t>
  </si>
  <si>
    <t>"styk dlažba-soklík"KS2</t>
  </si>
  <si>
    <t>86</t>
  </si>
  <si>
    <t>771591161</t>
  </si>
  <si>
    <t>Příprava podkladu před provedením dlažby montáž profilu dilatační spáry v rovině dlažby</t>
  </si>
  <si>
    <t>-1579541139</t>
  </si>
  <si>
    <t>"dilatace"</t>
  </si>
  <si>
    <t>"4.np"5,15*3</t>
  </si>
  <si>
    <t>87</t>
  </si>
  <si>
    <t>59054164</t>
  </si>
  <si>
    <t>profil dilatační s bočními díly z PVC/CPE tl 10mm</t>
  </si>
  <si>
    <t>248494948</t>
  </si>
  <si>
    <t>20,45*1,1 'Přepočtené koeficientem množství</t>
  </si>
  <si>
    <t>88</t>
  </si>
  <si>
    <t>771591171</t>
  </si>
  <si>
    <t>Příprava podkladu před provedením dlažby montáž profilu ukončujícího profilu pro plynulý přechod (dlažba-koberec apod.)</t>
  </si>
  <si>
    <t>1910181615</t>
  </si>
  <si>
    <t>"4.np"1,5*2+1,4+1,6+1,5</t>
  </si>
  <si>
    <t>89</t>
  </si>
  <si>
    <t>59054101</t>
  </si>
  <si>
    <t>profil přechodový Al s pohyblivým ramenem 10x20mm</t>
  </si>
  <si>
    <t>876263908</t>
  </si>
  <si>
    <t>9,5*1,1 'Přepočtené koeficientem množství</t>
  </si>
  <si>
    <t>90</t>
  </si>
  <si>
    <t>771990112</t>
  </si>
  <si>
    <t>Vyrovnání podkladní vrstvy samonivelační stěrkou tl. 4 mm, min. pevnosti 30 MPa</t>
  </si>
  <si>
    <t>-1111988304</t>
  </si>
  <si>
    <t xml:space="preserve">Poznámka k souboru cen:
1. V cenách souboru cen 771 99-01 jsou započteny i náklady na dodání samonivelační stěrky.
</t>
  </si>
  <si>
    <t>"dlažba na stáv.podklad"D1</t>
  </si>
  <si>
    <t>91</t>
  </si>
  <si>
    <t>771990192</t>
  </si>
  <si>
    <t>Vyrovnání podkladní vrstvy samonivelační stěrkou tl. 4 mm, min. pevnosti Příplatek k cenám za každý další 1 mm tloušťky, min. pevnosti 30 MPa</t>
  </si>
  <si>
    <t>-2034856747</t>
  </si>
  <si>
    <t>"dlažba na stáv.podklad"D1*2</t>
  </si>
  <si>
    <t>92</t>
  </si>
  <si>
    <t>998771102</t>
  </si>
  <si>
    <t>Přesun hmot pro podlahy z dlaždic stanovený z hmotnosti přesunovaného materiálu vodorovná dopravní vzdálenost do 50 m v objektech výšky přes 6 do 12 m</t>
  </si>
  <si>
    <t>79947911</t>
  </si>
  <si>
    <t>93</t>
  </si>
  <si>
    <t>998771181</t>
  </si>
  <si>
    <t>Přesun hmot pro podlahy z dlaždic stanovený z hmotnosti přesunovaného materiálu Příplatek k ceně za přesun prováděný bez použití mechanizace pro jakoukoliv výšku objektu</t>
  </si>
  <si>
    <t>1699490072</t>
  </si>
  <si>
    <t>776</t>
  </si>
  <si>
    <t>Podlahy povlakové</t>
  </si>
  <si>
    <t>94</t>
  </si>
  <si>
    <t>776111116</t>
  </si>
  <si>
    <t>Příprava podkladu broušení podlah stávajícího podkladu pro odstranění lepidla (po starých krytinách)</t>
  </si>
  <si>
    <t>-147495062</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</si>
  <si>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</si>
  <si>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"dtto DMTZ povlak.krytin (402)"68,24</t>
  </si>
  <si>
    <t>95</t>
  </si>
  <si>
    <t>776201812</t>
  </si>
  <si>
    <t>Demontáž povlakových podlahovin lepených ručně s podložkou</t>
  </si>
  <si>
    <t>-2122942705</t>
  </si>
  <si>
    <t>"PVC"</t>
  </si>
  <si>
    <t>96</t>
  </si>
  <si>
    <t>776410811</t>
  </si>
  <si>
    <t>Demontáž soklíků nebo lišt pryžových nebo plastových</t>
  </si>
  <si>
    <t>-907767112</t>
  </si>
  <si>
    <t>"stáv.soklíky"</t>
  </si>
  <si>
    <t>"402"5,15*2+16,4*2</t>
  </si>
  <si>
    <t>777</t>
  </si>
  <si>
    <t>Podlahy lité</t>
  </si>
  <si>
    <t>97</t>
  </si>
  <si>
    <t>7779919-01</t>
  </si>
  <si>
    <t>Sanace betonových podlah prolitím speciální hmotou na bázi epoxidů vč.penetrace-D+M (viz.TZ)</t>
  </si>
  <si>
    <t>477971554</t>
  </si>
  <si>
    <t>Poznámka k položce:
bude provedeno v případě nepříznivých výsledků odtrhových a tlakových zkoušek (viz.TZ)
předpokládaná tl. do 10mm</t>
  </si>
  <si>
    <t>98</t>
  </si>
  <si>
    <t>998777102</t>
  </si>
  <si>
    <t>Přesun hmot pro podlahy lité stanovený z hmotnosti přesunovaného materiálu vodorovná dopravní vzdálenost do 50 m v objektech výšky přes 6 do 12 m</t>
  </si>
  <si>
    <t>145898519</t>
  </si>
  <si>
    <t>99</t>
  </si>
  <si>
    <t>998777181</t>
  </si>
  <si>
    <t>Přesun hmot pro podlahy lité stanovený z hmotnosti přesunovaného materiálu Příplatek k cenám za přesun prováděný bez použití mechanizace pro jakoukoliv výšku objektu</t>
  </si>
  <si>
    <t>1618009341</t>
  </si>
  <si>
    <t>781</t>
  </si>
  <si>
    <t>Dokončovací práce - obklady</t>
  </si>
  <si>
    <t>100</t>
  </si>
  <si>
    <t>7814945-U</t>
  </si>
  <si>
    <t>Ostatní prvky nerezové profily lepené flexibilním lepidlem ukončovací-D+M</t>
  </si>
  <si>
    <t>-514257867</t>
  </si>
  <si>
    <t xml:space="preserve">Poznámka k souboru cen:
1. Množství měrných jednotek u ceny -5185 se stanoví podle počtu řezaných obkladaček, nezávisle na jejich velikosti.
2. Položkou -5185 lze ocenit provádění více řezů na jednom kusu obkladu.
</t>
  </si>
  <si>
    <t>"ukončení soklíků"KS2</t>
  </si>
  <si>
    <t>101</t>
  </si>
  <si>
    <t>998781102</t>
  </si>
  <si>
    <t>Přesun hmot pro obklady keramické stanovený z hmotnosti přesunovaného materiálu vodorovná dopravní vzdálenost do 50 m v objektech výšky přes 6 do 12 m</t>
  </si>
  <si>
    <t>205948430</t>
  </si>
  <si>
    <t>102</t>
  </si>
  <si>
    <t>998781181</t>
  </si>
  <si>
    <t>Přesun hmot pro obklady keramické stanovený z hmotnosti přesunovaného materiálu Příplatek k cenám za přesun prováděný bez použití mechanizace pro jakoukoliv výšku objektu</t>
  </si>
  <si>
    <t>2128908642</t>
  </si>
  <si>
    <t>783</t>
  </si>
  <si>
    <t>Dokončovací práce - nátěry</t>
  </si>
  <si>
    <t>103</t>
  </si>
  <si>
    <t>783314201</t>
  </si>
  <si>
    <t>Základní antikorozní nátěr zámečnických konstrukcí jednonásobný syntetický standardní</t>
  </si>
  <si>
    <t>-1530651336</t>
  </si>
  <si>
    <t>"překlad (niky pro rozvaděč) L 80/80/8mm"(2,0+1,0)*(0,08*4)</t>
  </si>
  <si>
    <t>104</t>
  </si>
  <si>
    <t>783901453</t>
  </si>
  <si>
    <t>Příprava podkladu betonových podlah před provedením nátěru vysátím</t>
  </si>
  <si>
    <t>1650058708</t>
  </si>
  <si>
    <t>"dlažby"</t>
  </si>
  <si>
    <t>"dlažba na stáv.podklad"D1*3</t>
  </si>
  <si>
    <t>105</t>
  </si>
  <si>
    <t>783923171</t>
  </si>
  <si>
    <t>Penetrační nátěr betonových podlah hrubých akrylátový</t>
  </si>
  <si>
    <t>-1860469596</t>
  </si>
  <si>
    <t>"penetrace pro vyrov.stěrku-dlažby"</t>
  </si>
  <si>
    <t>106</t>
  </si>
  <si>
    <t>783942251</t>
  </si>
  <si>
    <t>Tmelení podkladu betonových podlah prasklin šířky do 5 mm, tmelem polyuretanovým</t>
  </si>
  <si>
    <t>1705601351</t>
  </si>
  <si>
    <t xml:space="preserve">Poznámka k souboru cen:
1. Tmelení dilatačních spar lze ocenit cenami souboru cen 634 66-.1.. Výplň dilatačních spar mazanin tmelem katalogu 801-1 Budovy a haly-zděné a monolitické.
</t>
  </si>
  <si>
    <t>"dtto sešívání trhlin"30</t>
  </si>
  <si>
    <t>784</t>
  </si>
  <si>
    <t>Dokončovací práce - malby a tapety</t>
  </si>
  <si>
    <t>107</t>
  </si>
  <si>
    <t>784121001</t>
  </si>
  <si>
    <t>Oškrabání malby v místnostech výšky do 3,80 m</t>
  </si>
  <si>
    <t>-1029625177</t>
  </si>
  <si>
    <t xml:space="preserve">Poznámka k souboru cen:
1. Cenami souboru cen se oceňuje jakýkoli počet současně škrabaných vrstev barvy.
</t>
  </si>
  <si>
    <t>"402,403"3,3*(16,4*2+5,15*2)-(1,4*3,3+5,15*2,2*2)</t>
  </si>
  <si>
    <t>108</t>
  </si>
  <si>
    <t>784121011</t>
  </si>
  <si>
    <t>Rozmývání podkladu po oškrabání malby v místnostech výšky do 3,80 m</t>
  </si>
  <si>
    <t>1390937542</t>
  </si>
  <si>
    <t>"dtto oškarabání"129,95</t>
  </si>
  <si>
    <t>109</t>
  </si>
  <si>
    <t>784211111</t>
  </si>
  <si>
    <t>Malby z malířských směsí otěruvzdorných za mokra dvojnásobné, bílé za mokra otěruvzdorné velmi dobře v místnostech výšky do 3,80 m</t>
  </si>
  <si>
    <t>1374801870</t>
  </si>
  <si>
    <t>"stěny (po podhled)"</t>
  </si>
  <si>
    <t>"odpočet"</t>
  </si>
  <si>
    <t>"dekorační stěrka"-55,025</t>
  </si>
  <si>
    <t>"skleněný obklad na SDK"-62</t>
  </si>
  <si>
    <t>"SDK příčky"</t>
  </si>
  <si>
    <t>"dtto SDK příčka tl.100mm 2x12,5mm DF"35,838*2</t>
  </si>
  <si>
    <t>110</t>
  </si>
  <si>
    <t>784221001</t>
  </si>
  <si>
    <t>Malby z malířských směsí otěruvzdorných za sucha jednonásobné, bílé za sucha otěruvzdorné dobře v místnostech výšky do 3,80 m</t>
  </si>
  <si>
    <t>263884581</t>
  </si>
  <si>
    <t>111</t>
  </si>
  <si>
    <t>784221101</t>
  </si>
  <si>
    <t>Malby z malířských směsí otěruvzdorných za sucha dvojnásobné, bílé za sucha otěruvzdorné dobře v místnostech výšky do 3,80 m</t>
  </si>
  <si>
    <t>-1222304524</t>
  </si>
  <si>
    <t>112</t>
  </si>
  <si>
    <t>784221157</t>
  </si>
  <si>
    <t>Malby z malířských směsí otěruvzdorných za sucha Příplatek k cenám dvojnásobných maleb na tónovacích automatech, v odstínu náročném</t>
  </si>
  <si>
    <t>-32261225</t>
  </si>
  <si>
    <t>113</t>
  </si>
  <si>
    <t>7846616-02</t>
  </si>
  <si>
    <t xml:space="preserve">Dekorační techniky-imitace pohledového betonu stěn </t>
  </si>
  <si>
    <t>1870119034</t>
  </si>
  <si>
    <t xml:space="preserve">Poznámka k položce:
plný popis a specifikace viz.TZ a interiérové řešení
Skladba povrchu se sestává ze čtyř vrstev:
1.) Stěrkovací hmota na vodní bázi pro dekorace podlah a stěn v interiéru a exteriéru
měs syntetických polymerů ve vodní emulzi s obsahem minerálních plniv. Výrobek je připraven k použití, pro vytvoření základní dekorativní vrstvy. Neobsahuje vápno, sádru a cement. Je paropropustný, s vynikající odolností vůči vodě, roztokům kyselin a alkalickým látkám. Vykazuje vysokou pevnost v tahu při zachování dobré elasticity.
2.) Dekorativní ochranný nátěr s polokrycím efektem pro podlahy a stěny v interiéru a exteriéru
dekorativní nátěr na vodní bázi s polokrycím efektem, který umožňuje ve specifické barevnosti originálních odstínů vytvářet jedinečné a neopakovatelné dekorativní úpravy. Použité speciální pigmenty jsou vysoce odolné. Výrobek je paropropustný, zajišťuje přirozené „dýchání“ povrchu, neobsahuje rozpouštědla,  je bez zápachu, šetrný k lidem a životnímu prostředí.
3.) Ochranný jednosložkový lak na vodní bázi, bez rozpouštědel, pro interiér a exteriér
ochranný jednosložkový lak na vodní bázi, bez rozpouštědel. Speciální vysoce odolná polymerová emulze vytváří transparentní film, který v průběhu času nežloutne. Výrobek vykazuje vysokou tvrdost a současně vynikající pružnost. Jednoduchá aplikace, snadná přetíratelnost. Jednosložkový výrobek je připraven k použití (neředit vodou). Je vysoce odolný vodě, roztokům kyselin, alkalickým látkám a olejům.  Vykazuje vynikající odolnost proti opotřebení. Dodává se v provedení: lesk a  mat.  
4.) Ochranný dvousložkový lak na vodní bázi, bez rozpouštědel, pro interiér a exteriér
speciální dvousložkový disperzní lak na vodní bázi, s obsahem alifatického isokyanátu. Vykazuje vynikající odolnost proti opotřebení, v průběhu času nežloutne. Vytváří celistvý transparentní film, vykazuje vysokou tvrdost, přitom zachovává vynikající elasticitu. Snadno se aplikuje a snadno se přetírá. Vykazuje vynikající odolnost proti dlouhodobému působení vody, roztokům kyselin, alkalickým látkám a olejům. Dodává se v provedení: lesk, pololesk, mat.
</t>
  </si>
  <si>
    <t>"4.np-po podhled"</t>
  </si>
  <si>
    <t>"402"3,3*(10,44+6,44+5,15+1,56)-(1,5*1,97*2+2,2*2,3+3,1*2,2+1,56*2,2+2*3,3)</t>
  </si>
  <si>
    <t>2019/07-1-1-1b - D.1.1b-Aula 401</t>
  </si>
  <si>
    <t xml:space="preserve">    713 - Izolace tepelné</t>
  </si>
  <si>
    <t xml:space="preserve">    727 - Požární ochrana</t>
  </si>
  <si>
    <t xml:space="preserve">    762 - Konstrukce tesařské</t>
  </si>
  <si>
    <t xml:space="preserve">    766 - Konstrukce truhlářské</t>
  </si>
  <si>
    <t xml:space="preserve">    787 - Dokončovací práce - zasklívání</t>
  </si>
  <si>
    <t>430361821</t>
  </si>
  <si>
    <t>Výztuž schodišťových konstrukcí a ramp stupňů, schodnic, ramen, podest s nosníky z betonářské oceli 10 505 (R) nebo BSt 500</t>
  </si>
  <si>
    <t>335025460</t>
  </si>
  <si>
    <t>"konstrukční výztuž stupňů-80kg/m3"</t>
  </si>
  <si>
    <t>((0,125*0,3*1,15)*14)*0,08</t>
  </si>
  <si>
    <t>434311113</t>
  </si>
  <si>
    <t>Stupně dusané z betonu prostého nebo prokládaného kamenem na terén nebo na desku bez potěru, se zahlazením povrchu tř. C 12/15</t>
  </si>
  <si>
    <t>454642362</t>
  </si>
  <si>
    <t>"4.np-aula"</t>
  </si>
  <si>
    <t>1,15*14</t>
  </si>
  <si>
    <t>434351141</t>
  </si>
  <si>
    <t>Bednění stupňů betonovaných na podstupňové desce nebo na terénu půdorysně přímočarých zřízení</t>
  </si>
  <si>
    <t>1502339810</t>
  </si>
  <si>
    <t xml:space="preserve">Poznámka k souboru cen:
1. Množství měrných jednotek bednění stupňů se určuje v m2 plochy stupnic a podstupnic.
</t>
  </si>
  <si>
    <t>(1,15*2)*14+(0,125*0,3)*28</t>
  </si>
  <si>
    <t>434351142</t>
  </si>
  <si>
    <t>Bednění stupňů betonovaných na podstupňové desce nebo na terénu půdorysně přímočarých odstranění</t>
  </si>
  <si>
    <t>-1588517047</t>
  </si>
  <si>
    <t>"dtto zřízení bednění"33,25</t>
  </si>
  <si>
    <t>1240619404</t>
  </si>
  <si>
    <t>1012006164</t>
  </si>
  <si>
    <t>-1793662015</t>
  </si>
  <si>
    <t>1723246353</t>
  </si>
  <si>
    <t>1657221761</t>
  </si>
  <si>
    <t>612325421</t>
  </si>
  <si>
    <t>Oprava vápenocementové omítky vnitřních ploch štukové dvouvrstvé, tloušťky do 20 mm a tloušťky štuku do 3 mm stěn, v rozsahu opravované plochy do 10%</t>
  </si>
  <si>
    <t>1867142030</t>
  </si>
  <si>
    <t>"dtto otlučení stěn do 10%"29</t>
  </si>
  <si>
    <t>1904658248</t>
  </si>
  <si>
    <t>"dtto vyčištění"487,66</t>
  </si>
  <si>
    <t>1091601193</t>
  </si>
  <si>
    <t>"viz.půdorysy"</t>
  </si>
  <si>
    <t>"okenní otvory"</t>
  </si>
  <si>
    <t>"4.np"1,2*4,8*4+14,0*2</t>
  </si>
  <si>
    <t>"ostatní"100</t>
  </si>
  <si>
    <t>-1350670429</t>
  </si>
  <si>
    <t>1397071762</t>
  </si>
  <si>
    <t>632441225</t>
  </si>
  <si>
    <t>Potěr anhydritový samonivelační litý tř. C 30, tl. přes 45 do 50 mm</t>
  </si>
  <si>
    <t>-869434668</t>
  </si>
  <si>
    <t xml:space="preserve">Poznámka k souboru cen:
1. Ceny jsou určeny pro roznášecí vrstvu těžkých plovoucích podlah, pro potěr podlahového vytápění, pro potěr na oddělovací vrstvě a jako náhrada cementových potěrů (kromě vlhkých provozů).
</t>
  </si>
  <si>
    <t>"P5"13,78</t>
  </si>
  <si>
    <t>6324812-01</t>
  </si>
  <si>
    <t>Separační vrstva k oddělení podlahových vrstev z polyetylénové fólie</t>
  </si>
  <si>
    <t>1053520257</t>
  </si>
  <si>
    <t>13,78*0,05</t>
  </si>
  <si>
    <t>632683112</t>
  </si>
  <si>
    <t>Sešívání trhlin v betonových podlahách ocelovými sponkami se zálivkou pryskyřicí vzdálenosti sponek přes 10 do 15 cm</t>
  </si>
  <si>
    <t>1819033864</t>
  </si>
  <si>
    <t>"bude upřesněno po sejmutí nášlapných vrstev a provedení zkoušek podkladu (předpoklad 50m/místnost)"</t>
  </si>
  <si>
    <t>634112123</t>
  </si>
  <si>
    <t>Obvodová dilatace mezi stěnou a mazaninou nebo potěrem podlahovým páskem z pěnového PE s fólií tl. do 10 mm, výšky 80 mm</t>
  </si>
  <si>
    <t>852446925</t>
  </si>
  <si>
    <t>"pro P5"</t>
  </si>
  <si>
    <t>"doplnění podlahy auly 401"5,2+0,6*2</t>
  </si>
  <si>
    <t>6,4*0,05</t>
  </si>
  <si>
    <t>634661111</t>
  </si>
  <si>
    <t>Výplň dilatačních spar mazanin silikonovým tmelem, šířka spáry do 5 mm</t>
  </si>
  <si>
    <t>2091566764</t>
  </si>
  <si>
    <t xml:space="preserve">Poznámka k souboru cen:
1. V cenách jsou započteny i náklady na ochranu okrajů spáry papírovou páskou.
2. V cenách 634 66-21.. a 634 66-31.. jsou započteny i náklady na těsnící provazec z pěnového polyetylénu.
</t>
  </si>
  <si>
    <t>"401-doplnění části podlahy"2,65</t>
  </si>
  <si>
    <t>2,65*0,05</t>
  </si>
  <si>
    <t>634911113</t>
  </si>
  <si>
    <t>Řezání dilatačních nebo smršťovacích spár v čerstvé betonové mazanině nebo potěru šířky do 5 mm, hloubky přes 20 do 50 mm</t>
  </si>
  <si>
    <t>1564313952</t>
  </si>
  <si>
    <t xml:space="preserve">Poznámka k souboru cen:
1. V cenách jsou započteny i náklady na vyčištění spár po řezání.
</t>
  </si>
  <si>
    <t>"dtto výplň dilat.spár"2,783</t>
  </si>
  <si>
    <t>949101112</t>
  </si>
  <si>
    <t>Lešení pomocné pracovní pro objekty pozemních staveb pro zatížení do 150 kg/m2, o výšce lešeňové podlahy přes 1,9 do 3,5 m</t>
  </si>
  <si>
    <t>-1945459568</t>
  </si>
  <si>
    <t>"pro podhledy"</t>
  </si>
  <si>
    <t>"4.np-402"220,16</t>
  </si>
  <si>
    <t>"pro VZT otvory ve stropě"5*3</t>
  </si>
  <si>
    <t>95-01.1</t>
  </si>
  <si>
    <t>Zednická výpomoc pro ZTI,ÚT,EL (sekání,drážky) vč.jejich zpětného zapravení</t>
  </si>
  <si>
    <t>-2013098275</t>
  </si>
  <si>
    <t>Náklady na zapravení souvrství podlahy po vybourání prostupu VZT 1,2/0,45m</t>
  </si>
  <si>
    <t>1463825189</t>
  </si>
  <si>
    <t>-1588147897</t>
  </si>
  <si>
    <t>-1623824897</t>
  </si>
  <si>
    <t>"4.np:402"220,16</t>
  </si>
  <si>
    <t>"přístupové prostory"</t>
  </si>
  <si>
    <t>"schodiště"22,5*3</t>
  </si>
  <si>
    <t>"komunikační prostory"50*4</t>
  </si>
  <si>
    <t>963012520</t>
  </si>
  <si>
    <t>Bourání stropů z desek nebo panelů železobetonových prefabrikovaných s dutinami z panelů, š. přes 300 mm tl. přes 140 mm</t>
  </si>
  <si>
    <t>-1863793811</t>
  </si>
  <si>
    <t xml:space="preserve">Poznámka k souboru cen:
1. Bourání stropů z panelů plných se oceňuje cenami souboru cen 963 05-1 . Bourání železobetonových stropů.
</t>
  </si>
  <si>
    <t>"otvory pro VZT"</t>
  </si>
  <si>
    <t>"3.np"(0,25*1,2*0,45)*2</t>
  </si>
  <si>
    <t>"4.np"0,25*1,2*0,45</t>
  </si>
  <si>
    <t>963042819</t>
  </si>
  <si>
    <t>Bourání schodišťových stupňů betonových zhotovených na místě</t>
  </si>
  <si>
    <t>-1996457681</t>
  </si>
  <si>
    <t>"aula-stáv.sch.stupně"0,9*7</t>
  </si>
  <si>
    <t>-265038650</t>
  </si>
  <si>
    <t>"P1"206,38</t>
  </si>
  <si>
    <t>630434103</t>
  </si>
  <si>
    <t>"dtto broušení (dopočet na 5mm)"220,16*3</t>
  </si>
  <si>
    <t>-472137098</t>
  </si>
  <si>
    <t>-289162379</t>
  </si>
  <si>
    <t>-507006006</t>
  </si>
  <si>
    <t>-1132802599</t>
  </si>
  <si>
    <t>1831711671</t>
  </si>
  <si>
    <t>"pro profese"0,4*(1*10)+0,15*(30*1)</t>
  </si>
  <si>
    <t>977151123</t>
  </si>
  <si>
    <t>Jádrové vrty diamantovými korunkami do stavebních materiálů (železobetonu, betonu, cihel, obkladů, dlažeb, kamene) průměru přes 130 do 150 mm</t>
  </si>
  <si>
    <t>-1781573673</t>
  </si>
  <si>
    <t>"pro VZT"0,325*5</t>
  </si>
  <si>
    <t>977151218</t>
  </si>
  <si>
    <t>Jádrové vrty diamantovými korunkami do stavebních materiálů (železobetonu, betonu, cihel, obkladů, dlažeb, kamene) dovrchní (směrem vzhůru), průměru přes 90 do 100 mm</t>
  </si>
  <si>
    <t>722129712</t>
  </si>
  <si>
    <t>"rohy otvorů pro VZT (vyřezání strop.panelu)"(0,3*0,43*4)*3</t>
  </si>
  <si>
    <t>977211112</t>
  </si>
  <si>
    <t>Řezání konstrukcí stěnovou pilou železobetonových průměru řezané výztuže do 16 mm hloubka řezu přes 200 do 350 mm</t>
  </si>
  <si>
    <t>-1308120837</t>
  </si>
  <si>
    <t xml:space="preserve">Poznámka k souboru cen: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vybourání konstrukce; tyto náklady se oceňují cenami katalogu 801-3 Budovy a haly - bourání konstrukcí.
</t>
  </si>
  <si>
    <t>"strop (pro VZT)"(1,2*2+0,45*2)*3</t>
  </si>
  <si>
    <t>978013121</t>
  </si>
  <si>
    <t>Otlučení vápenných nebo vápenocementových omítek vnitřních ploch stěn s vyškrabáním spar, s očištěním zdiva, v rozsahu přes 5 do 10 %</t>
  </si>
  <si>
    <t>1524790980</t>
  </si>
  <si>
    <t xml:space="preserve">Poznámka k souboru cen:
1. Položky lze použít i pro ocenění otlučení sádrových, hliněných apod. vnitřních omítek.
</t>
  </si>
  <si>
    <t>"plocha stěn bez nových obkladů (po podhledy),boční špalety"</t>
  </si>
  <si>
    <t>"402-nad obklady interiérovými"25,0*2-(13*2)</t>
  </si>
  <si>
    <t>978059541</t>
  </si>
  <si>
    <t>Odsekání obkladů stěn včetně otlučení podkladní omítky až na zdivo z obkládaček vnitřních, z jakýchkoliv materiálů, plochy přes 1 m2</t>
  </si>
  <si>
    <t>2145753932</t>
  </si>
  <si>
    <t xml:space="preserve">Poznámka k souboru cen:
1. Odsekání soklíků se oceňuje cenami souboru cen 965 08.
</t>
  </si>
  <si>
    <t>"401"1,5*(0,55+1)</t>
  </si>
  <si>
    <t>2,325*0,1</t>
  </si>
  <si>
    <t>869794979</t>
  </si>
  <si>
    <t>-495879837</t>
  </si>
  <si>
    <t>"4.podlažní budova"10,5</t>
  </si>
  <si>
    <t>1649425875</t>
  </si>
  <si>
    <t>"4.podlažní budova"10,5*6</t>
  </si>
  <si>
    <t>-1107121977</t>
  </si>
  <si>
    <t>-1242763084</t>
  </si>
  <si>
    <t>7,092*10 'Přepočtené koeficientem množství</t>
  </si>
  <si>
    <t>2113501980</t>
  </si>
  <si>
    <t>1201517004</t>
  </si>
  <si>
    <t>713</t>
  </si>
  <si>
    <t>Izolace tepelné</t>
  </si>
  <si>
    <t>713121111</t>
  </si>
  <si>
    <t>Montáž tepelné izolace podlah rohožemi, pásy, deskami, dílci, bloky (izolační materiál ve specifikaci) kladenými volně jednovrstvá</t>
  </si>
  <si>
    <t>871143027</t>
  </si>
  <si>
    <t xml:space="preserve">Poznámka k souboru cen:
1. Množství tepelné izolace podlah okrajovými pásky k ceně -1211 se určuje v m projektované délky obložení (bez přesahů) na obvodu podlahy.
</t>
  </si>
  <si>
    <t>2837567-01</t>
  </si>
  <si>
    <t>Desky z lehčených plastů kašírované izolační dílce plochých střech a podlah EPS elastifikovaný polystyren pro kročejový útlum podlah 1000x500x20 mm</t>
  </si>
  <si>
    <t>1710994192</t>
  </si>
  <si>
    <t>Poznámka k položce:
Elastifikované desky z pěnového polystyrenu s nízkou dynamickou tuhostí pro těžké plovoucí podlahy
s kročejovým útlumem. Jsou vhodné do prostorů se zvýšeným užitným zatížením až 4 kN.m-2 (bytové
domy, kanceláře, učebny, přednáškové sály, knihovny), při stlačení jedné vrstvy maximálně 3 mm.</t>
  </si>
  <si>
    <t>13,78*1,02 'Přepočtené koeficientem množství</t>
  </si>
  <si>
    <t>998713102</t>
  </si>
  <si>
    <t>Přesun hmot pro izolace tepelné stanovený z hmotnosti přesunovaného materiálu vodorovná dopravní vzdálenost do 50 m v objektech výšky přes 6 m do 12 m</t>
  </si>
  <si>
    <t>783519213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</si>
  <si>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</si>
  <si>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998713181</t>
  </si>
  <si>
    <t>Přesun hmot pro izolace tepelné stanovený z hmotnosti přesunovaného materiálu Příplatek k cenám za přesun prováděný bez použití mechanizace pro jakoukoliv výšku objektu</t>
  </si>
  <si>
    <t>1545866506</t>
  </si>
  <si>
    <t>727</t>
  </si>
  <si>
    <t>Požární ochrana</t>
  </si>
  <si>
    <t>727-01</t>
  </si>
  <si>
    <t>Požární ucpávka VZT prostupu stropem 1,2*0,45m-D+M</t>
  </si>
  <si>
    <t>1176734211</t>
  </si>
  <si>
    <t>727111128</t>
  </si>
  <si>
    <t>Protipožární trubní ucpávky předizolované kovové potrubí prostup stěnou tloušťky 100 mm požární odolnost EI 90 D 150</t>
  </si>
  <si>
    <t>6847476</t>
  </si>
  <si>
    <t xml:space="preserve">Poznámka k souboru cen:
1. V cenách -1111 až 1119, -1131 až 1219, -1321 až 1419 je započtena tloušťka vyplňované spáry 15mm a šířka 20 mm.
2. V cenách -1301 až 1319, -1421 až 1429 je započtena tloušťka vyplňované spáry 25mm a šířka 15 mm.
3. V cenách -1121 až 1129, -1221 až 1229, -1501 až 1509 je započtena tloušťka vyplňované spáry 15-20 mm.
4. V cenách -1111 až 1119, -1131 až 1219, -1321 až 1419 je započteno opláštění potrubí minerální vlnou tloušťky 35mm.
5. V cenách -1121 až 1129, -1221 až 1229 je započteno opláštění potrubí minerální vlnou tloušťky 32mm.
6. V cenách -1301 až 1319, -1421 až 1429 je započteno opláštění potrubí minerální vlnou tloušťky 20mm.
</t>
  </si>
  <si>
    <t>"pro VZT"5*2</t>
  </si>
  <si>
    <t>727-přesun</t>
  </si>
  <si>
    <t>Přesun hmot pro požární ochranu</t>
  </si>
  <si>
    <t>-1883492508</t>
  </si>
  <si>
    <t>762</t>
  </si>
  <si>
    <t>Konstrukce tesařské</t>
  </si>
  <si>
    <t>762430015</t>
  </si>
  <si>
    <t>Obložení stěn z cementotřískových desek šroubovaných na sraz, tloušťky desky 18 mm</t>
  </si>
  <si>
    <t>-1168843319</t>
  </si>
  <si>
    <t xml:space="preserve">Poznámka k souboru cen:
1. V cenách -0011 až -1036 obložení stěn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41-2.01 Olištování spár stěn.
5. Tento soubor cen neobsahuje položky pro ocenění typových sádrokartonových, sádrovláknitých a cementovláknitých konstrukcí; tyto konstrukce se oceňují cenami části A 01 katalogu 800-763 Konstrukce suché výstavby.
</t>
  </si>
  <si>
    <t>"schod.stupně"0,25*17,5*7</t>
  </si>
  <si>
    <t>762511887</t>
  </si>
  <si>
    <t>Demontáž podlahové konstrukce podkladové z dřevoštěpkových desek dvouvrstvých lepených na pero a drážku, tloušťka desky přes 2x15 mm</t>
  </si>
  <si>
    <t>-1059897016</t>
  </si>
  <si>
    <t xml:space="preserve">Poznámka k souboru cen:
1. V cenách nejsou započteny náklady na odstranění tepelné izolace z podlah; tyto se oceňují cenami části B01 katalogu 800–713 Izolace tepelné.
</t>
  </si>
  <si>
    <t>"4.np-aula-zvýšená podlaha"</t>
  </si>
  <si>
    <t>"401"5,2*2,65</t>
  </si>
  <si>
    <t>"čelo"0,2*(2,65*2+5,2)</t>
  </si>
  <si>
    <t>998762102</t>
  </si>
  <si>
    <t>Přesun hmot pro konstrukce tesařské stanovený z hmotnosti přesunovaného materiálu vodorovná dopravní vzdálenost do 50 m v objektech výšky přes 6 do 12 m</t>
  </si>
  <si>
    <t>-399019019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</si>
  <si>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</si>
  <si>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998762181</t>
  </si>
  <si>
    <t>Přesun hmot pro konstrukce tesařské stanovený z hmotnosti přesunovaného materiálu Příplatek k cenám za přesun prováděný bez použití mechanizace pro jakoukoliv výšku objektu</t>
  </si>
  <si>
    <t>199713576</t>
  </si>
  <si>
    <t>763-01</t>
  </si>
  <si>
    <t>POD6-Podhledová akustická plovoucí tvarovaná konstrukce vč.nosné k-ce-D+M (viz.TZ)</t>
  </si>
  <si>
    <t>1999733949</t>
  </si>
  <si>
    <t xml:space="preserve">Poznámka k položce:
1910x1180mm
Podhledové desky z biologicky odbouratelné minerální vlny, jílu a škrobu vyráběné technologií wet-felt neobsahující formaldehyd nebo podobné látky, s certifikátem osvědčujícím vhodnost použití ve vnitřním prostředí "Blue Engel/Blauer Engel/Modrý Anděl" opatřené finální povrchovou úpravou nakašírovanou netkanou textilií s nástřikem barvou, hladká akustická deska ve formátu 1910x1180x34mm, provedení vnější hrany s kovovým profilem 15x34x7mm, tvarování plochy podhledové desky ve formě konkávního oblouku s velikostí příčného prohnutí ca 125mm, poloměr prohnutí ca 5,0m. Odrazivost světla&gt;=88%, reakce na oheň  A2s1,d0 podle EN 13501-1, odolnost vlhkosti až do 95 %, zvuková pohltivost podle EN ISO 11654 dle podvěsné výšky spuštění prvku ostrůvku, barva podobná RAL dle výběru a odsouhlasení architekta.
Nosná konstrukce podhledu se skládá z kovových obvodových profilů 15x34x7mm v odstínu RAL dle výběru a odsouhlasení architekta. Plovoucí podhledová konstrukce je zavěšena na nosný strop zavěšeny pomocí kotvících prostředků odsouhlasených pro příslušný typ nosné konstrukce, jako závěsy jsou použity interiérová výškově nastavitelná drátová lanka (max. L=1m) apod.
Při montáži je nutno dbát na všeobecné podmínky montáže určené výrobcem a odborné technické posudky.
</t>
  </si>
  <si>
    <t>"4.np-viz.výkres podhledů auly"</t>
  </si>
  <si>
    <t>"POD6"6</t>
  </si>
  <si>
    <t>763-02</t>
  </si>
  <si>
    <t>POD7-Podhledová akustická plovoucí tvarovaná konstrukce vč.nosné k-ce-D+M(viz.TZ)</t>
  </si>
  <si>
    <t>1812042962</t>
  </si>
  <si>
    <t xml:space="preserve">Poznámka k položce:
1200x2400 mm
Podhledová akustická plovoucí tvarovaná konstrukce provedená v souladu s ČSN EN 13964:2004.
Podhledové desky z biologicky odbouratelné minerální vlny, jílu a škrobu vyráběné technologií wet-felt neobsahující formaldehyd nebo podobné látky, s certifikátem osvědčujícím vhodnost použití ve vnitřním prostředí "Blue Engel/Blauer Engel/Modrý Anděl" opatřené finální povrchovou úpravou nakašírovanou netkanou textilií s nástřikem barvou, hladká akustická deska ve formátu 1200x1200x43mm, provedení vnější hrany s hliníkovým profilem 43 mm barva bílá. Odrazivost světla&gt;=88%, reakce na oheň  A2s1,d0 podle EN 13501-1, odolnost vlhkosti až do 95 %, zvuková pohltivost podle EN ISO 11654 dle podvěsné výšky spuštění prvku ostrůvku, barva bílá podobná RAL dle výběru a odsouhlasení architekta.
Nosná konstrukce podhledu se skládá z kovových obvodových profilů 43 mm v odstínu RAL9010 dle výběru a odsouhlasení architekta. Plovoucí podhledová konstrukce je zavěšena na nosný strop zavěšeny pomocí kotvících prostředků odsouhlasených pro příslušný typ nosné konstrukce, jako závěsy jsou použity interiérová výškově nastavitelná drátová lanka (max. L=1m) apod.
Při montáži je nutno dbát na všeobecné podmínky montáže určené výrobcem a odborné technické posudky.
</t>
  </si>
  <si>
    <t>"POD7"10</t>
  </si>
  <si>
    <t>763-03</t>
  </si>
  <si>
    <t>POD08-Podhledová akustická plovoucí tvarovaná konstrukce vč.nosné k-ce -D+M(viz.TZ)</t>
  </si>
  <si>
    <t>600401216</t>
  </si>
  <si>
    <t>Poznámka k položce:
1200x1200 mm
Podhledová akustická plovoucí tvarovaná konstrukce provedená v souladu s ČSN EN 13964:2004.
Podhledové desky z biologicky odbouratelné minerální vlny, jílu a škrobu vyráběné technologií wet-felt neobsahující formaldehyd nebo podobné látky, s certifikátem osvědčujícím vhodnost použití ve vnitřním prostředí "Blue Engel/Blauer Engel/Modrý Anděl" opatřené finální povrchovou úpravou nakašírovanou netkanou textilií s nástřikem barvou, hladká akustická deska ve formátu 1200x1200x43mm, provedení vnější hrany s hliníkovým profilem 43 mm barva bílá. Odrazivost světla&gt;=88%, reakce na oheň  A2s1,d0 podle EN 13501-1, odolnost vlhkosti až do 95 %, zvuková pohltivost podle EN ISO 11654 dle podvěsné výšky spuštění prvku ostrůvku, barva bílá podobná RAL dle výběru a odsouhlasení architekta.
Nosná konstrukce podhledu se skládá z kovových obvodových profilů 43 mm v odstínu RAL9010 dle výběru a odsouhlasení architekta. Plovoucí podhledová konstrukce je zavěšena na nosný strop zavěšeny pomocí kotvících prostředků odsouhlasených pro příslušný typ nosné konstrukce, jako závěsy jsou použity interiérová výškově nastavitelná drátová lanka (max. L=1m) apod.
Při montáži je nutno dbát na všeobecné podmínky montáže určené výrobcem a odborné technické posudky.</t>
  </si>
  <si>
    <t>"POD8"18</t>
  </si>
  <si>
    <t>763121411</t>
  </si>
  <si>
    <t>Stěna předsazená ze sádrokartonových desek s nosnou konstrukcí z ocelových profilů CW, UW jednoduše opláštěná deskou standardní A tl. 12,5 mm, bez TI, EI 15 stěna tl. 62,5 mm, profil 50</t>
  </si>
  <si>
    <t>-761357259</t>
  </si>
  <si>
    <t>"stáv.horní okna v aule"(1,2*11)*2</t>
  </si>
  <si>
    <t>-2118885349</t>
  </si>
  <si>
    <t>"dtto SDK předsaz."28,4</t>
  </si>
  <si>
    <t>857287559</t>
  </si>
  <si>
    <t>1335213267</t>
  </si>
  <si>
    <t>"401-aula (nad akustickými panely POD6-POD8)"220,16</t>
  </si>
  <si>
    <t>220,16*0,05</t>
  </si>
  <si>
    <t>763131443</t>
  </si>
  <si>
    <t>Podhled ze sádrokartonových desek dvouvrstvá zavěšená spodní konstrukce z ocelových profilů CD, UD dvojitě opláštěná deskami protipožárními DF, tl. 2 x 15 mm, bez TI</t>
  </si>
  <si>
    <t>2008254905</t>
  </si>
  <si>
    <t>"zákryt VZT prostupů stroyp (vč.čel)"(3,0*2,0+0,3*(3,0*2+2,0*2))*3</t>
  </si>
  <si>
    <t>207972722</t>
  </si>
  <si>
    <t>"401"17,5*2+12,6*2+0,6*8</t>
  </si>
  <si>
    <t>65*0,05</t>
  </si>
  <si>
    <t>1388219391</t>
  </si>
  <si>
    <t>"SDK 2xDF"231,168</t>
  </si>
  <si>
    <t>"SDK 2xDF tl.15mm"27</t>
  </si>
  <si>
    <t>-704213652</t>
  </si>
  <si>
    <t>"viz.stáv.stav"</t>
  </si>
  <si>
    <t>"401"220,16</t>
  </si>
  <si>
    <t>998763402</t>
  </si>
  <si>
    <t>Přesun hmot pro konstrukce montované z desek stanovený procentní sazbou (%) z ceny vodorovná dopravní vzdálenost do 50 m v objektech výšky přes 6 do 12 m</t>
  </si>
  <si>
    <t>-1313022434</t>
  </si>
  <si>
    <t>766</t>
  </si>
  <si>
    <t>Konstrukce truhlářské</t>
  </si>
  <si>
    <t>766-01</t>
  </si>
  <si>
    <t>DMTZ stáv.zařízení interiéru vč.odvozu a likvidace (viz.popis)</t>
  </si>
  <si>
    <t>435200852</t>
  </si>
  <si>
    <t xml:space="preserve">Poznámka k položce:
4.np:stahovací plátno,tabule,věšáková lišta 2x,žaluzie vertikální 16x
</t>
  </si>
  <si>
    <t>766-D1</t>
  </si>
  <si>
    <t>D1-Dř.dveře 1500/1970mm dvoukř.plné HPL vč.kování,zámek s vložkou syst.GK,těsnění celoobv.,Rw=27dB,samozavírač+koordinátor zavírání,pož.konzola,EI30DP3-C/K,obložk.zárubeň,2xpanik.hrazda,prah.lišta-D+M(viz.výpis oken a dveří)</t>
  </si>
  <si>
    <t>-254706257</t>
  </si>
  <si>
    <t>Poznámka k položce:
celoobvodové těsnění silikonové,HPL laminát světlý-bělený liniový dřevodekor,zámek s vložkou syst.GK,integrovaná požární konzola,samozavírač+koordinátor zavírání,Rw-32dB,zárubeň skládaná obložková (pož.odolnost),kování,2x panik.hrazda,těsnící padací prahová lišta
SPECIFIKACE POŽÁRNÍ KONZOLY:
konzole umožní "servisní" držení obou křídel v otevřené poloze (nap.ř pro nastěhování), jinak bude automaticky zavírat dle PBŘ
konzole je navržena pro spojení se dvěma dveřními zavírači
rozsah pracovních teplot: -15°C až +45°C
nastavitelná silová třída EN 3-6 dle EN1154
konzole zajišťuje správnou sekvenci zavření aktivního a pasivního křídla dveří
aktivní křídlo může během otvírání neaktvního křídla zůstat otevřené v úhlu až 150°
nastavitelná rychlost zavření a doklapnutí dveří
nastavitelný úhel max. otevření dveří
rozměry (d x š x h): 2660 x 31 x 33 mm
max. váha křídla dveří: 120 kg
pro šířku dveří 1 250 až 2 500 mm
vč.zpracování dílenské dokumentace (viz.VON)</t>
  </si>
  <si>
    <t>766691914</t>
  </si>
  <si>
    <t>Ostatní práce vyvěšení nebo zavěšení křídel s případným uložením a opětovným zavěšením po provedení stavebních změn dřevěných dveřních, plochy do 2 m2</t>
  </si>
  <si>
    <t>-1811846254</t>
  </si>
  <si>
    <t xml:space="preserve">Poznámka k souboru cen:
1. Ceny -1931 a -1932 lze užít jen pro křídlo mající současně obě jmenované funkce.
</t>
  </si>
  <si>
    <t>"4.np"4</t>
  </si>
  <si>
    <t>998766202</t>
  </si>
  <si>
    <t>Přesun hmot pro konstrukce truhlářské stanovený procentní sazbou (%) z ceny vodorovná dopravní vzdálenost do 50 m v objektech výšky přes 6 do 12 m</t>
  </si>
  <si>
    <t>-698857506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</si>
  <si>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</si>
  <si>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767-Oc.k-ce obklad</t>
  </si>
  <si>
    <t>Pomocná ocelová konstrukce pro kotvení dř.obkladu interiéru v aule,vč.nátěru,podkladního obkladu OSB tl.168mm P+D,chem.kotev a kotvících prvků-D+M(viz.podrobnost řešení nosné k-ce obkladů)</t>
  </si>
  <si>
    <t>-1113722001</t>
  </si>
  <si>
    <t xml:space="preserve">Poznámka k položce:
oc.k-ce vč.náteru hmotnost cca 590+530kg=1120kg (vč.pomocného materiálu 20%)
kotvení chem.hmoždinkami 10x M16-8,8
vč.dopravy a zpracování dílenské dokumentace (viz.VON)
</t>
  </si>
  <si>
    <t>767-oc.k-ce strop</t>
  </si>
  <si>
    <t>Pomocná oc.k-ce pro prostupy ŽB panel stropy pro VZT,vč.kotvení a nátěrů-D+M(plný popis viz.půdorys 4.np)</t>
  </si>
  <si>
    <t>759330004</t>
  </si>
  <si>
    <t xml:space="preserve">Poznámka k položce:
PROVEDENÍ OTVORU VE STÁVAJÍCÍM ŽELBET PANELU - SYS. SKRYTÝCH PRŮVLAKŮ:
2x OTVOR VE STROPU NAD 3.NP A 1x NAD 4.NP
Podmínky provádění:
- všechny rozměry ověřit na stavbě
- ověřit a zajistit vedení všech sítí v koordinaci se správcem
- začátek prací koordinovat s uživatelem objektu s ohledem na bezpečnost provádění a zajištění bezpečnostních únikových koridorů
- provádění prací bude předcházet zpracování dílenské dokumentace zhotovitele s ohledem na skutečnosti objevené na stavbě (přesná poloha a typ panelů, výšky a stav konstrukcí apod.), dokumentace bude předložena statikovi k odosuhlasení
Provádění prací:
- zaměření otvoru
- provizorní podstojkování vodorovných konstrukcí až na nosný terén (3. a 4. podlaží), podchycení panelů průvlaky
- demontáž podlah vyříznutím s odsáváním prachu až na nosný panel
- jádrové vrtání rohů otvorů, dořezání diamantovými lany či (suhé s odsáváním,  mokré se záchytem vody !!!)
- vložení nosného ocelového rámu s nakotvením na sousední nosné panely, prostorový rám, chem kotvy. Přesný tvar bude určen dílenskou dokumentací zhotovitele v součinnosti se statikem objektu na základě zjištěných skutečností. Předpokládá se použití běžných ocelových válcovaných profilů, svařovaných.
- protipožární ochrana otvoru, ocelové konstrukce a nové VZT šachty certifikovanou SDK konstrukcí, přepdoklad 2x SDK Fire na sys. podkonstrukci, odolnost R/REI-90
3x OCELOVÝ RÁM a 300KG = 900KG + SPOJOVACÍ PRVKY
UVAŽOVÁNO CELKEM cca 1100 KG
vč.dopravy a zpracování dílenské dokumentace (viz.VON)
</t>
  </si>
  <si>
    <t>767-01</t>
  </si>
  <si>
    <t>Přechodové podlahové lišty nerez-D+M</t>
  </si>
  <si>
    <t>-869957112</t>
  </si>
  <si>
    <t>"viz.půdorysy-v místě dveří"</t>
  </si>
  <si>
    <t>"4.np"1,5*2</t>
  </si>
  <si>
    <t>3,0*0,05</t>
  </si>
  <si>
    <t>767590840</t>
  </si>
  <si>
    <t>Demontáž podlahových konstrukcí zdvojených podlah nosného roštu</t>
  </si>
  <si>
    <t>1716937166</t>
  </si>
  <si>
    <t>1913686793</t>
  </si>
  <si>
    <t>776111111</t>
  </si>
  <si>
    <t>Příprava podkladu broušení podlah nového podkladu anhydritového</t>
  </si>
  <si>
    <t>830016838</t>
  </si>
  <si>
    <t>"pro podlahy PVC"229,475</t>
  </si>
  <si>
    <t>776111222</t>
  </si>
  <si>
    <t>Příprava podkladu broušení schodišť podstupnic, výšky přes 200 mm</t>
  </si>
  <si>
    <t>-378498893</t>
  </si>
  <si>
    <t>"podstupnice-401 aula"</t>
  </si>
  <si>
    <t>"velké stupně"17,5*7</t>
  </si>
  <si>
    <t>"vyrovnávací (boky)"0,3*70</t>
  </si>
  <si>
    <t>776111311</t>
  </si>
  <si>
    <t>Příprava podkladu vysátí podlah</t>
  </si>
  <si>
    <t>1704226897</t>
  </si>
  <si>
    <t>"pro podlahy PVC"229,475*3</t>
  </si>
  <si>
    <t>776111333</t>
  </si>
  <si>
    <t>Příprava podkladu vysátí schodišť podstupnic, výšky přes 200 mm</t>
  </si>
  <si>
    <t>633968080</t>
  </si>
  <si>
    <t>776121111</t>
  </si>
  <si>
    <t>Příprava podkladu penetrace vodou ředitelná na savý podklad (válečkováním) ředěná v poměru 1:3 podlah</t>
  </si>
  <si>
    <t>-1896481518</t>
  </si>
  <si>
    <t>776121222</t>
  </si>
  <si>
    <t>Příprava podkladu penetrace vodou ředitelná na savý podklad (válečkováním) ředěná v poměru 1:3 schodišť podstupnic, výšky přes 200 mm</t>
  </si>
  <si>
    <t>-1515351502</t>
  </si>
  <si>
    <t>"podstupnice"143,5</t>
  </si>
  <si>
    <t>776141122</t>
  </si>
  <si>
    <t>Příprava podkladu vyrovnání samonivelační stěrkou podlah min.pevnosti 30 MPa, tloušťky přes 3 do 5 mm</t>
  </si>
  <si>
    <t>637691711</t>
  </si>
  <si>
    <t>776143122</t>
  </si>
  <si>
    <t>Příprava podkladu tmelení schodišť podstupnic, výšky přes 200 mm stěrka tloušťky přes 3 do 5 mm</t>
  </si>
  <si>
    <t>-40407738</t>
  </si>
  <si>
    <t>776144111</t>
  </si>
  <si>
    <t>Příprava podkladu tmelení schodišť hran</t>
  </si>
  <si>
    <t>-1186008447</t>
  </si>
  <si>
    <t>"4.np-401 aula"</t>
  </si>
  <si>
    <t>17,5*7+0,9*28+0,3*28</t>
  </si>
  <si>
    <t>-750275358</t>
  </si>
  <si>
    <t>"viz.půdorysy stáv.stavu"</t>
  </si>
  <si>
    <t>"koberec"</t>
  </si>
  <si>
    <t>"4.np:401(mimo svislého koberce na stupních)"220,16</t>
  </si>
  <si>
    <t>776231111</t>
  </si>
  <si>
    <t>Montáž podlahovin z vinylu lepením lamel nebo čtverců standardním lepidlem</t>
  </si>
  <si>
    <t>794813708</t>
  </si>
  <si>
    <t>"viz.podlahy TZ"</t>
  </si>
  <si>
    <t>"P1"</t>
  </si>
  <si>
    <t>"402 (vč.kabiny) vč.odpočtu P5"220,16-(2,65*5,2)</t>
  </si>
  <si>
    <t>"P5"</t>
  </si>
  <si>
    <t>"402-doplnění podlahy (v místě stáv.DMTZ zvýšené podlahy)"2,65*5,2</t>
  </si>
  <si>
    <t>"přípočet fabionu"</t>
  </si>
  <si>
    <t>"PVC aula"</t>
  </si>
  <si>
    <t>"402"0,15*(17,5*2+12,7*2+0,6*8-(1,55*2))</t>
  </si>
  <si>
    <t>284110-02</t>
  </si>
  <si>
    <t>díl. vinylové tl.2,0 mm-plný popis viz.TZ (aula)</t>
  </si>
  <si>
    <t>-1799725544</t>
  </si>
  <si>
    <t xml:space="preserve">Poznámka k položce:
Vysocezátěžová hybridní vinylová podlahová krytina. Rubová vrstva z recyklovaného vinylu, výztuha ze sklené sítě, silně lisovaná nášlapná vrstva probarvená v celkové tloušťce tvořená čipsy čistého vinylu bez plniv, lejzrem tvrzená povrchová úprava s vysokou odolností vůči chemikáliím nevyžadující aplikaci ochranných emulzí. Celková tloušťka 2mm s atibakteriální přísadou Sanosol, tlouška nášlapné vrstvy min. 1 mm, kluznost za mokra R10, reakce na oheň Bfl-s1, kročejová neprůzvučnost 8dB, součinitel smykového tření dle ČSN 744507 min. 0,5. TVOC po 28 dnech &lt; 10μg/ m3 dle ISO 16000-6. Bez obsahu těžkých kovů a ftalátů spadajících do skupiny CMR (karcinogeny, mutageny, reprotoxika dle REACH). </t>
  </si>
  <si>
    <t>229,475*1,1 'Přepočtené koeficientem množství</t>
  </si>
  <si>
    <t>776251411</t>
  </si>
  <si>
    <t>Montáž podlahovin z přírodního linolea (marmolea) spoj podlah svařováním za tepla</t>
  </si>
  <si>
    <t>44188464</t>
  </si>
  <si>
    <t>"pro podlahy PVC"229,475*0,75</t>
  </si>
  <si>
    <t>776301812</t>
  </si>
  <si>
    <t>Demontáž povlakových podlahovin ze schodišťových stupňů s podložkou</t>
  </si>
  <si>
    <t>-1587260689</t>
  </si>
  <si>
    <t>"podstupnice"0,25*(17,5*7)+0,125*(0,9+0,3*2)*21</t>
  </si>
  <si>
    <t>776351122</t>
  </si>
  <si>
    <t>Montáž podlahovin z přírodního linolea (marmolea) na schodišťové stupně podstupnic, výšky přes 200 mm</t>
  </si>
  <si>
    <t>-1192069605</t>
  </si>
  <si>
    <t>"podstupnice-402 aula"</t>
  </si>
  <si>
    <t>424338335</t>
  </si>
  <si>
    <t>Poznámka k položce:
nášlapná vrstva 0,40 mm, úprava PUR, třídy zátěže 23/32/41, otlak 0,05 mm, R 10, třída otěru T, B fl S1, bez ftalátů</t>
  </si>
  <si>
    <t>"velké stupně"(17,5*7)*0,25</t>
  </si>
  <si>
    <t>"vyrovnávací (boky)"(0,3*70)*0,125</t>
  </si>
  <si>
    <t>33,25*1,1 'Přepočtené koeficientem množství</t>
  </si>
  <si>
    <t>1832929296</t>
  </si>
  <si>
    <t>"viz.stáv.stav-půdorysy"</t>
  </si>
  <si>
    <t>"401"17,5*2+12,7*2+0,6*8-(1,55*2)</t>
  </si>
  <si>
    <t>62,1*0,05</t>
  </si>
  <si>
    <t>776411000</t>
  </si>
  <si>
    <t>Lepení obvodových soklíků nebo lišt pryžových řezaných</t>
  </si>
  <si>
    <t>CS ÚRS 2015 01</t>
  </si>
  <si>
    <t>-1277099979</t>
  </si>
  <si>
    <t>"viz.nový stav-půdorysy"</t>
  </si>
  <si>
    <t>2841100R1</t>
  </si>
  <si>
    <t>Podlahová lišta z vysoce kvalitního plastu, s měkkou chlopní nahoře pro vytažení fabionu a náběhový klínek-specifikace viz.technická zpráva a konstrukční detaily</t>
  </si>
  <si>
    <t>188960952</t>
  </si>
  <si>
    <t>72,1*1,05 'Přepočtené koeficientem množství</t>
  </si>
  <si>
    <t>776430811</t>
  </si>
  <si>
    <t>Demontáž soklíků nebo lišt hran schodišťových</t>
  </si>
  <si>
    <t>-747707301</t>
  </si>
  <si>
    <t>17,5*7+0,9*21+0,3*28+2,65*2+5,2</t>
  </si>
  <si>
    <t>776431211</t>
  </si>
  <si>
    <t>Montáž schodišťových hran kovových nebo plastových šroubovaných</t>
  </si>
  <si>
    <t>-1700653686</t>
  </si>
  <si>
    <t>"úhelník"17,5*7</t>
  </si>
  <si>
    <t>"protiskluzný"1,15*7*2+0,9*7*2+(0,3*2)*7*4</t>
  </si>
  <si>
    <t>5905414-01</t>
  </si>
  <si>
    <t>profil schodový AL úhelník elox</t>
  </si>
  <si>
    <t>1666490052</t>
  </si>
  <si>
    <t>122,5*1,02 'Přepočtené koeficientem množství</t>
  </si>
  <si>
    <t>5905414-02</t>
  </si>
  <si>
    <t>profil schodový AL elox-protiskluzný</t>
  </si>
  <si>
    <t>993491172</t>
  </si>
  <si>
    <t>45,5*1,05 'Přepočtené koeficientem množství</t>
  </si>
  <si>
    <t>776991111</t>
  </si>
  <si>
    <t>Ostatní práce spárování silikonem</t>
  </si>
  <si>
    <t>354614488</t>
  </si>
  <si>
    <t xml:space="preserve">Poznámka k souboru cen:
1. V ceně 776 99-1121 jsou započteny náklady na vysátí podlahy a setření vlhkým mopem.
2. V ceně 776 99-1141 jsou započteny i náklady na dodání pasty.
</t>
  </si>
  <si>
    <t>"dtto soklík"72,1</t>
  </si>
  <si>
    <t>776991121</t>
  </si>
  <si>
    <t>Ostatní práce údržba nových podlahovin po pokládce čištění základní</t>
  </si>
  <si>
    <t>-2112775099</t>
  </si>
  <si>
    <t>"podstupnice"33,25</t>
  </si>
  <si>
    <t>998776102</t>
  </si>
  <si>
    <t>Přesun hmot pro podlahy povlakové stanovený z hmotnosti přesunovaného materiálu vodorovná dopravní vzdálenost do 50 m v objektech výšky přes 6 do 12 m</t>
  </si>
  <si>
    <t>-2034660140</t>
  </si>
  <si>
    <t>998776181</t>
  </si>
  <si>
    <t>Přesun hmot pro podlahy povlakové stanovený z hmotnosti přesunovaného materiálu Příplatek k cenám za přesun prováděný bez použití mechanizace pro jakoukoliv výšku objektu</t>
  </si>
  <si>
    <t>-1773541516</t>
  </si>
  <si>
    <t>89788580</t>
  </si>
  <si>
    <t>1198448475</t>
  </si>
  <si>
    <t>136907947</t>
  </si>
  <si>
    <t>-1193363881</t>
  </si>
  <si>
    <t>220,16</t>
  </si>
  <si>
    <t>783913161</t>
  </si>
  <si>
    <t>Penetrační nátěr betonových podlah pórovitých ( např. z cihelné dlažby, betonu apod.) syntetický</t>
  </si>
  <si>
    <t>311868236</t>
  </si>
  <si>
    <t>-1882251915</t>
  </si>
  <si>
    <t>1295524739</t>
  </si>
  <si>
    <t>"STĚNY"</t>
  </si>
  <si>
    <t>"plocha stěn bez nových obkladů (po podhledy)"</t>
  </si>
  <si>
    <t>714825944</t>
  </si>
  <si>
    <t>"dtto oškrábání"34</t>
  </si>
  <si>
    <t>114</t>
  </si>
  <si>
    <t>784181101</t>
  </si>
  <si>
    <t>Penetrace podkladu jednonásobná základní akrylátová v místnostech výšky do 3,80 m</t>
  </si>
  <si>
    <t>-1924012295</t>
  </si>
  <si>
    <t>115</t>
  </si>
  <si>
    <t>784211125</t>
  </si>
  <si>
    <t>Malby z malířských směsí otěruvzdorných za mokra dvojnásobné, bílé za mokra otěruvzdorné středně v místnostech výšky přes 5,00 m</t>
  </si>
  <si>
    <t>-1411534273</t>
  </si>
  <si>
    <t>"dtto penetrace"34</t>
  </si>
  <si>
    <t>"SDK předsaz-stěna"28,4</t>
  </si>
  <si>
    <t>116</t>
  </si>
  <si>
    <t>784211167</t>
  </si>
  <si>
    <t>Malby z malířských směsí otěruvzdorných za mokra Příplatek k cenám dvojnásobných maleb za provádění barevné malby tónované na tónovacích automatech, v odstínu náročném</t>
  </si>
  <si>
    <t>2053293641</t>
  </si>
  <si>
    <t>"SDK podhled 2xDF"231,168</t>
  </si>
  <si>
    <t>117</t>
  </si>
  <si>
    <t>784221005</t>
  </si>
  <si>
    <t>Malby z malířských směsí otěruvzdorných za sucha jednonásobné, bílé za sucha otěruvzdorné dobře v místnostech výšky přes 5,00 m</t>
  </si>
  <si>
    <t>-1585287296</t>
  </si>
  <si>
    <t>118</t>
  </si>
  <si>
    <t>784221105</t>
  </si>
  <si>
    <t>Malby z malířských směsí otěruvzdorných za sucha dvojnásobné, bílé za sucha otěruvzdorné dobře v místnostech výšky přes 5,00 m</t>
  </si>
  <si>
    <t>2020801214</t>
  </si>
  <si>
    <t>787</t>
  </si>
  <si>
    <t>Dokončovací práce - zasklívání</t>
  </si>
  <si>
    <t>119</t>
  </si>
  <si>
    <t>787911115</t>
  </si>
  <si>
    <t>Zasklívání – ostatní práce montáž fólie na sklo neprůhledné</t>
  </si>
  <si>
    <t>1411575784</t>
  </si>
  <si>
    <t>120</t>
  </si>
  <si>
    <t>63479014</t>
  </si>
  <si>
    <t>fólie na sklo nereflexní kouřová 56%</t>
  </si>
  <si>
    <t>950420585</t>
  </si>
  <si>
    <t>28,4*1,03 'Přepočtené koeficientem množství</t>
  </si>
  <si>
    <t>121</t>
  </si>
  <si>
    <t>998787102</t>
  </si>
  <si>
    <t>Přesun hmot pro zasklívání stanovený z hmotnosti přesunovaného materiálu vodorovná dopravní vzdálenost do 50 m v objektech výšky přes 6 do 12 m</t>
  </si>
  <si>
    <t>810978696</t>
  </si>
  <si>
    <t>122</t>
  </si>
  <si>
    <t>998787181</t>
  </si>
  <si>
    <t>Přesun hmot pro zasklívání stanovený z hmotnosti přesunovaného materiálu Příplatek k cenám za přesun prováděný bez použití mechanizace pro jakoukoliv výšku objektu</t>
  </si>
  <si>
    <t>-1505868307</t>
  </si>
  <si>
    <t>2019/07-1-4 - D.1.4-Technika prostředí staveb</t>
  </si>
  <si>
    <t>2019/07-1-4-3 - D.1.4.3-Zařízení silnoproudé elektrotechniky</t>
  </si>
  <si>
    <t>Ing.J.Petlach</t>
  </si>
  <si>
    <t xml:space="preserve">V níže uvedené specifikaci zařízení jsou uvedené typy výrobků a zařízení pouze jako příklad určující minimální mez standardu výrobků. Tato specifikace materiálu byla vypracována na základě znalostí a podkladů známých v době jejího zhotovení. Je specifikací předběžnou a proto není konečným podkladem pro objednávky a dodávky. Ze strany projektanta není námitek v případě záměny výrobků, které jsou uvedeny v projektu za předpokladu, že budou dodrženy veškeré standardy a technické parametry, zejména hlučnost, výkon, váha a rozměry jsou hodnoty maximální. Záměně výrobků musí předcházet vzorkování a odsouhlasení od investora. Dále při záměně výrobků je nutno dořešit či prověřit veškeré vazby na navazující profese. Dokumentace tvoří jeden celek a je nutno, zvláště při stanovení ceny, se s ní komplexně seznámit. Tato dokumentace je dokumentací pro výběr dodavatele a nenahrazuje dokumentaci prováděcí a dodavatelskou. 'Při zpracování nabídky je nutné vycházet ze všech částí dokumentace (zadávací dokumenty, technické zprávy, výkresové dokumentace a specifikace materiálu). Povinností dodavatele je překontrolovat specifikaci materiálu a případný chybějící materiál nebo výkony doplnit a ocenit. Součástí ceny musí být veškeré náklady, aby cena byla konečná a zahrnovala celou dodávku a montáž akce. Dodávka akce se předpokládá včetně dopravy na stavbu a místo určení, kompletní montáže, veškerého souvisejícího doplňkového, podružného a montážního materiálu tak, aby celé zařízení bylo funkční a splňovalo všechny předpisy, které se na ně vztahují. 'Součástí ceny (zahrnuto v jednotkových cenách - pokud není uvedeno v samostaté položce) je mimo jiné: jiné materiály, montáž atd. neuvedené samostatně, ale které je nutné zahrnout do celkového rozsahu prací podle výkresů a praxe dodavatele, stavební přípomoce, požární zatěsnění prostupů potrubí při průchodu požárními úseky, montáž, demontáž a udržování montážního lešení s pracovními podlážkami včetně těch nad 2 m výšky, přesun hmot a suti, uložení suti na skládku vč. poplatku, doprava, zpevněné montážní plochy, veškeré pomocné nosné konstrukce, štítky pro řádné a trvalé značení komponent, závěsy, nátěry, materiály a práce nezbytné z důvodu koordinace s ostatními profesemi, speciální nářadí a nástroje, speciální opatření při provádění prací,  náklady související s výstavbou v zimním období, průběžný úklid staveniště a přilehlých komunikací, likvidace odpadů, dočasná dopravní omezení apod. a jakékoliv další prvky, zařízení, práce a pomocné materiály, neuvedené v tomto soupisu výkonů, které jsou ale nezbytně nutné k dodání, instalaci, dokončení a provozování díla které je provedeno řádně a je plně funkční a je v souladu s projektovou dokumentací a se zákony a předpisy platnými v České republice.        </t>
  </si>
  <si>
    <t>D1 - Dodávky</t>
  </si>
  <si>
    <t>D2 - Elektromontáže</t>
  </si>
  <si>
    <t xml:space="preserve">    D3 - Demontáže</t>
  </si>
  <si>
    <t xml:space="preserve">    D4 - Svítidla-viz v.č. D.1.4.3-44</t>
  </si>
  <si>
    <t xml:space="preserve">    D5 - Spínače, zásuvky, instalační materiál, viz v.č. D.1.4.3-43</t>
  </si>
  <si>
    <t xml:space="preserve">    D6 - Kabely, úložné konstrukce, viz v.č. D.1.4.3-23, D.1.4.3-25, D.1.4.3-27, D.1.4.3-29</t>
  </si>
  <si>
    <t xml:space="preserve">    D7 - Protipožární ucpávky, vodotěsné prostupy</t>
  </si>
  <si>
    <t xml:space="preserve">    D8 - Hodinové zúčtovací sazby</t>
  </si>
  <si>
    <t>Dodávky</t>
  </si>
  <si>
    <t>PC001</t>
  </si>
  <si>
    <t>Rozváděč R4.1 -viz v.č. D.1.4.3-45
ZAPUŠTĚNÁ ROZVODNICE, POŽÁRNÍ ODOLNOST EI-30
2x(Š800xV2000xH250)mm 125A, 400V, IP40/20, Ik&lt;6kA</t>
  </si>
  <si>
    <t>PC002</t>
  </si>
  <si>
    <t>Rozváděč R5-VZT doplnění, zpětná montáž- v.č. D.1.4.3-46
- jistič do 16B/1 - 2x
- jistič do 25B/3 - 2x
- jističochránič 16B/2/0,03 - 1x propojení, drátování</t>
  </si>
  <si>
    <t>D2</t>
  </si>
  <si>
    <t>Elektromontáže</t>
  </si>
  <si>
    <t>D3</t>
  </si>
  <si>
    <t>Demontáže</t>
  </si>
  <si>
    <t>PC003</t>
  </si>
  <si>
    <t>Svítidlo obecné</t>
  </si>
  <si>
    <t>PC004</t>
  </si>
  <si>
    <t>Spínač univerzální</t>
  </si>
  <si>
    <t>PC005</t>
  </si>
  <si>
    <t>kabel do 5x6 mm2</t>
  </si>
  <si>
    <t>PC006</t>
  </si>
  <si>
    <t>LIŠTA VKLÁDACÍ (3m)</t>
  </si>
  <si>
    <t>PC007</t>
  </si>
  <si>
    <t>rozvaděč R3.1, R3.2, R5-VZT- 300 kg</t>
  </si>
  <si>
    <t>PC008</t>
  </si>
  <si>
    <t>Zásuvka s ochranným kolíkem, 16A, 230V</t>
  </si>
  <si>
    <t>PC009</t>
  </si>
  <si>
    <t>ekologická likvidace</t>
  </si>
  <si>
    <t>D4</t>
  </si>
  <si>
    <t>Svítidla-viz v.č. D.1.4.3-44</t>
  </si>
  <si>
    <t>PC010</t>
  </si>
  <si>
    <t>Svítidlo "S"-stávající demontáž a zpětná montáž svítidel po osazení nové vzduchotechniky</t>
  </si>
  <si>
    <t>PC011</t>
  </si>
  <si>
    <t>Svítidlo "B" sv. LED vestavné, 34W/m EVG 940K stmívatelné DALI, těleso AL slitina elox, difuzor OPAL polykarbonat délka 16m, vč.závěsů a příslušenství</t>
  </si>
  <si>
    <t>PC012</t>
  </si>
  <si>
    <t>Svítidlo "B1" sv. LED vestavné, 34W/m EVG 940K stmívatelné DALI, těleso AL slitina elox, difuzor OPAL polykarbonat délka 11,2m, vč.závěsů a příslušenství</t>
  </si>
  <si>
    <t>PC013</t>
  </si>
  <si>
    <t>Svítidlo "E" sv. LED přisazené 22W 940K, těleso AL, difuzor OPAL polykarbonat, barva bílá</t>
  </si>
  <si>
    <t>PC014</t>
  </si>
  <si>
    <t>Svítidlo "G"-scénické osvětlení sv. led pro scénické osvětlení, 19x15w RGBW 4-60° 2500-8000K, 6 servomotorků ovládajících svítidlo, ovládání DNX,vč. závěsů a úchytných konstrukcí</t>
  </si>
  <si>
    <t>PC015</t>
  </si>
  <si>
    <t>Svítidlo "G1" sv. LED závěsné 104W 4000K, těleso svítidla hliník, difuzor opál</t>
  </si>
  <si>
    <t>PC016</t>
  </si>
  <si>
    <t>Svítidlo "G2" sv. LED závěsné 19W 4000K, těleso svítidla hliník, difuzor opál</t>
  </si>
  <si>
    <t>PC017</t>
  </si>
  <si>
    <t>Svítidlo "H" sv. LED vestavné 7W 940K 40°, průměr 92mm, IP20</t>
  </si>
  <si>
    <t>PC018</t>
  </si>
  <si>
    <t>Svítidlo "S" - schod vestavěné svítidlo do schodu, 0,6W, 10 lm, IP54, 230V, 72x72x50 mm</t>
  </si>
  <si>
    <t>PC019</t>
  </si>
  <si>
    <t>Svítidlo "N2" sv. LED nástěnné nouzové 2,5W, značící směr úniku, svítící při výpadku 3h, autotest, včetně piktogramu, připojeno na CBS</t>
  </si>
  <si>
    <t>PC020</t>
  </si>
  <si>
    <t>Svítidlo "N3" sv. LED přisazené nozové protipanické, při výpadku svítící 3h, autotest optika area, připojeno na CBS</t>
  </si>
  <si>
    <t>D5</t>
  </si>
  <si>
    <t>Spínače, zásuvky, instalační materiál, viz v.č. D.1.4.3-43</t>
  </si>
  <si>
    <t>PC021</t>
  </si>
  <si>
    <t>VYPÍNAČE POD OMÍTKU, PŘÍSTROJ, KOLÉBKA, BÍLÝ,IP20
10A, 250V Tlačítko s možností podsvětlení, řazení 1/0 *</t>
  </si>
  <si>
    <t>PC022</t>
  </si>
  <si>
    <t>VYPÍNAČE POD OMÍTKU, PŘÍSTROJ, KOLÉBKA, BÍLÝ,IP20
10A, 250V Žaluziový ovladač</t>
  </si>
  <si>
    <t>PC023</t>
  </si>
  <si>
    <t>ČIDLO POHYBU S ČAS.DOBĚHEM 8m, 360°, 10A, 230V, IP20, stropní</t>
  </si>
  <si>
    <t>PC024</t>
  </si>
  <si>
    <t>PODLAHOVÁ KRABICE PODLAHOVÁ KRABICE 6x ZÁSUVKA 230V/16A, VČ. PŘEPĚŤOVÉ OCHRANY 3. STUPNĚ, 4x ZÁSUVKA RJ45 (DODÁVKA SLP)</t>
  </si>
  <si>
    <t>PC025</t>
  </si>
  <si>
    <t>ZÁSUVKA NN KOMPLETNÍ,POD OMÍTKU IP20
16A, 230V, BÍLÁ jednonásobná, s ochranným kolíkem,</t>
  </si>
  <si>
    <t>PC026</t>
  </si>
  <si>
    <t>ZÁSUVKA NN KOMPLETNÍ,POD OMÍTKU IP20
16A, 230V, BÍLÁ dvojnásobná, s ochranným kolíkem, 16A, 230V</t>
  </si>
  <si>
    <t>PC027</t>
  </si>
  <si>
    <t>ZÁSUVKA NN KOMPLETNÍ,POD OMÍTKU IP20
16A, 230V, BÍLÁ dvojnásobná, s ochranným kolíkem, 16A, 230V mezi sedadly</t>
  </si>
  <si>
    <t>PC028</t>
  </si>
  <si>
    <t>ZÁSUVKA NN KOMPLETNÍ,POD OMÍTKU IP20
16A, 230V, BÍLÁ dvojnásobná, s ochranným kolíkem, 16A, 230V, 3.st.proti přepětí,</t>
  </si>
  <si>
    <t>PC029</t>
  </si>
  <si>
    <t>ELEKTROINSTALAČNÍ KRABICE KU 68-1901 KRABICE UNIVERZÁLNÍ</t>
  </si>
  <si>
    <t>PC030</t>
  </si>
  <si>
    <t>ELEKTROINSTALAČNÍ KRABICE KRABICE ODBOČNÁ VČ. SVOREK do 4mm2</t>
  </si>
  <si>
    <t>D6</t>
  </si>
  <si>
    <t>Kabely, úložné konstrukce, viz v.č. D.1.4.3-23, D.1.4.3-25, D.1.4.3-27, D.1.4.3-29</t>
  </si>
  <si>
    <t>PC031</t>
  </si>
  <si>
    <t>KABELOVÝ ŽLAB
vč.závěsů a výložníků po 2,5m, tloušťka 1,5mm, 80kg/m
neperforovaný plný, bez víka, pro zařízení nn 50/60</t>
  </si>
  <si>
    <t>PC032</t>
  </si>
  <si>
    <t>KABELOVÝ ŽLAB
vč.závěsů a výložníků po 2,5m, tloušťka 1,5mm, 80kg/m
neperforovaný plný, bez víka, pro zařízení nn 250/60</t>
  </si>
  <si>
    <t>PC033</t>
  </si>
  <si>
    <t>TRUBKA BEZHALOGENOVÁ, NA POVRCH
PLASTOVÁ, VČ.PŘÍCHYTEK D16</t>
  </si>
  <si>
    <t>PC034</t>
  </si>
  <si>
    <t>TRUBKA BEZHALOGENOVÁ, NA POVRCH
PLASTOVÁ, VČ.PŘÍCHYTEK D23</t>
  </si>
  <si>
    <t>PC035</t>
  </si>
  <si>
    <t>VODIČ JEDNOŽILOVÝ, IZOLACE PVC CY 25 mm2,</t>
  </si>
  <si>
    <t>PC036</t>
  </si>
  <si>
    <t>VODIČ JEDNOŽILOVÝ, IZOLACE PVC CY6 mm2,ŽZ,</t>
  </si>
  <si>
    <t>PC037</t>
  </si>
  <si>
    <t>VODIČ JEDNOŽILOVÝ, IZOLACE PVC CY 4 mm2,</t>
  </si>
  <si>
    <t>PC038</t>
  </si>
  <si>
    <t>KABEL SILOVÝ,IZOLACE PVC CYKY 3Cx1.5 mm2,</t>
  </si>
  <si>
    <t>PC039</t>
  </si>
  <si>
    <t>KABEL SILOVÝ,IZOLACE PVC CYKY 3Cx2.5 mm2,</t>
  </si>
  <si>
    <t>PC040</t>
  </si>
  <si>
    <t>KABEL SILOVÝ,IZOLACE PVC CYKY 5Cx2.5 mm2,</t>
  </si>
  <si>
    <t>PC041</t>
  </si>
  <si>
    <t>KABEL SILOVÝ,IZOLACE PVC CYKY 5Cx4 mm2,</t>
  </si>
  <si>
    <t>PC042</t>
  </si>
  <si>
    <t>KABEL SILOVÝ,IZOLACE PVC CYKY-O 7x1.5 , pevně</t>
  </si>
  <si>
    <t>PC043</t>
  </si>
  <si>
    <t>KABEL SE ZVÝŠ.ODOLNOSTÍ PROTI
ŠÍŘENÍ PLAMENE-NESTÍNĚNÝ, BEZHALOGENOVÝ, B2acad0s1 1-CXKE-R 3Cx1.5, mm2</t>
  </si>
  <si>
    <t>PC044</t>
  </si>
  <si>
    <t>KABEL SE ZVÝŠ.ODOLNOSTÍ PROTI
ŠÍŘENÍ PLAMENE-NESTÍNĚNÝ, BEZHALOGENOVÝ, B2acad0s1 1-CXKE-R 3Dx1.5, mm2</t>
  </si>
  <si>
    <t>PC045</t>
  </si>
  <si>
    <t>KABEL SE ZVÝŠ.ODOLNOSTÍ PROTI
ŠÍŘENÍ PLAMENE-NESTÍNĚNÝ, BEZHALOGENOVÝ, B2acad0s1 1-CHKE-R 3Cx2.5 mm2,</t>
  </si>
  <si>
    <t>PC046</t>
  </si>
  <si>
    <t>KABEL SE ZVÝŠ.ODOLNOSTÍ PROTI
ŠÍŘENÍ PLAMENE-NESTÍNĚNÝ, BEZHALOGENOVÝ, B2acad0s1 1-CHKE-R 5Cx1.5 mm2,</t>
  </si>
  <si>
    <t>PC047</t>
  </si>
  <si>
    <t>KABEL SE ZVÝŠ.ODOLNOSTÍ PROTI
ŠÍŘENÍ PLAMENE-NESTÍNĚNÝ, BEZHALOGENOVÝ, B2acad0s1 1-CHKE-R 5Cx2.5 mm2,</t>
  </si>
  <si>
    <t>PC048</t>
  </si>
  <si>
    <t>KABEL SE SNÍŽENOU HOŘLAVOSTÍ,
S FUNKČ.SCHOPNOSTÍ PŘI POŽÁRU, 90 MIN. CHKE-V 2x2,5, B2cas1d0</t>
  </si>
  <si>
    <t>PC049</t>
  </si>
  <si>
    <t>KABELOVÁ PŘÍCHYTKA pro požární rovody nn do D15 mm</t>
  </si>
  <si>
    <t>PC050</t>
  </si>
  <si>
    <t>UKONČENÍ KABELŮ DO 5x2,5 mm2</t>
  </si>
  <si>
    <t>PC051</t>
  </si>
  <si>
    <t>UKONČENÍ KABELŮ DO 5x10 mm2</t>
  </si>
  <si>
    <t>PC052</t>
  </si>
  <si>
    <t>UKONČENÍ KABELŮ DO 4x50 mm2</t>
  </si>
  <si>
    <t>PC053</t>
  </si>
  <si>
    <t>UKONČENÍ VODIČŮ V ROZVADĚČÍCH Do 2,5 mm2</t>
  </si>
  <si>
    <t>PC054</t>
  </si>
  <si>
    <t>UKONČENÍ VODIČŮ V ROZVADĚČÍCH Do 10 mm2</t>
  </si>
  <si>
    <t>PC055</t>
  </si>
  <si>
    <t>UKONČENÍ VODIČŮ V ROZVADĚČÍCH Do 50 mm2</t>
  </si>
  <si>
    <t>D7</t>
  </si>
  <si>
    <t>Protipožární ucpávky, vodotěsné prostupy</t>
  </si>
  <si>
    <t>PC056</t>
  </si>
  <si>
    <t>Protipožární přepážky - odolnost 30min
Zajistí firma s certifikátem Protip.průchod stěnou t 30cm</t>
  </si>
  <si>
    <t>D8</t>
  </si>
  <si>
    <t>Hodinové zúčtovací sazby</t>
  </si>
  <si>
    <t>PC057</t>
  </si>
  <si>
    <t>HODINOVE ZUCTOVACI SAZBY Vyhledani pripojovaciho mista pro stávající osvětlení a zásuvkové rozvody</t>
  </si>
  <si>
    <t>PC058</t>
  </si>
  <si>
    <t>KOORDINACE POSTUPU PRACI S ostatnimi profesemi</t>
  </si>
  <si>
    <t>PC059</t>
  </si>
  <si>
    <t>PROVEDENI REVIZNICH ZKOUSEK
DLE CSN 331500 Revizni technik</t>
  </si>
  <si>
    <t>PC060</t>
  </si>
  <si>
    <t>PROVEDENI REVIZNICH ZKOUSEK
DLE CSN 331500 Spoluprace s reviz.technikem</t>
  </si>
  <si>
    <t>2019/07-1-4-4 - D.1.4.4-Zařízení slaboproudé elektrotechniky</t>
  </si>
  <si>
    <t>Ing.P.Míka</t>
  </si>
  <si>
    <t xml:space="preserve">- Součástí soupisu prací a jednotkových cen jsou dodávky zařízení a materiálu včetně drobného a podružného matriálu potřebného pro montáže    - Bližší popis zařízení a jejich znázornění je uvedeno v jednotlivých výkresech, jejichž čísla jou uvedena u popisu jednotlivých položek   V níže uvedené specifikaci zařízení jsou uvedené typy výrobků a zařízení pouze jako příklad určující minimální mez standardu výrobků. Tato specifikace materiálu byla vypracována na základě znalostí a podkladů známých v době jejího zhotovení. Je specifikací předběžnou a proto není konečným podkladem pro objednávky a dodávky. Ze strany projektanta není námitek v případě záměny výrobků, které jsou uvedeny v projektu za předpokladu, že budou dodrženy veškeré standardy a technické parametry, zejména hlučnost, výkon, váha a rozměry jsou hodnoty maximální. Záměně výrobků musí předcházet vzorkování a odsouhlasení od investora. Dále při záměně výrobků je nutno dořešit či prověřit veškeré vazby na navazující profese. Dokumentace tvoří jeden celek a je nutno, zvláště při stanovení ceny, se s ní komplexně seznámit. Tato dokumentace je dokumentací pro výběr dodavatele a nenahrazuje dokumentaci prováděcí a dodavatelskou. 'Při zpracování nabídky je nutné vycházet ze všech částí dokumentace (zadávací dokumenty, technické zprávy, výkresové dokumentace a specifikace materiálu). Povinností dodavatele je překontrolovat specifikaci materiálu a případný chybějící materiál nebo výkony doplnit a ocenit. Součástí ceny musí být veškeré náklady, aby cena byla konečná a zahrnovala celou dodávku a montáž akce. Dodávka akce se předpokládá včetně dopravy na stavbu a místo určení, kompletní montáže, veškerého souvisejícího doplňkového, podružného a montážního materiálu tak, aby celé zařízení bylo funkční a splňovalo všechny předpisy, které se na ně vztahují. 'Součástí ceny (zahrnuto v jednotkových cenách - pokud není uvedeno v samostaté položce) je mimo jiné: jiné materiály, montáž atd. neuvedené samostatně, ale které je nutné zahrnout do celkového rozsahu prací podle výkresů a praxe dodavatele, stavební přípomoce, požární zatěsnění prostupů potrubí při průchodu požárními úseky, montáž, demontáž a udržování montážního lešení s pracovními podlážkami včetně těch nad 2 m výšky, přesun hmot a suti, uložení suti na skládku vč. poplatku, doprava, zpevněné montážní plochy, veškeré pomocné nosné konstrukce, štítky pro řádné a trvalé značení komponent, závěsy, nátěry, materiály a práce nezbytné z důvodu koordinace s ostatními profesemi, speciální nářadí a nástroje, speciální opatření při provádění prací,  náklady související s výstavbou v zimním období, průběžný úklid staveniště a přilehlých komunikací, likvidace odpadů, dočasná dopravní omezení apod. a jakékoliv další prvky, zařízení, práce a pomocné materiály, neuvedené v tomto soupisu výkonů, které jsou ale nezbytně nutné k dodání, instalaci, dokončení a provozování díla které je provedeno řádně a je plně funkční a je v souladu s projektovou dokumentací a se zákony a předpisy platnými v České republice.         </t>
  </si>
  <si>
    <t>D1 - Strukturovaná kabeláž</t>
  </si>
  <si>
    <t xml:space="preserve">    D2 - Zařízení</t>
  </si>
  <si>
    <t xml:space="preserve">    D3 - Trasy</t>
  </si>
  <si>
    <t xml:space="preserve">    D4 - Ostatní</t>
  </si>
  <si>
    <t>D5 - EZS</t>
  </si>
  <si>
    <t>D6 - Rozhlas</t>
  </si>
  <si>
    <t>D7 - Jednotný čas</t>
  </si>
  <si>
    <t>D8 - Hrubé rozvody</t>
  </si>
  <si>
    <t>Strukturovaná kabeláž</t>
  </si>
  <si>
    <t>Zařízení</t>
  </si>
  <si>
    <t>RACK rozvaděč: práce spojené s reorganizací stávající zakončené kabeláže, přesuny jednotlivých panelů pro možnost osazenínových doplněných PATCH panelů, odpojení rušených rozvodů</t>
  </si>
  <si>
    <t>Poznámka k položce:
6x1</t>
  </si>
  <si>
    <t>Patch panel 48xRJ45 Cat.6, UTP, plně osazený - standard dle stávajícího systému PANDUIT</t>
  </si>
  <si>
    <t>Poznámka k položce:
1x1</t>
  </si>
  <si>
    <t>Vyvazovací panel 2U - standard dle stávajícího systému PANDUIT</t>
  </si>
  <si>
    <t>Patch kabel cat.6 2m - standard dle stávajícího systému PANDUIT</t>
  </si>
  <si>
    <t>Poznámka k položce:
28x1</t>
  </si>
  <si>
    <t>Datová zásuvka 2x RJ45 Cat.6 - do stěny (komplet - krabička, keystone, rámeček, maska) - standard dle stávajícího systému PANDUIT</t>
  </si>
  <si>
    <t>Poznámka k položce:
12x1</t>
  </si>
  <si>
    <t>Datová zásuvka 1x RJ45 Cat.6 - do stěny (komplet - krabička, keystone, rámeček, maska) - standard dle stávajícího systému PANDUIT</t>
  </si>
  <si>
    <t>Poznámka k položce:
4x1</t>
  </si>
  <si>
    <t>Montážní sada (4x), šroub M6, podložka, matice</t>
  </si>
  <si>
    <t>Poznámka k položce:
3x1</t>
  </si>
  <si>
    <t>Pomocné montážní práce: zednické výpomoci, bourací práce, koordinační práce</t>
  </si>
  <si>
    <t>Poznámka k položce:
10x1</t>
  </si>
  <si>
    <t>Trasy</t>
  </si>
  <si>
    <t>Kabel UTP, 4p., Cat.6 LSOH</t>
  </si>
  <si>
    <t>Poznámka k položce:
28x85</t>
  </si>
  <si>
    <t>Požární ucpávky prostupů kabeláže, požární odolnost 45 minut (z protipožárního tmelu)</t>
  </si>
  <si>
    <t>Poznámka k položce:
2x1</t>
  </si>
  <si>
    <t>Stávající rozvody: odpojení, demontáž rušených rozvodů, případné přeložení průchozích rozvodů, OCHRANA STÁVAJÍCÍ NERUŠENÉ KABELÁŽE Z NEŘEŠENÝCH PROSTOR</t>
  </si>
  <si>
    <t>Pomocné montážní práce: zednické výpomoci, bourací práce</t>
  </si>
  <si>
    <t>Ostatní</t>
  </si>
  <si>
    <t>Měření a kontrola met.vedení vč. Vyhotovení protokolu</t>
  </si>
  <si>
    <t>Seznámení obsluhy s provozem zařízení</t>
  </si>
  <si>
    <t>Stavební přípomoc</t>
  </si>
  <si>
    <t>Úklid staveniště</t>
  </si>
  <si>
    <t>Staveništní přesun</t>
  </si>
  <si>
    <t>Doprava</t>
  </si>
  <si>
    <t>Revize systému</t>
  </si>
  <si>
    <t>EZS</t>
  </si>
  <si>
    <t>Ústředna EZS: práce spojené s reorganizací stávajícíc útředny, úpravou programu, přepojení, připojení nových komponent do systému</t>
  </si>
  <si>
    <t>PIR detektor pohybu: 12x12 m</t>
  </si>
  <si>
    <t>Propojovací krabice,16+2 šroubovací svorky</t>
  </si>
  <si>
    <t>Koncentrátor v plastovém krytu pro 8 zón a 4 PGM výstupy</t>
  </si>
  <si>
    <t>Stávající PIR detektory a průběžné rozvody: práce spojené s vyhledání vývodů a přepojením stávajících, zachovávaných koncových prvků z neřešených prostor k novým rozvodům , ochrana stávající průběžné kabeláže</t>
  </si>
  <si>
    <t>Ostatní pomocné montážní práce</t>
  </si>
  <si>
    <t>Kabel SYKFY 3x2x0,5</t>
  </si>
  <si>
    <t>Poznámka k položce:
4x35 + 1x85</t>
  </si>
  <si>
    <t>Kabel CYSY 2x1,5</t>
  </si>
  <si>
    <t>Poznámka k položce:
1x85</t>
  </si>
  <si>
    <t>Kabel CYKY 3Cx1,5</t>
  </si>
  <si>
    <t>Poznámka k položce:
1x30</t>
  </si>
  <si>
    <t>Drobný montážní materiál</t>
  </si>
  <si>
    <t>Požární ucpávky prostupů kabeláže, požární odolnost 45 minut</t>
  </si>
  <si>
    <t>Nespecifikované pomocné montážní práce</t>
  </si>
  <si>
    <t>Programování zařízení, oživení, nastavení</t>
  </si>
  <si>
    <t>Kpl</t>
  </si>
  <si>
    <t>Rozhlas</t>
  </si>
  <si>
    <t>Stávající ústředna rozhlasu: práce spojené s reorganizací stávajícíc útředny, přepojení, připojení nových komponent do systému</t>
  </si>
  <si>
    <t>6,5" stropní reproduktor 6W s kovov. požár. krytem, EN 54</t>
  </si>
  <si>
    <t>Regulátor hlasitosti s nuceným poslechem</t>
  </si>
  <si>
    <t>Pomocné motážní práce, koordinační práce</t>
  </si>
  <si>
    <t>Kabel PH 120R 4x1,5 pro reproduktorové linky</t>
  </si>
  <si>
    <t>Poznámka k položce:
4x25</t>
  </si>
  <si>
    <t>Kabel PH 120R 2x1,5 pro propojení spínacího kontaktu ústřeny do zařízení AVT</t>
  </si>
  <si>
    <t>Poznámka k položce:
1x120</t>
  </si>
  <si>
    <t>Požární kabelová příchytka (pro kabely s funkční odolností při požáru)</t>
  </si>
  <si>
    <t>Poznámka k položce:
198/0,3</t>
  </si>
  <si>
    <t>Požární kotva pro uchycení příchytky</t>
  </si>
  <si>
    <t>Krabice protipožární IP54</t>
  </si>
  <si>
    <t>Protipožární ucpání prostupů</t>
  </si>
  <si>
    <t>Stávající rušené rozvody: odpojení a demontáže stávajích rušených zařízení a rozvodů, vyhledání vhodného vývodu stávající linky pro připojení instalací v rámci řešených prostor</t>
  </si>
  <si>
    <t>Drobný a pomocný montážní materiál: štítky, záslepky, šroubky, spotřební materiál)</t>
  </si>
  <si>
    <t>Oživení, odzkoušení, nastavení zařízení, konfigurace</t>
  </si>
  <si>
    <t>Náklady na dopravu</t>
  </si>
  <si>
    <t>Výchozí revize</t>
  </si>
  <si>
    <t>Jednotný čas</t>
  </si>
  <si>
    <t>Podružné hodiny digitální, formát HH:MM, výška číslic 100mm, Určené pro montáž na zeď - jednostranné hodiny</t>
  </si>
  <si>
    <t>Poznámka k položce:
1</t>
  </si>
  <si>
    <t>Stávající hodiny a průběžné rozvody: práce spojené s vyhledání vývodů a přepojením stávajících, zachovávaných koncových prvků z neřešených prostor k novým rozvodům , ochrana stávající průběžné kabeláže</t>
  </si>
  <si>
    <t>Pomocné instalační práce: zednické výpomoci, bourací práce, koordinační práce</t>
  </si>
  <si>
    <t>Hod</t>
  </si>
  <si>
    <t>124</t>
  </si>
  <si>
    <t>Poznámka k položce:
1x100</t>
  </si>
  <si>
    <t>126</t>
  </si>
  <si>
    <t>Stávající rozvody: odpojení, demontáž rušených rozvodů, případné přeložení průchozích rozvodů, vyhledání vhodného vývodu pro připojení nové instalace z řešených prostor</t>
  </si>
  <si>
    <t>128</t>
  </si>
  <si>
    <t>130</t>
  </si>
  <si>
    <t>Seznámení obsluhy s provozem na zařízení</t>
  </si>
  <si>
    <t>132</t>
  </si>
  <si>
    <t>134</t>
  </si>
  <si>
    <t>136</t>
  </si>
  <si>
    <t>Kofigurace, oživení, nastavení</t>
  </si>
  <si>
    <t>138</t>
  </si>
  <si>
    <t>Hrubé rozvody</t>
  </si>
  <si>
    <t>Kabelový žlab: lišta vkládací 20x20, včetně víka</t>
  </si>
  <si>
    <t>140</t>
  </si>
  <si>
    <t>Poznámka k položce:
50x1</t>
  </si>
  <si>
    <t>Plechový žlab 62x50 vč. Víka, výložníků spojek, kolen</t>
  </si>
  <si>
    <t>142</t>
  </si>
  <si>
    <t>Držák svazkový 40, bezhalogenový</t>
  </si>
  <si>
    <t>144</t>
  </si>
  <si>
    <t>Trubka PVC 16 p.o</t>
  </si>
  <si>
    <t>146</t>
  </si>
  <si>
    <t>Poznámka k položce:
16x10</t>
  </si>
  <si>
    <t>Trubka PVC 23 p.o</t>
  </si>
  <si>
    <t>148</t>
  </si>
  <si>
    <t>Poznámka k položce:
11x10</t>
  </si>
  <si>
    <t>Trubka PVC 36 p.o</t>
  </si>
  <si>
    <t>150</t>
  </si>
  <si>
    <t>Poznámka k položce:
7x10</t>
  </si>
  <si>
    <t>Krabice KU 68</t>
  </si>
  <si>
    <t>152</t>
  </si>
  <si>
    <t>Poznámka k položce:
36x1</t>
  </si>
  <si>
    <t>Krabice KO 97.</t>
  </si>
  <si>
    <t>154</t>
  </si>
  <si>
    <t>Odvoz a likvidace suti po drážkách, průrazech zdivem</t>
  </si>
  <si>
    <t>156</t>
  </si>
  <si>
    <t>Pomocný podružný montážní materiál: zdící materiál na drobné zapravení, sádra, stahovací pásky, izolační pásky, drobný spotřební materiál</t>
  </si>
  <si>
    <t>158</t>
  </si>
  <si>
    <t>Průraz zdivem, cihlová zeď, tloušťka do 50cm</t>
  </si>
  <si>
    <t>160</t>
  </si>
  <si>
    <t>Průraz zdivem, železobetonová zeď, d=20mm, síla zdi 300mm</t>
  </si>
  <si>
    <t>162</t>
  </si>
  <si>
    <t>Nespecifikované pomocné montážní práce (zednické výpomoci, zapravení, bourací práce)</t>
  </si>
  <si>
    <t>164</t>
  </si>
  <si>
    <t>Poznámka k položce:
20x1</t>
  </si>
  <si>
    <t>2019/07-1-4-5 - D.1.4.5-Zařízení vzduchotechniky</t>
  </si>
  <si>
    <t>Ing.L.Válka</t>
  </si>
  <si>
    <t>Položky VON jsou pro úplnost uvedeny, ale uchazeč je nebude v tomto rozpočtu vyplňovat. Položky VON jsou předmětem ocenění celkových VON za celou stavbu (jedná se o výrobní dokumentaci a dokumentaci skutečného stavu).  a) veškeré položky na přípomoce, lešení, přesuny hmot a suti, uložení suti na skládku vč.poplatku, dopravu, montáž, zpevněné montážní plochy, atd... jsou zahrnuty v jednotlivých jednotkových cenách b) součásti prací jsou veškeré zkoušky, znovu napuštění systému, potřebná měření, inspekce, uvedení zařízení do provozu, zaškolení obsluhy, provozní řády, manuály a revize v českém jazyce. Za komplexní vyzkoušení se považuje bezporuchový provoz po dobu minimálně 96 hod. c) součástí dodávky je zpracování veškeré dílenské dokumentace a dokumentace skutečného provedení d) součástí dodávky je kompletní dokladová část díla nutná k získání kolaudačního souhlasu stavby e) v rozsahu prací zhotovitele jsou rovněž jakékoliv prvky, zařízení, práce a pomocné materiály, neuvedené v tomto soupisu výkonů, které jsou ale nezbytně nutné k dodání, instalaci , dokončení a provozování díla (např. požární ucpávky, štítky pro řádné a trvalé značení komponent, zařízení a potrubní závěsy, nátěry, pomocné konstrukce, montážní a kotvící materiály, materiály a práce nezbytné z důvodu koordinace s ostatními profesemi, speciální nářadí a nástroje, speciální opatření při provádění prací, první náplně atd.) které je provedeno řádně a je plně funkční a je v souladu se zákony a předpisy platnými v České republice f) součástí dodávky jsou veškerá geodetická měření jako například vytyčení konstrukcí, kontrolní měření, zaměření skutečného stavu apod. g) součástí dodávky jsou i náklady na případná  opatření související s ochranou stávajících sítí, komunikací či staveb h) součástí jednotkových cen jsou i vícenáklady související s výstavbou v zimním období, průběžný úklid staveniště a přilehlých komunikací, likvidaci odpadů, dočasná dopravní omezení atd. i) Součástí jednotkových cen jsou i příplatky za noční práci a doprava j) ceny v nabídce musí vycházet nejen z předloženého soupisu výkonů, ale i ze znalosti celého projektu. Prostudování kompletní dokumentace je nutnou podmínkou předložení nabídky.  k) v případě, že ten, kdo s dokumentací pracuje, shledá disproporci mezi částmi dokumentace (výkresová část, technická zpráva a výkaz výměr), je nutno vzít v úvahu takovou variantu, za kterou dodavatel vzhledem ke své odbornosti převezme plné garance. Dtto, když dodavatel zjistí určité řešení, za které nemůže vzít garance ve vztahu k požadovanému výsledku, v tomto případě je povinen v ceně počítat s nápravou řešení a investora upozornit. Před zahájením dodávek a montáží je nutno provést kontrolu, zda stav na stavbě odpovídá projektové dokumentaci. Bez provedení kontroly není možno držet záruky za škody vzniklé vynecháním kontroly l) dodavatel musí zpracovat dodavatelskou dokumentaci stavby. Dokumentaci musí zhotovitel předložit stavebníkovi a autorskému dozoru před realizací ke kontrole.</t>
  </si>
  <si>
    <t>D1 - Dodávka a montáž</t>
  </si>
  <si>
    <t xml:space="preserve">    1 - Větrání Aula</t>
  </si>
  <si>
    <t xml:space="preserve">    2 - Větrání kabiny</t>
  </si>
  <si>
    <t xml:space="preserve">    K1 - Chlazení kabiny</t>
  </si>
  <si>
    <t xml:space="preserve">    ZTI - Odvod kondenzátu</t>
  </si>
  <si>
    <t xml:space="preserve">      D2 - Kanalizace</t>
  </si>
  <si>
    <t xml:space="preserve">      D3 - Zřizovací předměty</t>
  </si>
  <si>
    <t xml:space="preserve">      D4 - Kovové konstrukce</t>
  </si>
  <si>
    <t xml:space="preserve">      D5 - Tepelné izolace</t>
  </si>
  <si>
    <t xml:space="preserve">    ÚT - Vytápění</t>
  </si>
  <si>
    <t xml:space="preserve">    M - Montážní a těsnící materiál</t>
  </si>
  <si>
    <t xml:space="preserve">    DEM - Demontáže</t>
  </si>
  <si>
    <t xml:space="preserve">    D - Doprava</t>
  </si>
  <si>
    <t>Dodávka a montáž</t>
  </si>
  <si>
    <t>Větrání Aula</t>
  </si>
  <si>
    <t>001</t>
  </si>
  <si>
    <t>Vzduchotechnická jednotka ve vnitřním provedení P-5400m3/h(350Pa), O-5400m3/h(350Pa), EC motory, deskový výměník, směšování, teplota přiváděného vzduchu v zimně T=28C vodní ohřev, na přívodu i odtahu filtrace. Chlazení R410a teplota přiváděného vzduchu v létě T=19C. Hmotnost max.669kg. Nápojná hrdla zařízení viz výkres 09. Rozměry jednotky max.(DxŠxV) 2500x1290x1800mm. VZT jednotka dodána vč. systému MaR, digitální nástěnný ovladač, 3cestný směšovací uzel, čerpadlo, kabeláže, čidla, servopohony. Zařízení dodáno po dílech s montáží na místě.</t>
  </si>
  <si>
    <t>vlastní</t>
  </si>
  <si>
    <t>002</t>
  </si>
  <si>
    <t>Venkovní kondenzační jednotka Qch=24,1kW, kompresory s invertním chodem. Hmotnost zařízení maximálně do 182kg.</t>
  </si>
  <si>
    <t>003</t>
  </si>
  <si>
    <t>Řídící box pro chlazení k VZT jednotce</t>
  </si>
  <si>
    <t>005</t>
  </si>
  <si>
    <t>Potrubí chladiva včetně izolace a komunikační kabeláže</t>
  </si>
  <si>
    <t>bm</t>
  </si>
  <si>
    <t>051</t>
  </si>
  <si>
    <t>Tlumič hluku 900x710, délka 1,5m, kulisy tl.200, 3ks</t>
  </si>
  <si>
    <t>052</t>
  </si>
  <si>
    <t>Tlumič hluku 700x700, délka 1,0m, kulisy tl.100mm, 5ks</t>
  </si>
  <si>
    <t>201</t>
  </si>
  <si>
    <t>Schodišťové vyustky 500x70, 6ks vířivých výstulů, byrva černá</t>
  </si>
  <si>
    <t>251</t>
  </si>
  <si>
    <t>Odvodní vyústka 1025x225, jednořadá vč. regulace R1</t>
  </si>
  <si>
    <t>301</t>
  </si>
  <si>
    <t>Krycí mřížka 800x315, materiál pletivo</t>
  </si>
  <si>
    <t>401</t>
  </si>
  <si>
    <t>Požární klapka 800x315, teplotní s kontaktem zavřeno</t>
  </si>
  <si>
    <t>501</t>
  </si>
  <si>
    <t>Výfukové koleno 900x355 vč. síta proti ptactvu</t>
  </si>
  <si>
    <t>801</t>
  </si>
  <si>
    <t>Potrubí čtyřhranné - rovné</t>
  </si>
  <si>
    <t>802</t>
  </si>
  <si>
    <t>Potrubí čtyřhranné - tvarovky</t>
  </si>
  <si>
    <t>901</t>
  </si>
  <si>
    <t>Tepelná a hluková izolace 80mm + oplechování</t>
  </si>
  <si>
    <t>902</t>
  </si>
  <si>
    <t>Požární izolace 30min</t>
  </si>
  <si>
    <t>903</t>
  </si>
  <si>
    <t>Tepelná parotěsná, kaučuková izolace tl.19mm</t>
  </si>
  <si>
    <t>Větrání kabiny</t>
  </si>
  <si>
    <t>001.1</t>
  </si>
  <si>
    <t>Malá rekuperační jednotka P-45m3/h, O-45m3/h, vybavena protiproudým výměníkem vč. automatické protimprazové ochrany. Napájení U=230V, provedení k osazení do střeni tloušťky 500mm, připojovací nástavec DN150</t>
  </si>
  <si>
    <t>K1</t>
  </si>
  <si>
    <t>Chlazení kabiny</t>
  </si>
  <si>
    <t>001.2</t>
  </si>
  <si>
    <t>Kondenzační jednotka Qch=5kW, U=230V, celoroční chlazení</t>
  </si>
  <si>
    <t>002.1</t>
  </si>
  <si>
    <t>Nástěnná chladící jednotka Qch=5kW vč. infra ovladače</t>
  </si>
  <si>
    <t>003.1</t>
  </si>
  <si>
    <t>Nástěnná konzole pro kondenzační jednotku, nosnost 60kg, vybavena pružným uložením</t>
  </si>
  <si>
    <t>004</t>
  </si>
  <si>
    <t>ZTI</t>
  </si>
  <si>
    <t>Odvod kondenzátu</t>
  </si>
  <si>
    <t>Kanalizace</t>
  </si>
  <si>
    <t>001.3</t>
  </si>
  <si>
    <t>Potrubí PPs hrdlové odpadní D40-HT vč. tvarovek</t>
  </si>
  <si>
    <t>002.2</t>
  </si>
  <si>
    <t>Plechové zakrytová potrubí do DN40, vedeno po podlaze (pochozí)</t>
  </si>
  <si>
    <t>003.2</t>
  </si>
  <si>
    <t>Montáž potrubí z plastových trub do D50</t>
  </si>
  <si>
    <t>004.1</t>
  </si>
  <si>
    <t>Montáž požárních průchodek</t>
  </si>
  <si>
    <t>005.1</t>
  </si>
  <si>
    <t>Vsazení odbočky do hrdlového potrubí</t>
  </si>
  <si>
    <t>006</t>
  </si>
  <si>
    <t>Napojení VZT jednotky na odvod kondenzátu</t>
  </si>
  <si>
    <t>Zřizovací předměty</t>
  </si>
  <si>
    <t>007</t>
  </si>
  <si>
    <t>Montáž zápachových uzávěrek a odp.prvků</t>
  </si>
  <si>
    <t>008</t>
  </si>
  <si>
    <t>HL 136N PP Sifon pro odvod kondenzátu DN32/DN40</t>
  </si>
  <si>
    <t>Kovové konstrukce</t>
  </si>
  <si>
    <t>009</t>
  </si>
  <si>
    <t>Montáž atyp kov kcí do 5kg</t>
  </si>
  <si>
    <t>kg</t>
  </si>
  <si>
    <t>010</t>
  </si>
  <si>
    <t>Objímka s pryží 5/4"M8 40-46</t>
  </si>
  <si>
    <t>011</t>
  </si>
  <si>
    <t>Závitová tyč</t>
  </si>
  <si>
    <t>012</t>
  </si>
  <si>
    <t>Popisové štítky</t>
  </si>
  <si>
    <t>Tepelné izolace</t>
  </si>
  <si>
    <t>013</t>
  </si>
  <si>
    <t>Tmelení požárních prostupů</t>
  </si>
  <si>
    <t>014</t>
  </si>
  <si>
    <t>Požárně ochranný tmel kartuš 310ml</t>
  </si>
  <si>
    <t>ÚT</t>
  </si>
  <si>
    <t>Vytápění</t>
  </si>
  <si>
    <t>001.4</t>
  </si>
  <si>
    <t>Potrubí DN25, materiál Cu vč. tvarovek</t>
  </si>
  <si>
    <t>002.3</t>
  </si>
  <si>
    <t>Montáž regulačního třícestného ventilu (armatury, čerpadlo)</t>
  </si>
  <si>
    <t>003.3</t>
  </si>
  <si>
    <t>Napojení VZT jednotky na topnou vodu</t>
  </si>
  <si>
    <t>004.2</t>
  </si>
  <si>
    <t>Odvdušňění ON65</t>
  </si>
  <si>
    <t>005.2</t>
  </si>
  <si>
    <t>Kulový kohout DN15</t>
  </si>
  <si>
    <t>006.1</t>
  </si>
  <si>
    <t>Napuštění, odvzdušnění, zprovoznění</t>
  </si>
  <si>
    <t>Montážní a těsnící materiál</t>
  </si>
  <si>
    <t>001.5</t>
  </si>
  <si>
    <t>Montážní materiál</t>
  </si>
  <si>
    <t>002.4</t>
  </si>
  <si>
    <t>Tešnící materiál</t>
  </si>
  <si>
    <t>003.4</t>
  </si>
  <si>
    <t>Spojovací materiál</t>
  </si>
  <si>
    <t>004.3</t>
  </si>
  <si>
    <t>Žlab typu MARS šířka 200mm vč. zakrytování, spojovacích a vynášecích prvků, materiál pozink</t>
  </si>
  <si>
    <t>005.3</t>
  </si>
  <si>
    <t>Výrobní dokumentace (viz.VON)</t>
  </si>
  <si>
    <t>Poznámka k položce:
Položky VON jsou pro úplnost uvedeny, ale uchazeč je nebude v tomto rozpočtu vyplňovat.
Položky VON jsou předmětem ocenění celkových VON za celou stavbu.</t>
  </si>
  <si>
    <t>006.2</t>
  </si>
  <si>
    <t>Dokumentace skutečného stavu (viz.VON)</t>
  </si>
  <si>
    <t>DEM</t>
  </si>
  <si>
    <t>001.6</t>
  </si>
  <si>
    <t>Potrubí čtyřhranné do obvodu 4m vč. izolace (rozsah viz výkres 04)</t>
  </si>
  <si>
    <t>002.5</t>
  </si>
  <si>
    <t>Potrubí kruhové do DN500 vč. izolace (rozsah viz výkres 04)</t>
  </si>
  <si>
    <t>003.5</t>
  </si>
  <si>
    <t>Demontáž distribučních prvků do hmotnosti 50kg</t>
  </si>
  <si>
    <t>004.4</t>
  </si>
  <si>
    <t>VZT jednotka stávající, osazena ve strojovně (ve složení ventilátorové komory s vybavením, vodní ohřívač, vodní chladič, filtrační komora) zařízení o celkové hmotnosti do 250kg</t>
  </si>
  <si>
    <t>005.4</t>
  </si>
  <si>
    <t>Chladící jednotka osazena na střeše o celkové hmotnosti do 350kg</t>
  </si>
  <si>
    <t>006.3</t>
  </si>
  <si>
    <t>Střešní ventilátor o celkové hmotnosti do 250kg</t>
  </si>
  <si>
    <t>007.1</t>
  </si>
  <si>
    <t>Ekologická likvidace dem. materiálu</t>
  </si>
  <si>
    <t>008.1</t>
  </si>
  <si>
    <t>Stavební přípomoce, přesun materiálu</t>
  </si>
  <si>
    <t>001.7</t>
  </si>
  <si>
    <t>Doprava (Olomouc)</t>
  </si>
  <si>
    <t>002.6</t>
  </si>
  <si>
    <t>Lešení (do výšky 6m)</t>
  </si>
  <si>
    <t>003.6</t>
  </si>
  <si>
    <t>Štítky a značení (pro řešený rozsah)</t>
  </si>
  <si>
    <t>2019/07-1-4-6-1 - D.1.4.6.1-Zařízení AVT-rozvody</t>
  </si>
  <si>
    <t>Ing.Kotolán</t>
  </si>
  <si>
    <t xml:space="preserve">V níže uvedené specifikaci zařízení jsou uvedené typy výrobků a zařízení pouze jako příklad určující minimální mez standardu výrobků. Tato specifikace materiálu byla vypracována na základě znalostí a podkladů známých v době jejího zhotovení. Je specifikací předběžnou a proto není konečným podkladem pro objednávky a dodávky. Ze strany projektanta není námitek v případě záměny výrobků, které jsou uvedeny v projektu za předpokladu, že budou dodrženy veškeré standardy a technické parametry, zejména hlučnost, výkon, váha a rozměry jsou hodnoty maximální. Záměně výrobků musí předcházet vzorkování a odsouhlasení od investora. Dále při záměně výrobků je nutno dořešit či prověřit veškeré vazby na navazující profese. Dokumentace tvoří jeden celek a je nutno, zvláště při stanovení ceny, se s ní komplexně seznámit.     Při zpracování nabídky je nutné vycházet ze všech částí dokumentace (zadávací dokumenty, technické zprávy, výkresové dokumentace a specifikace materiálu). Povinností dodavatele je překontrolovat specifikaci materiálu a případný chybějící materiál nebo výkony doplnit a ocenit. Součástí ceny musí být veškeré náklady, aby cena byla konečná a zahrnovala celou dodávku a montáž akce. Dodávka akce se předpokládá včetně dopravy na stavbu a místo určení, kompletní montáže, veškerého souvisejícího doplňkového, podružného a montážního materiálu tak, aby celé zařízení bylo funkční a splňovalo všechny předpisy, které se na ně vztahují.  Součástí ceny (zahrnuto v jednotkových cenách - pokud není uvedeno v samostaté položce) je mimo jiné: jiné materiály, montáž atd. neuvedené samostatně, ale které je nutné zahrnout do celkového rozsahu prací podle výkresů a praxe dodavatele, stavební přípomoce, požární zatěsnění prostupů potrubí při průchodu požárními úseky, montáž, demontáž a udržování montážního lešení s pracovními podlážkami včetně těch nad 2 m výšky, přesun hmot a suti, uložení suti na skládku vč. poplatku, doprava, zpevněné montážní plochy, veškeré pomocné nosné konstrukce, štítky pro řádné a trvalé značení komponent, závěsy, materiály a práce nezbytné z důvodu koordinace s ostatními profesemi, speciální nářadí a nástroje, speciální opatření při provádění prací,  náklady související s výstavbou v zimním období, průběžný úklid staveniště, likvidace odpadů a jakékoliv další prvky, zařízení, práce a pomocné materiály, neuvedené v tomto soupisu výkonů, které jsou ale nezbytně nutné k dodání, instalaci, dokončení a provozování díla které je provedeno řádně a je plně funkční a je v souladu s projektovou dokumentací a se zákony a předpisy platnými v České republice.     </t>
  </si>
  <si>
    <t>7 - D.1.4.6.1 ROZVODY - AVT</t>
  </si>
  <si>
    <t>22 - D.1.4.6.1  ROZVODY - SCÉNICKÉ OSVĚTLENÍ</t>
  </si>
  <si>
    <t>D.1.4.6.1 ROZVODY - AVT</t>
  </si>
  <si>
    <t>Datový kabel pro pevné instalace (drát) min. CTA6 FTP, plášť LSOH</t>
  </si>
  <si>
    <t>Elektroinstalační krabice pod omítku/SDK/panelu prům. 68mm s víčkem vč. zasekání/uložení do zdiva/konstrukce/panelu</t>
  </si>
  <si>
    <t>Elektroinstalační krabice pod omítku/SDK/panelu 250x200mm s víčkem vč. zasekání/uložení do zdiva/konstrukce/panelu</t>
  </si>
  <si>
    <t>Elektroinstalační ohebná chránička, střední mechanická odolnost, vnější průměr min. 40mm vč. uložení/zasekání do stěny/konstrukce</t>
  </si>
  <si>
    <t>Dvoukomorový parapetní žlab cca 160x70mm</t>
  </si>
  <si>
    <t>Plechový žlab 120x50mm vč. instalačního a kotvícího příslušenství</t>
  </si>
  <si>
    <t>Elektroinstalační ohebná chránička, střední mechanická odolnost, vnější průměr min. 25mm vč. uložení/zasekání do stěny/konstrukce</t>
  </si>
  <si>
    <t>Reprokabel bezhalogenový 2x4mm</t>
  </si>
  <si>
    <t>Kabel pro indukční smyčku měděný laněný kabel 7x0,75mm</t>
  </si>
  <si>
    <t>Nízkoútlumový koaxiální kabel s impedancí 50 Ohm</t>
  </si>
  <si>
    <t>Symetrický mikrofonní kabel, 2x0,35mm2</t>
  </si>
  <si>
    <t>HD-SDI Coax,12G-SDI 75 Ohm 4K UHD Mini Coax Video</t>
  </si>
  <si>
    <t>Propojovací signálová kabeláž, instalační a spotřební a spojovací materiál, požární ucpávky</t>
  </si>
  <si>
    <t>Práce spojené se specifikací a vzorkováním prvků AVT, koordinace, technicko-administrativní úkony, stavební připomoci,instalace, nastavení, zprovoznení, likvidace odpadu, napojení a zprovoznění zastínění(rolet) na signál BMS</t>
  </si>
  <si>
    <t>D.1.4.6.1  ROZVODY - SCÉNICKÉ OSVĚTLENÍ</t>
  </si>
  <si>
    <t>Příhradová konstrukce Trio,Certifikované hliníkové trubky o průměru 50 mm a tloušťce 2 mm. Výztuhy - průměr 16 mm, tloušťka 2 mm,materiál: hliníková slitina EN - AW 6082 T6</t>
  </si>
  <si>
    <t>Závěsný systém pro příhradovou konstrukci,nosnost 1000kg,vč. atyp. konzole v podobě příhradové konstrukce na vazník</t>
  </si>
  <si>
    <t>Plastový/kovový žlab/kanál - pro vedení kabeláže uvnitř konstrukce sc.osv.(přesná velikost dle konstrukce), tmavá povrch. Úprava</t>
  </si>
  <si>
    <t>Sada příslušenství - svěrky na trubky, spojky, instalační, spotřební a kotvící materiál</t>
  </si>
  <si>
    <t>Práce spojené se specifikací a vzorkováním prvků AVT, koordinace, technicko-administrativní úkony, stavební připomoci, instalace, nastavení, zprovoznení, likvidace odpadu</t>
  </si>
  <si>
    <t>2019/07-1-5-1 - D.1.5.1-Interiér zabudovaný</t>
  </si>
  <si>
    <t>Ing.arch.J.Pálka</t>
  </si>
  <si>
    <t>Nedílnou součástí specifikace interiéru je výkresová část, kde jsou detailně uvedeny materiály, rozměry i jiné úpravy. Tyto výkresy jsou pro specifikaci a určení ceny a plnění dodávky zcela závazné. Veškerá zařízení, prvky a materiály je nutno vyvzorkovat a odsouhlasit s autory. Jednotková cena položky obsahuje náklady na: dodávku,montáž,dopravu.</t>
  </si>
  <si>
    <t>766 - Zabudovaný interiér</t>
  </si>
  <si>
    <t xml:space="preserve">    D1 - 4.01 AULA - RESPIRIUM</t>
  </si>
  <si>
    <t xml:space="preserve">    D2 - 4.02 AULA</t>
  </si>
  <si>
    <t>Zabudovaný interiér</t>
  </si>
  <si>
    <t>4.01 AULA - RESPIRIUM</t>
  </si>
  <si>
    <t>Z5</t>
  </si>
  <si>
    <t>vegetační stěna</t>
  </si>
  <si>
    <t xml:space="preserve">Poznámka k položce:
Jedná se o trvalou instalaci živé vegetační stěny. Zeleň je umístěna ve spociálním substrátu, v zavlažovacích truhlících. Zálivka je řešena pomocí automatické závlahy, s napojením na rozvod studené vody. Napojení na kanalizaci není nutné.
Vegetační stěna potřebuje osvětlení s definovaným světeným spektrem - většinou LED - napojení na 230V ve stropě, cca 500mm před stěnou.
Doporučuje se údržba odbornou firmou.
</t>
  </si>
  <si>
    <t>Z9</t>
  </si>
  <si>
    <t>zakrytí rozvaděče, obklad stěn</t>
  </si>
  <si>
    <t xml:space="preserve">Poznámka k položce:
Otevírací dveře, které budou zakrývat rozvaděč. Povrch lamino světlý přírodní dub. Obklad stěny - povrch lamino světlý přírodní dub.
Rozměry: dveře šířka 2x800mm, výška 2000mm, nad dveřmi a směrem k SDK stěně obklad lamino světlý přírodní dub, výška do stropu. 
</t>
  </si>
  <si>
    <t>D1 přesun</t>
  </si>
  <si>
    <t>208644554</t>
  </si>
  <si>
    <t>4.02 AULA</t>
  </si>
  <si>
    <t>Z1</t>
  </si>
  <si>
    <t>čalouněné sedačky sklopné bez stolku - první řada</t>
  </si>
  <si>
    <t xml:space="preserve">Poznámka k položce:
Sedací lavicový systém do přednáškové místnosti, kovový rám tmavě šedé barvy, sklopný čalouněný sedák - pružinou, čalouněný opěrák, sklopný psací stoleček, područky, bukové díly - běleno + transparentní lak. 
Čalouněný sedák i opěrka v barvě hořčicově zlaté.
Na opěradle sedačky bude vyšito logo školy. 
Sedačky 1. řady budou dále opatřeny kapsou z tvrzeného plastu, umístěnou na spodní straně sedáku. Tato kapsa bude umožňovat zasunutí jmenovky do formátu A4 a její zajištění.
</t>
  </si>
  <si>
    <t>Z2</t>
  </si>
  <si>
    <t>čalouněné sedačky sklopné se sklopným stolkem</t>
  </si>
  <si>
    <t xml:space="preserve">Poznámka k položce:
Sedací lavicový systém do přednáškové místnosti, kovový rám tmavě šedé barvy, sklopný čalouněný sedák - pružinou, čalouněný opěrák, područky, bukové díly - běleno + transparentní lak. Čalouněný sedák i opěrka v barvě hořčicově zlaté. 
Na opěradle sedačky bude vyšito logo školy. 
</t>
  </si>
  <si>
    <t>Z3</t>
  </si>
  <si>
    <t>vestavěné skříně s háčky</t>
  </si>
  <si>
    <t xml:space="preserve">Poznámka k položce:
Skříně vestavné jsou součástí vysazeného akustického obložení auly.
Skládá se ze dvou skříní s otevíracími dveřmi, na zadní a bočních stěnách jsou osazeny lakované niklové věšáky 62 ks- šatnová skříň pro posluchače.Povrch lamino světlý přírodní dub.  Nahoře kovová lišta s magnety pro pevné uchycení dvířek. 
</t>
  </si>
  <si>
    <t>Z4</t>
  </si>
  <si>
    <t>vestavěné skříně</t>
  </si>
  <si>
    <t xml:space="preserve">Poznámka k položce:
Skříně vestavné jsou součástí vysazeného akustického obložení auly.
Skříň má dvoje otevírací dveře šířky 1100mm - budou se zde ukládat stoly z auly. Součástí je obklad pod LCD a vodorovná police. Povrch lamino světlý bělený dřevodekor. 
</t>
  </si>
  <si>
    <t>Z6</t>
  </si>
  <si>
    <t>digitální hodiny</t>
  </si>
  <si>
    <t xml:space="preserve">Poznámka k položce:
Technologie dotykových matric LED, 
Napojení na přívod silnoproudu, vestavěná baterie Boston (CR2032), 
Vysoce jasný, velkoplošný modul zobrazení LED znaků.
Zobrazení hodin, minut a času (volitelný formát 12 nebo 24 hodin).
Datum, kalendář.
Zobrazení teploty.
Je vybaven infračerveným dálkovým ovládáním a pohodlným bezdrátovým ovládáním.
Vysoce přesný hodinový modul, přesné načasování..
Za závěsné otvory vhodné pro zeď, také k dispozici oboustranné lepidla pěna na sklo, dlaždice a jiné hladké povrchy, ale také stojící na stůl.
Materiál: lepidlo z vysoce pevného PVC
Rozměry produktu: 67 x 2 x 16 cm
Hmotnost položky: 1,3 kg
</t>
  </si>
  <si>
    <t>Z7</t>
  </si>
  <si>
    <t>kamenná lavice s radiátorem</t>
  </si>
  <si>
    <t>Poznámka k položce:
Jedná se o kámen (žula), osazená na kovové rámové konstrukci, kryjící radiator. Kovová konstrukce v barvě RAL 9006</t>
  </si>
  <si>
    <t>Z8</t>
  </si>
  <si>
    <t>akustický obklad stěn</t>
  </si>
  <si>
    <t>Poznámka k položce:
Montáž  a dodávka akustických obkladů stěn pohltivých z dřevěných panelů vč.syst.dř.a SDK roštu
kombinace odrazivých a kmitajících panelů tl.45mm
vč.zpracování dílenské dokumentace (viz.VON)</t>
  </si>
  <si>
    <t>Z10a</t>
  </si>
  <si>
    <t>obklad kabiny + UV POTISK</t>
  </si>
  <si>
    <t>Poznámka k položce:
dtto akustický obklad stěn</t>
  </si>
  <si>
    <t>Z10b</t>
  </si>
  <si>
    <t>zpracování výtvarného návrhu + podklad pro realizaci</t>
  </si>
  <si>
    <t>Z11</t>
  </si>
  <si>
    <t>zákryt tabule</t>
  </si>
  <si>
    <t xml:space="preserve">Poznámka k položce:
Zákryt LCD z hlíníkové voštiny (bude polepen fólií v barvě světlý-bělený liniový dřevodekor).
Zákryt bude veden v nerezovém U profilu, který bude zároveň sloužit k ukotvení soustavy ozubených kol.
Zvedání a spouštění bude provedeno pomocí řetězů a řetězových kol.
Napájecí skříňka bude umístěna v levém zadní rohu skladovacího prostoru.
Tato skříňka bude napojena na stavební rozvaděč.
Propojovací elektroinstalace je součástí tohoto zařízení.
Ovládací kabeláž je součástí AV 
vč.zpracování dílenské dokumentace (viz.VON)
</t>
  </si>
  <si>
    <t>Z12</t>
  </si>
  <si>
    <t>konstrukce za interaktivním LCD</t>
  </si>
  <si>
    <t>Z13</t>
  </si>
  <si>
    <t>kabina 7,16x1,18x2,725 m</t>
  </si>
  <si>
    <t>Poznámka k položce:
Nosná k-ce ocelová vč.nátěru v kombinaci dř.prvky, opláštění z desek CPL dřevodekor,k-ce pláště z OSB P+D desek tl.20mm, prosklené posuvné a fixní okno 2,02x1,2m z bezp.skla vč.vnitřního parapetu,podlaha PVC-zvýšená (oc.vazničky+2x OSB tl.16mm prošroubováno),strop CPL desky,lemování hran nerez úhelníky,sokl nerez plech, vstupní dveře 600/2050mm osazené v líci obkladu, nábytkové kování, skrytá zárubeň. Dodávka kabiny obsahuje materiál, montáž a zpracování dílenské dokumentace (viz.VON)</t>
  </si>
  <si>
    <t>Z14</t>
  </si>
  <si>
    <t>zastiňovací roleta 2400x1200 mm</t>
  </si>
  <si>
    <t xml:space="preserve">Poznámka k položce:
El. roleta 240x120cm v boxu 10x10cm pro zatemnění, látka typu BlackOut, barevné provedení dle ASŘ, stupeň hořlavosti B1 (nesnadno hořlavé), vedení látky ve vodících lištách, rolety lze zapojit paralelně, ovládání rolet přes moduly AVT ( vytažení rolet na signál BMS), instalace, vč. nezbytné koordinace a výrobní dok.
</t>
  </si>
  <si>
    <t>D2 přesun</t>
  </si>
  <si>
    <t>306622107</t>
  </si>
  <si>
    <t>2019/07-1-VON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</si>
  <si>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</si>
  <si>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</si>
  <si>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</si>
  <si>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</si>
  <si>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</si>
  <si>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VRN7 - Provozní vlivy</t>
  </si>
  <si>
    <t xml:space="preserve">    VRN9 - Ostatní náklady</t>
  </si>
  <si>
    <t>VRN</t>
  </si>
  <si>
    <t>Vedlejší rozpočtové náklady</t>
  </si>
  <si>
    <t>VRN1</t>
  </si>
  <si>
    <t>Průzkumné, geodetické a projektové práce</t>
  </si>
  <si>
    <t>011503000</t>
  </si>
  <si>
    <t>Stavební průzkum bez rozlišení</t>
  </si>
  <si>
    <t>1024</t>
  </si>
  <si>
    <t>735547038</t>
  </si>
  <si>
    <t>013244000</t>
  </si>
  <si>
    <t>Dokumentace pro provádění stavby</t>
  </si>
  <si>
    <t>20658858</t>
  </si>
  <si>
    <t>Poznámka k položce:
Zpracování dílenských dokumentací (výkresy výztuže, interiér,ocelové k-ce,zámečnické a truhlářské výrobky apod.-rozsah a popis viz.TZ)-dle smlouvy o dílo.</t>
  </si>
  <si>
    <t>013254000</t>
  </si>
  <si>
    <t>Dokumentace skutečného provedení stavby</t>
  </si>
  <si>
    <t>-942723463</t>
  </si>
  <si>
    <t>Poznámka k položce:
Dokumentace skutečného provedení bude provedena podle následujících zásad:
Do projektové dokumentace pro provedení stavby všech stavebních objektů a provozních souborů budou zřetelně vyznačeny všechny změny, k nimž došlo v průběhu zhotovení díla.
Ty části projektové dokumentace pro provedení stavby, u kterých nedošlo k žádným změnám, budou označeny nápisem """"beze změn"""".
Každý výkres dokumentace skutečného provedení stavby bude opatřen jménem a příjmením osoby, která změny zakreslila, jejím podpisem a razítkem zhotovitele.
U výkresů obsahujících změnu proti projektu pro provedení stavby bude přiložen i doklad, ze kterého bude vyplývat projednání změny s odpovědnou osobou objednatele a její souhlasné stanovisko.
Projektovou dokumentace skutečného provedení, se zakreslením změn, 2x v tištěné podobě, 1x v digitální podobě, která bude vytvořena ve formátu vektorové CAD grafiky DGN (BENTLEY MicroStation), DWG (AutoCAD Graphics Autodesk) a/nebo DXF (Data eXchange File). Textové části je možno vytvářet ve formátech RTF (Rich Text File) nebo DOC (Microsoft Word).
DLE SMLOUVY O DÍLO  (vč.profesí)</t>
  </si>
  <si>
    <t>VRN3</t>
  </si>
  <si>
    <t>Zařízení staveniště</t>
  </si>
  <si>
    <t>032103000</t>
  </si>
  <si>
    <t>Náklady na stavební buňky</t>
  </si>
  <si>
    <t>-1763346858</t>
  </si>
  <si>
    <t>Poznámka k položce:
Náklady na zřízení, demontáž a opotřebení nebo pronájem stavebních buněk (na kanceláře, stavební sklady, mobilní WC, umývárny, sprchy, apod.) Náleží sem i případy, kdy jsou pro tyto účely přizpůsobeny stávající objekty.</t>
  </si>
  <si>
    <t>032503000</t>
  </si>
  <si>
    <t>Skládky na staveništi</t>
  </si>
  <si>
    <t>113695360</t>
  </si>
  <si>
    <t>032903000</t>
  </si>
  <si>
    <t>Náklady na provoz a údržbu vybavení staveniště</t>
  </si>
  <si>
    <t>1045037399</t>
  </si>
  <si>
    <t>Poznámka k položce:
Úklid staveniště po dobu realizace díla a před protokolárním předáním a převzetím díla.
Provádění denního hrubého úklidu, po skončení prací každé z etap, případně části provedení čistého úklidu mokrou cestou.
Provedení opatření proti vnikání prachu, nečistot a nadměrného hluku souvisejícího se stavbou do okolí.</t>
  </si>
  <si>
    <t>033203000</t>
  </si>
  <si>
    <t>Energie pro zařízení staveniště</t>
  </si>
  <si>
    <t>884112781</t>
  </si>
  <si>
    <t>Poznámka k položce:
Náklady na připojení zařízení staveniště na inženýrské sítě (elektro,voda,kanalizace, apod.) včetně elektroměrů, vodoměrů aj. a zřízení požadovaných odběrných míst, včetně nákladů na případné související výkopy. Zahrnuje i náklady na odebírané energie.</t>
  </si>
  <si>
    <t>034103000</t>
  </si>
  <si>
    <t>Oplocení staveniště</t>
  </si>
  <si>
    <t>-736001358</t>
  </si>
  <si>
    <t>034203000</t>
  </si>
  <si>
    <t>Opatření na ochranu pozemků sousedních se staveništěm</t>
  </si>
  <si>
    <t>-462903123</t>
  </si>
  <si>
    <t>Poznámka k položce:
Náklady na případná opatření na ochranu sousedních pozemků proti poškození a znečištění.</t>
  </si>
  <si>
    <t>034303000</t>
  </si>
  <si>
    <t>Dopravní značení na staveništi</t>
  </si>
  <si>
    <t>2001103451</t>
  </si>
  <si>
    <t>Poznámka k položce:
Jedná se o dopravní značení na staveništi a v jeho bezprostředním okolí, včetně značení staveniště pro probíhající provoz investora nebo třetích osob.
Zajištění dopravního značení k dopravním omezením, jejich údržba, přemísťování po dobu realizace díla a následné odstranění po předání díla.</t>
  </si>
  <si>
    <t>034503000</t>
  </si>
  <si>
    <t>Informační tabule na staveništi</t>
  </si>
  <si>
    <t>-1261924264</t>
  </si>
  <si>
    <t>Poznámka k položce:
Zohledňuje náklady na vyrobení a osazení informačních tabulí (označení) stavby (jejich údržba, přemísťování po dobu realizace díla a následné odstranění po předání díla).
Řádné vyznačení obvodu staveniště informačními a výstražnými tabulkami.</t>
  </si>
  <si>
    <t>035103001</t>
  </si>
  <si>
    <t>Pronájem ploch</t>
  </si>
  <si>
    <t>-1770379968</t>
  </si>
  <si>
    <t>039103000</t>
  </si>
  <si>
    <t>Rozebrání, bourání a odvoz zařízení staveniště</t>
  </si>
  <si>
    <t>-1197315389</t>
  </si>
  <si>
    <t>Poznámka k položce:
Postihuje náklady na rozebrání, bourání a odvoz veškerého zařízení staveniště,vč.přípojek energií a jejich odvoz, úklid ploch, na kterých bylo zařízení staveniště provozováno (jsou zde zahrnuty veškeré náklady této povahy mimo úpravu terénu do původního stavu).</t>
  </si>
  <si>
    <t>039203000</t>
  </si>
  <si>
    <t>Úprava terénu po zrušení zařízení staveniště</t>
  </si>
  <si>
    <t>430674380</t>
  </si>
  <si>
    <t>Poznámka k položce:
Jedná se o náklady za práce, jejichž smyslem je uvedení místa zařízení staveniště do původního stavu.
Uvedení všech povrchů dotčených stavbou do původního stavu (komunikace,chodníky,zeleň,…)</t>
  </si>
  <si>
    <t>VRN4</t>
  </si>
  <si>
    <t>Inženýrská činnost</t>
  </si>
  <si>
    <t>042503000</t>
  </si>
  <si>
    <t>Plán BOZP na staveništi</t>
  </si>
  <si>
    <t>-1875702750</t>
  </si>
  <si>
    <t>Poznámka k položce:
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
Účelem plánu BOZP je zajistit bezpečnost práce a ochranu zdraví na staveništi, eliminovat rizika ohrožení zdraví a majetku, zajistit ochranu životního prostředí a předejít vzniku mimořádných událostí. 
Předpokládá se jmenování koordinátora BOZP na staveništi, určeného zadavatelem stavby k provádění stanovených činností při realizaci stavby.
Budou stanoveny provozní předpisy, podmínky pro dopravu.
Bude stanoveno vymezení činnosti, rozsah prací a stanovení odpovědnosti v BOZP.
plný popis viz.TZ</t>
  </si>
  <si>
    <t>043194000</t>
  </si>
  <si>
    <t>Ostatní zkoušky</t>
  </si>
  <si>
    <t>799790448</t>
  </si>
  <si>
    <t>Poznámka k položce:
POŘÍZENÍ- ODBĚR  FYZICKÝCH VZORKU PODLAH, VČ.ZAJIŠTĚNÍ AUTORIZOVANÝCH PROTOKOLU-1 soubor (aulu a respirium)
Před prováděním podlah budou ověřeny zkouškami vlastnosti podkladních vrstev. Jedná se o odtrhové, tlakové zkoušky a další, podmiňující kvalitní položení a funkčnost podlah.
Náklady spojené s provedením všech technickými normami předepsaných zkoušek a revizí stavebních konstrukcí nebo stavebních prací.</t>
  </si>
  <si>
    <t>045002000</t>
  </si>
  <si>
    <t>Kompletační a koordinační činnost</t>
  </si>
  <si>
    <t>714564459</t>
  </si>
  <si>
    <t xml:space="preserve">Poznámka k položce:
Jedná se o zajišťování:
* činností souvisejících se zakázkou-tj.účastí všech zainteresovaných osob ve všech fázích přípravy,realizace i dokončení zakázky,komplexního vyzkoušení a měření, odstranění vad díla podléhajících záruční lhůtě.
* poradenství (technická pomoc,aj.)
* zpracování technologických postupů prováděných prací*podkladů (výkresů,rozpočtů,posudků,zkoušek,protokolů apod.)včetně zakreslování změn do výkresů, ke kterým došlo v průběhu výstavby.
* účasti zástupců zainteresovaných stran na jednáních,zkouškách,odevzdávání a přebírání konstrukcí,objektů a celků.
* kontroly činností na staveništi,výše uvedených činností i souvisejících správních činností.
Předání záručních listů, popř. návodů k obsluze v českém jazyce.
Zajištění a předání atestů a dokladů o požadovaných vlastnostech výrobků k předání předmětu veřejné zakázky ( vč.případných prohlášení o shodě dle zákona č. 22/1997 Sb. O technických požadavcích na výrobky).
Zajištění a provedení všech nutných zkoušek dle norem ČSN případně jiných norem, revizí (vč.revizí a zkoušek pro profese:EL,VZT,ÚT,ZTI,MaR,přípojky,apod.) vztahujících se k prováděnému předmětu veřejné zakázky, vč. pořízení protokolů (např.odtrhové zkoušky,výtažné,únosnost podloží,apod.).
Oznámení zahájení stavebních prací správcům sítí před zahájením prací v souladu s projektovou dokumentací, platnými rozhodnutími a vyjádřeními.
Předložení dokladů o nezávadném zneškodňování odpadu.
ROZSAH JE DÁN SMLUVNÍMI PODMÍNKAMI.
</t>
  </si>
  <si>
    <t>VRN5</t>
  </si>
  <si>
    <t>Finanční náklady</t>
  </si>
  <si>
    <t>051002000</t>
  </si>
  <si>
    <t>Pojistné</t>
  </si>
  <si>
    <t>-1785613653</t>
  </si>
  <si>
    <t>Poznámka k položce:
Náklady spojené s povinným pojištěním dodavatele nebo stavebního díla či jeho části, v rozsahu obchodních podmínek.</t>
  </si>
  <si>
    <t>056002000</t>
  </si>
  <si>
    <t>Bankovní záruka</t>
  </si>
  <si>
    <t>1520158152</t>
  </si>
  <si>
    <t xml:space="preserve">Poznámka k položce:
Ke krytí finančních nároků objednatele za zhotovitelem, které vzniknou objednateli z důvodu porušení povinností zhotovitele týkajících se řádného provádění díla v předepsané kvalitě a smluvené době plnění, které zhotovitel nesplnil ani po předchozí výzvě objednatele.
K zajištění splnění závazků zhotovitele vyplývajících z poskytnuté záruky za jakost.
Výše bankovní záruky dle obchodních podmínek.
</t>
  </si>
  <si>
    <t>VRN7</t>
  </si>
  <si>
    <t>Provozní vlivy</t>
  </si>
  <si>
    <t>071002000</t>
  </si>
  <si>
    <t>Provoz investora, třetích osob</t>
  </si>
  <si>
    <t>-287603932</t>
  </si>
  <si>
    <t>Poznámka k položce:
Náklady na ztížené provádění stavebních prací v důsledku nepřerušeného provozu na staveništi nebo v případech nepřerušeného provozu v objektech v nichž se stavební práce provádí. Náklady na provizorní oddělení stavebních prací od provozu objektu.</t>
  </si>
  <si>
    <t>VRN9</t>
  </si>
  <si>
    <t>Ostatní náklady</t>
  </si>
  <si>
    <t>0910030-01</t>
  </si>
  <si>
    <t>Nakládání s odpady</t>
  </si>
  <si>
    <t>-915464430</t>
  </si>
  <si>
    <t>Poznámka k položce:
 Likvidace, odvoz a uložení vybouraných hmot, stavební suti a jiných odpadů ze stavby na skládku v souladu s ustanoveními zákona č. 185/2001 Sb., o odpadech.</t>
  </si>
  <si>
    <t>091504000</t>
  </si>
  <si>
    <t>Náklady související s publikační činností</t>
  </si>
  <si>
    <t>350154948</t>
  </si>
  <si>
    <t>Poznámka k položce:
Zahrnuje zejména náklady na informační tabuli dle SOD a tabuli formátu A3.
Povinnost konzultovat grafický název velkoplošného reklamního panelu a stálé vysvětlující tabule dle oficiálního názvu projektu (upřesněno zadavatelem).</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</si>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</sst>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0000A8"/>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41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0" fontId="31" fillId="0" borderId="0" xfId="20" applyFont="1" applyAlignment="1">
      <alignment horizontal="center"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0" xfId="0" applyProtection="1">
      <protection locked="0"/>
    </xf>
    <xf numFmtId="0" fontId="32"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5" fillId="0" borderId="0" xfId="0" applyNumberFormat="1" applyFont="1" applyAlignment="1" applyProtection="1">
      <alignment/>
      <protection/>
    </xf>
    <xf numFmtId="166" fontId="35" fillId="0" borderId="10" xfId="0" applyNumberFormat="1" applyFont="1" applyBorder="1" applyAlignment="1" applyProtection="1">
      <alignment/>
      <protection/>
    </xf>
    <xf numFmtId="166" fontId="35" fillId="0" borderId="11"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18"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6" xfId="0" applyFont="1" applyBorder="1" applyAlignment="1">
      <alignment vertical="center" wrapText="1"/>
    </xf>
    <xf numFmtId="0" fontId="41" fillId="0" borderId="27" xfId="0" applyFont="1" applyBorder="1" applyAlignment="1">
      <alignment vertical="center" wrapText="1"/>
    </xf>
    <xf numFmtId="0" fontId="4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26" xfId="0" applyFont="1" applyBorder="1" applyAlignment="1">
      <alignment vertical="center" wrapText="1"/>
    </xf>
    <xf numFmtId="0" fontId="44" fillId="0" borderId="0" xfId="0" applyFont="1" applyBorder="1" applyAlignment="1">
      <alignment vertical="center" wrapText="1"/>
    </xf>
    <xf numFmtId="0" fontId="44" fillId="0" borderId="0" xfId="0" applyFont="1" applyBorder="1" applyAlignment="1">
      <alignment horizontal="left" vertical="center"/>
    </xf>
    <xf numFmtId="0" fontId="44" fillId="0" borderId="0" xfId="0" applyFont="1" applyBorder="1" applyAlignment="1">
      <alignment vertical="center"/>
    </xf>
    <xf numFmtId="49" fontId="44" fillId="0" borderId="0" xfId="0" applyNumberFormat="1" applyFont="1" applyBorder="1" applyAlignment="1">
      <alignment vertical="center" wrapText="1"/>
    </xf>
    <xf numFmtId="0" fontId="41" fillId="0" borderId="28" xfId="0" applyFont="1" applyBorder="1" applyAlignment="1">
      <alignment vertical="center" wrapText="1"/>
    </xf>
    <xf numFmtId="0" fontId="45" fillId="0" borderId="29" xfId="0" applyFont="1" applyBorder="1" applyAlignment="1">
      <alignment vertical="center" wrapText="1"/>
    </xf>
    <xf numFmtId="0" fontId="41" fillId="0" borderId="30" xfId="0" applyFont="1" applyBorder="1" applyAlignment="1">
      <alignment vertical="center" wrapText="1"/>
    </xf>
    <xf numFmtId="0" fontId="41" fillId="0" borderId="0" xfId="0" applyFont="1" applyBorder="1" applyAlignment="1">
      <alignment vertical="top"/>
    </xf>
    <xf numFmtId="0" fontId="41" fillId="0" borderId="0" xfId="0" applyFont="1" applyAlignment="1">
      <alignment vertical="top"/>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6" fillId="0" borderId="29"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44" fillId="0" borderId="0" xfId="0" applyFont="1" applyBorder="1" applyAlignment="1">
      <alignment horizontal="center" vertical="center"/>
    </xf>
    <xf numFmtId="0" fontId="44" fillId="0" borderId="26" xfId="0" applyFont="1" applyBorder="1" applyAlignment="1">
      <alignment horizontal="left" vertical="center"/>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41" fillId="0" borderId="28" xfId="0" applyFont="1" applyBorder="1" applyAlignment="1">
      <alignment horizontal="left" vertical="center"/>
    </xf>
    <xf numFmtId="0" fontId="45"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9" xfId="0" applyFont="1" applyBorder="1" applyAlignment="1">
      <alignment horizontal="left" vertical="center"/>
    </xf>
    <xf numFmtId="0" fontId="41" fillId="0" borderId="0" xfId="0" applyFont="1" applyBorder="1" applyAlignment="1">
      <alignment horizontal="left" vertical="center" wrapText="1"/>
    </xf>
    <xf numFmtId="0" fontId="44" fillId="0" borderId="0" xfId="0" applyFont="1" applyBorder="1" applyAlignment="1">
      <alignment horizontal="center"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44" fillId="0" borderId="0" xfId="0" applyFont="1" applyBorder="1" applyAlignment="1">
      <alignment horizontal="left" vertical="top"/>
    </xf>
    <xf numFmtId="0" fontId="44" fillId="0" borderId="0" xfId="0" applyFont="1" applyBorder="1" applyAlignment="1">
      <alignment horizontal="center" vertical="top"/>
    </xf>
    <xf numFmtId="0" fontId="44" fillId="0" borderId="28" xfId="0" applyFont="1" applyBorder="1" applyAlignment="1">
      <alignment horizontal="left" vertical="center"/>
    </xf>
    <xf numFmtId="0" fontId="44" fillId="0" borderId="30" xfId="0" applyFont="1" applyBorder="1" applyAlignment="1">
      <alignment horizontal="left" vertical="center"/>
    </xf>
    <xf numFmtId="0" fontId="46" fillId="0" borderId="0" xfId="0" applyFont="1" applyAlignment="1">
      <alignment vertical="center"/>
    </xf>
    <xf numFmtId="0" fontId="43" fillId="0" borderId="0" xfId="0" applyFont="1" applyBorder="1" applyAlignment="1">
      <alignment vertical="center"/>
    </xf>
    <xf numFmtId="0" fontId="46" fillId="0" borderId="29" xfId="0" applyFont="1" applyBorder="1" applyAlignment="1">
      <alignment vertical="center"/>
    </xf>
    <xf numFmtId="0" fontId="43" fillId="0" borderId="29" xfId="0" applyFont="1" applyBorder="1" applyAlignment="1">
      <alignment vertical="center"/>
    </xf>
    <xf numFmtId="0" fontId="0" fillId="0" borderId="0" xfId="0" applyBorder="1" applyAlignment="1">
      <alignment vertical="top"/>
    </xf>
    <xf numFmtId="49" fontId="44" fillId="0" borderId="0"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6" fillId="0" borderId="29" xfId="0" applyFont="1" applyBorder="1" applyAlignment="1">
      <alignment/>
    </xf>
    <xf numFmtId="0" fontId="41" fillId="0" borderId="26" xfId="0" applyFont="1" applyBorder="1" applyAlignment="1">
      <alignment vertical="top"/>
    </xf>
    <xf numFmtId="0" fontId="41" fillId="0" borderId="27" xfId="0" applyFont="1" applyBorder="1" applyAlignment="1">
      <alignment vertical="top"/>
    </xf>
    <xf numFmtId="0" fontId="41" fillId="0" borderId="0" xfId="0" applyFont="1" applyBorder="1" applyAlignment="1">
      <alignment horizontal="center" vertical="center"/>
    </xf>
    <xf numFmtId="0" fontId="41" fillId="0" borderId="0" xfId="0" applyFont="1" applyBorder="1" applyAlignment="1">
      <alignment horizontal="left" vertical="top"/>
    </xf>
    <xf numFmtId="0" fontId="41" fillId="0" borderId="28" xfId="0" applyFont="1" applyBorder="1" applyAlignment="1">
      <alignment vertical="top"/>
    </xf>
    <xf numFmtId="0" fontId="41" fillId="0" borderId="29" xfId="0" applyFont="1" applyBorder="1" applyAlignment="1">
      <alignment vertical="top"/>
    </xf>
    <xf numFmtId="0" fontId="41" fillId="0" borderId="30" xfId="0" applyFont="1" applyBorder="1" applyAlignment="1">
      <alignment vertical="top"/>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8" fillId="0" borderId="0" xfId="0" applyNumberFormat="1" applyFont="1" applyAlignment="1" applyProtection="1">
      <alignment horizontal="righ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7" fillId="0" borderId="0" xfId="0" applyFont="1" applyAlignment="1" applyProtection="1">
      <alignment horizontal="left" vertical="center" wrapText="1"/>
      <protection/>
    </xf>
    <xf numFmtId="0" fontId="30" fillId="0" borderId="0" xfId="0" applyFont="1" applyAlignment="1" applyProtection="1">
      <alignment horizontal="left" vertical="center" wrapText="1"/>
      <protection/>
    </xf>
    <xf numFmtId="164"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0" fontId="23" fillId="4" borderId="7"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2"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42" fillId="0" borderId="0" xfId="0" applyFont="1" applyBorder="1" applyAlignment="1">
      <alignment horizontal="center" vertical="center" wrapText="1"/>
    </xf>
    <xf numFmtId="0" fontId="44" fillId="0" borderId="0" xfId="0" applyFont="1" applyBorder="1" applyAlignment="1">
      <alignment horizontal="left" vertical="center" wrapText="1"/>
    </xf>
    <xf numFmtId="0" fontId="43" fillId="0" borderId="29" xfId="0" applyFont="1" applyBorder="1" applyAlignment="1">
      <alignment horizontal="left" wrapText="1"/>
    </xf>
    <xf numFmtId="49" fontId="44" fillId="0" borderId="0" xfId="0" applyNumberFormat="1" applyFont="1" applyBorder="1" applyAlignment="1">
      <alignment horizontal="left" vertical="center" wrapText="1"/>
    </xf>
    <xf numFmtId="0" fontId="42" fillId="0" borderId="0" xfId="0" applyFont="1" applyBorder="1" applyAlignment="1">
      <alignment horizontal="center" vertical="center"/>
    </xf>
    <xf numFmtId="0" fontId="43" fillId="0" borderId="29" xfId="0" applyFont="1" applyBorder="1" applyAlignment="1">
      <alignment horizontal="left"/>
    </xf>
    <xf numFmtId="0" fontId="44" fillId="0" borderId="0" xfId="0" applyFont="1" applyBorder="1" applyAlignment="1">
      <alignment horizontal="left" vertical="center"/>
    </xf>
    <xf numFmtId="0" fontId="44" fillId="0" borderId="0" xfId="0" applyFont="1" applyBorder="1" applyAlignment="1">
      <alignment horizontal="left" vertical="top"/>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7"/>
  <sheetViews>
    <sheetView showGridLines="0" workbookViewId="0" topLeftCell="A46"/>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AR2" s="377"/>
      <c r="AS2" s="377"/>
      <c r="AT2" s="377"/>
      <c r="AU2" s="377"/>
      <c r="AV2" s="377"/>
      <c r="AW2" s="377"/>
      <c r="AX2" s="377"/>
      <c r="AY2" s="377"/>
      <c r="AZ2" s="377"/>
      <c r="BA2" s="377"/>
      <c r="BB2" s="377"/>
      <c r="BC2" s="377"/>
      <c r="BD2" s="377"/>
      <c r="BE2" s="377"/>
      <c r="BS2" s="18" t="s">
        <v>6</v>
      </c>
      <c r="BT2" s="18" t="s">
        <v>7</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ht="12" customHeight="1">
      <c r="B5" s="22"/>
      <c r="C5" s="23"/>
      <c r="D5" s="27" t="s">
        <v>13</v>
      </c>
      <c r="E5" s="23"/>
      <c r="F5" s="23"/>
      <c r="G5" s="23"/>
      <c r="H5" s="23"/>
      <c r="I5" s="23"/>
      <c r="J5" s="23"/>
      <c r="K5" s="378" t="s">
        <v>14</v>
      </c>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23"/>
      <c r="AQ5" s="23"/>
      <c r="AR5" s="21"/>
      <c r="BE5" s="385" t="s">
        <v>15</v>
      </c>
      <c r="BS5" s="18" t="s">
        <v>6</v>
      </c>
    </row>
    <row r="6" spans="2:71" ht="36.95" customHeight="1">
      <c r="B6" s="22"/>
      <c r="C6" s="23"/>
      <c r="D6" s="29" t="s">
        <v>16</v>
      </c>
      <c r="E6" s="23"/>
      <c r="F6" s="23"/>
      <c r="G6" s="23"/>
      <c r="H6" s="23"/>
      <c r="I6" s="23"/>
      <c r="J6" s="23"/>
      <c r="K6" s="380" t="s">
        <v>17</v>
      </c>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23"/>
      <c r="AQ6" s="23"/>
      <c r="AR6" s="21"/>
      <c r="BE6" s="386"/>
      <c r="BS6" s="18" t="s">
        <v>6</v>
      </c>
    </row>
    <row r="7" spans="2:7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386"/>
      <c r="BS7" s="18" t="s">
        <v>6</v>
      </c>
    </row>
    <row r="8" spans="2:7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386"/>
      <c r="BS8" s="18" t="s">
        <v>6</v>
      </c>
    </row>
    <row r="9" spans="2:7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86"/>
      <c r="BS9" s="18" t="s">
        <v>6</v>
      </c>
    </row>
    <row r="10" spans="2:71" ht="12" customHeight="1">
      <c r="B10" s="22"/>
      <c r="C10" s="23"/>
      <c r="D10" s="30"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27</v>
      </c>
      <c r="AL10" s="23"/>
      <c r="AM10" s="23"/>
      <c r="AN10" s="28" t="s">
        <v>21</v>
      </c>
      <c r="AO10" s="23"/>
      <c r="AP10" s="23"/>
      <c r="AQ10" s="23"/>
      <c r="AR10" s="21"/>
      <c r="BE10" s="386"/>
      <c r="BS10" s="18" t="s">
        <v>6</v>
      </c>
    </row>
    <row r="11" spans="2:71" ht="18.4"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29</v>
      </c>
      <c r="AL11" s="23"/>
      <c r="AM11" s="23"/>
      <c r="AN11" s="28" t="s">
        <v>21</v>
      </c>
      <c r="AO11" s="23"/>
      <c r="AP11" s="23"/>
      <c r="AQ11" s="23"/>
      <c r="AR11" s="21"/>
      <c r="BE11" s="386"/>
      <c r="BS11" s="18" t="s">
        <v>6</v>
      </c>
    </row>
    <row r="12" spans="2:7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86"/>
      <c r="BS12" s="18" t="s">
        <v>6</v>
      </c>
    </row>
    <row r="13" spans="2:71" ht="12" customHeight="1">
      <c r="B13" s="22"/>
      <c r="C13" s="23"/>
      <c r="D13" s="30"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27</v>
      </c>
      <c r="AL13" s="23"/>
      <c r="AM13" s="23"/>
      <c r="AN13" s="32" t="s">
        <v>31</v>
      </c>
      <c r="AO13" s="23"/>
      <c r="AP13" s="23"/>
      <c r="AQ13" s="23"/>
      <c r="AR13" s="21"/>
      <c r="BE13" s="386"/>
      <c r="BS13" s="18" t="s">
        <v>6</v>
      </c>
    </row>
    <row r="14" spans="2:71" ht="12.75">
      <c r="B14" s="22"/>
      <c r="C14" s="23"/>
      <c r="D14" s="23"/>
      <c r="E14" s="381" t="s">
        <v>31</v>
      </c>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0" t="s">
        <v>29</v>
      </c>
      <c r="AL14" s="23"/>
      <c r="AM14" s="23"/>
      <c r="AN14" s="32" t="s">
        <v>31</v>
      </c>
      <c r="AO14" s="23"/>
      <c r="AP14" s="23"/>
      <c r="AQ14" s="23"/>
      <c r="AR14" s="21"/>
      <c r="BE14" s="386"/>
      <c r="BS14" s="18" t="s">
        <v>6</v>
      </c>
    </row>
    <row r="15" spans="2:7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86"/>
      <c r="BS15" s="18" t="s">
        <v>4</v>
      </c>
    </row>
    <row r="16" spans="2:71" ht="12" customHeight="1">
      <c r="B16" s="22"/>
      <c r="C16" s="23"/>
      <c r="D16" s="30"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27</v>
      </c>
      <c r="AL16" s="23"/>
      <c r="AM16" s="23"/>
      <c r="AN16" s="28" t="s">
        <v>21</v>
      </c>
      <c r="AO16" s="23"/>
      <c r="AP16" s="23"/>
      <c r="AQ16" s="23"/>
      <c r="AR16" s="21"/>
      <c r="BE16" s="386"/>
      <c r="BS16" s="18" t="s">
        <v>4</v>
      </c>
    </row>
    <row r="17" spans="2:71" ht="18.4"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29</v>
      </c>
      <c r="AL17" s="23"/>
      <c r="AM17" s="23"/>
      <c r="AN17" s="28" t="s">
        <v>21</v>
      </c>
      <c r="AO17" s="23"/>
      <c r="AP17" s="23"/>
      <c r="AQ17" s="23"/>
      <c r="AR17" s="21"/>
      <c r="BE17" s="386"/>
      <c r="BS17" s="18" t="s">
        <v>34</v>
      </c>
    </row>
    <row r="18" spans="2:7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86"/>
      <c r="BS18" s="18" t="s">
        <v>6</v>
      </c>
    </row>
    <row r="19" spans="2:71" ht="12" customHeight="1">
      <c r="B19" s="22"/>
      <c r="C19" s="23"/>
      <c r="D19" s="30"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27</v>
      </c>
      <c r="AL19" s="23"/>
      <c r="AM19" s="23"/>
      <c r="AN19" s="28" t="s">
        <v>21</v>
      </c>
      <c r="AO19" s="23"/>
      <c r="AP19" s="23"/>
      <c r="AQ19" s="23"/>
      <c r="AR19" s="21"/>
      <c r="BE19" s="386"/>
      <c r="BS19" s="18" t="s">
        <v>6</v>
      </c>
    </row>
    <row r="20" spans="2:71" ht="18.4" customHeight="1">
      <c r="B20" s="22"/>
      <c r="C20" s="23"/>
      <c r="D20" s="23"/>
      <c r="E20" s="28" t="s">
        <v>36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29</v>
      </c>
      <c r="AL20" s="23"/>
      <c r="AM20" s="23"/>
      <c r="AN20" s="28" t="s">
        <v>21</v>
      </c>
      <c r="AO20" s="23"/>
      <c r="AP20" s="23"/>
      <c r="AQ20" s="23"/>
      <c r="AR20" s="21"/>
      <c r="BE20" s="386"/>
      <c r="BS20" s="18" t="s">
        <v>4</v>
      </c>
    </row>
    <row r="21" spans="2:57"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86"/>
    </row>
    <row r="22" spans="2:57" ht="12" customHeight="1">
      <c r="B22" s="22"/>
      <c r="C22" s="23"/>
      <c r="D22" s="30"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86"/>
    </row>
    <row r="23" spans="2:57" ht="51" customHeight="1">
      <c r="B23" s="22"/>
      <c r="C23" s="23"/>
      <c r="D23" s="23"/>
      <c r="E23" s="383" t="s">
        <v>38</v>
      </c>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3"/>
      <c r="AM23" s="383"/>
      <c r="AN23" s="383"/>
      <c r="AO23" s="23"/>
      <c r="AP23" s="23"/>
      <c r="AQ23" s="23"/>
      <c r="AR23" s="21"/>
      <c r="BE23" s="386"/>
    </row>
    <row r="24" spans="2:57"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86"/>
    </row>
    <row r="25" spans="2:57"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86"/>
    </row>
    <row r="26" spans="2:57" s="1" customFormat="1" ht="25.9" customHeight="1">
      <c r="B26" s="35"/>
      <c r="C26" s="36"/>
      <c r="D26" s="37" t="s">
        <v>39</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8">
        <f>ROUND(AG54,2)</f>
        <v>0</v>
      </c>
      <c r="AL26" s="389"/>
      <c r="AM26" s="389"/>
      <c r="AN26" s="389"/>
      <c r="AO26" s="389"/>
      <c r="AP26" s="36"/>
      <c r="AQ26" s="36"/>
      <c r="AR26" s="39"/>
      <c r="BE26" s="386"/>
    </row>
    <row r="27" spans="2:57" s="1" customFormat="1" ht="6.95" customHeight="1">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386"/>
    </row>
    <row r="28" spans="2:57" s="1" customFormat="1" ht="12.75">
      <c r="B28" s="35"/>
      <c r="C28" s="36"/>
      <c r="D28" s="36"/>
      <c r="E28" s="36"/>
      <c r="F28" s="36"/>
      <c r="G28" s="36"/>
      <c r="H28" s="36"/>
      <c r="I28" s="36"/>
      <c r="J28" s="36"/>
      <c r="K28" s="36"/>
      <c r="L28" s="384" t="s">
        <v>40</v>
      </c>
      <c r="M28" s="384"/>
      <c r="N28" s="384"/>
      <c r="O28" s="384"/>
      <c r="P28" s="384"/>
      <c r="Q28" s="36"/>
      <c r="R28" s="36"/>
      <c r="S28" s="36"/>
      <c r="T28" s="36"/>
      <c r="U28" s="36"/>
      <c r="V28" s="36"/>
      <c r="W28" s="384" t="s">
        <v>41</v>
      </c>
      <c r="X28" s="384"/>
      <c r="Y28" s="384"/>
      <c r="Z28" s="384"/>
      <c r="AA28" s="384"/>
      <c r="AB28" s="384"/>
      <c r="AC28" s="384"/>
      <c r="AD28" s="384"/>
      <c r="AE28" s="384"/>
      <c r="AF28" s="36"/>
      <c r="AG28" s="36"/>
      <c r="AH28" s="36"/>
      <c r="AI28" s="36"/>
      <c r="AJ28" s="36"/>
      <c r="AK28" s="384" t="s">
        <v>42</v>
      </c>
      <c r="AL28" s="384"/>
      <c r="AM28" s="384"/>
      <c r="AN28" s="384"/>
      <c r="AO28" s="384"/>
      <c r="AP28" s="36"/>
      <c r="AQ28" s="36"/>
      <c r="AR28" s="39"/>
      <c r="BE28" s="386"/>
    </row>
    <row r="29" spans="2:57" s="2" customFormat="1" ht="14.45" customHeight="1">
      <c r="B29" s="40"/>
      <c r="C29" s="41"/>
      <c r="D29" s="30" t="s">
        <v>43</v>
      </c>
      <c r="E29" s="41"/>
      <c r="F29" s="30" t="s">
        <v>44</v>
      </c>
      <c r="G29" s="41"/>
      <c r="H29" s="41"/>
      <c r="I29" s="41"/>
      <c r="J29" s="41"/>
      <c r="K29" s="41"/>
      <c r="L29" s="355">
        <v>0.21</v>
      </c>
      <c r="M29" s="356"/>
      <c r="N29" s="356"/>
      <c r="O29" s="356"/>
      <c r="P29" s="356"/>
      <c r="Q29" s="41"/>
      <c r="R29" s="41"/>
      <c r="S29" s="41"/>
      <c r="T29" s="41"/>
      <c r="U29" s="41"/>
      <c r="V29" s="41"/>
      <c r="W29" s="372">
        <f>ROUND(AZ54,2)</f>
        <v>0</v>
      </c>
      <c r="X29" s="356"/>
      <c r="Y29" s="356"/>
      <c r="Z29" s="356"/>
      <c r="AA29" s="356"/>
      <c r="AB29" s="356"/>
      <c r="AC29" s="356"/>
      <c r="AD29" s="356"/>
      <c r="AE29" s="356"/>
      <c r="AF29" s="41"/>
      <c r="AG29" s="41"/>
      <c r="AH29" s="41"/>
      <c r="AI29" s="41"/>
      <c r="AJ29" s="41"/>
      <c r="AK29" s="372">
        <f>ROUND(AV54,2)</f>
        <v>0</v>
      </c>
      <c r="AL29" s="356"/>
      <c r="AM29" s="356"/>
      <c r="AN29" s="356"/>
      <c r="AO29" s="356"/>
      <c r="AP29" s="41"/>
      <c r="AQ29" s="41"/>
      <c r="AR29" s="42"/>
      <c r="BE29" s="387"/>
    </row>
    <row r="30" spans="2:57" s="2" customFormat="1" ht="14.45" customHeight="1">
      <c r="B30" s="40"/>
      <c r="C30" s="41"/>
      <c r="D30" s="41"/>
      <c r="E30" s="41"/>
      <c r="F30" s="30" t="s">
        <v>45</v>
      </c>
      <c r="G30" s="41"/>
      <c r="H30" s="41"/>
      <c r="I30" s="41"/>
      <c r="J30" s="41"/>
      <c r="K30" s="41"/>
      <c r="L30" s="355">
        <v>0.15</v>
      </c>
      <c r="M30" s="356"/>
      <c r="N30" s="356"/>
      <c r="O30" s="356"/>
      <c r="P30" s="356"/>
      <c r="Q30" s="41"/>
      <c r="R30" s="41"/>
      <c r="S30" s="41"/>
      <c r="T30" s="41"/>
      <c r="U30" s="41"/>
      <c r="V30" s="41"/>
      <c r="W30" s="372">
        <f>ROUND(BA54,2)</f>
        <v>0</v>
      </c>
      <c r="X30" s="356"/>
      <c r="Y30" s="356"/>
      <c r="Z30" s="356"/>
      <c r="AA30" s="356"/>
      <c r="AB30" s="356"/>
      <c r="AC30" s="356"/>
      <c r="AD30" s="356"/>
      <c r="AE30" s="356"/>
      <c r="AF30" s="41"/>
      <c r="AG30" s="41"/>
      <c r="AH30" s="41"/>
      <c r="AI30" s="41"/>
      <c r="AJ30" s="41"/>
      <c r="AK30" s="372">
        <f>ROUND(AW54,2)</f>
        <v>0</v>
      </c>
      <c r="AL30" s="356"/>
      <c r="AM30" s="356"/>
      <c r="AN30" s="356"/>
      <c r="AO30" s="356"/>
      <c r="AP30" s="41"/>
      <c r="AQ30" s="41"/>
      <c r="AR30" s="42"/>
      <c r="BE30" s="387"/>
    </row>
    <row r="31" spans="2:57" s="2" customFormat="1" ht="14.45" customHeight="1" hidden="1">
      <c r="B31" s="40"/>
      <c r="C31" s="41"/>
      <c r="D31" s="41"/>
      <c r="E31" s="41"/>
      <c r="F31" s="30" t="s">
        <v>46</v>
      </c>
      <c r="G31" s="41"/>
      <c r="H31" s="41"/>
      <c r="I31" s="41"/>
      <c r="J31" s="41"/>
      <c r="K31" s="41"/>
      <c r="L31" s="355">
        <v>0.21</v>
      </c>
      <c r="M31" s="356"/>
      <c r="N31" s="356"/>
      <c r="O31" s="356"/>
      <c r="P31" s="356"/>
      <c r="Q31" s="41"/>
      <c r="R31" s="41"/>
      <c r="S31" s="41"/>
      <c r="T31" s="41"/>
      <c r="U31" s="41"/>
      <c r="V31" s="41"/>
      <c r="W31" s="372">
        <f>ROUND(BB54,2)</f>
        <v>0</v>
      </c>
      <c r="X31" s="356"/>
      <c r="Y31" s="356"/>
      <c r="Z31" s="356"/>
      <c r="AA31" s="356"/>
      <c r="AB31" s="356"/>
      <c r="AC31" s="356"/>
      <c r="AD31" s="356"/>
      <c r="AE31" s="356"/>
      <c r="AF31" s="41"/>
      <c r="AG31" s="41"/>
      <c r="AH31" s="41"/>
      <c r="AI31" s="41"/>
      <c r="AJ31" s="41"/>
      <c r="AK31" s="372">
        <v>0</v>
      </c>
      <c r="AL31" s="356"/>
      <c r="AM31" s="356"/>
      <c r="AN31" s="356"/>
      <c r="AO31" s="356"/>
      <c r="AP31" s="41"/>
      <c r="AQ31" s="41"/>
      <c r="AR31" s="42"/>
      <c r="BE31" s="387"/>
    </row>
    <row r="32" spans="2:57" s="2" customFormat="1" ht="14.45" customHeight="1" hidden="1">
      <c r="B32" s="40"/>
      <c r="C32" s="41"/>
      <c r="D32" s="41"/>
      <c r="E32" s="41"/>
      <c r="F32" s="30" t="s">
        <v>47</v>
      </c>
      <c r="G32" s="41"/>
      <c r="H32" s="41"/>
      <c r="I32" s="41"/>
      <c r="J32" s="41"/>
      <c r="K32" s="41"/>
      <c r="L32" s="355">
        <v>0.15</v>
      </c>
      <c r="M32" s="356"/>
      <c r="N32" s="356"/>
      <c r="O32" s="356"/>
      <c r="P32" s="356"/>
      <c r="Q32" s="41"/>
      <c r="R32" s="41"/>
      <c r="S32" s="41"/>
      <c r="T32" s="41"/>
      <c r="U32" s="41"/>
      <c r="V32" s="41"/>
      <c r="W32" s="372">
        <f>ROUND(BC54,2)</f>
        <v>0</v>
      </c>
      <c r="X32" s="356"/>
      <c r="Y32" s="356"/>
      <c r="Z32" s="356"/>
      <c r="AA32" s="356"/>
      <c r="AB32" s="356"/>
      <c r="AC32" s="356"/>
      <c r="AD32" s="356"/>
      <c r="AE32" s="356"/>
      <c r="AF32" s="41"/>
      <c r="AG32" s="41"/>
      <c r="AH32" s="41"/>
      <c r="AI32" s="41"/>
      <c r="AJ32" s="41"/>
      <c r="AK32" s="372">
        <v>0</v>
      </c>
      <c r="AL32" s="356"/>
      <c r="AM32" s="356"/>
      <c r="AN32" s="356"/>
      <c r="AO32" s="356"/>
      <c r="AP32" s="41"/>
      <c r="AQ32" s="41"/>
      <c r="AR32" s="42"/>
      <c r="BE32" s="387"/>
    </row>
    <row r="33" spans="2:44" s="2" customFormat="1" ht="14.45" customHeight="1" hidden="1">
      <c r="B33" s="40"/>
      <c r="C33" s="41"/>
      <c r="D33" s="41"/>
      <c r="E33" s="41"/>
      <c r="F33" s="30" t="s">
        <v>48</v>
      </c>
      <c r="G33" s="41"/>
      <c r="H33" s="41"/>
      <c r="I33" s="41"/>
      <c r="J33" s="41"/>
      <c r="K33" s="41"/>
      <c r="L33" s="355">
        <v>0</v>
      </c>
      <c r="M33" s="356"/>
      <c r="N33" s="356"/>
      <c r="O33" s="356"/>
      <c r="P33" s="356"/>
      <c r="Q33" s="41"/>
      <c r="R33" s="41"/>
      <c r="S33" s="41"/>
      <c r="T33" s="41"/>
      <c r="U33" s="41"/>
      <c r="V33" s="41"/>
      <c r="W33" s="372">
        <f>ROUND(BD54,2)</f>
        <v>0</v>
      </c>
      <c r="X33" s="356"/>
      <c r="Y33" s="356"/>
      <c r="Z33" s="356"/>
      <c r="AA33" s="356"/>
      <c r="AB33" s="356"/>
      <c r="AC33" s="356"/>
      <c r="AD33" s="356"/>
      <c r="AE33" s="356"/>
      <c r="AF33" s="41"/>
      <c r="AG33" s="41"/>
      <c r="AH33" s="41"/>
      <c r="AI33" s="41"/>
      <c r="AJ33" s="41"/>
      <c r="AK33" s="372">
        <v>0</v>
      </c>
      <c r="AL33" s="356"/>
      <c r="AM33" s="356"/>
      <c r="AN33" s="356"/>
      <c r="AO33" s="356"/>
      <c r="AP33" s="41"/>
      <c r="AQ33" s="41"/>
      <c r="AR33" s="42"/>
    </row>
    <row r="34" spans="2:44" s="1" customFormat="1" ht="6.95" customHeight="1">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row>
    <row r="35" spans="2:44" s="1" customFormat="1" ht="25.9" customHeight="1">
      <c r="B35" s="35"/>
      <c r="C35" s="43"/>
      <c r="D35" s="44" t="s">
        <v>49</v>
      </c>
      <c r="E35" s="45"/>
      <c r="F35" s="45"/>
      <c r="G35" s="45"/>
      <c r="H35" s="45"/>
      <c r="I35" s="45"/>
      <c r="J35" s="45"/>
      <c r="K35" s="45"/>
      <c r="L35" s="45"/>
      <c r="M35" s="45"/>
      <c r="N35" s="45"/>
      <c r="O35" s="45"/>
      <c r="P35" s="45"/>
      <c r="Q35" s="45"/>
      <c r="R35" s="45"/>
      <c r="S35" s="45"/>
      <c r="T35" s="46" t="s">
        <v>50</v>
      </c>
      <c r="U35" s="45"/>
      <c r="V35" s="45"/>
      <c r="W35" s="45"/>
      <c r="X35" s="373" t="s">
        <v>51</v>
      </c>
      <c r="Y35" s="374"/>
      <c r="Z35" s="374"/>
      <c r="AA35" s="374"/>
      <c r="AB35" s="374"/>
      <c r="AC35" s="45"/>
      <c r="AD35" s="45"/>
      <c r="AE35" s="45"/>
      <c r="AF35" s="45"/>
      <c r="AG35" s="45"/>
      <c r="AH35" s="45"/>
      <c r="AI35" s="45"/>
      <c r="AJ35" s="45"/>
      <c r="AK35" s="375">
        <f>SUM(AK26:AK33)</f>
        <v>0</v>
      </c>
      <c r="AL35" s="374"/>
      <c r="AM35" s="374"/>
      <c r="AN35" s="374"/>
      <c r="AO35" s="376"/>
      <c r="AP35" s="43"/>
      <c r="AQ35" s="43"/>
      <c r="AR35" s="39"/>
    </row>
    <row r="36" spans="2:44" s="1" customFormat="1" ht="6.95" customHeight="1">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row>
    <row r="37" spans="2:44" s="1" customFormat="1" ht="6.95" customHeight="1">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39"/>
    </row>
    <row r="41" spans="2:44" s="1" customFormat="1" ht="6.95" customHeight="1">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39"/>
    </row>
    <row r="42" spans="2:44" s="1" customFormat="1" ht="24.95" customHeight="1">
      <c r="B42" s="35"/>
      <c r="C42" s="24" t="s">
        <v>52</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9"/>
    </row>
    <row r="43" spans="2:44" s="1" customFormat="1" ht="6.95" customHeight="1">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9"/>
    </row>
    <row r="44" spans="2:44" s="3" customFormat="1" ht="12" customHeight="1">
      <c r="B44" s="51"/>
      <c r="C44" s="30" t="s">
        <v>13</v>
      </c>
      <c r="D44" s="52"/>
      <c r="E44" s="52"/>
      <c r="F44" s="52"/>
      <c r="G44" s="52"/>
      <c r="H44" s="52"/>
      <c r="I44" s="52"/>
      <c r="J44" s="52"/>
      <c r="K44" s="52"/>
      <c r="L44" s="52" t="str">
        <f>K5</f>
        <v>2019/07</v>
      </c>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3"/>
    </row>
    <row r="45" spans="2:44" s="4" customFormat="1" ht="36.95" customHeight="1">
      <c r="B45" s="54"/>
      <c r="C45" s="55" t="s">
        <v>16</v>
      </c>
      <c r="D45" s="56"/>
      <c r="E45" s="56"/>
      <c r="F45" s="56"/>
      <c r="G45" s="56"/>
      <c r="H45" s="56"/>
      <c r="I45" s="56"/>
      <c r="J45" s="56"/>
      <c r="K45" s="56"/>
      <c r="L45" s="369" t="str">
        <f>K6</f>
        <v>Aula UPOL FTK,Tř.Míru 117,Olomouc</v>
      </c>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0"/>
      <c r="AL45" s="370"/>
      <c r="AM45" s="370"/>
      <c r="AN45" s="370"/>
      <c r="AO45" s="370"/>
      <c r="AP45" s="56"/>
      <c r="AQ45" s="56"/>
      <c r="AR45" s="57"/>
    </row>
    <row r="46" spans="2:44" s="1" customFormat="1" ht="6.95" customHeight="1">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9"/>
    </row>
    <row r="47" spans="2:44" s="1" customFormat="1" ht="12" customHeight="1">
      <c r="B47" s="35"/>
      <c r="C47" s="30" t="s">
        <v>22</v>
      </c>
      <c r="D47" s="36"/>
      <c r="E47" s="36"/>
      <c r="F47" s="36"/>
      <c r="G47" s="36"/>
      <c r="H47" s="36"/>
      <c r="I47" s="36"/>
      <c r="J47" s="36"/>
      <c r="K47" s="36"/>
      <c r="L47" s="58" t="str">
        <f>IF(K8="","",K8)</f>
        <v xml:space="preserve"> </v>
      </c>
      <c r="M47" s="36"/>
      <c r="N47" s="36"/>
      <c r="O47" s="36"/>
      <c r="P47" s="36"/>
      <c r="Q47" s="36"/>
      <c r="R47" s="36"/>
      <c r="S47" s="36"/>
      <c r="T47" s="36"/>
      <c r="U47" s="36"/>
      <c r="V47" s="36"/>
      <c r="W47" s="36"/>
      <c r="X47" s="36"/>
      <c r="Y47" s="36"/>
      <c r="Z47" s="36"/>
      <c r="AA47" s="36"/>
      <c r="AB47" s="36"/>
      <c r="AC47" s="36"/>
      <c r="AD47" s="36"/>
      <c r="AE47" s="36"/>
      <c r="AF47" s="36"/>
      <c r="AG47" s="36"/>
      <c r="AH47" s="36"/>
      <c r="AI47" s="30" t="s">
        <v>24</v>
      </c>
      <c r="AJ47" s="36"/>
      <c r="AK47" s="36"/>
      <c r="AL47" s="36"/>
      <c r="AM47" s="371" t="str">
        <f>IF(AN8="","",AN8)</f>
        <v>1. 4. 2019</v>
      </c>
      <c r="AN47" s="371"/>
      <c r="AO47" s="36"/>
      <c r="AP47" s="36"/>
      <c r="AQ47" s="36"/>
      <c r="AR47" s="39"/>
    </row>
    <row r="48" spans="2:44" s="1" customFormat="1" ht="6.95" customHeight="1">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9"/>
    </row>
    <row r="49" spans="2:56" s="1" customFormat="1" ht="43.15" customHeight="1">
      <c r="B49" s="35"/>
      <c r="C49" s="30" t="s">
        <v>26</v>
      </c>
      <c r="D49" s="36"/>
      <c r="E49" s="36"/>
      <c r="F49" s="36"/>
      <c r="G49" s="36"/>
      <c r="H49" s="36"/>
      <c r="I49" s="36"/>
      <c r="J49" s="36"/>
      <c r="K49" s="36"/>
      <c r="L49" s="52" t="str">
        <f>IF(E11="","",E11)</f>
        <v>UPOL</v>
      </c>
      <c r="M49" s="36"/>
      <c r="N49" s="36"/>
      <c r="O49" s="36"/>
      <c r="P49" s="36"/>
      <c r="Q49" s="36"/>
      <c r="R49" s="36"/>
      <c r="S49" s="36"/>
      <c r="T49" s="36"/>
      <c r="U49" s="36"/>
      <c r="V49" s="36"/>
      <c r="W49" s="36"/>
      <c r="X49" s="36"/>
      <c r="Y49" s="36"/>
      <c r="Z49" s="36"/>
      <c r="AA49" s="36"/>
      <c r="AB49" s="36"/>
      <c r="AC49" s="36"/>
      <c r="AD49" s="36"/>
      <c r="AE49" s="36"/>
      <c r="AF49" s="36"/>
      <c r="AG49" s="36"/>
      <c r="AH49" s="36"/>
      <c r="AI49" s="30" t="s">
        <v>32</v>
      </c>
      <c r="AJ49" s="36"/>
      <c r="AK49" s="36"/>
      <c r="AL49" s="36"/>
      <c r="AM49" s="367" t="str">
        <f>IF(E17="","",E17)</f>
        <v>HEXAPLAN INTERNATIONAL spol. s r.o.</v>
      </c>
      <c r="AN49" s="368"/>
      <c r="AO49" s="368"/>
      <c r="AP49" s="368"/>
      <c r="AQ49" s="36"/>
      <c r="AR49" s="39"/>
      <c r="AS49" s="361" t="s">
        <v>53</v>
      </c>
      <c r="AT49" s="362"/>
      <c r="AU49" s="60"/>
      <c r="AV49" s="60"/>
      <c r="AW49" s="60"/>
      <c r="AX49" s="60"/>
      <c r="AY49" s="60"/>
      <c r="AZ49" s="60"/>
      <c r="BA49" s="60"/>
      <c r="BB49" s="60"/>
      <c r="BC49" s="60"/>
      <c r="BD49" s="61"/>
    </row>
    <row r="50" spans="2:56" s="1" customFormat="1" ht="15.2" customHeight="1">
      <c r="B50" s="35"/>
      <c r="C50" s="30" t="s">
        <v>30</v>
      </c>
      <c r="D50" s="36"/>
      <c r="E50" s="36"/>
      <c r="F50" s="36"/>
      <c r="G50" s="36"/>
      <c r="H50" s="36"/>
      <c r="I50" s="36"/>
      <c r="J50" s="36"/>
      <c r="K50" s="36"/>
      <c r="L50" s="52" t="str">
        <f>IF(E14="Vyplň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30" t="s">
        <v>35</v>
      </c>
      <c r="AJ50" s="36"/>
      <c r="AK50" s="36"/>
      <c r="AL50" s="36"/>
      <c r="AM50" s="367" t="str">
        <f>IF(E20="","",E20)</f>
        <v>Ing.A.Hejmalová</v>
      </c>
      <c r="AN50" s="368"/>
      <c r="AO50" s="368"/>
      <c r="AP50" s="368"/>
      <c r="AQ50" s="36"/>
      <c r="AR50" s="39"/>
      <c r="AS50" s="363"/>
      <c r="AT50" s="364"/>
      <c r="AU50" s="62"/>
      <c r="AV50" s="62"/>
      <c r="AW50" s="62"/>
      <c r="AX50" s="62"/>
      <c r="AY50" s="62"/>
      <c r="AZ50" s="62"/>
      <c r="BA50" s="62"/>
      <c r="BB50" s="62"/>
      <c r="BC50" s="62"/>
      <c r="BD50" s="63"/>
    </row>
    <row r="51" spans="2:56" s="1" customFormat="1" ht="10.9" customHeight="1">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9"/>
      <c r="AS51" s="365"/>
      <c r="AT51" s="366"/>
      <c r="AU51" s="64"/>
      <c r="AV51" s="64"/>
      <c r="AW51" s="64"/>
      <c r="AX51" s="64"/>
      <c r="AY51" s="64"/>
      <c r="AZ51" s="64"/>
      <c r="BA51" s="64"/>
      <c r="BB51" s="64"/>
      <c r="BC51" s="64"/>
      <c r="BD51" s="65"/>
    </row>
    <row r="52" spans="2:56" s="1" customFormat="1" ht="29.25" customHeight="1">
      <c r="B52" s="35"/>
      <c r="C52" s="350" t="s">
        <v>54</v>
      </c>
      <c r="D52" s="351"/>
      <c r="E52" s="351"/>
      <c r="F52" s="351"/>
      <c r="G52" s="351"/>
      <c r="H52" s="66"/>
      <c r="I52" s="352" t="s">
        <v>55</v>
      </c>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7" t="s">
        <v>56</v>
      </c>
      <c r="AH52" s="351"/>
      <c r="AI52" s="351"/>
      <c r="AJ52" s="351"/>
      <c r="AK52" s="351"/>
      <c r="AL52" s="351"/>
      <c r="AM52" s="351"/>
      <c r="AN52" s="352" t="s">
        <v>57</v>
      </c>
      <c r="AO52" s="351"/>
      <c r="AP52" s="351"/>
      <c r="AQ52" s="67" t="s">
        <v>58</v>
      </c>
      <c r="AR52" s="39"/>
      <c r="AS52" s="68" t="s">
        <v>59</v>
      </c>
      <c r="AT52" s="69" t="s">
        <v>60</v>
      </c>
      <c r="AU52" s="69" t="s">
        <v>61</v>
      </c>
      <c r="AV52" s="69" t="s">
        <v>62</v>
      </c>
      <c r="AW52" s="69" t="s">
        <v>63</v>
      </c>
      <c r="AX52" s="69" t="s">
        <v>64</v>
      </c>
      <c r="AY52" s="69" t="s">
        <v>65</v>
      </c>
      <c r="AZ52" s="69" t="s">
        <v>66</v>
      </c>
      <c r="BA52" s="69" t="s">
        <v>67</v>
      </c>
      <c r="BB52" s="69" t="s">
        <v>68</v>
      </c>
      <c r="BC52" s="69" t="s">
        <v>69</v>
      </c>
      <c r="BD52" s="70" t="s">
        <v>70</v>
      </c>
    </row>
    <row r="53" spans="2:56" s="1" customFormat="1" ht="10.9" customHeight="1">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9"/>
      <c r="AS53" s="71"/>
      <c r="AT53" s="72"/>
      <c r="AU53" s="72"/>
      <c r="AV53" s="72"/>
      <c r="AW53" s="72"/>
      <c r="AX53" s="72"/>
      <c r="AY53" s="72"/>
      <c r="AZ53" s="72"/>
      <c r="BA53" s="72"/>
      <c r="BB53" s="72"/>
      <c r="BC53" s="72"/>
      <c r="BD53" s="73"/>
    </row>
    <row r="54" spans="2:90" s="5" customFormat="1" ht="32.45" customHeight="1">
      <c r="B54" s="74"/>
      <c r="C54" s="75" t="s">
        <v>71</v>
      </c>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345">
        <f>ROUND(AG55,2)</f>
        <v>0</v>
      </c>
      <c r="AH54" s="345"/>
      <c r="AI54" s="345"/>
      <c r="AJ54" s="345"/>
      <c r="AK54" s="345"/>
      <c r="AL54" s="345"/>
      <c r="AM54" s="345"/>
      <c r="AN54" s="346">
        <f aca="true" t="shared" si="0" ref="AN54:AN65">SUM(AG54,AT54)</f>
        <v>0</v>
      </c>
      <c r="AO54" s="346"/>
      <c r="AP54" s="346"/>
      <c r="AQ54" s="78" t="s">
        <v>21</v>
      </c>
      <c r="AR54" s="79"/>
      <c r="AS54" s="80">
        <f>ROUND(AS55,2)</f>
        <v>0</v>
      </c>
      <c r="AT54" s="81">
        <f aca="true" t="shared" si="1" ref="AT54:AT65">ROUND(SUM(AV54:AW54),2)</f>
        <v>0</v>
      </c>
      <c r="AU54" s="82">
        <f>ROUND(AU55,5)</f>
        <v>0</v>
      </c>
      <c r="AV54" s="81">
        <f>ROUND(AZ54*L29,2)</f>
        <v>0</v>
      </c>
      <c r="AW54" s="81">
        <f>ROUND(BA54*L30,2)</f>
        <v>0</v>
      </c>
      <c r="AX54" s="81">
        <f>ROUND(BB54*L29,2)</f>
        <v>0</v>
      </c>
      <c r="AY54" s="81">
        <f>ROUND(BC54*L30,2)</f>
        <v>0</v>
      </c>
      <c r="AZ54" s="81">
        <f>ROUND(AZ55,2)</f>
        <v>0</v>
      </c>
      <c r="BA54" s="81">
        <f>ROUND(BA55,2)</f>
        <v>0</v>
      </c>
      <c r="BB54" s="81">
        <f>ROUND(BB55,2)</f>
        <v>0</v>
      </c>
      <c r="BC54" s="81">
        <f>ROUND(BC55,2)</f>
        <v>0</v>
      </c>
      <c r="BD54" s="83">
        <f>ROUND(BD55,2)</f>
        <v>0</v>
      </c>
      <c r="BS54" s="84" t="s">
        <v>72</v>
      </c>
      <c r="BT54" s="84" t="s">
        <v>73</v>
      </c>
      <c r="BU54" s="85" t="s">
        <v>74</v>
      </c>
      <c r="BV54" s="84" t="s">
        <v>75</v>
      </c>
      <c r="BW54" s="84" t="s">
        <v>5</v>
      </c>
      <c r="BX54" s="84" t="s">
        <v>76</v>
      </c>
      <c r="CL54" s="84" t="s">
        <v>19</v>
      </c>
    </row>
    <row r="55" spans="2:91" s="6" customFormat="1" ht="27" customHeight="1">
      <c r="B55" s="86"/>
      <c r="C55" s="87"/>
      <c r="D55" s="353" t="s">
        <v>77</v>
      </c>
      <c r="E55" s="353"/>
      <c r="F55" s="353"/>
      <c r="G55" s="353"/>
      <c r="H55" s="353"/>
      <c r="I55" s="88"/>
      <c r="J55" s="353" t="s">
        <v>17</v>
      </c>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60">
        <f>ROUND(AG56+AG59+AG64+AG65,2)</f>
        <v>0</v>
      </c>
      <c r="AH55" s="359"/>
      <c r="AI55" s="359"/>
      <c r="AJ55" s="359"/>
      <c r="AK55" s="359"/>
      <c r="AL55" s="359"/>
      <c r="AM55" s="359"/>
      <c r="AN55" s="358">
        <f t="shared" si="0"/>
        <v>0</v>
      </c>
      <c r="AO55" s="359"/>
      <c r="AP55" s="359"/>
      <c r="AQ55" s="89" t="s">
        <v>78</v>
      </c>
      <c r="AR55" s="90"/>
      <c r="AS55" s="91">
        <f>ROUND(AS56+AS59+AS64+AS65,2)</f>
        <v>0</v>
      </c>
      <c r="AT55" s="92">
        <f t="shared" si="1"/>
        <v>0</v>
      </c>
      <c r="AU55" s="93">
        <f>ROUND(AU56+AU59+AU64+AU65,5)</f>
        <v>0</v>
      </c>
      <c r="AV55" s="92">
        <f>ROUND(AZ55*L29,2)</f>
        <v>0</v>
      </c>
      <c r="AW55" s="92">
        <f>ROUND(BA55*L30,2)</f>
        <v>0</v>
      </c>
      <c r="AX55" s="92">
        <f>ROUND(BB55*L29,2)</f>
        <v>0</v>
      </c>
      <c r="AY55" s="92">
        <f>ROUND(BC55*L30,2)</f>
        <v>0</v>
      </c>
      <c r="AZ55" s="92">
        <f>ROUND(AZ56+AZ59+AZ64+AZ65,2)</f>
        <v>0</v>
      </c>
      <c r="BA55" s="92">
        <f>ROUND(BA56+BA59+BA64+BA65,2)</f>
        <v>0</v>
      </c>
      <c r="BB55" s="92">
        <f>ROUND(BB56+BB59+BB64+BB65,2)</f>
        <v>0</v>
      </c>
      <c r="BC55" s="92">
        <f>ROUND(BC56+BC59+BC64+BC65,2)</f>
        <v>0</v>
      </c>
      <c r="BD55" s="94">
        <f>ROUND(BD56+BD59+BD64+BD65,2)</f>
        <v>0</v>
      </c>
      <c r="BS55" s="95" t="s">
        <v>72</v>
      </c>
      <c r="BT55" s="95" t="s">
        <v>79</v>
      </c>
      <c r="BU55" s="95" t="s">
        <v>74</v>
      </c>
      <c r="BV55" s="95" t="s">
        <v>75</v>
      </c>
      <c r="BW55" s="95" t="s">
        <v>80</v>
      </c>
      <c r="BX55" s="95" t="s">
        <v>5</v>
      </c>
      <c r="CL55" s="95" t="s">
        <v>19</v>
      </c>
      <c r="CM55" s="95" t="s">
        <v>81</v>
      </c>
    </row>
    <row r="56" spans="2:90" s="3" customFormat="1" ht="25.5" customHeight="1">
      <c r="B56" s="51"/>
      <c r="C56" s="96"/>
      <c r="D56" s="96"/>
      <c r="E56" s="354" t="s">
        <v>82</v>
      </c>
      <c r="F56" s="354"/>
      <c r="G56" s="354"/>
      <c r="H56" s="354"/>
      <c r="I56" s="354"/>
      <c r="J56" s="96"/>
      <c r="K56" s="354" t="s">
        <v>83</v>
      </c>
      <c r="L56" s="354"/>
      <c r="M56" s="354"/>
      <c r="N56" s="354"/>
      <c r="O56" s="354"/>
      <c r="P56" s="354"/>
      <c r="Q56" s="354"/>
      <c r="R56" s="354"/>
      <c r="S56" s="354"/>
      <c r="T56" s="354"/>
      <c r="U56" s="354"/>
      <c r="V56" s="354"/>
      <c r="W56" s="354"/>
      <c r="X56" s="354"/>
      <c r="Y56" s="354"/>
      <c r="Z56" s="354"/>
      <c r="AA56" s="354"/>
      <c r="AB56" s="354"/>
      <c r="AC56" s="354"/>
      <c r="AD56" s="354"/>
      <c r="AE56" s="354"/>
      <c r="AF56" s="354"/>
      <c r="AG56" s="349">
        <f>ROUND(SUM(AG57:AG58),2)</f>
        <v>0</v>
      </c>
      <c r="AH56" s="348"/>
      <c r="AI56" s="348"/>
      <c r="AJ56" s="348"/>
      <c r="AK56" s="348"/>
      <c r="AL56" s="348"/>
      <c r="AM56" s="348"/>
      <c r="AN56" s="347">
        <f t="shared" si="0"/>
        <v>0</v>
      </c>
      <c r="AO56" s="348"/>
      <c r="AP56" s="348"/>
      <c r="AQ56" s="97" t="s">
        <v>84</v>
      </c>
      <c r="AR56" s="53"/>
      <c r="AS56" s="98">
        <f>ROUND(SUM(AS57:AS58),2)</f>
        <v>0</v>
      </c>
      <c r="AT56" s="99">
        <f t="shared" si="1"/>
        <v>0</v>
      </c>
      <c r="AU56" s="100">
        <f>ROUND(SUM(AU57:AU58),5)</f>
        <v>0</v>
      </c>
      <c r="AV56" s="99">
        <f>ROUND(AZ56*L29,2)</f>
        <v>0</v>
      </c>
      <c r="AW56" s="99">
        <f>ROUND(BA56*L30,2)</f>
        <v>0</v>
      </c>
      <c r="AX56" s="99">
        <f>ROUND(BB56*L29,2)</f>
        <v>0</v>
      </c>
      <c r="AY56" s="99">
        <f>ROUND(BC56*L30,2)</f>
        <v>0</v>
      </c>
      <c r="AZ56" s="99">
        <f>ROUND(SUM(AZ57:AZ58),2)</f>
        <v>0</v>
      </c>
      <c r="BA56" s="99">
        <f>ROUND(SUM(BA57:BA58),2)</f>
        <v>0</v>
      </c>
      <c r="BB56" s="99">
        <f>ROUND(SUM(BB57:BB58),2)</f>
        <v>0</v>
      </c>
      <c r="BC56" s="99">
        <f>ROUND(SUM(BC57:BC58),2)</f>
        <v>0</v>
      </c>
      <c r="BD56" s="101">
        <f>ROUND(SUM(BD57:BD58),2)</f>
        <v>0</v>
      </c>
      <c r="BS56" s="102" t="s">
        <v>72</v>
      </c>
      <c r="BT56" s="102" t="s">
        <v>81</v>
      </c>
      <c r="BU56" s="102" t="s">
        <v>74</v>
      </c>
      <c r="BV56" s="102" t="s">
        <v>75</v>
      </c>
      <c r="BW56" s="102" t="s">
        <v>85</v>
      </c>
      <c r="BX56" s="102" t="s">
        <v>80</v>
      </c>
      <c r="CL56" s="102" t="s">
        <v>19</v>
      </c>
    </row>
    <row r="57" spans="1:90" s="3" customFormat="1" ht="25.5" customHeight="1">
      <c r="A57" s="103" t="s">
        <v>86</v>
      </c>
      <c r="B57" s="51"/>
      <c r="C57" s="96"/>
      <c r="D57" s="96"/>
      <c r="E57" s="96"/>
      <c r="F57" s="354" t="s">
        <v>87</v>
      </c>
      <c r="G57" s="354"/>
      <c r="H57" s="354"/>
      <c r="I57" s="354"/>
      <c r="J57" s="354"/>
      <c r="K57" s="96"/>
      <c r="L57" s="354" t="s">
        <v>88</v>
      </c>
      <c r="M57" s="354"/>
      <c r="N57" s="354"/>
      <c r="O57" s="354"/>
      <c r="P57" s="354"/>
      <c r="Q57" s="354"/>
      <c r="R57" s="354"/>
      <c r="S57" s="354"/>
      <c r="T57" s="354"/>
      <c r="U57" s="354"/>
      <c r="V57" s="354"/>
      <c r="W57" s="354"/>
      <c r="X57" s="354"/>
      <c r="Y57" s="354"/>
      <c r="Z57" s="354"/>
      <c r="AA57" s="354"/>
      <c r="AB57" s="354"/>
      <c r="AC57" s="354"/>
      <c r="AD57" s="354"/>
      <c r="AE57" s="354"/>
      <c r="AF57" s="354"/>
      <c r="AG57" s="347">
        <f>'2019-07-1-1-1a - D.1.1a-R...'!J34</f>
        <v>0</v>
      </c>
      <c r="AH57" s="348"/>
      <c r="AI57" s="348"/>
      <c r="AJ57" s="348"/>
      <c r="AK57" s="348"/>
      <c r="AL57" s="348"/>
      <c r="AM57" s="348"/>
      <c r="AN57" s="347">
        <f t="shared" si="0"/>
        <v>0</v>
      </c>
      <c r="AO57" s="348"/>
      <c r="AP57" s="348"/>
      <c r="AQ57" s="97" t="s">
        <v>84</v>
      </c>
      <c r="AR57" s="53"/>
      <c r="AS57" s="98">
        <v>0</v>
      </c>
      <c r="AT57" s="99">
        <f t="shared" si="1"/>
        <v>0</v>
      </c>
      <c r="AU57" s="100">
        <f>'2019-07-1-1-1a - D.1.1a-R...'!P109</f>
        <v>0</v>
      </c>
      <c r="AV57" s="99">
        <f>'2019-07-1-1-1a - D.1.1a-R...'!J37</f>
        <v>0</v>
      </c>
      <c r="AW57" s="99">
        <f>'2019-07-1-1-1a - D.1.1a-R...'!J38</f>
        <v>0</v>
      </c>
      <c r="AX57" s="99">
        <f>'2019-07-1-1-1a - D.1.1a-R...'!J39</f>
        <v>0</v>
      </c>
      <c r="AY57" s="99">
        <f>'2019-07-1-1-1a - D.1.1a-R...'!J40</f>
        <v>0</v>
      </c>
      <c r="AZ57" s="99">
        <f>'2019-07-1-1-1a - D.1.1a-R...'!F37</f>
        <v>0</v>
      </c>
      <c r="BA57" s="99">
        <f>'2019-07-1-1-1a - D.1.1a-R...'!F38</f>
        <v>0</v>
      </c>
      <c r="BB57" s="99">
        <f>'2019-07-1-1-1a - D.1.1a-R...'!F39</f>
        <v>0</v>
      </c>
      <c r="BC57" s="99">
        <f>'2019-07-1-1-1a - D.1.1a-R...'!F40</f>
        <v>0</v>
      </c>
      <c r="BD57" s="101">
        <f>'2019-07-1-1-1a - D.1.1a-R...'!F41</f>
        <v>0</v>
      </c>
      <c r="BT57" s="102" t="s">
        <v>89</v>
      </c>
      <c r="BV57" s="102" t="s">
        <v>75</v>
      </c>
      <c r="BW57" s="102" t="s">
        <v>90</v>
      </c>
      <c r="BX57" s="102" t="s">
        <v>85</v>
      </c>
      <c r="CL57" s="102" t="s">
        <v>19</v>
      </c>
    </row>
    <row r="58" spans="1:90" s="3" customFormat="1" ht="25.5" customHeight="1">
      <c r="A58" s="103" t="s">
        <v>86</v>
      </c>
      <c r="B58" s="51"/>
      <c r="C58" s="96"/>
      <c r="D58" s="96"/>
      <c r="E58" s="96"/>
      <c r="F58" s="354" t="s">
        <v>91</v>
      </c>
      <c r="G58" s="354"/>
      <c r="H58" s="354"/>
      <c r="I58" s="354"/>
      <c r="J58" s="354"/>
      <c r="K58" s="96"/>
      <c r="L58" s="354" t="s">
        <v>92</v>
      </c>
      <c r="M58" s="354"/>
      <c r="N58" s="354"/>
      <c r="O58" s="354"/>
      <c r="P58" s="354"/>
      <c r="Q58" s="354"/>
      <c r="R58" s="354"/>
      <c r="S58" s="354"/>
      <c r="T58" s="354"/>
      <c r="U58" s="354"/>
      <c r="V58" s="354"/>
      <c r="W58" s="354"/>
      <c r="X58" s="354"/>
      <c r="Y58" s="354"/>
      <c r="Z58" s="354"/>
      <c r="AA58" s="354"/>
      <c r="AB58" s="354"/>
      <c r="AC58" s="354"/>
      <c r="AD58" s="354"/>
      <c r="AE58" s="354"/>
      <c r="AF58" s="354"/>
      <c r="AG58" s="347">
        <f>'2019-07-1-1-1b - D.1.1b-A...'!J34</f>
        <v>0</v>
      </c>
      <c r="AH58" s="348"/>
      <c r="AI58" s="348"/>
      <c r="AJ58" s="348"/>
      <c r="AK58" s="348"/>
      <c r="AL58" s="348"/>
      <c r="AM58" s="348"/>
      <c r="AN58" s="347">
        <f t="shared" si="0"/>
        <v>0</v>
      </c>
      <c r="AO58" s="348"/>
      <c r="AP58" s="348"/>
      <c r="AQ58" s="97" t="s">
        <v>84</v>
      </c>
      <c r="AR58" s="53"/>
      <c r="AS58" s="98">
        <v>0</v>
      </c>
      <c r="AT58" s="99">
        <f t="shared" si="1"/>
        <v>0</v>
      </c>
      <c r="AU58" s="100">
        <f>'2019-07-1-1-1b - D.1.1b-A...'!P109</f>
        <v>0</v>
      </c>
      <c r="AV58" s="99">
        <f>'2019-07-1-1-1b - D.1.1b-A...'!J37</f>
        <v>0</v>
      </c>
      <c r="AW58" s="99">
        <f>'2019-07-1-1-1b - D.1.1b-A...'!J38</f>
        <v>0</v>
      </c>
      <c r="AX58" s="99">
        <f>'2019-07-1-1-1b - D.1.1b-A...'!J39</f>
        <v>0</v>
      </c>
      <c r="AY58" s="99">
        <f>'2019-07-1-1-1b - D.1.1b-A...'!J40</f>
        <v>0</v>
      </c>
      <c r="AZ58" s="99">
        <f>'2019-07-1-1-1b - D.1.1b-A...'!F37</f>
        <v>0</v>
      </c>
      <c r="BA58" s="99">
        <f>'2019-07-1-1-1b - D.1.1b-A...'!F38</f>
        <v>0</v>
      </c>
      <c r="BB58" s="99">
        <f>'2019-07-1-1-1b - D.1.1b-A...'!F39</f>
        <v>0</v>
      </c>
      <c r="BC58" s="99">
        <f>'2019-07-1-1-1b - D.1.1b-A...'!F40</f>
        <v>0</v>
      </c>
      <c r="BD58" s="101">
        <f>'2019-07-1-1-1b - D.1.1b-A...'!F41</f>
        <v>0</v>
      </c>
      <c r="BT58" s="102" t="s">
        <v>89</v>
      </c>
      <c r="BV58" s="102" t="s">
        <v>75</v>
      </c>
      <c r="BW58" s="102" t="s">
        <v>93</v>
      </c>
      <c r="BX58" s="102" t="s">
        <v>85</v>
      </c>
      <c r="CL58" s="102" t="s">
        <v>19</v>
      </c>
    </row>
    <row r="59" spans="2:90" s="3" customFormat="1" ht="25.5" customHeight="1">
      <c r="B59" s="51"/>
      <c r="C59" s="96"/>
      <c r="D59" s="96"/>
      <c r="E59" s="354" t="s">
        <v>94</v>
      </c>
      <c r="F59" s="354"/>
      <c r="G59" s="354"/>
      <c r="H59" s="354"/>
      <c r="I59" s="354"/>
      <c r="J59" s="96"/>
      <c r="K59" s="354" t="s">
        <v>95</v>
      </c>
      <c r="L59" s="354"/>
      <c r="M59" s="354"/>
      <c r="N59" s="354"/>
      <c r="O59" s="354"/>
      <c r="P59" s="354"/>
      <c r="Q59" s="354"/>
      <c r="R59" s="354"/>
      <c r="S59" s="354"/>
      <c r="T59" s="354"/>
      <c r="U59" s="354"/>
      <c r="V59" s="354"/>
      <c r="W59" s="354"/>
      <c r="X59" s="354"/>
      <c r="Y59" s="354"/>
      <c r="Z59" s="354"/>
      <c r="AA59" s="354"/>
      <c r="AB59" s="354"/>
      <c r="AC59" s="354"/>
      <c r="AD59" s="354"/>
      <c r="AE59" s="354"/>
      <c r="AF59" s="354"/>
      <c r="AG59" s="349">
        <f>ROUND(SUM(AG60:AG63),2)</f>
        <v>0</v>
      </c>
      <c r="AH59" s="348"/>
      <c r="AI59" s="348"/>
      <c r="AJ59" s="348"/>
      <c r="AK59" s="348"/>
      <c r="AL59" s="348"/>
      <c r="AM59" s="348"/>
      <c r="AN59" s="347">
        <f t="shared" si="0"/>
        <v>0</v>
      </c>
      <c r="AO59" s="348"/>
      <c r="AP59" s="348"/>
      <c r="AQ59" s="97" t="s">
        <v>84</v>
      </c>
      <c r="AR59" s="53"/>
      <c r="AS59" s="98">
        <f>ROUND(SUM(AS60:AS63),2)</f>
        <v>0</v>
      </c>
      <c r="AT59" s="99">
        <f t="shared" si="1"/>
        <v>0</v>
      </c>
      <c r="AU59" s="100">
        <f>ROUND(SUM(AU60:AU63),5)</f>
        <v>0</v>
      </c>
      <c r="AV59" s="99">
        <f>ROUND(AZ59*L29,2)</f>
        <v>0</v>
      </c>
      <c r="AW59" s="99">
        <f>ROUND(BA59*L30,2)</f>
        <v>0</v>
      </c>
      <c r="AX59" s="99">
        <f>ROUND(BB59*L29,2)</f>
        <v>0</v>
      </c>
      <c r="AY59" s="99">
        <f>ROUND(BC59*L30,2)</f>
        <v>0</v>
      </c>
      <c r="AZ59" s="99">
        <f>ROUND(SUM(AZ60:AZ63),2)</f>
        <v>0</v>
      </c>
      <c r="BA59" s="99">
        <f>ROUND(SUM(BA60:BA63),2)</f>
        <v>0</v>
      </c>
      <c r="BB59" s="99">
        <f>ROUND(SUM(BB60:BB63),2)</f>
        <v>0</v>
      </c>
      <c r="BC59" s="99">
        <f>ROUND(SUM(BC60:BC63),2)</f>
        <v>0</v>
      </c>
      <c r="BD59" s="101">
        <f>ROUND(SUM(BD60:BD63),2)</f>
        <v>0</v>
      </c>
      <c r="BS59" s="102" t="s">
        <v>72</v>
      </c>
      <c r="BT59" s="102" t="s">
        <v>81</v>
      </c>
      <c r="BU59" s="102" t="s">
        <v>74</v>
      </c>
      <c r="BV59" s="102" t="s">
        <v>75</v>
      </c>
      <c r="BW59" s="102" t="s">
        <v>96</v>
      </c>
      <c r="BX59" s="102" t="s">
        <v>80</v>
      </c>
      <c r="CL59" s="102" t="s">
        <v>19</v>
      </c>
    </row>
    <row r="60" spans="1:90" s="3" customFormat="1" ht="25.5" customHeight="1">
      <c r="A60" s="103" t="s">
        <v>86</v>
      </c>
      <c r="B60" s="51"/>
      <c r="C60" s="96"/>
      <c r="D60" s="96"/>
      <c r="E60" s="96"/>
      <c r="F60" s="354" t="s">
        <v>97</v>
      </c>
      <c r="G60" s="354"/>
      <c r="H60" s="354"/>
      <c r="I60" s="354"/>
      <c r="J60" s="354"/>
      <c r="K60" s="96"/>
      <c r="L60" s="354" t="s">
        <v>98</v>
      </c>
      <c r="M60" s="354"/>
      <c r="N60" s="354"/>
      <c r="O60" s="354"/>
      <c r="P60" s="354"/>
      <c r="Q60" s="354"/>
      <c r="R60" s="354"/>
      <c r="S60" s="354"/>
      <c r="T60" s="354"/>
      <c r="U60" s="354"/>
      <c r="V60" s="354"/>
      <c r="W60" s="354"/>
      <c r="X60" s="354"/>
      <c r="Y60" s="354"/>
      <c r="Z60" s="354"/>
      <c r="AA60" s="354"/>
      <c r="AB60" s="354"/>
      <c r="AC60" s="354"/>
      <c r="AD60" s="354"/>
      <c r="AE60" s="354"/>
      <c r="AF60" s="354"/>
      <c r="AG60" s="347">
        <f>'2019-07-1-4-3 - D.1.4.3-Z...'!J34</f>
        <v>0</v>
      </c>
      <c r="AH60" s="348"/>
      <c r="AI60" s="348"/>
      <c r="AJ60" s="348"/>
      <c r="AK60" s="348"/>
      <c r="AL60" s="348"/>
      <c r="AM60" s="348"/>
      <c r="AN60" s="347">
        <f t="shared" si="0"/>
        <v>0</v>
      </c>
      <c r="AO60" s="348"/>
      <c r="AP60" s="348"/>
      <c r="AQ60" s="97" t="s">
        <v>84</v>
      </c>
      <c r="AR60" s="53"/>
      <c r="AS60" s="98">
        <v>0</v>
      </c>
      <c r="AT60" s="99">
        <f t="shared" si="1"/>
        <v>0</v>
      </c>
      <c r="AU60" s="100">
        <f>'2019-07-1-4-3 - D.1.4.3-Z...'!P99</f>
        <v>0</v>
      </c>
      <c r="AV60" s="99">
        <f>'2019-07-1-4-3 - D.1.4.3-Z...'!J37</f>
        <v>0</v>
      </c>
      <c r="AW60" s="99">
        <f>'2019-07-1-4-3 - D.1.4.3-Z...'!J38</f>
        <v>0</v>
      </c>
      <c r="AX60" s="99">
        <f>'2019-07-1-4-3 - D.1.4.3-Z...'!J39</f>
        <v>0</v>
      </c>
      <c r="AY60" s="99">
        <f>'2019-07-1-4-3 - D.1.4.3-Z...'!J40</f>
        <v>0</v>
      </c>
      <c r="AZ60" s="99">
        <f>'2019-07-1-4-3 - D.1.4.3-Z...'!F37</f>
        <v>0</v>
      </c>
      <c r="BA60" s="99">
        <f>'2019-07-1-4-3 - D.1.4.3-Z...'!F38</f>
        <v>0</v>
      </c>
      <c r="BB60" s="99">
        <f>'2019-07-1-4-3 - D.1.4.3-Z...'!F39</f>
        <v>0</v>
      </c>
      <c r="BC60" s="99">
        <f>'2019-07-1-4-3 - D.1.4.3-Z...'!F40</f>
        <v>0</v>
      </c>
      <c r="BD60" s="101">
        <f>'2019-07-1-4-3 - D.1.4.3-Z...'!F41</f>
        <v>0</v>
      </c>
      <c r="BT60" s="102" t="s">
        <v>89</v>
      </c>
      <c r="BV60" s="102" t="s">
        <v>75</v>
      </c>
      <c r="BW60" s="102" t="s">
        <v>99</v>
      </c>
      <c r="BX60" s="102" t="s">
        <v>96</v>
      </c>
      <c r="CL60" s="102" t="s">
        <v>19</v>
      </c>
    </row>
    <row r="61" spans="1:90" s="3" customFormat="1" ht="25.5" customHeight="1">
      <c r="A61" s="103" t="s">
        <v>86</v>
      </c>
      <c r="B61" s="51"/>
      <c r="C61" s="96"/>
      <c r="D61" s="96"/>
      <c r="E61" s="96"/>
      <c r="F61" s="354" t="s">
        <v>100</v>
      </c>
      <c r="G61" s="354"/>
      <c r="H61" s="354"/>
      <c r="I61" s="354"/>
      <c r="J61" s="354"/>
      <c r="K61" s="96"/>
      <c r="L61" s="354" t="s">
        <v>101</v>
      </c>
      <c r="M61" s="354"/>
      <c r="N61" s="354"/>
      <c r="O61" s="354"/>
      <c r="P61" s="354"/>
      <c r="Q61" s="354"/>
      <c r="R61" s="354"/>
      <c r="S61" s="354"/>
      <c r="T61" s="354"/>
      <c r="U61" s="354"/>
      <c r="V61" s="354"/>
      <c r="W61" s="354"/>
      <c r="X61" s="354"/>
      <c r="Y61" s="354"/>
      <c r="Z61" s="354"/>
      <c r="AA61" s="354"/>
      <c r="AB61" s="354"/>
      <c r="AC61" s="354"/>
      <c r="AD61" s="354"/>
      <c r="AE61" s="354"/>
      <c r="AF61" s="354"/>
      <c r="AG61" s="347">
        <f>'2019-07-1-4-4 - D.1.4.4-Z...'!J34</f>
        <v>0</v>
      </c>
      <c r="AH61" s="348"/>
      <c r="AI61" s="348"/>
      <c r="AJ61" s="348"/>
      <c r="AK61" s="348"/>
      <c r="AL61" s="348"/>
      <c r="AM61" s="348"/>
      <c r="AN61" s="347">
        <f t="shared" si="0"/>
        <v>0</v>
      </c>
      <c r="AO61" s="348"/>
      <c r="AP61" s="348"/>
      <c r="AQ61" s="97" t="s">
        <v>84</v>
      </c>
      <c r="AR61" s="53"/>
      <c r="AS61" s="98">
        <v>0</v>
      </c>
      <c r="AT61" s="99">
        <f t="shared" si="1"/>
        <v>0</v>
      </c>
      <c r="AU61" s="100">
        <f>'2019-07-1-4-4 - D.1.4.4-Z...'!P109</f>
        <v>0</v>
      </c>
      <c r="AV61" s="99">
        <f>'2019-07-1-4-4 - D.1.4.4-Z...'!J37</f>
        <v>0</v>
      </c>
      <c r="AW61" s="99">
        <f>'2019-07-1-4-4 - D.1.4.4-Z...'!J38</f>
        <v>0</v>
      </c>
      <c r="AX61" s="99">
        <f>'2019-07-1-4-4 - D.1.4.4-Z...'!J39</f>
        <v>0</v>
      </c>
      <c r="AY61" s="99">
        <f>'2019-07-1-4-4 - D.1.4.4-Z...'!J40</f>
        <v>0</v>
      </c>
      <c r="AZ61" s="99">
        <f>'2019-07-1-4-4 - D.1.4.4-Z...'!F37</f>
        <v>0</v>
      </c>
      <c r="BA61" s="99">
        <f>'2019-07-1-4-4 - D.1.4.4-Z...'!F38</f>
        <v>0</v>
      </c>
      <c r="BB61" s="99">
        <f>'2019-07-1-4-4 - D.1.4.4-Z...'!F39</f>
        <v>0</v>
      </c>
      <c r="BC61" s="99">
        <f>'2019-07-1-4-4 - D.1.4.4-Z...'!F40</f>
        <v>0</v>
      </c>
      <c r="BD61" s="101">
        <f>'2019-07-1-4-4 - D.1.4.4-Z...'!F41</f>
        <v>0</v>
      </c>
      <c r="BT61" s="102" t="s">
        <v>89</v>
      </c>
      <c r="BV61" s="102" t="s">
        <v>75</v>
      </c>
      <c r="BW61" s="102" t="s">
        <v>102</v>
      </c>
      <c r="BX61" s="102" t="s">
        <v>96</v>
      </c>
      <c r="CL61" s="102" t="s">
        <v>19</v>
      </c>
    </row>
    <row r="62" spans="1:90" s="3" customFormat="1" ht="25.5" customHeight="1">
      <c r="A62" s="103" t="s">
        <v>86</v>
      </c>
      <c r="B62" s="51"/>
      <c r="C62" s="96"/>
      <c r="D62" s="96"/>
      <c r="E62" s="96"/>
      <c r="F62" s="354" t="s">
        <v>103</v>
      </c>
      <c r="G62" s="354"/>
      <c r="H62" s="354"/>
      <c r="I62" s="354"/>
      <c r="J62" s="354"/>
      <c r="K62" s="96"/>
      <c r="L62" s="354" t="s">
        <v>104</v>
      </c>
      <c r="M62" s="354"/>
      <c r="N62" s="354"/>
      <c r="O62" s="354"/>
      <c r="P62" s="354"/>
      <c r="Q62" s="354"/>
      <c r="R62" s="354"/>
      <c r="S62" s="354"/>
      <c r="T62" s="354"/>
      <c r="U62" s="354"/>
      <c r="V62" s="354"/>
      <c r="W62" s="354"/>
      <c r="X62" s="354"/>
      <c r="Y62" s="354"/>
      <c r="Z62" s="354"/>
      <c r="AA62" s="354"/>
      <c r="AB62" s="354"/>
      <c r="AC62" s="354"/>
      <c r="AD62" s="354"/>
      <c r="AE62" s="354"/>
      <c r="AF62" s="354"/>
      <c r="AG62" s="347">
        <f>'2019-07-1-4-5 - D.1.4.5-Z...'!J34</f>
        <v>0</v>
      </c>
      <c r="AH62" s="348"/>
      <c r="AI62" s="348"/>
      <c r="AJ62" s="348"/>
      <c r="AK62" s="348"/>
      <c r="AL62" s="348"/>
      <c r="AM62" s="348"/>
      <c r="AN62" s="347">
        <f t="shared" si="0"/>
        <v>0</v>
      </c>
      <c r="AO62" s="348"/>
      <c r="AP62" s="348"/>
      <c r="AQ62" s="97" t="s">
        <v>84</v>
      </c>
      <c r="AR62" s="53"/>
      <c r="AS62" s="98">
        <v>0</v>
      </c>
      <c r="AT62" s="99">
        <f t="shared" si="1"/>
        <v>0</v>
      </c>
      <c r="AU62" s="100">
        <f>'2019-07-1-4-5 - D.1.4.5-Z...'!P104</f>
        <v>0</v>
      </c>
      <c r="AV62" s="99">
        <f>'2019-07-1-4-5 - D.1.4.5-Z...'!J37</f>
        <v>0</v>
      </c>
      <c r="AW62" s="99">
        <f>'2019-07-1-4-5 - D.1.4.5-Z...'!J38</f>
        <v>0</v>
      </c>
      <c r="AX62" s="99">
        <f>'2019-07-1-4-5 - D.1.4.5-Z...'!J39</f>
        <v>0</v>
      </c>
      <c r="AY62" s="99">
        <f>'2019-07-1-4-5 - D.1.4.5-Z...'!J40</f>
        <v>0</v>
      </c>
      <c r="AZ62" s="99">
        <f>'2019-07-1-4-5 - D.1.4.5-Z...'!F37</f>
        <v>0</v>
      </c>
      <c r="BA62" s="99">
        <f>'2019-07-1-4-5 - D.1.4.5-Z...'!F38</f>
        <v>0</v>
      </c>
      <c r="BB62" s="99">
        <f>'2019-07-1-4-5 - D.1.4.5-Z...'!F39</f>
        <v>0</v>
      </c>
      <c r="BC62" s="99">
        <f>'2019-07-1-4-5 - D.1.4.5-Z...'!F40</f>
        <v>0</v>
      </c>
      <c r="BD62" s="101">
        <f>'2019-07-1-4-5 - D.1.4.5-Z...'!F41</f>
        <v>0</v>
      </c>
      <c r="BT62" s="102" t="s">
        <v>89</v>
      </c>
      <c r="BV62" s="102" t="s">
        <v>75</v>
      </c>
      <c r="BW62" s="102" t="s">
        <v>105</v>
      </c>
      <c r="BX62" s="102" t="s">
        <v>96</v>
      </c>
      <c r="CL62" s="102" t="s">
        <v>19</v>
      </c>
    </row>
    <row r="63" spans="1:90" s="3" customFormat="1" ht="25.5" customHeight="1">
      <c r="A63" s="103" t="s">
        <v>86</v>
      </c>
      <c r="B63" s="51"/>
      <c r="C63" s="96"/>
      <c r="D63" s="96"/>
      <c r="E63" s="96"/>
      <c r="F63" s="354" t="s">
        <v>106</v>
      </c>
      <c r="G63" s="354"/>
      <c r="H63" s="354"/>
      <c r="I63" s="354"/>
      <c r="J63" s="354"/>
      <c r="K63" s="96"/>
      <c r="L63" s="354" t="s">
        <v>107</v>
      </c>
      <c r="M63" s="354"/>
      <c r="N63" s="354"/>
      <c r="O63" s="354"/>
      <c r="P63" s="354"/>
      <c r="Q63" s="354"/>
      <c r="R63" s="354"/>
      <c r="S63" s="354"/>
      <c r="T63" s="354"/>
      <c r="U63" s="354"/>
      <c r="V63" s="354"/>
      <c r="W63" s="354"/>
      <c r="X63" s="354"/>
      <c r="Y63" s="354"/>
      <c r="Z63" s="354"/>
      <c r="AA63" s="354"/>
      <c r="AB63" s="354"/>
      <c r="AC63" s="354"/>
      <c r="AD63" s="354"/>
      <c r="AE63" s="354"/>
      <c r="AF63" s="354"/>
      <c r="AG63" s="347">
        <f>'2019-07-1-4-6-1 - D.1.4.6...'!J34</f>
        <v>0</v>
      </c>
      <c r="AH63" s="348"/>
      <c r="AI63" s="348"/>
      <c r="AJ63" s="348"/>
      <c r="AK63" s="348"/>
      <c r="AL63" s="348"/>
      <c r="AM63" s="348"/>
      <c r="AN63" s="347">
        <f t="shared" si="0"/>
        <v>0</v>
      </c>
      <c r="AO63" s="348"/>
      <c r="AP63" s="348"/>
      <c r="AQ63" s="97" t="s">
        <v>84</v>
      </c>
      <c r="AR63" s="53"/>
      <c r="AS63" s="98">
        <v>0</v>
      </c>
      <c r="AT63" s="99">
        <f t="shared" si="1"/>
        <v>0</v>
      </c>
      <c r="AU63" s="100">
        <f>'2019-07-1-4-6-1 - D.1.4.6...'!P93</f>
        <v>0</v>
      </c>
      <c r="AV63" s="99">
        <f>'2019-07-1-4-6-1 - D.1.4.6...'!J37</f>
        <v>0</v>
      </c>
      <c r="AW63" s="99">
        <f>'2019-07-1-4-6-1 - D.1.4.6...'!J38</f>
        <v>0</v>
      </c>
      <c r="AX63" s="99">
        <f>'2019-07-1-4-6-1 - D.1.4.6...'!J39</f>
        <v>0</v>
      </c>
      <c r="AY63" s="99">
        <f>'2019-07-1-4-6-1 - D.1.4.6...'!J40</f>
        <v>0</v>
      </c>
      <c r="AZ63" s="99">
        <f>'2019-07-1-4-6-1 - D.1.4.6...'!F37</f>
        <v>0</v>
      </c>
      <c r="BA63" s="99">
        <f>'2019-07-1-4-6-1 - D.1.4.6...'!F38</f>
        <v>0</v>
      </c>
      <c r="BB63" s="99">
        <f>'2019-07-1-4-6-1 - D.1.4.6...'!F39</f>
        <v>0</v>
      </c>
      <c r="BC63" s="99">
        <f>'2019-07-1-4-6-1 - D.1.4.6...'!F40</f>
        <v>0</v>
      </c>
      <c r="BD63" s="101">
        <f>'2019-07-1-4-6-1 - D.1.4.6...'!F41</f>
        <v>0</v>
      </c>
      <c r="BT63" s="102" t="s">
        <v>89</v>
      </c>
      <c r="BV63" s="102" t="s">
        <v>75</v>
      </c>
      <c r="BW63" s="102" t="s">
        <v>108</v>
      </c>
      <c r="BX63" s="102" t="s">
        <v>96</v>
      </c>
      <c r="CL63" s="102" t="s">
        <v>19</v>
      </c>
    </row>
    <row r="64" spans="1:90" s="3" customFormat="1" ht="25.5" customHeight="1">
      <c r="A64" s="103" t="s">
        <v>86</v>
      </c>
      <c r="B64" s="51"/>
      <c r="C64" s="96"/>
      <c r="D64" s="96"/>
      <c r="E64" s="354" t="s">
        <v>109</v>
      </c>
      <c r="F64" s="354"/>
      <c r="G64" s="354"/>
      <c r="H64" s="354"/>
      <c r="I64" s="354"/>
      <c r="J64" s="96"/>
      <c r="K64" s="354" t="s">
        <v>110</v>
      </c>
      <c r="L64" s="354"/>
      <c r="M64" s="354"/>
      <c r="N64" s="354"/>
      <c r="O64" s="354"/>
      <c r="P64" s="354"/>
      <c r="Q64" s="354"/>
      <c r="R64" s="354"/>
      <c r="S64" s="354"/>
      <c r="T64" s="354"/>
      <c r="U64" s="354"/>
      <c r="V64" s="354"/>
      <c r="W64" s="354"/>
      <c r="X64" s="354"/>
      <c r="Y64" s="354"/>
      <c r="Z64" s="354"/>
      <c r="AA64" s="354"/>
      <c r="AB64" s="354"/>
      <c r="AC64" s="354"/>
      <c r="AD64" s="354"/>
      <c r="AE64" s="354"/>
      <c r="AF64" s="354"/>
      <c r="AG64" s="347">
        <f>'2019-07-1-5-1 - D.1.5.1-I...'!J32</f>
        <v>0</v>
      </c>
      <c r="AH64" s="348"/>
      <c r="AI64" s="348"/>
      <c r="AJ64" s="348"/>
      <c r="AK64" s="348"/>
      <c r="AL64" s="348"/>
      <c r="AM64" s="348"/>
      <c r="AN64" s="347">
        <f t="shared" si="0"/>
        <v>0</v>
      </c>
      <c r="AO64" s="348"/>
      <c r="AP64" s="348"/>
      <c r="AQ64" s="97" t="s">
        <v>84</v>
      </c>
      <c r="AR64" s="53"/>
      <c r="AS64" s="98">
        <v>0</v>
      </c>
      <c r="AT64" s="99">
        <f t="shared" si="1"/>
        <v>0</v>
      </c>
      <c r="AU64" s="100">
        <f>'2019-07-1-5-1 - D.1.5.1-I...'!P88</f>
        <v>0</v>
      </c>
      <c r="AV64" s="99">
        <f>'2019-07-1-5-1 - D.1.5.1-I...'!J35</f>
        <v>0</v>
      </c>
      <c r="AW64" s="99">
        <f>'2019-07-1-5-1 - D.1.5.1-I...'!J36</f>
        <v>0</v>
      </c>
      <c r="AX64" s="99">
        <f>'2019-07-1-5-1 - D.1.5.1-I...'!J37</f>
        <v>0</v>
      </c>
      <c r="AY64" s="99">
        <f>'2019-07-1-5-1 - D.1.5.1-I...'!J38</f>
        <v>0</v>
      </c>
      <c r="AZ64" s="99">
        <f>'2019-07-1-5-1 - D.1.5.1-I...'!F35</f>
        <v>0</v>
      </c>
      <c r="BA64" s="99">
        <f>'2019-07-1-5-1 - D.1.5.1-I...'!F36</f>
        <v>0</v>
      </c>
      <c r="BB64" s="99">
        <f>'2019-07-1-5-1 - D.1.5.1-I...'!F37</f>
        <v>0</v>
      </c>
      <c r="BC64" s="99">
        <f>'2019-07-1-5-1 - D.1.5.1-I...'!F38</f>
        <v>0</v>
      </c>
      <c r="BD64" s="101">
        <f>'2019-07-1-5-1 - D.1.5.1-I...'!F39</f>
        <v>0</v>
      </c>
      <c r="BT64" s="102" t="s">
        <v>81</v>
      </c>
      <c r="BV64" s="102" t="s">
        <v>75</v>
      </c>
      <c r="BW64" s="102" t="s">
        <v>111</v>
      </c>
      <c r="BX64" s="102" t="s">
        <v>80</v>
      </c>
      <c r="CL64" s="102" t="s">
        <v>19</v>
      </c>
    </row>
    <row r="65" spans="1:90" s="3" customFormat="1" ht="25.5" customHeight="1">
      <c r="A65" s="103" t="s">
        <v>86</v>
      </c>
      <c r="B65" s="51"/>
      <c r="C65" s="96"/>
      <c r="D65" s="96"/>
      <c r="E65" s="354" t="s">
        <v>112</v>
      </c>
      <c r="F65" s="354"/>
      <c r="G65" s="354"/>
      <c r="H65" s="354"/>
      <c r="I65" s="354"/>
      <c r="J65" s="96"/>
      <c r="K65" s="354" t="s">
        <v>113</v>
      </c>
      <c r="L65" s="354"/>
      <c r="M65" s="354"/>
      <c r="N65" s="354"/>
      <c r="O65" s="354"/>
      <c r="P65" s="354"/>
      <c r="Q65" s="354"/>
      <c r="R65" s="354"/>
      <c r="S65" s="354"/>
      <c r="T65" s="354"/>
      <c r="U65" s="354"/>
      <c r="V65" s="354"/>
      <c r="W65" s="354"/>
      <c r="X65" s="354"/>
      <c r="Y65" s="354"/>
      <c r="Z65" s="354"/>
      <c r="AA65" s="354"/>
      <c r="AB65" s="354"/>
      <c r="AC65" s="354"/>
      <c r="AD65" s="354"/>
      <c r="AE65" s="354"/>
      <c r="AF65" s="354"/>
      <c r="AG65" s="347">
        <f>'2019-07-1-VON - Vedlejší ...'!J32</f>
        <v>0</v>
      </c>
      <c r="AH65" s="348"/>
      <c r="AI65" s="348"/>
      <c r="AJ65" s="348"/>
      <c r="AK65" s="348"/>
      <c r="AL65" s="348"/>
      <c r="AM65" s="348"/>
      <c r="AN65" s="347">
        <f t="shared" si="0"/>
        <v>0</v>
      </c>
      <c r="AO65" s="348"/>
      <c r="AP65" s="348"/>
      <c r="AQ65" s="97" t="s">
        <v>84</v>
      </c>
      <c r="AR65" s="53"/>
      <c r="AS65" s="104">
        <v>0</v>
      </c>
      <c r="AT65" s="105">
        <f t="shared" si="1"/>
        <v>0</v>
      </c>
      <c r="AU65" s="106">
        <f>'2019-07-1-VON - Vedlejší ...'!P92</f>
        <v>0</v>
      </c>
      <c r="AV65" s="105">
        <f>'2019-07-1-VON - Vedlejší ...'!J35</f>
        <v>0</v>
      </c>
      <c r="AW65" s="105">
        <f>'2019-07-1-VON - Vedlejší ...'!J36</f>
        <v>0</v>
      </c>
      <c r="AX65" s="105">
        <f>'2019-07-1-VON - Vedlejší ...'!J37</f>
        <v>0</v>
      </c>
      <c r="AY65" s="105">
        <f>'2019-07-1-VON - Vedlejší ...'!J38</f>
        <v>0</v>
      </c>
      <c r="AZ65" s="105">
        <f>'2019-07-1-VON - Vedlejší ...'!F35</f>
        <v>0</v>
      </c>
      <c r="BA65" s="105">
        <f>'2019-07-1-VON - Vedlejší ...'!F36</f>
        <v>0</v>
      </c>
      <c r="BB65" s="105">
        <f>'2019-07-1-VON - Vedlejší ...'!F37</f>
        <v>0</v>
      </c>
      <c r="BC65" s="105">
        <f>'2019-07-1-VON - Vedlejší ...'!F38</f>
        <v>0</v>
      </c>
      <c r="BD65" s="107">
        <f>'2019-07-1-VON - Vedlejší ...'!F39</f>
        <v>0</v>
      </c>
      <c r="BT65" s="102" t="s">
        <v>81</v>
      </c>
      <c r="BV65" s="102" t="s">
        <v>75</v>
      </c>
      <c r="BW65" s="102" t="s">
        <v>114</v>
      </c>
      <c r="BX65" s="102" t="s">
        <v>80</v>
      </c>
      <c r="CL65" s="102" t="s">
        <v>19</v>
      </c>
    </row>
    <row r="66" spans="2:44" s="1" customFormat="1" ht="30" customHeight="1">
      <c r="B66" s="35"/>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9"/>
    </row>
    <row r="67" spans="2:44" s="1" customFormat="1" ht="6.95" customHeight="1">
      <c r="B67" s="47"/>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39"/>
    </row>
  </sheetData>
  <sheetProtection algorithmName="SHA-512" hashValue="TEcMfXZFnJjNkKqXvem/pxdr2nPVVr6JA6AAvg6kVQ55xUq0ApAgyMATumt0l3XV8C2t9pkiS0rsu/lmv6pHsg==" saltValue="tJG39ZidQajOvXwtCuw3m/co7SFqLYR/F1OwIAZFWJhIKyA9NrHfjM5GIf3TGaBg/s8FFNwc/Ppk0U1dQahcwg==" spinCount="100000" sheet="1" objects="1" scenarios="1" formatColumns="0" formatRows="0"/>
  <mergeCells count="8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AS49:AT51"/>
    <mergeCell ref="AM50:AP50"/>
    <mergeCell ref="L45:AO45"/>
    <mergeCell ref="AM47:AN47"/>
    <mergeCell ref="AM49:AP49"/>
    <mergeCell ref="L33:P33"/>
    <mergeCell ref="AN61:AP61"/>
    <mergeCell ref="AN58:AP58"/>
    <mergeCell ref="AN59:AP59"/>
    <mergeCell ref="AN60:AP60"/>
    <mergeCell ref="L58:AF58"/>
    <mergeCell ref="K59:AF59"/>
    <mergeCell ref="L60:AF60"/>
    <mergeCell ref="L61:AF61"/>
    <mergeCell ref="AN52:AP52"/>
    <mergeCell ref="AG52:AM52"/>
    <mergeCell ref="AN55:AP55"/>
    <mergeCell ref="AG55:AM55"/>
    <mergeCell ref="AN56:AP56"/>
    <mergeCell ref="AG56:AM56"/>
    <mergeCell ref="AN57:AP57"/>
    <mergeCell ref="AN62:AP62"/>
    <mergeCell ref="AN63:AP63"/>
    <mergeCell ref="AN64:AP64"/>
    <mergeCell ref="AN65:AP65"/>
    <mergeCell ref="F62:J62"/>
    <mergeCell ref="AG64:AM64"/>
    <mergeCell ref="AG63:AM63"/>
    <mergeCell ref="AG65:AM65"/>
    <mergeCell ref="L62:AF62"/>
    <mergeCell ref="L63:AF63"/>
    <mergeCell ref="K64:AF64"/>
    <mergeCell ref="K65:AF65"/>
    <mergeCell ref="AG62:AM62"/>
    <mergeCell ref="F63:J63"/>
    <mergeCell ref="E64:I64"/>
    <mergeCell ref="E65:I65"/>
    <mergeCell ref="D55:H55"/>
    <mergeCell ref="E56:I56"/>
    <mergeCell ref="F57:J57"/>
    <mergeCell ref="F58:J58"/>
    <mergeCell ref="E59:I59"/>
    <mergeCell ref="AG60:AM60"/>
    <mergeCell ref="AG61:AM61"/>
    <mergeCell ref="C52:G52"/>
    <mergeCell ref="I52:AF52"/>
    <mergeCell ref="J55:AF55"/>
    <mergeCell ref="K56:AF56"/>
    <mergeCell ref="L57:AF57"/>
    <mergeCell ref="F60:J60"/>
    <mergeCell ref="F61:J61"/>
    <mergeCell ref="AG54:AM54"/>
    <mergeCell ref="AN54:AP54"/>
    <mergeCell ref="AG57:AM57"/>
    <mergeCell ref="AG58:AM58"/>
    <mergeCell ref="AG59:AM59"/>
  </mergeCells>
  <hyperlinks>
    <hyperlink ref="A57" location="'2019-07-1-1-1a - D.1.1a-R...'!C2" display="/"/>
    <hyperlink ref="A58" location="'2019-07-1-1-1b - D.1.1b-A...'!C2" display="/"/>
    <hyperlink ref="A60" location="'2019-07-1-4-3 - D.1.4.3-Z...'!C2" display="/"/>
    <hyperlink ref="A61" location="'2019-07-1-4-4 - D.1.4.4-Z...'!C2" display="/"/>
    <hyperlink ref="A62" location="'2019-07-1-4-5 - D.1.4.5-Z...'!C2" display="/"/>
    <hyperlink ref="A63" location="'2019-07-1-4-6-1 - D.1.4.6...'!C2" display="/"/>
    <hyperlink ref="A64" location="'2019-07-1-5-1 - D.1.5.1-I...'!C2" display="/"/>
    <hyperlink ref="A65" location="'2019-07-1-VON - Vedlejš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67" customWidth="1"/>
    <col min="2" max="2" width="1.7109375" style="267" customWidth="1"/>
    <col min="3" max="4" width="5.00390625" style="267" customWidth="1"/>
    <col min="5" max="5" width="11.7109375" style="267" customWidth="1"/>
    <col min="6" max="6" width="9.140625" style="267" customWidth="1"/>
    <col min="7" max="7" width="5.00390625" style="267" customWidth="1"/>
    <col min="8" max="8" width="77.8515625" style="267" customWidth="1"/>
    <col min="9" max="10" width="20.00390625" style="267" customWidth="1"/>
    <col min="11" max="11" width="1.7109375" style="267" customWidth="1"/>
  </cols>
  <sheetData>
    <row r="1" ht="37.5" customHeight="1"/>
    <row r="2" spans="2:11" ht="7.5" customHeight="1">
      <c r="B2" s="268"/>
      <c r="C2" s="269"/>
      <c r="D2" s="269"/>
      <c r="E2" s="269"/>
      <c r="F2" s="269"/>
      <c r="G2" s="269"/>
      <c r="H2" s="269"/>
      <c r="I2" s="269"/>
      <c r="J2" s="269"/>
      <c r="K2" s="270"/>
    </row>
    <row r="3" spans="2:11" s="16" customFormat="1" ht="45" customHeight="1">
      <c r="B3" s="271"/>
      <c r="C3" s="402" t="s">
        <v>1880</v>
      </c>
      <c r="D3" s="402"/>
      <c r="E3" s="402"/>
      <c r="F3" s="402"/>
      <c r="G3" s="402"/>
      <c r="H3" s="402"/>
      <c r="I3" s="402"/>
      <c r="J3" s="402"/>
      <c r="K3" s="272"/>
    </row>
    <row r="4" spans="2:11" ht="25.5" customHeight="1">
      <c r="B4" s="273"/>
      <c r="C4" s="404" t="s">
        <v>1881</v>
      </c>
      <c r="D4" s="404"/>
      <c r="E4" s="404"/>
      <c r="F4" s="404"/>
      <c r="G4" s="404"/>
      <c r="H4" s="404"/>
      <c r="I4" s="404"/>
      <c r="J4" s="404"/>
      <c r="K4" s="274"/>
    </row>
    <row r="5" spans="2:11" ht="5.25" customHeight="1">
      <c r="B5" s="273"/>
      <c r="C5" s="275"/>
      <c r="D5" s="275"/>
      <c r="E5" s="275"/>
      <c r="F5" s="275"/>
      <c r="G5" s="275"/>
      <c r="H5" s="275"/>
      <c r="I5" s="275"/>
      <c r="J5" s="275"/>
      <c r="K5" s="274"/>
    </row>
    <row r="6" spans="2:11" ht="15" customHeight="1">
      <c r="B6" s="273"/>
      <c r="C6" s="403" t="s">
        <v>1882</v>
      </c>
      <c r="D6" s="403"/>
      <c r="E6" s="403"/>
      <c r="F6" s="403"/>
      <c r="G6" s="403"/>
      <c r="H6" s="403"/>
      <c r="I6" s="403"/>
      <c r="J6" s="403"/>
      <c r="K6" s="274"/>
    </row>
    <row r="7" spans="2:11" ht="15" customHeight="1">
      <c r="B7" s="277"/>
      <c r="C7" s="403" t="s">
        <v>1883</v>
      </c>
      <c r="D7" s="403"/>
      <c r="E7" s="403"/>
      <c r="F7" s="403"/>
      <c r="G7" s="403"/>
      <c r="H7" s="403"/>
      <c r="I7" s="403"/>
      <c r="J7" s="403"/>
      <c r="K7" s="274"/>
    </row>
    <row r="8" spans="2:11" ht="12.75" customHeight="1">
      <c r="B8" s="277"/>
      <c r="C8" s="276"/>
      <c r="D8" s="276"/>
      <c r="E8" s="276"/>
      <c r="F8" s="276"/>
      <c r="G8" s="276"/>
      <c r="H8" s="276"/>
      <c r="I8" s="276"/>
      <c r="J8" s="276"/>
      <c r="K8" s="274"/>
    </row>
    <row r="9" spans="2:11" ht="15" customHeight="1">
      <c r="B9" s="277"/>
      <c r="C9" s="403" t="s">
        <v>1884</v>
      </c>
      <c r="D9" s="403"/>
      <c r="E9" s="403"/>
      <c r="F9" s="403"/>
      <c r="G9" s="403"/>
      <c r="H9" s="403"/>
      <c r="I9" s="403"/>
      <c r="J9" s="403"/>
      <c r="K9" s="274"/>
    </row>
    <row r="10" spans="2:11" ht="15" customHeight="1">
      <c r="B10" s="277"/>
      <c r="C10" s="276"/>
      <c r="D10" s="403" t="s">
        <v>1885</v>
      </c>
      <c r="E10" s="403"/>
      <c r="F10" s="403"/>
      <c r="G10" s="403"/>
      <c r="H10" s="403"/>
      <c r="I10" s="403"/>
      <c r="J10" s="403"/>
      <c r="K10" s="274"/>
    </row>
    <row r="11" spans="2:11" ht="15" customHeight="1">
      <c r="B11" s="277"/>
      <c r="C11" s="278"/>
      <c r="D11" s="403" t="s">
        <v>1886</v>
      </c>
      <c r="E11" s="403"/>
      <c r="F11" s="403"/>
      <c r="G11" s="403"/>
      <c r="H11" s="403"/>
      <c r="I11" s="403"/>
      <c r="J11" s="403"/>
      <c r="K11" s="274"/>
    </row>
    <row r="12" spans="2:11" ht="15" customHeight="1">
      <c r="B12" s="277"/>
      <c r="C12" s="278"/>
      <c r="D12" s="276"/>
      <c r="E12" s="276"/>
      <c r="F12" s="276"/>
      <c r="G12" s="276"/>
      <c r="H12" s="276"/>
      <c r="I12" s="276"/>
      <c r="J12" s="276"/>
      <c r="K12" s="274"/>
    </row>
    <row r="13" spans="2:11" ht="15" customHeight="1">
      <c r="B13" s="277"/>
      <c r="C13" s="278"/>
      <c r="D13" s="279" t="s">
        <v>1887</v>
      </c>
      <c r="E13" s="276"/>
      <c r="F13" s="276"/>
      <c r="G13" s="276"/>
      <c r="H13" s="276"/>
      <c r="I13" s="276"/>
      <c r="J13" s="276"/>
      <c r="K13" s="274"/>
    </row>
    <row r="14" spans="2:11" ht="12.75" customHeight="1">
      <c r="B14" s="277"/>
      <c r="C14" s="278"/>
      <c r="D14" s="278"/>
      <c r="E14" s="278"/>
      <c r="F14" s="278"/>
      <c r="G14" s="278"/>
      <c r="H14" s="278"/>
      <c r="I14" s="278"/>
      <c r="J14" s="278"/>
      <c r="K14" s="274"/>
    </row>
    <row r="15" spans="2:11" ht="15" customHeight="1">
      <c r="B15" s="277"/>
      <c r="C15" s="278"/>
      <c r="D15" s="403" t="s">
        <v>1888</v>
      </c>
      <c r="E15" s="403"/>
      <c r="F15" s="403"/>
      <c r="G15" s="403"/>
      <c r="H15" s="403"/>
      <c r="I15" s="403"/>
      <c r="J15" s="403"/>
      <c r="K15" s="274"/>
    </row>
    <row r="16" spans="2:11" ht="15" customHeight="1">
      <c r="B16" s="277"/>
      <c r="C16" s="278"/>
      <c r="D16" s="403" t="s">
        <v>1889</v>
      </c>
      <c r="E16" s="403"/>
      <c r="F16" s="403"/>
      <c r="G16" s="403"/>
      <c r="H16" s="403"/>
      <c r="I16" s="403"/>
      <c r="J16" s="403"/>
      <c r="K16" s="274"/>
    </row>
    <row r="17" spans="2:11" ht="15" customHeight="1">
      <c r="B17" s="277"/>
      <c r="C17" s="278"/>
      <c r="D17" s="403" t="s">
        <v>1890</v>
      </c>
      <c r="E17" s="403"/>
      <c r="F17" s="403"/>
      <c r="G17" s="403"/>
      <c r="H17" s="403"/>
      <c r="I17" s="403"/>
      <c r="J17" s="403"/>
      <c r="K17" s="274"/>
    </row>
    <row r="18" spans="2:11" ht="15" customHeight="1">
      <c r="B18" s="277"/>
      <c r="C18" s="278"/>
      <c r="D18" s="278"/>
      <c r="E18" s="280" t="s">
        <v>78</v>
      </c>
      <c r="F18" s="403" t="s">
        <v>1891</v>
      </c>
      <c r="G18" s="403"/>
      <c r="H18" s="403"/>
      <c r="I18" s="403"/>
      <c r="J18" s="403"/>
      <c r="K18" s="274"/>
    </row>
    <row r="19" spans="2:11" ht="15" customHeight="1">
      <c r="B19" s="277"/>
      <c r="C19" s="278"/>
      <c r="D19" s="278"/>
      <c r="E19" s="280" t="s">
        <v>1892</v>
      </c>
      <c r="F19" s="403" t="s">
        <v>1893</v>
      </c>
      <c r="G19" s="403"/>
      <c r="H19" s="403"/>
      <c r="I19" s="403"/>
      <c r="J19" s="403"/>
      <c r="K19" s="274"/>
    </row>
    <row r="20" spans="2:11" ht="15" customHeight="1">
      <c r="B20" s="277"/>
      <c r="C20" s="278"/>
      <c r="D20" s="278"/>
      <c r="E20" s="280" t="s">
        <v>1894</v>
      </c>
      <c r="F20" s="403" t="s">
        <v>1895</v>
      </c>
      <c r="G20" s="403"/>
      <c r="H20" s="403"/>
      <c r="I20" s="403"/>
      <c r="J20" s="403"/>
      <c r="K20" s="274"/>
    </row>
    <row r="21" spans="2:11" ht="15" customHeight="1">
      <c r="B21" s="277"/>
      <c r="C21" s="278"/>
      <c r="D21" s="278"/>
      <c r="E21" s="280" t="s">
        <v>1896</v>
      </c>
      <c r="F21" s="403" t="s">
        <v>113</v>
      </c>
      <c r="G21" s="403"/>
      <c r="H21" s="403"/>
      <c r="I21" s="403"/>
      <c r="J21" s="403"/>
      <c r="K21" s="274"/>
    </row>
    <row r="22" spans="2:11" ht="15" customHeight="1">
      <c r="B22" s="277"/>
      <c r="C22" s="278"/>
      <c r="D22" s="278"/>
      <c r="E22" s="280" t="s">
        <v>1897</v>
      </c>
      <c r="F22" s="403" t="s">
        <v>1445</v>
      </c>
      <c r="G22" s="403"/>
      <c r="H22" s="403"/>
      <c r="I22" s="403"/>
      <c r="J22" s="403"/>
      <c r="K22" s="274"/>
    </row>
    <row r="23" spans="2:11" ht="15" customHeight="1">
      <c r="B23" s="277"/>
      <c r="C23" s="278"/>
      <c r="D23" s="278"/>
      <c r="E23" s="280" t="s">
        <v>84</v>
      </c>
      <c r="F23" s="403" t="s">
        <v>1898</v>
      </c>
      <c r="G23" s="403"/>
      <c r="H23" s="403"/>
      <c r="I23" s="403"/>
      <c r="J23" s="403"/>
      <c r="K23" s="274"/>
    </row>
    <row r="24" spans="2:11" ht="12.75" customHeight="1">
      <c r="B24" s="277"/>
      <c r="C24" s="278"/>
      <c r="D24" s="278"/>
      <c r="E24" s="278"/>
      <c r="F24" s="278"/>
      <c r="G24" s="278"/>
      <c r="H24" s="278"/>
      <c r="I24" s="278"/>
      <c r="J24" s="278"/>
      <c r="K24" s="274"/>
    </row>
    <row r="25" spans="2:11" ht="15" customHeight="1">
      <c r="B25" s="277"/>
      <c r="C25" s="403" t="s">
        <v>1899</v>
      </c>
      <c r="D25" s="403"/>
      <c r="E25" s="403"/>
      <c r="F25" s="403"/>
      <c r="G25" s="403"/>
      <c r="H25" s="403"/>
      <c r="I25" s="403"/>
      <c r="J25" s="403"/>
      <c r="K25" s="274"/>
    </row>
    <row r="26" spans="2:11" ht="15" customHeight="1">
      <c r="B26" s="277"/>
      <c r="C26" s="403" t="s">
        <v>1900</v>
      </c>
      <c r="D26" s="403"/>
      <c r="E26" s="403"/>
      <c r="F26" s="403"/>
      <c r="G26" s="403"/>
      <c r="H26" s="403"/>
      <c r="I26" s="403"/>
      <c r="J26" s="403"/>
      <c r="K26" s="274"/>
    </row>
    <row r="27" spans="2:11" ht="15" customHeight="1">
      <c r="B27" s="277"/>
      <c r="C27" s="276"/>
      <c r="D27" s="403" t="s">
        <v>1901</v>
      </c>
      <c r="E27" s="403"/>
      <c r="F27" s="403"/>
      <c r="G27" s="403"/>
      <c r="H27" s="403"/>
      <c r="I27" s="403"/>
      <c r="J27" s="403"/>
      <c r="K27" s="274"/>
    </row>
    <row r="28" spans="2:11" ht="15" customHeight="1">
      <c r="B28" s="277"/>
      <c r="C28" s="278"/>
      <c r="D28" s="403" t="s">
        <v>1902</v>
      </c>
      <c r="E28" s="403"/>
      <c r="F28" s="403"/>
      <c r="G28" s="403"/>
      <c r="H28" s="403"/>
      <c r="I28" s="403"/>
      <c r="J28" s="403"/>
      <c r="K28" s="274"/>
    </row>
    <row r="29" spans="2:11" ht="12.75" customHeight="1">
      <c r="B29" s="277"/>
      <c r="C29" s="278"/>
      <c r="D29" s="278"/>
      <c r="E29" s="278"/>
      <c r="F29" s="278"/>
      <c r="G29" s="278"/>
      <c r="H29" s="278"/>
      <c r="I29" s="278"/>
      <c r="J29" s="278"/>
      <c r="K29" s="274"/>
    </row>
    <row r="30" spans="2:11" ht="15" customHeight="1">
      <c r="B30" s="277"/>
      <c r="C30" s="278"/>
      <c r="D30" s="403" t="s">
        <v>1903</v>
      </c>
      <c r="E30" s="403"/>
      <c r="F30" s="403"/>
      <c r="G30" s="403"/>
      <c r="H30" s="403"/>
      <c r="I30" s="403"/>
      <c r="J30" s="403"/>
      <c r="K30" s="274"/>
    </row>
    <row r="31" spans="2:11" ht="15" customHeight="1">
      <c r="B31" s="277"/>
      <c r="C31" s="278"/>
      <c r="D31" s="403" t="s">
        <v>1904</v>
      </c>
      <c r="E31" s="403"/>
      <c r="F31" s="403"/>
      <c r="G31" s="403"/>
      <c r="H31" s="403"/>
      <c r="I31" s="403"/>
      <c r="J31" s="403"/>
      <c r="K31" s="274"/>
    </row>
    <row r="32" spans="2:11" ht="12.75" customHeight="1">
      <c r="B32" s="277"/>
      <c r="C32" s="278"/>
      <c r="D32" s="278"/>
      <c r="E32" s="278"/>
      <c r="F32" s="278"/>
      <c r="G32" s="278"/>
      <c r="H32" s="278"/>
      <c r="I32" s="278"/>
      <c r="J32" s="278"/>
      <c r="K32" s="274"/>
    </row>
    <row r="33" spans="2:11" ht="15" customHeight="1">
      <c r="B33" s="277"/>
      <c r="C33" s="278"/>
      <c r="D33" s="403" t="s">
        <v>1905</v>
      </c>
      <c r="E33" s="403"/>
      <c r="F33" s="403"/>
      <c r="G33" s="403"/>
      <c r="H33" s="403"/>
      <c r="I33" s="403"/>
      <c r="J33" s="403"/>
      <c r="K33" s="274"/>
    </row>
    <row r="34" spans="2:11" ht="15" customHeight="1">
      <c r="B34" s="277"/>
      <c r="C34" s="278"/>
      <c r="D34" s="403" t="s">
        <v>1906</v>
      </c>
      <c r="E34" s="403"/>
      <c r="F34" s="403"/>
      <c r="G34" s="403"/>
      <c r="H34" s="403"/>
      <c r="I34" s="403"/>
      <c r="J34" s="403"/>
      <c r="K34" s="274"/>
    </row>
    <row r="35" spans="2:11" ht="15" customHeight="1">
      <c r="B35" s="277"/>
      <c r="C35" s="278"/>
      <c r="D35" s="403" t="s">
        <v>1907</v>
      </c>
      <c r="E35" s="403"/>
      <c r="F35" s="403"/>
      <c r="G35" s="403"/>
      <c r="H35" s="403"/>
      <c r="I35" s="403"/>
      <c r="J35" s="403"/>
      <c r="K35" s="274"/>
    </row>
    <row r="36" spans="2:11" ht="15" customHeight="1">
      <c r="B36" s="277"/>
      <c r="C36" s="278"/>
      <c r="D36" s="276"/>
      <c r="E36" s="279" t="s">
        <v>154</v>
      </c>
      <c r="F36" s="276"/>
      <c r="G36" s="403" t="s">
        <v>1908</v>
      </c>
      <c r="H36" s="403"/>
      <c r="I36" s="403"/>
      <c r="J36" s="403"/>
      <c r="K36" s="274"/>
    </row>
    <row r="37" spans="2:11" ht="30.75" customHeight="1">
      <c r="B37" s="277"/>
      <c r="C37" s="278"/>
      <c r="D37" s="276"/>
      <c r="E37" s="279" t="s">
        <v>1909</v>
      </c>
      <c r="F37" s="276"/>
      <c r="G37" s="403" t="s">
        <v>1910</v>
      </c>
      <c r="H37" s="403"/>
      <c r="I37" s="403"/>
      <c r="J37" s="403"/>
      <c r="K37" s="274"/>
    </row>
    <row r="38" spans="2:11" ht="15" customHeight="1">
      <c r="B38" s="277"/>
      <c r="C38" s="278"/>
      <c r="D38" s="276"/>
      <c r="E38" s="279" t="s">
        <v>54</v>
      </c>
      <c r="F38" s="276"/>
      <c r="G38" s="403" t="s">
        <v>1911</v>
      </c>
      <c r="H38" s="403"/>
      <c r="I38" s="403"/>
      <c r="J38" s="403"/>
      <c r="K38" s="274"/>
    </row>
    <row r="39" spans="2:11" ht="15" customHeight="1">
      <c r="B39" s="277"/>
      <c r="C39" s="278"/>
      <c r="D39" s="276"/>
      <c r="E39" s="279" t="s">
        <v>55</v>
      </c>
      <c r="F39" s="276"/>
      <c r="G39" s="403" t="s">
        <v>1912</v>
      </c>
      <c r="H39" s="403"/>
      <c r="I39" s="403"/>
      <c r="J39" s="403"/>
      <c r="K39" s="274"/>
    </row>
    <row r="40" spans="2:11" ht="15" customHeight="1">
      <c r="B40" s="277"/>
      <c r="C40" s="278"/>
      <c r="D40" s="276"/>
      <c r="E40" s="279" t="s">
        <v>155</v>
      </c>
      <c r="F40" s="276"/>
      <c r="G40" s="403" t="s">
        <v>1913</v>
      </c>
      <c r="H40" s="403"/>
      <c r="I40" s="403"/>
      <c r="J40" s="403"/>
      <c r="K40" s="274"/>
    </row>
    <row r="41" spans="2:11" ht="15" customHeight="1">
      <c r="B41" s="277"/>
      <c r="C41" s="278"/>
      <c r="D41" s="276"/>
      <c r="E41" s="279" t="s">
        <v>156</v>
      </c>
      <c r="F41" s="276"/>
      <c r="G41" s="403" t="s">
        <v>1914</v>
      </c>
      <c r="H41" s="403"/>
      <c r="I41" s="403"/>
      <c r="J41" s="403"/>
      <c r="K41" s="274"/>
    </row>
    <row r="42" spans="2:11" ht="15" customHeight="1">
      <c r="B42" s="277"/>
      <c r="C42" s="278"/>
      <c r="D42" s="276"/>
      <c r="E42" s="279" t="s">
        <v>1915</v>
      </c>
      <c r="F42" s="276"/>
      <c r="G42" s="403" t="s">
        <v>1916</v>
      </c>
      <c r="H42" s="403"/>
      <c r="I42" s="403"/>
      <c r="J42" s="403"/>
      <c r="K42" s="274"/>
    </row>
    <row r="43" spans="2:11" ht="15" customHeight="1">
      <c r="B43" s="277"/>
      <c r="C43" s="278"/>
      <c r="D43" s="276"/>
      <c r="E43" s="279"/>
      <c r="F43" s="276"/>
      <c r="G43" s="403" t="s">
        <v>1917</v>
      </c>
      <c r="H43" s="403"/>
      <c r="I43" s="403"/>
      <c r="J43" s="403"/>
      <c r="K43" s="274"/>
    </row>
    <row r="44" spans="2:11" ht="15" customHeight="1">
      <c r="B44" s="277"/>
      <c r="C44" s="278"/>
      <c r="D44" s="276"/>
      <c r="E44" s="279" t="s">
        <v>1918</v>
      </c>
      <c r="F44" s="276"/>
      <c r="G44" s="403" t="s">
        <v>1919</v>
      </c>
      <c r="H44" s="403"/>
      <c r="I44" s="403"/>
      <c r="J44" s="403"/>
      <c r="K44" s="274"/>
    </row>
    <row r="45" spans="2:11" ht="15" customHeight="1">
      <c r="B45" s="277"/>
      <c r="C45" s="278"/>
      <c r="D45" s="276"/>
      <c r="E45" s="279" t="s">
        <v>158</v>
      </c>
      <c r="F45" s="276"/>
      <c r="G45" s="403" t="s">
        <v>1920</v>
      </c>
      <c r="H45" s="403"/>
      <c r="I45" s="403"/>
      <c r="J45" s="403"/>
      <c r="K45" s="274"/>
    </row>
    <row r="46" spans="2:11" ht="12.75" customHeight="1">
      <c r="B46" s="277"/>
      <c r="C46" s="278"/>
      <c r="D46" s="276"/>
      <c r="E46" s="276"/>
      <c r="F46" s="276"/>
      <c r="G46" s="276"/>
      <c r="H46" s="276"/>
      <c r="I46" s="276"/>
      <c r="J46" s="276"/>
      <c r="K46" s="274"/>
    </row>
    <row r="47" spans="2:11" ht="15" customHeight="1">
      <c r="B47" s="277"/>
      <c r="C47" s="278"/>
      <c r="D47" s="403" t="s">
        <v>1921</v>
      </c>
      <c r="E47" s="403"/>
      <c r="F47" s="403"/>
      <c r="G47" s="403"/>
      <c r="H47" s="403"/>
      <c r="I47" s="403"/>
      <c r="J47" s="403"/>
      <c r="K47" s="274"/>
    </row>
    <row r="48" spans="2:11" ht="15" customHeight="1">
      <c r="B48" s="277"/>
      <c r="C48" s="278"/>
      <c r="D48" s="278"/>
      <c r="E48" s="403" t="s">
        <v>1922</v>
      </c>
      <c r="F48" s="403"/>
      <c r="G48" s="403"/>
      <c r="H48" s="403"/>
      <c r="I48" s="403"/>
      <c r="J48" s="403"/>
      <c r="K48" s="274"/>
    </row>
    <row r="49" spans="2:11" ht="15" customHeight="1">
      <c r="B49" s="277"/>
      <c r="C49" s="278"/>
      <c r="D49" s="278"/>
      <c r="E49" s="403" t="s">
        <v>1923</v>
      </c>
      <c r="F49" s="403"/>
      <c r="G49" s="403"/>
      <c r="H49" s="403"/>
      <c r="I49" s="403"/>
      <c r="J49" s="403"/>
      <c r="K49" s="274"/>
    </row>
    <row r="50" spans="2:11" ht="15" customHeight="1">
      <c r="B50" s="277"/>
      <c r="C50" s="278"/>
      <c r="D50" s="278"/>
      <c r="E50" s="403" t="s">
        <v>1924</v>
      </c>
      <c r="F50" s="403"/>
      <c r="G50" s="403"/>
      <c r="H50" s="403"/>
      <c r="I50" s="403"/>
      <c r="J50" s="403"/>
      <c r="K50" s="274"/>
    </row>
    <row r="51" spans="2:11" ht="15" customHeight="1">
      <c r="B51" s="277"/>
      <c r="C51" s="278"/>
      <c r="D51" s="403" t="s">
        <v>1925</v>
      </c>
      <c r="E51" s="403"/>
      <c r="F51" s="403"/>
      <c r="G51" s="403"/>
      <c r="H51" s="403"/>
      <c r="I51" s="403"/>
      <c r="J51" s="403"/>
      <c r="K51" s="274"/>
    </row>
    <row r="52" spans="2:11" ht="25.5" customHeight="1">
      <c r="B52" s="273"/>
      <c r="C52" s="404" t="s">
        <v>1926</v>
      </c>
      <c r="D52" s="404"/>
      <c r="E52" s="404"/>
      <c r="F52" s="404"/>
      <c r="G52" s="404"/>
      <c r="H52" s="404"/>
      <c r="I52" s="404"/>
      <c r="J52" s="404"/>
      <c r="K52" s="274"/>
    </row>
    <row r="53" spans="2:11" ht="5.25" customHeight="1">
      <c r="B53" s="273"/>
      <c r="C53" s="275"/>
      <c r="D53" s="275"/>
      <c r="E53" s="275"/>
      <c r="F53" s="275"/>
      <c r="G53" s="275"/>
      <c r="H53" s="275"/>
      <c r="I53" s="275"/>
      <c r="J53" s="275"/>
      <c r="K53" s="274"/>
    </row>
    <row r="54" spans="2:11" ht="15" customHeight="1">
      <c r="B54" s="273"/>
      <c r="C54" s="403" t="s">
        <v>1927</v>
      </c>
      <c r="D54" s="403"/>
      <c r="E54" s="403"/>
      <c r="F54" s="403"/>
      <c r="G54" s="403"/>
      <c r="H54" s="403"/>
      <c r="I54" s="403"/>
      <c r="J54" s="403"/>
      <c r="K54" s="274"/>
    </row>
    <row r="55" spans="2:11" ht="15" customHeight="1">
      <c r="B55" s="273"/>
      <c r="C55" s="403" t="s">
        <v>1928</v>
      </c>
      <c r="D55" s="403"/>
      <c r="E55" s="403"/>
      <c r="F55" s="403"/>
      <c r="G55" s="403"/>
      <c r="H55" s="403"/>
      <c r="I55" s="403"/>
      <c r="J55" s="403"/>
      <c r="K55" s="274"/>
    </row>
    <row r="56" spans="2:11" ht="12.75" customHeight="1">
      <c r="B56" s="273"/>
      <c r="C56" s="276"/>
      <c r="D56" s="276"/>
      <c r="E56" s="276"/>
      <c r="F56" s="276"/>
      <c r="G56" s="276"/>
      <c r="H56" s="276"/>
      <c r="I56" s="276"/>
      <c r="J56" s="276"/>
      <c r="K56" s="274"/>
    </row>
    <row r="57" spans="2:11" ht="15" customHeight="1">
      <c r="B57" s="273"/>
      <c r="C57" s="403" t="s">
        <v>1929</v>
      </c>
      <c r="D57" s="403"/>
      <c r="E57" s="403"/>
      <c r="F57" s="403"/>
      <c r="G57" s="403"/>
      <c r="H57" s="403"/>
      <c r="I57" s="403"/>
      <c r="J57" s="403"/>
      <c r="K57" s="274"/>
    </row>
    <row r="58" spans="2:11" ht="15" customHeight="1">
      <c r="B58" s="273"/>
      <c r="C58" s="278"/>
      <c r="D58" s="403" t="s">
        <v>1930</v>
      </c>
      <c r="E58" s="403"/>
      <c r="F58" s="403"/>
      <c r="G58" s="403"/>
      <c r="H58" s="403"/>
      <c r="I58" s="403"/>
      <c r="J58" s="403"/>
      <c r="K58" s="274"/>
    </row>
    <row r="59" spans="2:11" ht="15" customHeight="1">
      <c r="B59" s="273"/>
      <c r="C59" s="278"/>
      <c r="D59" s="403" t="s">
        <v>1931</v>
      </c>
      <c r="E59" s="403"/>
      <c r="F59" s="403"/>
      <c r="G59" s="403"/>
      <c r="H59" s="403"/>
      <c r="I59" s="403"/>
      <c r="J59" s="403"/>
      <c r="K59" s="274"/>
    </row>
    <row r="60" spans="2:11" ht="15" customHeight="1">
      <c r="B60" s="273"/>
      <c r="C60" s="278"/>
      <c r="D60" s="403" t="s">
        <v>1932</v>
      </c>
      <c r="E60" s="403"/>
      <c r="F60" s="403"/>
      <c r="G60" s="403"/>
      <c r="H60" s="403"/>
      <c r="I60" s="403"/>
      <c r="J60" s="403"/>
      <c r="K60" s="274"/>
    </row>
    <row r="61" spans="2:11" ht="15" customHeight="1">
      <c r="B61" s="273"/>
      <c r="C61" s="278"/>
      <c r="D61" s="403" t="s">
        <v>1933</v>
      </c>
      <c r="E61" s="403"/>
      <c r="F61" s="403"/>
      <c r="G61" s="403"/>
      <c r="H61" s="403"/>
      <c r="I61" s="403"/>
      <c r="J61" s="403"/>
      <c r="K61" s="274"/>
    </row>
    <row r="62" spans="2:11" ht="15" customHeight="1">
      <c r="B62" s="273"/>
      <c r="C62" s="278"/>
      <c r="D62" s="405" t="s">
        <v>1934</v>
      </c>
      <c r="E62" s="405"/>
      <c r="F62" s="405"/>
      <c r="G62" s="405"/>
      <c r="H62" s="405"/>
      <c r="I62" s="405"/>
      <c r="J62" s="405"/>
      <c r="K62" s="274"/>
    </row>
    <row r="63" spans="2:11" ht="15" customHeight="1">
      <c r="B63" s="273"/>
      <c r="C63" s="278"/>
      <c r="D63" s="403" t="s">
        <v>1935</v>
      </c>
      <c r="E63" s="403"/>
      <c r="F63" s="403"/>
      <c r="G63" s="403"/>
      <c r="H63" s="403"/>
      <c r="I63" s="403"/>
      <c r="J63" s="403"/>
      <c r="K63" s="274"/>
    </row>
    <row r="64" spans="2:11" ht="12.75" customHeight="1">
      <c r="B64" s="273"/>
      <c r="C64" s="278"/>
      <c r="D64" s="278"/>
      <c r="E64" s="281"/>
      <c r="F64" s="278"/>
      <c r="G64" s="278"/>
      <c r="H64" s="278"/>
      <c r="I64" s="278"/>
      <c r="J64" s="278"/>
      <c r="K64" s="274"/>
    </row>
    <row r="65" spans="2:11" ht="15" customHeight="1">
      <c r="B65" s="273"/>
      <c r="C65" s="278"/>
      <c r="D65" s="403" t="s">
        <v>1936</v>
      </c>
      <c r="E65" s="403"/>
      <c r="F65" s="403"/>
      <c r="G65" s="403"/>
      <c r="H65" s="403"/>
      <c r="I65" s="403"/>
      <c r="J65" s="403"/>
      <c r="K65" s="274"/>
    </row>
    <row r="66" spans="2:11" ht="15" customHeight="1">
      <c r="B66" s="273"/>
      <c r="C66" s="278"/>
      <c r="D66" s="405" t="s">
        <v>1937</v>
      </c>
      <c r="E66" s="405"/>
      <c r="F66" s="405"/>
      <c r="G66" s="405"/>
      <c r="H66" s="405"/>
      <c r="I66" s="405"/>
      <c r="J66" s="405"/>
      <c r="K66" s="274"/>
    </row>
    <row r="67" spans="2:11" ht="15" customHeight="1">
      <c r="B67" s="273"/>
      <c r="C67" s="278"/>
      <c r="D67" s="403" t="s">
        <v>1938</v>
      </c>
      <c r="E67" s="403"/>
      <c r="F67" s="403"/>
      <c r="G67" s="403"/>
      <c r="H67" s="403"/>
      <c r="I67" s="403"/>
      <c r="J67" s="403"/>
      <c r="K67" s="274"/>
    </row>
    <row r="68" spans="2:11" ht="15" customHeight="1">
      <c r="B68" s="273"/>
      <c r="C68" s="278"/>
      <c r="D68" s="403" t="s">
        <v>1939</v>
      </c>
      <c r="E68" s="403"/>
      <c r="F68" s="403"/>
      <c r="G68" s="403"/>
      <c r="H68" s="403"/>
      <c r="I68" s="403"/>
      <c r="J68" s="403"/>
      <c r="K68" s="274"/>
    </row>
    <row r="69" spans="2:11" ht="15" customHeight="1">
      <c r="B69" s="273"/>
      <c r="C69" s="278"/>
      <c r="D69" s="403" t="s">
        <v>1940</v>
      </c>
      <c r="E69" s="403"/>
      <c r="F69" s="403"/>
      <c r="G69" s="403"/>
      <c r="H69" s="403"/>
      <c r="I69" s="403"/>
      <c r="J69" s="403"/>
      <c r="K69" s="274"/>
    </row>
    <row r="70" spans="2:11" ht="15" customHeight="1">
      <c r="B70" s="273"/>
      <c r="C70" s="278"/>
      <c r="D70" s="403" t="s">
        <v>1941</v>
      </c>
      <c r="E70" s="403"/>
      <c r="F70" s="403"/>
      <c r="G70" s="403"/>
      <c r="H70" s="403"/>
      <c r="I70" s="403"/>
      <c r="J70" s="403"/>
      <c r="K70" s="274"/>
    </row>
    <row r="71" spans="2:11" ht="12.75" customHeight="1">
      <c r="B71" s="282"/>
      <c r="C71" s="283"/>
      <c r="D71" s="283"/>
      <c r="E71" s="283"/>
      <c r="F71" s="283"/>
      <c r="G71" s="283"/>
      <c r="H71" s="283"/>
      <c r="I71" s="283"/>
      <c r="J71" s="283"/>
      <c r="K71" s="284"/>
    </row>
    <row r="72" spans="2:11" ht="18.75" customHeight="1">
      <c r="B72" s="285"/>
      <c r="C72" s="285"/>
      <c r="D72" s="285"/>
      <c r="E72" s="285"/>
      <c r="F72" s="285"/>
      <c r="G72" s="285"/>
      <c r="H72" s="285"/>
      <c r="I72" s="285"/>
      <c r="J72" s="285"/>
      <c r="K72" s="286"/>
    </row>
    <row r="73" spans="2:11" ht="18.75" customHeight="1">
      <c r="B73" s="286"/>
      <c r="C73" s="286"/>
      <c r="D73" s="286"/>
      <c r="E73" s="286"/>
      <c r="F73" s="286"/>
      <c r="G73" s="286"/>
      <c r="H73" s="286"/>
      <c r="I73" s="286"/>
      <c r="J73" s="286"/>
      <c r="K73" s="286"/>
    </row>
    <row r="74" spans="2:11" ht="7.5" customHeight="1">
      <c r="B74" s="287"/>
      <c r="C74" s="288"/>
      <c r="D74" s="288"/>
      <c r="E74" s="288"/>
      <c r="F74" s="288"/>
      <c r="G74" s="288"/>
      <c r="H74" s="288"/>
      <c r="I74" s="288"/>
      <c r="J74" s="288"/>
      <c r="K74" s="289"/>
    </row>
    <row r="75" spans="2:11" ht="45" customHeight="1">
      <c r="B75" s="290"/>
      <c r="C75" s="406" t="s">
        <v>1942</v>
      </c>
      <c r="D75" s="406"/>
      <c r="E75" s="406"/>
      <c r="F75" s="406"/>
      <c r="G75" s="406"/>
      <c r="H75" s="406"/>
      <c r="I75" s="406"/>
      <c r="J75" s="406"/>
      <c r="K75" s="291"/>
    </row>
    <row r="76" spans="2:11" ht="17.25" customHeight="1">
      <c r="B76" s="290"/>
      <c r="C76" s="292" t="s">
        <v>1943</v>
      </c>
      <c r="D76" s="292"/>
      <c r="E76" s="292"/>
      <c r="F76" s="292" t="s">
        <v>1944</v>
      </c>
      <c r="G76" s="293"/>
      <c r="H76" s="292" t="s">
        <v>55</v>
      </c>
      <c r="I76" s="292" t="s">
        <v>58</v>
      </c>
      <c r="J76" s="292" t="s">
        <v>1945</v>
      </c>
      <c r="K76" s="291"/>
    </row>
    <row r="77" spans="2:11" ht="17.25" customHeight="1">
      <c r="B77" s="290"/>
      <c r="C77" s="294" t="s">
        <v>1946</v>
      </c>
      <c r="D77" s="294"/>
      <c r="E77" s="294"/>
      <c r="F77" s="295" t="s">
        <v>1947</v>
      </c>
      <c r="G77" s="296"/>
      <c r="H77" s="294"/>
      <c r="I77" s="294"/>
      <c r="J77" s="294" t="s">
        <v>1948</v>
      </c>
      <c r="K77" s="291"/>
    </row>
    <row r="78" spans="2:11" ht="5.25" customHeight="1">
      <c r="B78" s="290"/>
      <c r="C78" s="297"/>
      <c r="D78" s="297"/>
      <c r="E78" s="297"/>
      <c r="F78" s="297"/>
      <c r="G78" s="298"/>
      <c r="H78" s="297"/>
      <c r="I78" s="297"/>
      <c r="J78" s="297"/>
      <c r="K78" s="291"/>
    </row>
    <row r="79" spans="2:11" ht="15" customHeight="1">
      <c r="B79" s="290"/>
      <c r="C79" s="279" t="s">
        <v>54</v>
      </c>
      <c r="D79" s="297"/>
      <c r="E79" s="297"/>
      <c r="F79" s="299" t="s">
        <v>1949</v>
      </c>
      <c r="G79" s="298"/>
      <c r="H79" s="279" t="s">
        <v>1950</v>
      </c>
      <c r="I79" s="279" t="s">
        <v>1951</v>
      </c>
      <c r="J79" s="279">
        <v>20</v>
      </c>
      <c r="K79" s="291"/>
    </row>
    <row r="80" spans="2:11" ht="15" customHeight="1">
      <c r="B80" s="290"/>
      <c r="C80" s="279" t="s">
        <v>1952</v>
      </c>
      <c r="D80" s="279"/>
      <c r="E80" s="279"/>
      <c r="F80" s="299" t="s">
        <v>1949</v>
      </c>
      <c r="G80" s="298"/>
      <c r="H80" s="279" t="s">
        <v>1953</v>
      </c>
      <c r="I80" s="279" t="s">
        <v>1951</v>
      </c>
      <c r="J80" s="279">
        <v>120</v>
      </c>
      <c r="K80" s="291"/>
    </row>
    <row r="81" spans="2:11" ht="15" customHeight="1">
      <c r="B81" s="300"/>
      <c r="C81" s="279" t="s">
        <v>1954</v>
      </c>
      <c r="D81" s="279"/>
      <c r="E81" s="279"/>
      <c r="F81" s="299" t="s">
        <v>1955</v>
      </c>
      <c r="G81" s="298"/>
      <c r="H81" s="279" t="s">
        <v>1956</v>
      </c>
      <c r="I81" s="279" t="s">
        <v>1951</v>
      </c>
      <c r="J81" s="279">
        <v>50</v>
      </c>
      <c r="K81" s="291"/>
    </row>
    <row r="82" spans="2:11" ht="15" customHeight="1">
      <c r="B82" s="300"/>
      <c r="C82" s="279" t="s">
        <v>1957</v>
      </c>
      <c r="D82" s="279"/>
      <c r="E82" s="279"/>
      <c r="F82" s="299" t="s">
        <v>1949</v>
      </c>
      <c r="G82" s="298"/>
      <c r="H82" s="279" t="s">
        <v>1958</v>
      </c>
      <c r="I82" s="279" t="s">
        <v>1959</v>
      </c>
      <c r="J82" s="279"/>
      <c r="K82" s="291"/>
    </row>
    <row r="83" spans="2:11" ht="15" customHeight="1">
      <c r="B83" s="300"/>
      <c r="C83" s="301" t="s">
        <v>1960</v>
      </c>
      <c r="D83" s="301"/>
      <c r="E83" s="301"/>
      <c r="F83" s="302" t="s">
        <v>1955</v>
      </c>
      <c r="G83" s="301"/>
      <c r="H83" s="301" t="s">
        <v>1961</v>
      </c>
      <c r="I83" s="301" t="s">
        <v>1951</v>
      </c>
      <c r="J83" s="301">
        <v>15</v>
      </c>
      <c r="K83" s="291"/>
    </row>
    <row r="84" spans="2:11" ht="15" customHeight="1">
      <c r="B84" s="300"/>
      <c r="C84" s="301" t="s">
        <v>1962</v>
      </c>
      <c r="D84" s="301"/>
      <c r="E84" s="301"/>
      <c r="F84" s="302" t="s">
        <v>1955</v>
      </c>
      <c r="G84" s="301"/>
      <c r="H84" s="301" t="s">
        <v>1963</v>
      </c>
      <c r="I84" s="301" t="s">
        <v>1951</v>
      </c>
      <c r="J84" s="301">
        <v>15</v>
      </c>
      <c r="K84" s="291"/>
    </row>
    <row r="85" spans="2:11" ht="15" customHeight="1">
      <c r="B85" s="300"/>
      <c r="C85" s="301" t="s">
        <v>1964</v>
      </c>
      <c r="D85" s="301"/>
      <c r="E85" s="301"/>
      <c r="F85" s="302" t="s">
        <v>1955</v>
      </c>
      <c r="G85" s="301"/>
      <c r="H85" s="301" t="s">
        <v>1965</v>
      </c>
      <c r="I85" s="301" t="s">
        <v>1951</v>
      </c>
      <c r="J85" s="301">
        <v>20</v>
      </c>
      <c r="K85" s="291"/>
    </row>
    <row r="86" spans="2:11" ht="15" customHeight="1">
      <c r="B86" s="300"/>
      <c r="C86" s="301" t="s">
        <v>1966</v>
      </c>
      <c r="D86" s="301"/>
      <c r="E86" s="301"/>
      <c r="F86" s="302" t="s">
        <v>1955</v>
      </c>
      <c r="G86" s="301"/>
      <c r="H86" s="301" t="s">
        <v>1967</v>
      </c>
      <c r="I86" s="301" t="s">
        <v>1951</v>
      </c>
      <c r="J86" s="301">
        <v>20</v>
      </c>
      <c r="K86" s="291"/>
    </row>
    <row r="87" spans="2:11" ht="15" customHeight="1">
      <c r="B87" s="300"/>
      <c r="C87" s="279" t="s">
        <v>1968</v>
      </c>
      <c r="D87" s="279"/>
      <c r="E87" s="279"/>
      <c r="F87" s="299" t="s">
        <v>1955</v>
      </c>
      <c r="G87" s="298"/>
      <c r="H87" s="279" t="s">
        <v>1969</v>
      </c>
      <c r="I87" s="279" t="s">
        <v>1951</v>
      </c>
      <c r="J87" s="279">
        <v>50</v>
      </c>
      <c r="K87" s="291"/>
    </row>
    <row r="88" spans="2:11" ht="15" customHeight="1">
      <c r="B88" s="300"/>
      <c r="C88" s="279" t="s">
        <v>1970</v>
      </c>
      <c r="D88" s="279"/>
      <c r="E88" s="279"/>
      <c r="F88" s="299" t="s">
        <v>1955</v>
      </c>
      <c r="G88" s="298"/>
      <c r="H88" s="279" t="s">
        <v>1971</v>
      </c>
      <c r="I88" s="279" t="s">
        <v>1951</v>
      </c>
      <c r="J88" s="279">
        <v>20</v>
      </c>
      <c r="K88" s="291"/>
    </row>
    <row r="89" spans="2:11" ht="15" customHeight="1">
      <c r="B89" s="300"/>
      <c r="C89" s="279" t="s">
        <v>1972</v>
      </c>
      <c r="D89" s="279"/>
      <c r="E89" s="279"/>
      <c r="F89" s="299" t="s">
        <v>1955</v>
      </c>
      <c r="G89" s="298"/>
      <c r="H89" s="279" t="s">
        <v>1973</v>
      </c>
      <c r="I89" s="279" t="s">
        <v>1951</v>
      </c>
      <c r="J89" s="279">
        <v>20</v>
      </c>
      <c r="K89" s="291"/>
    </row>
    <row r="90" spans="2:11" ht="15" customHeight="1">
      <c r="B90" s="300"/>
      <c r="C90" s="279" t="s">
        <v>1974</v>
      </c>
      <c r="D90" s="279"/>
      <c r="E90" s="279"/>
      <c r="F90" s="299" t="s">
        <v>1955</v>
      </c>
      <c r="G90" s="298"/>
      <c r="H90" s="279" t="s">
        <v>1975</v>
      </c>
      <c r="I90" s="279" t="s">
        <v>1951</v>
      </c>
      <c r="J90" s="279">
        <v>50</v>
      </c>
      <c r="K90" s="291"/>
    </row>
    <row r="91" spans="2:11" ht="15" customHeight="1">
      <c r="B91" s="300"/>
      <c r="C91" s="279" t="s">
        <v>1976</v>
      </c>
      <c r="D91" s="279"/>
      <c r="E91" s="279"/>
      <c r="F91" s="299" t="s">
        <v>1955</v>
      </c>
      <c r="G91" s="298"/>
      <c r="H91" s="279" t="s">
        <v>1976</v>
      </c>
      <c r="I91" s="279" t="s">
        <v>1951</v>
      </c>
      <c r="J91" s="279">
        <v>50</v>
      </c>
      <c r="K91" s="291"/>
    </row>
    <row r="92" spans="2:11" ht="15" customHeight="1">
      <c r="B92" s="300"/>
      <c r="C92" s="279" t="s">
        <v>1977</v>
      </c>
      <c r="D92" s="279"/>
      <c r="E92" s="279"/>
      <c r="F92" s="299" t="s">
        <v>1955</v>
      </c>
      <c r="G92" s="298"/>
      <c r="H92" s="279" t="s">
        <v>1978</v>
      </c>
      <c r="I92" s="279" t="s">
        <v>1951</v>
      </c>
      <c r="J92" s="279">
        <v>255</v>
      </c>
      <c r="K92" s="291"/>
    </row>
    <row r="93" spans="2:11" ht="15" customHeight="1">
      <c r="B93" s="300"/>
      <c r="C93" s="279" t="s">
        <v>1979</v>
      </c>
      <c r="D93" s="279"/>
      <c r="E93" s="279"/>
      <c r="F93" s="299" t="s">
        <v>1949</v>
      </c>
      <c r="G93" s="298"/>
      <c r="H93" s="279" t="s">
        <v>1980</v>
      </c>
      <c r="I93" s="279" t="s">
        <v>1981</v>
      </c>
      <c r="J93" s="279"/>
      <c r="K93" s="291"/>
    </row>
    <row r="94" spans="2:11" ht="15" customHeight="1">
      <c r="B94" s="300"/>
      <c r="C94" s="279" t="s">
        <v>1982</v>
      </c>
      <c r="D94" s="279"/>
      <c r="E94" s="279"/>
      <c r="F94" s="299" t="s">
        <v>1949</v>
      </c>
      <c r="G94" s="298"/>
      <c r="H94" s="279" t="s">
        <v>1983</v>
      </c>
      <c r="I94" s="279" t="s">
        <v>1984</v>
      </c>
      <c r="J94" s="279"/>
      <c r="K94" s="291"/>
    </row>
    <row r="95" spans="2:11" ht="15" customHeight="1">
      <c r="B95" s="300"/>
      <c r="C95" s="279" t="s">
        <v>1985</v>
      </c>
      <c r="D95" s="279"/>
      <c r="E95" s="279"/>
      <c r="F95" s="299" t="s">
        <v>1949</v>
      </c>
      <c r="G95" s="298"/>
      <c r="H95" s="279" t="s">
        <v>1985</v>
      </c>
      <c r="I95" s="279" t="s">
        <v>1984</v>
      </c>
      <c r="J95" s="279"/>
      <c r="K95" s="291"/>
    </row>
    <row r="96" spans="2:11" ht="15" customHeight="1">
      <c r="B96" s="300"/>
      <c r="C96" s="279" t="s">
        <v>39</v>
      </c>
      <c r="D96" s="279"/>
      <c r="E96" s="279"/>
      <c r="F96" s="299" t="s">
        <v>1949</v>
      </c>
      <c r="G96" s="298"/>
      <c r="H96" s="279" t="s">
        <v>1986</v>
      </c>
      <c r="I96" s="279" t="s">
        <v>1984</v>
      </c>
      <c r="J96" s="279"/>
      <c r="K96" s="291"/>
    </row>
    <row r="97" spans="2:11" ht="15" customHeight="1">
      <c r="B97" s="300"/>
      <c r="C97" s="279" t="s">
        <v>49</v>
      </c>
      <c r="D97" s="279"/>
      <c r="E97" s="279"/>
      <c r="F97" s="299" t="s">
        <v>1949</v>
      </c>
      <c r="G97" s="298"/>
      <c r="H97" s="279" t="s">
        <v>1987</v>
      </c>
      <c r="I97" s="279" t="s">
        <v>1984</v>
      </c>
      <c r="J97" s="279"/>
      <c r="K97" s="291"/>
    </row>
    <row r="98" spans="2:11" ht="15" customHeight="1">
      <c r="B98" s="303"/>
      <c r="C98" s="304"/>
      <c r="D98" s="304"/>
      <c r="E98" s="304"/>
      <c r="F98" s="304"/>
      <c r="G98" s="304"/>
      <c r="H98" s="304"/>
      <c r="I98" s="304"/>
      <c r="J98" s="304"/>
      <c r="K98" s="305"/>
    </row>
    <row r="99" spans="2:11" ht="18.75" customHeight="1">
      <c r="B99" s="306"/>
      <c r="C99" s="307"/>
      <c r="D99" s="307"/>
      <c r="E99" s="307"/>
      <c r="F99" s="307"/>
      <c r="G99" s="307"/>
      <c r="H99" s="307"/>
      <c r="I99" s="307"/>
      <c r="J99" s="307"/>
      <c r="K99" s="306"/>
    </row>
    <row r="100" spans="2:11" ht="18.75" customHeight="1">
      <c r="B100" s="286"/>
      <c r="C100" s="286"/>
      <c r="D100" s="286"/>
      <c r="E100" s="286"/>
      <c r="F100" s="286"/>
      <c r="G100" s="286"/>
      <c r="H100" s="286"/>
      <c r="I100" s="286"/>
      <c r="J100" s="286"/>
      <c r="K100" s="286"/>
    </row>
    <row r="101" spans="2:11" ht="7.5" customHeight="1">
      <c r="B101" s="287"/>
      <c r="C101" s="288"/>
      <c r="D101" s="288"/>
      <c r="E101" s="288"/>
      <c r="F101" s="288"/>
      <c r="G101" s="288"/>
      <c r="H101" s="288"/>
      <c r="I101" s="288"/>
      <c r="J101" s="288"/>
      <c r="K101" s="289"/>
    </row>
    <row r="102" spans="2:11" ht="45" customHeight="1">
      <c r="B102" s="290"/>
      <c r="C102" s="406" t="s">
        <v>1988</v>
      </c>
      <c r="D102" s="406"/>
      <c r="E102" s="406"/>
      <c r="F102" s="406"/>
      <c r="G102" s="406"/>
      <c r="H102" s="406"/>
      <c r="I102" s="406"/>
      <c r="J102" s="406"/>
      <c r="K102" s="291"/>
    </row>
    <row r="103" spans="2:11" ht="17.25" customHeight="1">
      <c r="B103" s="290"/>
      <c r="C103" s="292" t="s">
        <v>1943</v>
      </c>
      <c r="D103" s="292"/>
      <c r="E103" s="292"/>
      <c r="F103" s="292" t="s">
        <v>1944</v>
      </c>
      <c r="G103" s="293"/>
      <c r="H103" s="292" t="s">
        <v>55</v>
      </c>
      <c r="I103" s="292" t="s">
        <v>58</v>
      </c>
      <c r="J103" s="292" t="s">
        <v>1945</v>
      </c>
      <c r="K103" s="291"/>
    </row>
    <row r="104" spans="2:11" ht="17.25" customHeight="1">
      <c r="B104" s="290"/>
      <c r="C104" s="294" t="s">
        <v>1946</v>
      </c>
      <c r="D104" s="294"/>
      <c r="E104" s="294"/>
      <c r="F104" s="295" t="s">
        <v>1947</v>
      </c>
      <c r="G104" s="296"/>
      <c r="H104" s="294"/>
      <c r="I104" s="294"/>
      <c r="J104" s="294" t="s">
        <v>1948</v>
      </c>
      <c r="K104" s="291"/>
    </row>
    <row r="105" spans="2:11" ht="5.25" customHeight="1">
      <c r="B105" s="290"/>
      <c r="C105" s="292"/>
      <c r="D105" s="292"/>
      <c r="E105" s="292"/>
      <c r="F105" s="292"/>
      <c r="G105" s="308"/>
      <c r="H105" s="292"/>
      <c r="I105" s="292"/>
      <c r="J105" s="292"/>
      <c r="K105" s="291"/>
    </row>
    <row r="106" spans="2:11" ht="15" customHeight="1">
      <c r="B106" s="290"/>
      <c r="C106" s="279" t="s">
        <v>54</v>
      </c>
      <c r="D106" s="297"/>
      <c r="E106" s="297"/>
      <c r="F106" s="299" t="s">
        <v>1949</v>
      </c>
      <c r="G106" s="308"/>
      <c r="H106" s="279" t="s">
        <v>1989</v>
      </c>
      <c r="I106" s="279" t="s">
        <v>1951</v>
      </c>
      <c r="J106" s="279">
        <v>20</v>
      </c>
      <c r="K106" s="291"/>
    </row>
    <row r="107" spans="2:11" ht="15" customHeight="1">
      <c r="B107" s="290"/>
      <c r="C107" s="279" t="s">
        <v>1952</v>
      </c>
      <c r="D107" s="279"/>
      <c r="E107" s="279"/>
      <c r="F107" s="299" t="s">
        <v>1949</v>
      </c>
      <c r="G107" s="279"/>
      <c r="H107" s="279" t="s">
        <v>1989</v>
      </c>
      <c r="I107" s="279" t="s">
        <v>1951</v>
      </c>
      <c r="J107" s="279">
        <v>120</v>
      </c>
      <c r="K107" s="291"/>
    </row>
    <row r="108" spans="2:11" ht="15" customHeight="1">
      <c r="B108" s="300"/>
      <c r="C108" s="279" t="s">
        <v>1954</v>
      </c>
      <c r="D108" s="279"/>
      <c r="E108" s="279"/>
      <c r="F108" s="299" t="s">
        <v>1955</v>
      </c>
      <c r="G108" s="279"/>
      <c r="H108" s="279" t="s">
        <v>1989</v>
      </c>
      <c r="I108" s="279" t="s">
        <v>1951</v>
      </c>
      <c r="J108" s="279">
        <v>50</v>
      </c>
      <c r="K108" s="291"/>
    </row>
    <row r="109" spans="2:11" ht="15" customHeight="1">
      <c r="B109" s="300"/>
      <c r="C109" s="279" t="s">
        <v>1957</v>
      </c>
      <c r="D109" s="279"/>
      <c r="E109" s="279"/>
      <c r="F109" s="299" t="s">
        <v>1949</v>
      </c>
      <c r="G109" s="279"/>
      <c r="H109" s="279" t="s">
        <v>1989</v>
      </c>
      <c r="I109" s="279" t="s">
        <v>1959</v>
      </c>
      <c r="J109" s="279"/>
      <c r="K109" s="291"/>
    </row>
    <row r="110" spans="2:11" ht="15" customHeight="1">
      <c r="B110" s="300"/>
      <c r="C110" s="279" t="s">
        <v>1968</v>
      </c>
      <c r="D110" s="279"/>
      <c r="E110" s="279"/>
      <c r="F110" s="299" t="s">
        <v>1955</v>
      </c>
      <c r="G110" s="279"/>
      <c r="H110" s="279" t="s">
        <v>1989</v>
      </c>
      <c r="I110" s="279" t="s">
        <v>1951</v>
      </c>
      <c r="J110" s="279">
        <v>50</v>
      </c>
      <c r="K110" s="291"/>
    </row>
    <row r="111" spans="2:11" ht="15" customHeight="1">
      <c r="B111" s="300"/>
      <c r="C111" s="279" t="s">
        <v>1976</v>
      </c>
      <c r="D111" s="279"/>
      <c r="E111" s="279"/>
      <c r="F111" s="299" t="s">
        <v>1955</v>
      </c>
      <c r="G111" s="279"/>
      <c r="H111" s="279" t="s">
        <v>1989</v>
      </c>
      <c r="I111" s="279" t="s">
        <v>1951</v>
      </c>
      <c r="J111" s="279">
        <v>50</v>
      </c>
      <c r="K111" s="291"/>
    </row>
    <row r="112" spans="2:11" ht="15" customHeight="1">
      <c r="B112" s="300"/>
      <c r="C112" s="279" t="s">
        <v>1974</v>
      </c>
      <c r="D112" s="279"/>
      <c r="E112" s="279"/>
      <c r="F112" s="299" t="s">
        <v>1955</v>
      </c>
      <c r="G112" s="279"/>
      <c r="H112" s="279" t="s">
        <v>1989</v>
      </c>
      <c r="I112" s="279" t="s">
        <v>1951</v>
      </c>
      <c r="J112" s="279">
        <v>50</v>
      </c>
      <c r="K112" s="291"/>
    </row>
    <row r="113" spans="2:11" ht="15" customHeight="1">
      <c r="B113" s="300"/>
      <c r="C113" s="279" t="s">
        <v>54</v>
      </c>
      <c r="D113" s="279"/>
      <c r="E113" s="279"/>
      <c r="F113" s="299" t="s">
        <v>1949</v>
      </c>
      <c r="G113" s="279"/>
      <c r="H113" s="279" t="s">
        <v>1990</v>
      </c>
      <c r="I113" s="279" t="s">
        <v>1951</v>
      </c>
      <c r="J113" s="279">
        <v>20</v>
      </c>
      <c r="K113" s="291"/>
    </row>
    <row r="114" spans="2:11" ht="15" customHeight="1">
      <c r="B114" s="300"/>
      <c r="C114" s="279" t="s">
        <v>1991</v>
      </c>
      <c r="D114" s="279"/>
      <c r="E114" s="279"/>
      <c r="F114" s="299" t="s">
        <v>1949</v>
      </c>
      <c r="G114" s="279"/>
      <c r="H114" s="279" t="s">
        <v>1992</v>
      </c>
      <c r="I114" s="279" t="s">
        <v>1951</v>
      </c>
      <c r="J114" s="279">
        <v>120</v>
      </c>
      <c r="K114" s="291"/>
    </row>
    <row r="115" spans="2:11" ht="15" customHeight="1">
      <c r="B115" s="300"/>
      <c r="C115" s="279" t="s">
        <v>39</v>
      </c>
      <c r="D115" s="279"/>
      <c r="E115" s="279"/>
      <c r="F115" s="299" t="s">
        <v>1949</v>
      </c>
      <c r="G115" s="279"/>
      <c r="H115" s="279" t="s">
        <v>1993</v>
      </c>
      <c r="I115" s="279" t="s">
        <v>1984</v>
      </c>
      <c r="J115" s="279"/>
      <c r="K115" s="291"/>
    </row>
    <row r="116" spans="2:11" ht="15" customHeight="1">
      <c r="B116" s="300"/>
      <c r="C116" s="279" t="s">
        <v>49</v>
      </c>
      <c r="D116" s="279"/>
      <c r="E116" s="279"/>
      <c r="F116" s="299" t="s">
        <v>1949</v>
      </c>
      <c r="G116" s="279"/>
      <c r="H116" s="279" t="s">
        <v>1994</v>
      </c>
      <c r="I116" s="279" t="s">
        <v>1984</v>
      </c>
      <c r="J116" s="279"/>
      <c r="K116" s="291"/>
    </row>
    <row r="117" spans="2:11" ht="15" customHeight="1">
      <c r="B117" s="300"/>
      <c r="C117" s="279" t="s">
        <v>58</v>
      </c>
      <c r="D117" s="279"/>
      <c r="E117" s="279"/>
      <c r="F117" s="299" t="s">
        <v>1949</v>
      </c>
      <c r="G117" s="279"/>
      <c r="H117" s="279" t="s">
        <v>1995</v>
      </c>
      <c r="I117" s="279" t="s">
        <v>1996</v>
      </c>
      <c r="J117" s="279"/>
      <c r="K117" s="291"/>
    </row>
    <row r="118" spans="2:11" ht="15" customHeight="1">
      <c r="B118" s="303"/>
      <c r="C118" s="309"/>
      <c r="D118" s="309"/>
      <c r="E118" s="309"/>
      <c r="F118" s="309"/>
      <c r="G118" s="309"/>
      <c r="H118" s="309"/>
      <c r="I118" s="309"/>
      <c r="J118" s="309"/>
      <c r="K118" s="305"/>
    </row>
    <row r="119" spans="2:11" ht="18.75" customHeight="1">
      <c r="B119" s="310"/>
      <c r="C119" s="276"/>
      <c r="D119" s="276"/>
      <c r="E119" s="276"/>
      <c r="F119" s="311"/>
      <c r="G119" s="276"/>
      <c r="H119" s="276"/>
      <c r="I119" s="276"/>
      <c r="J119" s="276"/>
      <c r="K119" s="310"/>
    </row>
    <row r="120" spans="2:11" ht="18.75" customHeight="1">
      <c r="B120" s="286"/>
      <c r="C120" s="286"/>
      <c r="D120" s="286"/>
      <c r="E120" s="286"/>
      <c r="F120" s="286"/>
      <c r="G120" s="286"/>
      <c r="H120" s="286"/>
      <c r="I120" s="286"/>
      <c r="J120" s="286"/>
      <c r="K120" s="286"/>
    </row>
    <row r="121" spans="2:11" ht="7.5" customHeight="1">
      <c r="B121" s="312"/>
      <c r="C121" s="313"/>
      <c r="D121" s="313"/>
      <c r="E121" s="313"/>
      <c r="F121" s="313"/>
      <c r="G121" s="313"/>
      <c r="H121" s="313"/>
      <c r="I121" s="313"/>
      <c r="J121" s="313"/>
      <c r="K121" s="314"/>
    </row>
    <row r="122" spans="2:11" ht="45" customHeight="1">
      <c r="B122" s="315"/>
      <c r="C122" s="402" t="s">
        <v>1997</v>
      </c>
      <c r="D122" s="402"/>
      <c r="E122" s="402"/>
      <c r="F122" s="402"/>
      <c r="G122" s="402"/>
      <c r="H122" s="402"/>
      <c r="I122" s="402"/>
      <c r="J122" s="402"/>
      <c r="K122" s="316"/>
    </row>
    <row r="123" spans="2:11" ht="17.25" customHeight="1">
      <c r="B123" s="317"/>
      <c r="C123" s="292" t="s">
        <v>1943</v>
      </c>
      <c r="D123" s="292"/>
      <c r="E123" s="292"/>
      <c r="F123" s="292" t="s">
        <v>1944</v>
      </c>
      <c r="G123" s="293"/>
      <c r="H123" s="292" t="s">
        <v>55</v>
      </c>
      <c r="I123" s="292" t="s">
        <v>58</v>
      </c>
      <c r="J123" s="292" t="s">
        <v>1945</v>
      </c>
      <c r="K123" s="318"/>
    </row>
    <row r="124" spans="2:11" ht="17.25" customHeight="1">
      <c r="B124" s="317"/>
      <c r="C124" s="294" t="s">
        <v>1946</v>
      </c>
      <c r="D124" s="294"/>
      <c r="E124" s="294"/>
      <c r="F124" s="295" t="s">
        <v>1947</v>
      </c>
      <c r="G124" s="296"/>
      <c r="H124" s="294"/>
      <c r="I124" s="294"/>
      <c r="J124" s="294" t="s">
        <v>1948</v>
      </c>
      <c r="K124" s="318"/>
    </row>
    <row r="125" spans="2:11" ht="5.25" customHeight="1">
      <c r="B125" s="319"/>
      <c r="C125" s="297"/>
      <c r="D125" s="297"/>
      <c r="E125" s="297"/>
      <c r="F125" s="297"/>
      <c r="G125" s="279"/>
      <c r="H125" s="297"/>
      <c r="I125" s="297"/>
      <c r="J125" s="297"/>
      <c r="K125" s="320"/>
    </row>
    <row r="126" spans="2:11" ht="15" customHeight="1">
      <c r="B126" s="319"/>
      <c r="C126" s="279" t="s">
        <v>1952</v>
      </c>
      <c r="D126" s="297"/>
      <c r="E126" s="297"/>
      <c r="F126" s="299" t="s">
        <v>1949</v>
      </c>
      <c r="G126" s="279"/>
      <c r="H126" s="279" t="s">
        <v>1989</v>
      </c>
      <c r="I126" s="279" t="s">
        <v>1951</v>
      </c>
      <c r="J126" s="279">
        <v>120</v>
      </c>
      <c r="K126" s="321"/>
    </row>
    <row r="127" spans="2:11" ht="15" customHeight="1">
      <c r="B127" s="319"/>
      <c r="C127" s="279" t="s">
        <v>1998</v>
      </c>
      <c r="D127" s="279"/>
      <c r="E127" s="279"/>
      <c r="F127" s="299" t="s">
        <v>1949</v>
      </c>
      <c r="G127" s="279"/>
      <c r="H127" s="279" t="s">
        <v>1999</v>
      </c>
      <c r="I127" s="279" t="s">
        <v>1951</v>
      </c>
      <c r="J127" s="279" t="s">
        <v>2000</v>
      </c>
      <c r="K127" s="321"/>
    </row>
    <row r="128" spans="2:11" ht="15" customHeight="1">
      <c r="B128" s="319"/>
      <c r="C128" s="279" t="s">
        <v>84</v>
      </c>
      <c r="D128" s="279"/>
      <c r="E128" s="279"/>
      <c r="F128" s="299" t="s">
        <v>1949</v>
      </c>
      <c r="G128" s="279"/>
      <c r="H128" s="279" t="s">
        <v>2001</v>
      </c>
      <c r="I128" s="279" t="s">
        <v>1951</v>
      </c>
      <c r="J128" s="279" t="s">
        <v>2000</v>
      </c>
      <c r="K128" s="321"/>
    </row>
    <row r="129" spans="2:11" ht="15" customHeight="1">
      <c r="B129" s="319"/>
      <c r="C129" s="279" t="s">
        <v>1960</v>
      </c>
      <c r="D129" s="279"/>
      <c r="E129" s="279"/>
      <c r="F129" s="299" t="s">
        <v>1955</v>
      </c>
      <c r="G129" s="279"/>
      <c r="H129" s="279" t="s">
        <v>1961</v>
      </c>
      <c r="I129" s="279" t="s">
        <v>1951</v>
      </c>
      <c r="J129" s="279">
        <v>15</v>
      </c>
      <c r="K129" s="321"/>
    </row>
    <row r="130" spans="2:11" ht="15" customHeight="1">
      <c r="B130" s="319"/>
      <c r="C130" s="301" t="s">
        <v>1962</v>
      </c>
      <c r="D130" s="301"/>
      <c r="E130" s="301"/>
      <c r="F130" s="302" t="s">
        <v>1955</v>
      </c>
      <c r="G130" s="301"/>
      <c r="H130" s="301" t="s">
        <v>1963</v>
      </c>
      <c r="I130" s="301" t="s">
        <v>1951</v>
      </c>
      <c r="J130" s="301">
        <v>15</v>
      </c>
      <c r="K130" s="321"/>
    </row>
    <row r="131" spans="2:11" ht="15" customHeight="1">
      <c r="B131" s="319"/>
      <c r="C131" s="301" t="s">
        <v>1964</v>
      </c>
      <c r="D131" s="301"/>
      <c r="E131" s="301"/>
      <c r="F131" s="302" t="s">
        <v>1955</v>
      </c>
      <c r="G131" s="301"/>
      <c r="H131" s="301" t="s">
        <v>1965</v>
      </c>
      <c r="I131" s="301" t="s">
        <v>1951</v>
      </c>
      <c r="J131" s="301">
        <v>20</v>
      </c>
      <c r="K131" s="321"/>
    </row>
    <row r="132" spans="2:11" ht="15" customHeight="1">
      <c r="B132" s="319"/>
      <c r="C132" s="301" t="s">
        <v>1966</v>
      </c>
      <c r="D132" s="301"/>
      <c r="E132" s="301"/>
      <c r="F132" s="302" t="s">
        <v>1955</v>
      </c>
      <c r="G132" s="301"/>
      <c r="H132" s="301" t="s">
        <v>1967</v>
      </c>
      <c r="I132" s="301" t="s">
        <v>1951</v>
      </c>
      <c r="J132" s="301">
        <v>20</v>
      </c>
      <c r="K132" s="321"/>
    </row>
    <row r="133" spans="2:11" ht="15" customHeight="1">
      <c r="B133" s="319"/>
      <c r="C133" s="279" t="s">
        <v>1954</v>
      </c>
      <c r="D133" s="279"/>
      <c r="E133" s="279"/>
      <c r="F133" s="299" t="s">
        <v>1955</v>
      </c>
      <c r="G133" s="279"/>
      <c r="H133" s="279" t="s">
        <v>1989</v>
      </c>
      <c r="I133" s="279" t="s">
        <v>1951</v>
      </c>
      <c r="J133" s="279">
        <v>50</v>
      </c>
      <c r="K133" s="321"/>
    </row>
    <row r="134" spans="2:11" ht="15" customHeight="1">
      <c r="B134" s="319"/>
      <c r="C134" s="279" t="s">
        <v>1968</v>
      </c>
      <c r="D134" s="279"/>
      <c r="E134" s="279"/>
      <c r="F134" s="299" t="s">
        <v>1955</v>
      </c>
      <c r="G134" s="279"/>
      <c r="H134" s="279" t="s">
        <v>1989</v>
      </c>
      <c r="I134" s="279" t="s">
        <v>1951</v>
      </c>
      <c r="J134" s="279">
        <v>50</v>
      </c>
      <c r="K134" s="321"/>
    </row>
    <row r="135" spans="2:11" ht="15" customHeight="1">
      <c r="B135" s="319"/>
      <c r="C135" s="279" t="s">
        <v>1974</v>
      </c>
      <c r="D135" s="279"/>
      <c r="E135" s="279"/>
      <c r="F135" s="299" t="s">
        <v>1955</v>
      </c>
      <c r="G135" s="279"/>
      <c r="H135" s="279" t="s">
        <v>1989</v>
      </c>
      <c r="I135" s="279" t="s">
        <v>1951</v>
      </c>
      <c r="J135" s="279">
        <v>50</v>
      </c>
      <c r="K135" s="321"/>
    </row>
    <row r="136" spans="2:11" ht="15" customHeight="1">
      <c r="B136" s="319"/>
      <c r="C136" s="279" t="s">
        <v>1976</v>
      </c>
      <c r="D136" s="279"/>
      <c r="E136" s="279"/>
      <c r="F136" s="299" t="s">
        <v>1955</v>
      </c>
      <c r="G136" s="279"/>
      <c r="H136" s="279" t="s">
        <v>1989</v>
      </c>
      <c r="I136" s="279" t="s">
        <v>1951</v>
      </c>
      <c r="J136" s="279">
        <v>50</v>
      </c>
      <c r="K136" s="321"/>
    </row>
    <row r="137" spans="2:11" ht="15" customHeight="1">
      <c r="B137" s="319"/>
      <c r="C137" s="279" t="s">
        <v>1977</v>
      </c>
      <c r="D137" s="279"/>
      <c r="E137" s="279"/>
      <c r="F137" s="299" t="s">
        <v>1955</v>
      </c>
      <c r="G137" s="279"/>
      <c r="H137" s="279" t="s">
        <v>2002</v>
      </c>
      <c r="I137" s="279" t="s">
        <v>1951</v>
      </c>
      <c r="J137" s="279">
        <v>255</v>
      </c>
      <c r="K137" s="321"/>
    </row>
    <row r="138" spans="2:11" ht="15" customHeight="1">
      <c r="B138" s="319"/>
      <c r="C138" s="279" t="s">
        <v>1979</v>
      </c>
      <c r="D138" s="279"/>
      <c r="E138" s="279"/>
      <c r="F138" s="299" t="s">
        <v>1949</v>
      </c>
      <c r="G138" s="279"/>
      <c r="H138" s="279" t="s">
        <v>2003</v>
      </c>
      <c r="I138" s="279" t="s">
        <v>1981</v>
      </c>
      <c r="J138" s="279"/>
      <c r="K138" s="321"/>
    </row>
    <row r="139" spans="2:11" ht="15" customHeight="1">
      <c r="B139" s="319"/>
      <c r="C139" s="279" t="s">
        <v>1982</v>
      </c>
      <c r="D139" s="279"/>
      <c r="E139" s="279"/>
      <c r="F139" s="299" t="s">
        <v>1949</v>
      </c>
      <c r="G139" s="279"/>
      <c r="H139" s="279" t="s">
        <v>2004</v>
      </c>
      <c r="I139" s="279" t="s">
        <v>1984</v>
      </c>
      <c r="J139" s="279"/>
      <c r="K139" s="321"/>
    </row>
    <row r="140" spans="2:11" ht="15" customHeight="1">
      <c r="B140" s="319"/>
      <c r="C140" s="279" t="s">
        <v>1985</v>
      </c>
      <c r="D140" s="279"/>
      <c r="E140" s="279"/>
      <c r="F140" s="299" t="s">
        <v>1949</v>
      </c>
      <c r="G140" s="279"/>
      <c r="H140" s="279" t="s">
        <v>1985</v>
      </c>
      <c r="I140" s="279" t="s">
        <v>1984</v>
      </c>
      <c r="J140" s="279"/>
      <c r="K140" s="321"/>
    </row>
    <row r="141" spans="2:11" ht="15" customHeight="1">
      <c r="B141" s="319"/>
      <c r="C141" s="279" t="s">
        <v>39</v>
      </c>
      <c r="D141" s="279"/>
      <c r="E141" s="279"/>
      <c r="F141" s="299" t="s">
        <v>1949</v>
      </c>
      <c r="G141" s="279"/>
      <c r="H141" s="279" t="s">
        <v>2005</v>
      </c>
      <c r="I141" s="279" t="s">
        <v>1984</v>
      </c>
      <c r="J141" s="279"/>
      <c r="K141" s="321"/>
    </row>
    <row r="142" spans="2:11" ht="15" customHeight="1">
      <c r="B142" s="319"/>
      <c r="C142" s="279" t="s">
        <v>2006</v>
      </c>
      <c r="D142" s="279"/>
      <c r="E142" s="279"/>
      <c r="F142" s="299" t="s">
        <v>1949</v>
      </c>
      <c r="G142" s="279"/>
      <c r="H142" s="279" t="s">
        <v>2007</v>
      </c>
      <c r="I142" s="279" t="s">
        <v>1984</v>
      </c>
      <c r="J142" s="279"/>
      <c r="K142" s="321"/>
    </row>
    <row r="143" spans="2:11" ht="15" customHeight="1">
      <c r="B143" s="322"/>
      <c r="C143" s="323"/>
      <c r="D143" s="323"/>
      <c r="E143" s="323"/>
      <c r="F143" s="323"/>
      <c r="G143" s="323"/>
      <c r="H143" s="323"/>
      <c r="I143" s="323"/>
      <c r="J143" s="323"/>
      <c r="K143" s="324"/>
    </row>
    <row r="144" spans="2:11" ht="18.75" customHeight="1">
      <c r="B144" s="276"/>
      <c r="C144" s="276"/>
      <c r="D144" s="276"/>
      <c r="E144" s="276"/>
      <c r="F144" s="311"/>
      <c r="G144" s="276"/>
      <c r="H144" s="276"/>
      <c r="I144" s="276"/>
      <c r="J144" s="276"/>
      <c r="K144" s="276"/>
    </row>
    <row r="145" spans="2:11" ht="18.75" customHeight="1">
      <c r="B145" s="286"/>
      <c r="C145" s="286"/>
      <c r="D145" s="286"/>
      <c r="E145" s="286"/>
      <c r="F145" s="286"/>
      <c r="G145" s="286"/>
      <c r="H145" s="286"/>
      <c r="I145" s="286"/>
      <c r="J145" s="286"/>
      <c r="K145" s="286"/>
    </row>
    <row r="146" spans="2:11" ht="7.5" customHeight="1">
      <c r="B146" s="287"/>
      <c r="C146" s="288"/>
      <c r="D146" s="288"/>
      <c r="E146" s="288"/>
      <c r="F146" s="288"/>
      <c r="G146" s="288"/>
      <c r="H146" s="288"/>
      <c r="I146" s="288"/>
      <c r="J146" s="288"/>
      <c r="K146" s="289"/>
    </row>
    <row r="147" spans="2:11" ht="45" customHeight="1">
      <c r="B147" s="290"/>
      <c r="C147" s="406" t="s">
        <v>2008</v>
      </c>
      <c r="D147" s="406"/>
      <c r="E147" s="406"/>
      <c r="F147" s="406"/>
      <c r="G147" s="406"/>
      <c r="H147" s="406"/>
      <c r="I147" s="406"/>
      <c r="J147" s="406"/>
      <c r="K147" s="291"/>
    </row>
    <row r="148" spans="2:11" ht="17.25" customHeight="1">
      <c r="B148" s="290"/>
      <c r="C148" s="292" t="s">
        <v>1943</v>
      </c>
      <c r="D148" s="292"/>
      <c r="E148" s="292"/>
      <c r="F148" s="292" t="s">
        <v>1944</v>
      </c>
      <c r="G148" s="293"/>
      <c r="H148" s="292" t="s">
        <v>55</v>
      </c>
      <c r="I148" s="292" t="s">
        <v>58</v>
      </c>
      <c r="J148" s="292" t="s">
        <v>1945</v>
      </c>
      <c r="K148" s="291"/>
    </row>
    <row r="149" spans="2:11" ht="17.25" customHeight="1">
      <c r="B149" s="290"/>
      <c r="C149" s="294" t="s">
        <v>1946</v>
      </c>
      <c r="D149" s="294"/>
      <c r="E149" s="294"/>
      <c r="F149" s="295" t="s">
        <v>1947</v>
      </c>
      <c r="G149" s="296"/>
      <c r="H149" s="294"/>
      <c r="I149" s="294"/>
      <c r="J149" s="294" t="s">
        <v>1948</v>
      </c>
      <c r="K149" s="291"/>
    </row>
    <row r="150" spans="2:11" ht="5.25" customHeight="1">
      <c r="B150" s="300"/>
      <c r="C150" s="297"/>
      <c r="D150" s="297"/>
      <c r="E150" s="297"/>
      <c r="F150" s="297"/>
      <c r="G150" s="298"/>
      <c r="H150" s="297"/>
      <c r="I150" s="297"/>
      <c r="J150" s="297"/>
      <c r="K150" s="321"/>
    </row>
    <row r="151" spans="2:11" ht="15" customHeight="1">
      <c r="B151" s="300"/>
      <c r="C151" s="325" t="s">
        <v>1952</v>
      </c>
      <c r="D151" s="279"/>
      <c r="E151" s="279"/>
      <c r="F151" s="326" t="s">
        <v>1949</v>
      </c>
      <c r="G151" s="279"/>
      <c r="H151" s="325" t="s">
        <v>1989</v>
      </c>
      <c r="I151" s="325" t="s">
        <v>1951</v>
      </c>
      <c r="J151" s="325">
        <v>120</v>
      </c>
      <c r="K151" s="321"/>
    </row>
    <row r="152" spans="2:11" ht="15" customHeight="1">
      <c r="B152" s="300"/>
      <c r="C152" s="325" t="s">
        <v>1998</v>
      </c>
      <c r="D152" s="279"/>
      <c r="E152" s="279"/>
      <c r="F152" s="326" t="s">
        <v>1949</v>
      </c>
      <c r="G152" s="279"/>
      <c r="H152" s="325" t="s">
        <v>2009</v>
      </c>
      <c r="I152" s="325" t="s">
        <v>1951</v>
      </c>
      <c r="J152" s="325" t="s">
        <v>2000</v>
      </c>
      <c r="K152" s="321"/>
    </row>
    <row r="153" spans="2:11" ht="15" customHeight="1">
      <c r="B153" s="300"/>
      <c r="C153" s="325" t="s">
        <v>84</v>
      </c>
      <c r="D153" s="279"/>
      <c r="E153" s="279"/>
      <c r="F153" s="326" t="s">
        <v>1949</v>
      </c>
      <c r="G153" s="279"/>
      <c r="H153" s="325" t="s">
        <v>2010</v>
      </c>
      <c r="I153" s="325" t="s">
        <v>1951</v>
      </c>
      <c r="J153" s="325" t="s">
        <v>2000</v>
      </c>
      <c r="K153" s="321"/>
    </row>
    <row r="154" spans="2:11" ht="15" customHeight="1">
      <c r="B154" s="300"/>
      <c r="C154" s="325" t="s">
        <v>1954</v>
      </c>
      <c r="D154" s="279"/>
      <c r="E154" s="279"/>
      <c r="F154" s="326" t="s">
        <v>1955</v>
      </c>
      <c r="G154" s="279"/>
      <c r="H154" s="325" t="s">
        <v>1989</v>
      </c>
      <c r="I154" s="325" t="s">
        <v>1951</v>
      </c>
      <c r="J154" s="325">
        <v>50</v>
      </c>
      <c r="K154" s="321"/>
    </row>
    <row r="155" spans="2:11" ht="15" customHeight="1">
      <c r="B155" s="300"/>
      <c r="C155" s="325" t="s">
        <v>1957</v>
      </c>
      <c r="D155" s="279"/>
      <c r="E155" s="279"/>
      <c r="F155" s="326" t="s">
        <v>1949</v>
      </c>
      <c r="G155" s="279"/>
      <c r="H155" s="325" t="s">
        <v>1989</v>
      </c>
      <c r="I155" s="325" t="s">
        <v>1959</v>
      </c>
      <c r="J155" s="325"/>
      <c r="K155" s="321"/>
    </row>
    <row r="156" spans="2:11" ht="15" customHeight="1">
      <c r="B156" s="300"/>
      <c r="C156" s="325" t="s">
        <v>1968</v>
      </c>
      <c r="D156" s="279"/>
      <c r="E156" s="279"/>
      <c r="F156" s="326" t="s">
        <v>1955</v>
      </c>
      <c r="G156" s="279"/>
      <c r="H156" s="325" t="s">
        <v>1989</v>
      </c>
      <c r="I156" s="325" t="s">
        <v>1951</v>
      </c>
      <c r="J156" s="325">
        <v>50</v>
      </c>
      <c r="K156" s="321"/>
    </row>
    <row r="157" spans="2:11" ht="15" customHeight="1">
      <c r="B157" s="300"/>
      <c r="C157" s="325" t="s">
        <v>1976</v>
      </c>
      <c r="D157" s="279"/>
      <c r="E157" s="279"/>
      <c r="F157" s="326" t="s">
        <v>1955</v>
      </c>
      <c r="G157" s="279"/>
      <c r="H157" s="325" t="s">
        <v>1989</v>
      </c>
      <c r="I157" s="325" t="s">
        <v>1951</v>
      </c>
      <c r="J157" s="325">
        <v>50</v>
      </c>
      <c r="K157" s="321"/>
    </row>
    <row r="158" spans="2:11" ht="15" customHeight="1">
      <c r="B158" s="300"/>
      <c r="C158" s="325" t="s">
        <v>1974</v>
      </c>
      <c r="D158" s="279"/>
      <c r="E158" s="279"/>
      <c r="F158" s="326" t="s">
        <v>1955</v>
      </c>
      <c r="G158" s="279"/>
      <c r="H158" s="325" t="s">
        <v>1989</v>
      </c>
      <c r="I158" s="325" t="s">
        <v>1951</v>
      </c>
      <c r="J158" s="325">
        <v>50</v>
      </c>
      <c r="K158" s="321"/>
    </row>
    <row r="159" spans="2:11" ht="15" customHeight="1">
      <c r="B159" s="300"/>
      <c r="C159" s="325" t="s">
        <v>132</v>
      </c>
      <c r="D159" s="279"/>
      <c r="E159" s="279"/>
      <c r="F159" s="326" t="s">
        <v>1949</v>
      </c>
      <c r="G159" s="279"/>
      <c r="H159" s="325" t="s">
        <v>2011</v>
      </c>
      <c r="I159" s="325" t="s">
        <v>1951</v>
      </c>
      <c r="J159" s="325" t="s">
        <v>2012</v>
      </c>
      <c r="K159" s="321"/>
    </row>
    <row r="160" spans="2:11" ht="15" customHeight="1">
      <c r="B160" s="300"/>
      <c r="C160" s="325" t="s">
        <v>2013</v>
      </c>
      <c r="D160" s="279"/>
      <c r="E160" s="279"/>
      <c r="F160" s="326" t="s">
        <v>1949</v>
      </c>
      <c r="G160" s="279"/>
      <c r="H160" s="325" t="s">
        <v>2014</v>
      </c>
      <c r="I160" s="325" t="s">
        <v>1984</v>
      </c>
      <c r="J160" s="325"/>
      <c r="K160" s="321"/>
    </row>
    <row r="161" spans="2:11" ht="15" customHeight="1">
      <c r="B161" s="327"/>
      <c r="C161" s="309"/>
      <c r="D161" s="309"/>
      <c r="E161" s="309"/>
      <c r="F161" s="309"/>
      <c r="G161" s="309"/>
      <c r="H161" s="309"/>
      <c r="I161" s="309"/>
      <c r="J161" s="309"/>
      <c r="K161" s="328"/>
    </row>
    <row r="162" spans="2:11" ht="18.75" customHeight="1">
      <c r="B162" s="276"/>
      <c r="C162" s="279"/>
      <c r="D162" s="279"/>
      <c r="E162" s="279"/>
      <c r="F162" s="299"/>
      <c r="G162" s="279"/>
      <c r="H162" s="279"/>
      <c r="I162" s="279"/>
      <c r="J162" s="279"/>
      <c r="K162" s="276"/>
    </row>
    <row r="163" spans="2:11" ht="18.75" customHeight="1">
      <c r="B163" s="286"/>
      <c r="C163" s="286"/>
      <c r="D163" s="286"/>
      <c r="E163" s="286"/>
      <c r="F163" s="286"/>
      <c r="G163" s="286"/>
      <c r="H163" s="286"/>
      <c r="I163" s="286"/>
      <c r="J163" s="286"/>
      <c r="K163" s="286"/>
    </row>
    <row r="164" spans="2:11" ht="7.5" customHeight="1">
      <c r="B164" s="268"/>
      <c r="C164" s="269"/>
      <c r="D164" s="269"/>
      <c r="E164" s="269"/>
      <c r="F164" s="269"/>
      <c r="G164" s="269"/>
      <c r="H164" s="269"/>
      <c r="I164" s="269"/>
      <c r="J164" s="269"/>
      <c r="K164" s="270"/>
    </row>
    <row r="165" spans="2:11" ht="45" customHeight="1">
      <c r="B165" s="271"/>
      <c r="C165" s="402" t="s">
        <v>2015</v>
      </c>
      <c r="D165" s="402"/>
      <c r="E165" s="402"/>
      <c r="F165" s="402"/>
      <c r="G165" s="402"/>
      <c r="H165" s="402"/>
      <c r="I165" s="402"/>
      <c r="J165" s="402"/>
      <c r="K165" s="272"/>
    </row>
    <row r="166" spans="2:11" ht="17.25" customHeight="1">
      <c r="B166" s="271"/>
      <c r="C166" s="292" t="s">
        <v>1943</v>
      </c>
      <c r="D166" s="292"/>
      <c r="E166" s="292"/>
      <c r="F166" s="292" t="s">
        <v>1944</v>
      </c>
      <c r="G166" s="329"/>
      <c r="H166" s="330" t="s">
        <v>55</v>
      </c>
      <c r="I166" s="330" t="s">
        <v>58</v>
      </c>
      <c r="J166" s="292" t="s">
        <v>1945</v>
      </c>
      <c r="K166" s="272"/>
    </row>
    <row r="167" spans="2:11" ht="17.25" customHeight="1">
      <c r="B167" s="273"/>
      <c r="C167" s="294" t="s">
        <v>1946</v>
      </c>
      <c r="D167" s="294"/>
      <c r="E167" s="294"/>
      <c r="F167" s="295" t="s">
        <v>1947</v>
      </c>
      <c r="G167" s="331"/>
      <c r="H167" s="332"/>
      <c r="I167" s="332"/>
      <c r="J167" s="294" t="s">
        <v>1948</v>
      </c>
      <c r="K167" s="274"/>
    </row>
    <row r="168" spans="2:11" ht="5.25" customHeight="1">
      <c r="B168" s="300"/>
      <c r="C168" s="297"/>
      <c r="D168" s="297"/>
      <c r="E168" s="297"/>
      <c r="F168" s="297"/>
      <c r="G168" s="298"/>
      <c r="H168" s="297"/>
      <c r="I168" s="297"/>
      <c r="J168" s="297"/>
      <c r="K168" s="321"/>
    </row>
    <row r="169" spans="2:11" ht="15" customHeight="1">
      <c r="B169" s="300"/>
      <c r="C169" s="279" t="s">
        <v>1952</v>
      </c>
      <c r="D169" s="279"/>
      <c r="E169" s="279"/>
      <c r="F169" s="299" t="s">
        <v>1949</v>
      </c>
      <c r="G169" s="279"/>
      <c r="H169" s="279" t="s">
        <v>1989</v>
      </c>
      <c r="I169" s="279" t="s">
        <v>1951</v>
      </c>
      <c r="J169" s="279">
        <v>120</v>
      </c>
      <c r="K169" s="321"/>
    </row>
    <row r="170" spans="2:11" ht="15" customHeight="1">
      <c r="B170" s="300"/>
      <c r="C170" s="279" t="s">
        <v>1998</v>
      </c>
      <c r="D170" s="279"/>
      <c r="E170" s="279"/>
      <c r="F170" s="299" t="s">
        <v>1949</v>
      </c>
      <c r="G170" s="279"/>
      <c r="H170" s="279" t="s">
        <v>1999</v>
      </c>
      <c r="I170" s="279" t="s">
        <v>1951</v>
      </c>
      <c r="J170" s="279" t="s">
        <v>2000</v>
      </c>
      <c r="K170" s="321"/>
    </row>
    <row r="171" spans="2:11" ht="15" customHeight="1">
      <c r="B171" s="300"/>
      <c r="C171" s="279" t="s">
        <v>84</v>
      </c>
      <c r="D171" s="279"/>
      <c r="E171" s="279"/>
      <c r="F171" s="299" t="s">
        <v>1949</v>
      </c>
      <c r="G171" s="279"/>
      <c r="H171" s="279" t="s">
        <v>2016</v>
      </c>
      <c r="I171" s="279" t="s">
        <v>1951</v>
      </c>
      <c r="J171" s="279" t="s">
        <v>2000</v>
      </c>
      <c r="K171" s="321"/>
    </row>
    <row r="172" spans="2:11" ht="15" customHeight="1">
      <c r="B172" s="300"/>
      <c r="C172" s="279" t="s">
        <v>1954</v>
      </c>
      <c r="D172" s="279"/>
      <c r="E172" s="279"/>
      <c r="F172" s="299" t="s">
        <v>1955</v>
      </c>
      <c r="G172" s="279"/>
      <c r="H172" s="279" t="s">
        <v>2016</v>
      </c>
      <c r="I172" s="279" t="s">
        <v>1951</v>
      </c>
      <c r="J172" s="279">
        <v>50</v>
      </c>
      <c r="K172" s="321"/>
    </row>
    <row r="173" spans="2:11" ht="15" customHeight="1">
      <c r="B173" s="300"/>
      <c r="C173" s="279" t="s">
        <v>1957</v>
      </c>
      <c r="D173" s="279"/>
      <c r="E173" s="279"/>
      <c r="F173" s="299" t="s">
        <v>1949</v>
      </c>
      <c r="G173" s="279"/>
      <c r="H173" s="279" t="s">
        <v>2016</v>
      </c>
      <c r="I173" s="279" t="s">
        <v>1959</v>
      </c>
      <c r="J173" s="279"/>
      <c r="K173" s="321"/>
    </row>
    <row r="174" spans="2:11" ht="15" customHeight="1">
      <c r="B174" s="300"/>
      <c r="C174" s="279" t="s">
        <v>1968</v>
      </c>
      <c r="D174" s="279"/>
      <c r="E174" s="279"/>
      <c r="F174" s="299" t="s">
        <v>1955</v>
      </c>
      <c r="G174" s="279"/>
      <c r="H174" s="279" t="s">
        <v>2016</v>
      </c>
      <c r="I174" s="279" t="s">
        <v>1951</v>
      </c>
      <c r="J174" s="279">
        <v>50</v>
      </c>
      <c r="K174" s="321"/>
    </row>
    <row r="175" spans="2:11" ht="15" customHeight="1">
      <c r="B175" s="300"/>
      <c r="C175" s="279" t="s">
        <v>1976</v>
      </c>
      <c r="D175" s="279"/>
      <c r="E175" s="279"/>
      <c r="F175" s="299" t="s">
        <v>1955</v>
      </c>
      <c r="G175" s="279"/>
      <c r="H175" s="279" t="s">
        <v>2016</v>
      </c>
      <c r="I175" s="279" t="s">
        <v>1951</v>
      </c>
      <c r="J175" s="279">
        <v>50</v>
      </c>
      <c r="K175" s="321"/>
    </row>
    <row r="176" spans="2:11" ht="15" customHeight="1">
      <c r="B176" s="300"/>
      <c r="C176" s="279" t="s">
        <v>1974</v>
      </c>
      <c r="D176" s="279"/>
      <c r="E176" s="279"/>
      <c r="F176" s="299" t="s">
        <v>1955</v>
      </c>
      <c r="G176" s="279"/>
      <c r="H176" s="279" t="s">
        <v>2016</v>
      </c>
      <c r="I176" s="279" t="s">
        <v>1951</v>
      </c>
      <c r="J176" s="279">
        <v>50</v>
      </c>
      <c r="K176" s="321"/>
    </row>
    <row r="177" spans="2:11" ht="15" customHeight="1">
      <c r="B177" s="300"/>
      <c r="C177" s="279" t="s">
        <v>154</v>
      </c>
      <c r="D177" s="279"/>
      <c r="E177" s="279"/>
      <c r="F177" s="299" t="s">
        <v>1949</v>
      </c>
      <c r="G177" s="279"/>
      <c r="H177" s="279" t="s">
        <v>2017</v>
      </c>
      <c r="I177" s="279" t="s">
        <v>2018</v>
      </c>
      <c r="J177" s="279"/>
      <c r="K177" s="321"/>
    </row>
    <row r="178" spans="2:11" ht="15" customHeight="1">
      <c r="B178" s="300"/>
      <c r="C178" s="279" t="s">
        <v>58</v>
      </c>
      <c r="D178" s="279"/>
      <c r="E178" s="279"/>
      <c r="F178" s="299" t="s">
        <v>1949</v>
      </c>
      <c r="G178" s="279"/>
      <c r="H178" s="279" t="s">
        <v>2019</v>
      </c>
      <c r="I178" s="279" t="s">
        <v>2020</v>
      </c>
      <c r="J178" s="279">
        <v>1</v>
      </c>
      <c r="K178" s="321"/>
    </row>
    <row r="179" spans="2:11" ht="15" customHeight="1">
      <c r="B179" s="300"/>
      <c r="C179" s="279" t="s">
        <v>54</v>
      </c>
      <c r="D179" s="279"/>
      <c r="E179" s="279"/>
      <c r="F179" s="299" t="s">
        <v>1949</v>
      </c>
      <c r="G179" s="279"/>
      <c r="H179" s="279" t="s">
        <v>2021</v>
      </c>
      <c r="I179" s="279" t="s">
        <v>1951</v>
      </c>
      <c r="J179" s="279">
        <v>20</v>
      </c>
      <c r="K179" s="321"/>
    </row>
    <row r="180" spans="2:11" ht="15" customHeight="1">
      <c r="B180" s="300"/>
      <c r="C180" s="279" t="s">
        <v>55</v>
      </c>
      <c r="D180" s="279"/>
      <c r="E180" s="279"/>
      <c r="F180" s="299" t="s">
        <v>1949</v>
      </c>
      <c r="G180" s="279"/>
      <c r="H180" s="279" t="s">
        <v>2022</v>
      </c>
      <c r="I180" s="279" t="s">
        <v>1951</v>
      </c>
      <c r="J180" s="279">
        <v>255</v>
      </c>
      <c r="K180" s="321"/>
    </row>
    <row r="181" spans="2:11" ht="15" customHeight="1">
      <c r="B181" s="300"/>
      <c r="C181" s="279" t="s">
        <v>155</v>
      </c>
      <c r="D181" s="279"/>
      <c r="E181" s="279"/>
      <c r="F181" s="299" t="s">
        <v>1949</v>
      </c>
      <c r="G181" s="279"/>
      <c r="H181" s="279" t="s">
        <v>1913</v>
      </c>
      <c r="I181" s="279" t="s">
        <v>1951</v>
      </c>
      <c r="J181" s="279">
        <v>10</v>
      </c>
      <c r="K181" s="321"/>
    </row>
    <row r="182" spans="2:11" ht="15" customHeight="1">
      <c r="B182" s="300"/>
      <c r="C182" s="279" t="s">
        <v>156</v>
      </c>
      <c r="D182" s="279"/>
      <c r="E182" s="279"/>
      <c r="F182" s="299" t="s">
        <v>1949</v>
      </c>
      <c r="G182" s="279"/>
      <c r="H182" s="279" t="s">
        <v>2023</v>
      </c>
      <c r="I182" s="279" t="s">
        <v>1984</v>
      </c>
      <c r="J182" s="279"/>
      <c r="K182" s="321"/>
    </row>
    <row r="183" spans="2:11" ht="15" customHeight="1">
      <c r="B183" s="300"/>
      <c r="C183" s="279" t="s">
        <v>2024</v>
      </c>
      <c r="D183" s="279"/>
      <c r="E183" s="279"/>
      <c r="F183" s="299" t="s">
        <v>1949</v>
      </c>
      <c r="G183" s="279"/>
      <c r="H183" s="279" t="s">
        <v>2025</v>
      </c>
      <c r="I183" s="279" t="s">
        <v>1984</v>
      </c>
      <c r="J183" s="279"/>
      <c r="K183" s="321"/>
    </row>
    <row r="184" spans="2:11" ht="15" customHeight="1">
      <c r="B184" s="300"/>
      <c r="C184" s="279" t="s">
        <v>2013</v>
      </c>
      <c r="D184" s="279"/>
      <c r="E184" s="279"/>
      <c r="F184" s="299" t="s">
        <v>1949</v>
      </c>
      <c r="G184" s="279"/>
      <c r="H184" s="279" t="s">
        <v>2026</v>
      </c>
      <c r="I184" s="279" t="s">
        <v>1984</v>
      </c>
      <c r="J184" s="279"/>
      <c r="K184" s="321"/>
    </row>
    <row r="185" spans="2:11" ht="15" customHeight="1">
      <c r="B185" s="300"/>
      <c r="C185" s="279" t="s">
        <v>158</v>
      </c>
      <c r="D185" s="279"/>
      <c r="E185" s="279"/>
      <c r="F185" s="299" t="s">
        <v>1955</v>
      </c>
      <c r="G185" s="279"/>
      <c r="H185" s="279" t="s">
        <v>2027</v>
      </c>
      <c r="I185" s="279" t="s">
        <v>1951</v>
      </c>
      <c r="J185" s="279">
        <v>50</v>
      </c>
      <c r="K185" s="321"/>
    </row>
    <row r="186" spans="2:11" ht="15" customHeight="1">
      <c r="B186" s="300"/>
      <c r="C186" s="279" t="s">
        <v>2028</v>
      </c>
      <c r="D186" s="279"/>
      <c r="E186" s="279"/>
      <c r="F186" s="299" t="s">
        <v>1955</v>
      </c>
      <c r="G186" s="279"/>
      <c r="H186" s="279" t="s">
        <v>2029</v>
      </c>
      <c r="I186" s="279" t="s">
        <v>2030</v>
      </c>
      <c r="J186" s="279"/>
      <c r="K186" s="321"/>
    </row>
    <row r="187" spans="2:11" ht="15" customHeight="1">
      <c r="B187" s="300"/>
      <c r="C187" s="279" t="s">
        <v>2031</v>
      </c>
      <c r="D187" s="279"/>
      <c r="E187" s="279"/>
      <c r="F187" s="299" t="s">
        <v>1955</v>
      </c>
      <c r="G187" s="279"/>
      <c r="H187" s="279" t="s">
        <v>2032</v>
      </c>
      <c r="I187" s="279" t="s">
        <v>2030</v>
      </c>
      <c r="J187" s="279"/>
      <c r="K187" s="321"/>
    </row>
    <row r="188" spans="2:11" ht="15" customHeight="1">
      <c r="B188" s="300"/>
      <c r="C188" s="279" t="s">
        <v>2033</v>
      </c>
      <c r="D188" s="279"/>
      <c r="E188" s="279"/>
      <c r="F188" s="299" t="s">
        <v>1955</v>
      </c>
      <c r="G188" s="279"/>
      <c r="H188" s="279" t="s">
        <v>2034</v>
      </c>
      <c r="I188" s="279" t="s">
        <v>2030</v>
      </c>
      <c r="J188" s="279"/>
      <c r="K188" s="321"/>
    </row>
    <row r="189" spans="2:11" ht="15" customHeight="1">
      <c r="B189" s="300"/>
      <c r="C189" s="333" t="s">
        <v>2035</v>
      </c>
      <c r="D189" s="279"/>
      <c r="E189" s="279"/>
      <c r="F189" s="299" t="s">
        <v>1955</v>
      </c>
      <c r="G189" s="279"/>
      <c r="H189" s="279" t="s">
        <v>2036</v>
      </c>
      <c r="I189" s="279" t="s">
        <v>2037</v>
      </c>
      <c r="J189" s="334" t="s">
        <v>2038</v>
      </c>
      <c r="K189" s="321"/>
    </row>
    <row r="190" spans="2:11" ht="15" customHeight="1">
      <c r="B190" s="300"/>
      <c r="C190" s="285" t="s">
        <v>43</v>
      </c>
      <c r="D190" s="279"/>
      <c r="E190" s="279"/>
      <c r="F190" s="299" t="s">
        <v>1949</v>
      </c>
      <c r="G190" s="279"/>
      <c r="H190" s="276" t="s">
        <v>2039</v>
      </c>
      <c r="I190" s="279" t="s">
        <v>2040</v>
      </c>
      <c r="J190" s="279"/>
      <c r="K190" s="321"/>
    </row>
    <row r="191" spans="2:11" ht="15" customHeight="1">
      <c r="B191" s="300"/>
      <c r="C191" s="285" t="s">
        <v>2041</v>
      </c>
      <c r="D191" s="279"/>
      <c r="E191" s="279"/>
      <c r="F191" s="299" t="s">
        <v>1949</v>
      </c>
      <c r="G191" s="279"/>
      <c r="H191" s="279" t="s">
        <v>2042</v>
      </c>
      <c r="I191" s="279" t="s">
        <v>1984</v>
      </c>
      <c r="J191" s="279"/>
      <c r="K191" s="321"/>
    </row>
    <row r="192" spans="2:11" ht="15" customHeight="1">
      <c r="B192" s="300"/>
      <c r="C192" s="285" t="s">
        <v>2043</v>
      </c>
      <c r="D192" s="279"/>
      <c r="E192" s="279"/>
      <c r="F192" s="299" t="s">
        <v>1949</v>
      </c>
      <c r="G192" s="279"/>
      <c r="H192" s="279" t="s">
        <v>2044</v>
      </c>
      <c r="I192" s="279" t="s">
        <v>1984</v>
      </c>
      <c r="J192" s="279"/>
      <c r="K192" s="321"/>
    </row>
    <row r="193" spans="2:11" ht="15" customHeight="1">
      <c r="B193" s="300"/>
      <c r="C193" s="285" t="s">
        <v>2045</v>
      </c>
      <c r="D193" s="279"/>
      <c r="E193" s="279"/>
      <c r="F193" s="299" t="s">
        <v>1955</v>
      </c>
      <c r="G193" s="279"/>
      <c r="H193" s="279" t="s">
        <v>2046</v>
      </c>
      <c r="I193" s="279" t="s">
        <v>1984</v>
      </c>
      <c r="J193" s="279"/>
      <c r="K193" s="321"/>
    </row>
    <row r="194" spans="2:11" ht="15" customHeight="1">
      <c r="B194" s="327"/>
      <c r="C194" s="335"/>
      <c r="D194" s="309"/>
      <c r="E194" s="309"/>
      <c r="F194" s="309"/>
      <c r="G194" s="309"/>
      <c r="H194" s="309"/>
      <c r="I194" s="309"/>
      <c r="J194" s="309"/>
      <c r="K194" s="328"/>
    </row>
    <row r="195" spans="2:11" ht="18.75" customHeight="1">
      <c r="B195" s="276"/>
      <c r="C195" s="279"/>
      <c r="D195" s="279"/>
      <c r="E195" s="279"/>
      <c r="F195" s="299"/>
      <c r="G195" s="279"/>
      <c r="H195" s="279"/>
      <c r="I195" s="279"/>
      <c r="J195" s="279"/>
      <c r="K195" s="276"/>
    </row>
    <row r="196" spans="2:11" ht="18.75" customHeight="1">
      <c r="B196" s="276"/>
      <c r="C196" s="279"/>
      <c r="D196" s="279"/>
      <c r="E196" s="279"/>
      <c r="F196" s="299"/>
      <c r="G196" s="279"/>
      <c r="H196" s="279"/>
      <c r="I196" s="279"/>
      <c r="J196" s="279"/>
      <c r="K196" s="276"/>
    </row>
    <row r="197" spans="2:11" ht="18.75" customHeight="1">
      <c r="B197" s="286"/>
      <c r="C197" s="286"/>
      <c r="D197" s="286"/>
      <c r="E197" s="286"/>
      <c r="F197" s="286"/>
      <c r="G197" s="286"/>
      <c r="H197" s="286"/>
      <c r="I197" s="286"/>
      <c r="J197" s="286"/>
      <c r="K197" s="286"/>
    </row>
    <row r="198" spans="2:11" ht="13.5">
      <c r="B198" s="268"/>
      <c r="C198" s="269"/>
      <c r="D198" s="269"/>
      <c r="E198" s="269"/>
      <c r="F198" s="269"/>
      <c r="G198" s="269"/>
      <c r="H198" s="269"/>
      <c r="I198" s="269"/>
      <c r="J198" s="269"/>
      <c r="K198" s="270"/>
    </row>
    <row r="199" spans="2:11" ht="21">
      <c r="B199" s="271"/>
      <c r="C199" s="402" t="s">
        <v>2047</v>
      </c>
      <c r="D199" s="402"/>
      <c r="E199" s="402"/>
      <c r="F199" s="402"/>
      <c r="G199" s="402"/>
      <c r="H199" s="402"/>
      <c r="I199" s="402"/>
      <c r="J199" s="402"/>
      <c r="K199" s="272"/>
    </row>
    <row r="200" spans="2:11" ht="25.5" customHeight="1">
      <c r="B200" s="271"/>
      <c r="C200" s="336" t="s">
        <v>2048</v>
      </c>
      <c r="D200" s="336"/>
      <c r="E200" s="336"/>
      <c r="F200" s="336" t="s">
        <v>2049</v>
      </c>
      <c r="G200" s="337"/>
      <c r="H200" s="407" t="s">
        <v>2050</v>
      </c>
      <c r="I200" s="407"/>
      <c r="J200" s="407"/>
      <c r="K200" s="272"/>
    </row>
    <row r="201" spans="2:11" ht="5.25" customHeight="1">
      <c r="B201" s="300"/>
      <c r="C201" s="297"/>
      <c r="D201" s="297"/>
      <c r="E201" s="297"/>
      <c r="F201" s="297"/>
      <c r="G201" s="279"/>
      <c r="H201" s="297"/>
      <c r="I201" s="297"/>
      <c r="J201" s="297"/>
      <c r="K201" s="321"/>
    </row>
    <row r="202" spans="2:11" ht="15" customHeight="1">
      <c r="B202" s="300"/>
      <c r="C202" s="279" t="s">
        <v>2040</v>
      </c>
      <c r="D202" s="279"/>
      <c r="E202" s="279"/>
      <c r="F202" s="299" t="s">
        <v>44</v>
      </c>
      <c r="G202" s="279"/>
      <c r="H202" s="408" t="s">
        <v>2051</v>
      </c>
      <c r="I202" s="408"/>
      <c r="J202" s="408"/>
      <c r="K202" s="321"/>
    </row>
    <row r="203" spans="2:11" ht="15" customHeight="1">
      <c r="B203" s="300"/>
      <c r="C203" s="306"/>
      <c r="D203" s="279"/>
      <c r="E203" s="279"/>
      <c r="F203" s="299" t="s">
        <v>45</v>
      </c>
      <c r="G203" s="279"/>
      <c r="H203" s="408" t="s">
        <v>2052</v>
      </c>
      <c r="I203" s="408"/>
      <c r="J203" s="408"/>
      <c r="K203" s="321"/>
    </row>
    <row r="204" spans="2:11" ht="15" customHeight="1">
      <c r="B204" s="300"/>
      <c r="C204" s="306"/>
      <c r="D204" s="279"/>
      <c r="E204" s="279"/>
      <c r="F204" s="299" t="s">
        <v>48</v>
      </c>
      <c r="G204" s="279"/>
      <c r="H204" s="408" t="s">
        <v>2053</v>
      </c>
      <c r="I204" s="408"/>
      <c r="J204" s="408"/>
      <c r="K204" s="321"/>
    </row>
    <row r="205" spans="2:11" ht="15" customHeight="1">
      <c r="B205" s="300"/>
      <c r="C205" s="279"/>
      <c r="D205" s="279"/>
      <c r="E205" s="279"/>
      <c r="F205" s="299" t="s">
        <v>46</v>
      </c>
      <c r="G205" s="279"/>
      <c r="H205" s="408" t="s">
        <v>2054</v>
      </c>
      <c r="I205" s="408"/>
      <c r="J205" s="408"/>
      <c r="K205" s="321"/>
    </row>
    <row r="206" spans="2:11" ht="15" customHeight="1">
      <c r="B206" s="300"/>
      <c r="C206" s="279"/>
      <c r="D206" s="279"/>
      <c r="E206" s="279"/>
      <c r="F206" s="299" t="s">
        <v>47</v>
      </c>
      <c r="G206" s="279"/>
      <c r="H206" s="408" t="s">
        <v>2055</v>
      </c>
      <c r="I206" s="408"/>
      <c r="J206" s="408"/>
      <c r="K206" s="321"/>
    </row>
    <row r="207" spans="2:11" ht="15" customHeight="1">
      <c r="B207" s="300"/>
      <c r="C207" s="279"/>
      <c r="D207" s="279"/>
      <c r="E207" s="279"/>
      <c r="F207" s="299"/>
      <c r="G207" s="279"/>
      <c r="H207" s="279"/>
      <c r="I207" s="279"/>
      <c r="J207" s="279"/>
      <c r="K207" s="321"/>
    </row>
    <row r="208" spans="2:11" ht="15" customHeight="1">
      <c r="B208" s="300"/>
      <c r="C208" s="279" t="s">
        <v>1996</v>
      </c>
      <c r="D208" s="279"/>
      <c r="E208" s="279"/>
      <c r="F208" s="299" t="s">
        <v>78</v>
      </c>
      <c r="G208" s="279"/>
      <c r="H208" s="408" t="s">
        <v>2056</v>
      </c>
      <c r="I208" s="408"/>
      <c r="J208" s="408"/>
      <c r="K208" s="321"/>
    </row>
    <row r="209" spans="2:11" ht="15" customHeight="1">
      <c r="B209" s="300"/>
      <c r="C209" s="306"/>
      <c r="D209" s="279"/>
      <c r="E209" s="279"/>
      <c r="F209" s="299" t="s">
        <v>1894</v>
      </c>
      <c r="G209" s="279"/>
      <c r="H209" s="408" t="s">
        <v>1895</v>
      </c>
      <c r="I209" s="408"/>
      <c r="J209" s="408"/>
      <c r="K209" s="321"/>
    </row>
    <row r="210" spans="2:11" ht="15" customHeight="1">
      <c r="B210" s="300"/>
      <c r="C210" s="279"/>
      <c r="D210" s="279"/>
      <c r="E210" s="279"/>
      <c r="F210" s="299" t="s">
        <v>1892</v>
      </c>
      <c r="G210" s="279"/>
      <c r="H210" s="408" t="s">
        <v>2057</v>
      </c>
      <c r="I210" s="408"/>
      <c r="J210" s="408"/>
      <c r="K210" s="321"/>
    </row>
    <row r="211" spans="2:11" ht="15" customHeight="1">
      <c r="B211" s="338"/>
      <c r="C211" s="306"/>
      <c r="D211" s="306"/>
      <c r="E211" s="306"/>
      <c r="F211" s="299" t="s">
        <v>1896</v>
      </c>
      <c r="G211" s="285"/>
      <c r="H211" s="409" t="s">
        <v>113</v>
      </c>
      <c r="I211" s="409"/>
      <c r="J211" s="409"/>
      <c r="K211" s="339"/>
    </row>
    <row r="212" spans="2:11" ht="15" customHeight="1">
      <c r="B212" s="338"/>
      <c r="C212" s="306"/>
      <c r="D212" s="306"/>
      <c r="E212" s="306"/>
      <c r="F212" s="299" t="s">
        <v>1897</v>
      </c>
      <c r="G212" s="285"/>
      <c r="H212" s="409" t="s">
        <v>1871</v>
      </c>
      <c r="I212" s="409"/>
      <c r="J212" s="409"/>
      <c r="K212" s="339"/>
    </row>
    <row r="213" spans="2:11" ht="15" customHeight="1">
      <c r="B213" s="338"/>
      <c r="C213" s="306"/>
      <c r="D213" s="306"/>
      <c r="E213" s="306"/>
      <c r="F213" s="340"/>
      <c r="G213" s="285"/>
      <c r="H213" s="341"/>
      <c r="I213" s="341"/>
      <c r="J213" s="341"/>
      <c r="K213" s="339"/>
    </row>
    <row r="214" spans="2:11" ht="15" customHeight="1">
      <c r="B214" s="338"/>
      <c r="C214" s="279" t="s">
        <v>2020</v>
      </c>
      <c r="D214" s="306"/>
      <c r="E214" s="306"/>
      <c r="F214" s="299">
        <v>1</v>
      </c>
      <c r="G214" s="285"/>
      <c r="H214" s="409" t="s">
        <v>2058</v>
      </c>
      <c r="I214" s="409"/>
      <c r="J214" s="409"/>
      <c r="K214" s="339"/>
    </row>
    <row r="215" spans="2:11" ht="15" customHeight="1">
      <c r="B215" s="338"/>
      <c r="C215" s="306"/>
      <c r="D215" s="306"/>
      <c r="E215" s="306"/>
      <c r="F215" s="299">
        <v>2</v>
      </c>
      <c r="G215" s="285"/>
      <c r="H215" s="409" t="s">
        <v>2059</v>
      </c>
      <c r="I215" s="409"/>
      <c r="J215" s="409"/>
      <c r="K215" s="339"/>
    </row>
    <row r="216" spans="2:11" ht="15" customHeight="1">
      <c r="B216" s="338"/>
      <c r="C216" s="306"/>
      <c r="D216" s="306"/>
      <c r="E216" s="306"/>
      <c r="F216" s="299">
        <v>3</v>
      </c>
      <c r="G216" s="285"/>
      <c r="H216" s="409" t="s">
        <v>2060</v>
      </c>
      <c r="I216" s="409"/>
      <c r="J216" s="409"/>
      <c r="K216" s="339"/>
    </row>
    <row r="217" spans="2:11" ht="15" customHeight="1">
      <c r="B217" s="338"/>
      <c r="C217" s="306"/>
      <c r="D217" s="306"/>
      <c r="E217" s="306"/>
      <c r="F217" s="299">
        <v>4</v>
      </c>
      <c r="G217" s="285"/>
      <c r="H217" s="409" t="s">
        <v>2061</v>
      </c>
      <c r="I217" s="409"/>
      <c r="J217" s="409"/>
      <c r="K217" s="339"/>
    </row>
    <row r="218" spans="2:11" ht="12.75" customHeight="1">
      <c r="B218" s="342"/>
      <c r="C218" s="343"/>
      <c r="D218" s="343"/>
      <c r="E218" s="343"/>
      <c r="F218" s="343"/>
      <c r="G218" s="343"/>
      <c r="H218" s="343"/>
      <c r="I218" s="343"/>
      <c r="J218" s="343"/>
      <c r="K218" s="344"/>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549"/>
  <sheetViews>
    <sheetView showGridLines="0" tabSelected="1" workbookViewId="0" topLeftCell="A90">
      <selection activeCell="I123" sqref="I123"/>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0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6.95" customHeight="1">
      <c r="L2" s="377"/>
      <c r="M2" s="377"/>
      <c r="N2" s="377"/>
      <c r="O2" s="377"/>
      <c r="P2" s="377"/>
      <c r="Q2" s="377"/>
      <c r="R2" s="377"/>
      <c r="S2" s="377"/>
      <c r="T2" s="377"/>
      <c r="U2" s="377"/>
      <c r="V2" s="377"/>
      <c r="AT2" s="18" t="s">
        <v>90</v>
      </c>
      <c r="AZ2" s="109" t="s">
        <v>115</v>
      </c>
      <c r="BA2" s="109" t="s">
        <v>116</v>
      </c>
      <c r="BB2" s="109" t="s">
        <v>117</v>
      </c>
      <c r="BC2" s="109" t="s">
        <v>118</v>
      </c>
      <c r="BD2" s="109" t="s">
        <v>81</v>
      </c>
    </row>
    <row r="3" spans="2:56" ht="6.95" customHeight="1">
      <c r="B3" s="110"/>
      <c r="C3" s="111"/>
      <c r="D3" s="111"/>
      <c r="E3" s="111"/>
      <c r="F3" s="111"/>
      <c r="G3" s="111"/>
      <c r="H3" s="111"/>
      <c r="I3" s="112"/>
      <c r="J3" s="111"/>
      <c r="K3" s="111"/>
      <c r="L3" s="21"/>
      <c r="AT3" s="18" t="s">
        <v>81</v>
      </c>
      <c r="AZ3" s="109" t="s">
        <v>119</v>
      </c>
      <c r="BA3" s="109" t="s">
        <v>120</v>
      </c>
      <c r="BB3" s="109" t="s">
        <v>121</v>
      </c>
      <c r="BC3" s="109" t="s">
        <v>122</v>
      </c>
      <c r="BD3" s="109" t="s">
        <v>81</v>
      </c>
    </row>
    <row r="4" spans="2:46" ht="24.95" customHeight="1">
      <c r="B4" s="21"/>
      <c r="D4" s="113" t="s">
        <v>123</v>
      </c>
      <c r="L4" s="21"/>
      <c r="M4" s="114" t="s">
        <v>10</v>
      </c>
      <c r="AT4" s="18" t="s">
        <v>4</v>
      </c>
    </row>
    <row r="5" spans="2:12" ht="6.95" customHeight="1">
      <c r="B5" s="21"/>
      <c r="L5" s="21"/>
    </row>
    <row r="6" spans="2:12" ht="12" customHeight="1">
      <c r="B6" s="21"/>
      <c r="D6" s="115" t="s">
        <v>16</v>
      </c>
      <c r="L6" s="21"/>
    </row>
    <row r="7" spans="2:12" ht="16.5" customHeight="1">
      <c r="B7" s="21"/>
      <c r="E7" s="395" t="str">
        <f>'Rekapitulace stavby'!K6</f>
        <v>Aula UPOL FTK,Tř.Míru 117,Olomouc</v>
      </c>
      <c r="F7" s="396"/>
      <c r="G7" s="396"/>
      <c r="H7" s="396"/>
      <c r="L7" s="21"/>
    </row>
    <row r="8" spans="2:12" ht="12.75">
      <c r="B8" s="21"/>
      <c r="D8" s="115" t="s">
        <v>124</v>
      </c>
      <c r="L8" s="21"/>
    </row>
    <row r="9" spans="2:12" ht="16.5" customHeight="1">
      <c r="B9" s="21"/>
      <c r="E9" s="395" t="s">
        <v>125</v>
      </c>
      <c r="F9" s="377"/>
      <c r="G9" s="377"/>
      <c r="H9" s="377"/>
      <c r="L9" s="21"/>
    </row>
    <row r="10" spans="2:12" ht="12" customHeight="1">
      <c r="B10" s="21"/>
      <c r="D10" s="115" t="s">
        <v>126</v>
      </c>
      <c r="L10" s="21"/>
    </row>
    <row r="11" spans="2:12" s="1" customFormat="1" ht="16.5" customHeight="1">
      <c r="B11" s="39"/>
      <c r="E11" s="397" t="s">
        <v>127</v>
      </c>
      <c r="F11" s="398"/>
      <c r="G11" s="398"/>
      <c r="H11" s="398"/>
      <c r="I11" s="117"/>
      <c r="L11" s="39"/>
    </row>
    <row r="12" spans="2:12" s="1" customFormat="1" ht="12" customHeight="1">
      <c r="B12" s="39"/>
      <c r="D12" s="115" t="s">
        <v>128</v>
      </c>
      <c r="I12" s="117"/>
      <c r="L12" s="39"/>
    </row>
    <row r="13" spans="2:12" s="1" customFormat="1" ht="36.95" customHeight="1">
      <c r="B13" s="39"/>
      <c r="E13" s="399" t="s">
        <v>129</v>
      </c>
      <c r="F13" s="398"/>
      <c r="G13" s="398"/>
      <c r="H13" s="398"/>
      <c r="I13" s="117"/>
      <c r="L13" s="39"/>
    </row>
    <row r="14" spans="2:12" s="1" customFormat="1" ht="12">
      <c r="B14" s="39"/>
      <c r="I14" s="117"/>
      <c r="L14" s="39"/>
    </row>
    <row r="15" spans="2:12" s="1" customFormat="1" ht="12" customHeight="1">
      <c r="B15" s="39"/>
      <c r="D15" s="115" t="s">
        <v>18</v>
      </c>
      <c r="F15" s="102" t="s">
        <v>19</v>
      </c>
      <c r="I15" s="118" t="s">
        <v>20</v>
      </c>
      <c r="J15" s="102" t="s">
        <v>21</v>
      </c>
      <c r="L15" s="39"/>
    </row>
    <row r="16" spans="2:12" s="1" customFormat="1" ht="12" customHeight="1">
      <c r="B16" s="39"/>
      <c r="D16" s="115" t="s">
        <v>22</v>
      </c>
      <c r="F16" s="102" t="s">
        <v>23</v>
      </c>
      <c r="I16" s="118" t="s">
        <v>24</v>
      </c>
      <c r="J16" s="119" t="str">
        <f>'Rekapitulace stavby'!AN8</f>
        <v>1. 4. 2019</v>
      </c>
      <c r="L16" s="39"/>
    </row>
    <row r="17" spans="2:12" s="1" customFormat="1" ht="10.9" customHeight="1">
      <c r="B17" s="39"/>
      <c r="I17" s="117"/>
      <c r="L17" s="39"/>
    </row>
    <row r="18" spans="2:12" s="1" customFormat="1" ht="12" customHeight="1">
      <c r="B18" s="39"/>
      <c r="D18" s="115" t="s">
        <v>26</v>
      </c>
      <c r="I18" s="118" t="s">
        <v>27</v>
      </c>
      <c r="J18" s="102" t="s">
        <v>21</v>
      </c>
      <c r="L18" s="39"/>
    </row>
    <row r="19" spans="2:12" s="1" customFormat="1" ht="18" customHeight="1">
      <c r="B19" s="39"/>
      <c r="E19" s="102" t="s">
        <v>28</v>
      </c>
      <c r="I19" s="118" t="s">
        <v>29</v>
      </c>
      <c r="J19" s="102" t="s">
        <v>21</v>
      </c>
      <c r="L19" s="39"/>
    </row>
    <row r="20" spans="2:12" s="1" customFormat="1" ht="6.95" customHeight="1">
      <c r="B20" s="39"/>
      <c r="I20" s="117"/>
      <c r="L20" s="39"/>
    </row>
    <row r="21" spans="2:12" s="1" customFormat="1" ht="12" customHeight="1">
      <c r="B21" s="39"/>
      <c r="D21" s="115" t="s">
        <v>30</v>
      </c>
      <c r="I21" s="118" t="s">
        <v>27</v>
      </c>
      <c r="J21" s="31" t="str">
        <f>'Rekapitulace stavby'!AN13</f>
        <v>Vyplň údaj</v>
      </c>
      <c r="L21" s="39"/>
    </row>
    <row r="22" spans="2:12" s="1" customFormat="1" ht="18" customHeight="1">
      <c r="B22" s="39"/>
      <c r="E22" s="400" t="str">
        <f>'Rekapitulace stavby'!E14</f>
        <v>Vyplň údaj</v>
      </c>
      <c r="F22" s="401"/>
      <c r="G22" s="401"/>
      <c r="H22" s="401"/>
      <c r="I22" s="118" t="s">
        <v>29</v>
      </c>
      <c r="J22" s="31" t="str">
        <f>'Rekapitulace stavby'!AN14</f>
        <v>Vyplň údaj</v>
      </c>
      <c r="L22" s="39"/>
    </row>
    <row r="23" spans="2:12" s="1" customFormat="1" ht="6.95" customHeight="1">
      <c r="B23" s="39"/>
      <c r="I23" s="117"/>
      <c r="L23" s="39"/>
    </row>
    <row r="24" spans="2:12" s="1" customFormat="1" ht="12" customHeight="1">
      <c r="B24" s="39"/>
      <c r="D24" s="115" t="s">
        <v>32</v>
      </c>
      <c r="I24" s="118" t="s">
        <v>27</v>
      </c>
      <c r="J24" s="102" t="s">
        <v>21</v>
      </c>
      <c r="L24" s="39"/>
    </row>
    <row r="25" spans="2:12" s="1" customFormat="1" ht="18" customHeight="1">
      <c r="B25" s="39"/>
      <c r="E25" s="102" t="s">
        <v>33</v>
      </c>
      <c r="I25" s="118" t="s">
        <v>29</v>
      </c>
      <c r="J25" s="102" t="s">
        <v>21</v>
      </c>
      <c r="L25" s="39"/>
    </row>
    <row r="26" spans="2:12" s="1" customFormat="1" ht="6.95" customHeight="1">
      <c r="B26" s="39"/>
      <c r="I26" s="117"/>
      <c r="L26" s="39"/>
    </row>
    <row r="27" spans="2:12" s="1" customFormat="1" ht="12" customHeight="1">
      <c r="B27" s="39"/>
      <c r="D27" s="115" t="s">
        <v>35</v>
      </c>
      <c r="I27" s="118" t="s">
        <v>27</v>
      </c>
      <c r="J27" s="102" t="s">
        <v>21</v>
      </c>
      <c r="L27" s="39"/>
    </row>
    <row r="28" spans="2:12" s="1" customFormat="1" ht="18" customHeight="1">
      <c r="B28" s="39"/>
      <c r="E28" s="102" t="s">
        <v>36</v>
      </c>
      <c r="I28" s="118" t="s">
        <v>29</v>
      </c>
      <c r="J28" s="102" t="s">
        <v>21</v>
      </c>
      <c r="L28" s="39"/>
    </row>
    <row r="29" spans="2:12" s="1" customFormat="1" ht="6.95" customHeight="1">
      <c r="B29" s="39"/>
      <c r="I29" s="117"/>
      <c r="L29" s="39"/>
    </row>
    <row r="30" spans="2:12" s="1" customFormat="1" ht="12" customHeight="1">
      <c r="B30" s="39"/>
      <c r="D30" s="115" t="s">
        <v>37</v>
      </c>
      <c r="I30" s="117"/>
      <c r="L30" s="39"/>
    </row>
    <row r="31" spans="2:12" s="7" customFormat="1" ht="191.25" customHeight="1">
      <c r="B31" s="120"/>
      <c r="E31" s="394" t="s">
        <v>130</v>
      </c>
      <c r="F31" s="394"/>
      <c r="G31" s="394"/>
      <c r="H31" s="394"/>
      <c r="I31" s="121"/>
      <c r="L31" s="120"/>
    </row>
    <row r="32" spans="2:12" s="1" customFormat="1" ht="6.95" customHeight="1">
      <c r="B32" s="39"/>
      <c r="I32" s="117"/>
      <c r="L32" s="39"/>
    </row>
    <row r="33" spans="2:12" s="1" customFormat="1" ht="6.95" customHeight="1">
      <c r="B33" s="39"/>
      <c r="D33" s="60"/>
      <c r="E33" s="60"/>
      <c r="F33" s="60"/>
      <c r="G33" s="60"/>
      <c r="H33" s="60"/>
      <c r="I33" s="122"/>
      <c r="J33" s="60"/>
      <c r="K33" s="60"/>
      <c r="L33" s="39"/>
    </row>
    <row r="34" spans="2:12" s="1" customFormat="1" ht="25.35" customHeight="1">
      <c r="B34" s="39"/>
      <c r="D34" s="123" t="s">
        <v>39</v>
      </c>
      <c r="I34" s="117"/>
      <c r="J34" s="124">
        <f>ROUND(J109,2)</f>
        <v>0</v>
      </c>
      <c r="L34" s="39"/>
    </row>
    <row r="35" spans="2:12" s="1" customFormat="1" ht="6.95" customHeight="1">
      <c r="B35" s="39"/>
      <c r="D35" s="60"/>
      <c r="E35" s="60"/>
      <c r="F35" s="60"/>
      <c r="G35" s="60"/>
      <c r="H35" s="60"/>
      <c r="I35" s="122"/>
      <c r="J35" s="60"/>
      <c r="K35" s="60"/>
      <c r="L35" s="39"/>
    </row>
    <row r="36" spans="2:12" s="1" customFormat="1" ht="14.45" customHeight="1">
      <c r="B36" s="39"/>
      <c r="F36" s="125" t="s">
        <v>41</v>
      </c>
      <c r="I36" s="126" t="s">
        <v>40</v>
      </c>
      <c r="J36" s="125" t="s">
        <v>42</v>
      </c>
      <c r="L36" s="39"/>
    </row>
    <row r="37" spans="2:12" s="1" customFormat="1" ht="14.45" customHeight="1">
      <c r="B37" s="39"/>
      <c r="D37" s="116" t="s">
        <v>43</v>
      </c>
      <c r="E37" s="115" t="s">
        <v>44</v>
      </c>
      <c r="F37" s="127">
        <f>ROUND((SUM(BE109:BE548)),2)</f>
        <v>0</v>
      </c>
      <c r="I37" s="128">
        <v>0.21</v>
      </c>
      <c r="J37" s="127">
        <f>ROUND(((SUM(BE109:BE548))*I37),2)</f>
        <v>0</v>
      </c>
      <c r="L37" s="39"/>
    </row>
    <row r="38" spans="2:12" s="1" customFormat="1" ht="14.45" customHeight="1">
      <c r="B38" s="39"/>
      <c r="E38" s="115" t="s">
        <v>45</v>
      </c>
      <c r="F38" s="127">
        <f>ROUND((SUM(BF109:BF548)),2)</f>
        <v>0</v>
      </c>
      <c r="I38" s="128">
        <v>0.15</v>
      </c>
      <c r="J38" s="127">
        <f>ROUND(((SUM(BF109:BF548))*I38),2)</f>
        <v>0</v>
      </c>
      <c r="L38" s="39"/>
    </row>
    <row r="39" spans="2:12" s="1" customFormat="1" ht="14.45" customHeight="1" hidden="1">
      <c r="B39" s="39"/>
      <c r="E39" s="115" t="s">
        <v>46</v>
      </c>
      <c r="F39" s="127">
        <f>ROUND((SUM(BG109:BG548)),2)</f>
        <v>0</v>
      </c>
      <c r="I39" s="128">
        <v>0.21</v>
      </c>
      <c r="J39" s="127">
        <f>0</f>
        <v>0</v>
      </c>
      <c r="L39" s="39"/>
    </row>
    <row r="40" spans="2:12" s="1" customFormat="1" ht="14.45" customHeight="1" hidden="1">
      <c r="B40" s="39"/>
      <c r="E40" s="115" t="s">
        <v>47</v>
      </c>
      <c r="F40" s="127">
        <f>ROUND((SUM(BH109:BH548)),2)</f>
        <v>0</v>
      </c>
      <c r="I40" s="128">
        <v>0.15</v>
      </c>
      <c r="J40" s="127">
        <f>0</f>
        <v>0</v>
      </c>
      <c r="L40" s="39"/>
    </row>
    <row r="41" spans="2:12" s="1" customFormat="1" ht="14.45" customHeight="1" hidden="1">
      <c r="B41" s="39"/>
      <c r="E41" s="115" t="s">
        <v>48</v>
      </c>
      <c r="F41" s="127">
        <f>ROUND((SUM(BI109:BI548)),2)</f>
        <v>0</v>
      </c>
      <c r="I41" s="128">
        <v>0</v>
      </c>
      <c r="J41" s="127">
        <f>0</f>
        <v>0</v>
      </c>
      <c r="L41" s="39"/>
    </row>
    <row r="42" spans="2:12" s="1" customFormat="1" ht="6.95" customHeight="1">
      <c r="B42" s="39"/>
      <c r="I42" s="117"/>
      <c r="L42" s="39"/>
    </row>
    <row r="43" spans="2:12" s="1" customFormat="1" ht="25.35" customHeight="1">
      <c r="B43" s="39"/>
      <c r="C43" s="129"/>
      <c r="D43" s="130" t="s">
        <v>49</v>
      </c>
      <c r="E43" s="131"/>
      <c r="F43" s="131"/>
      <c r="G43" s="132" t="s">
        <v>50</v>
      </c>
      <c r="H43" s="133" t="s">
        <v>51</v>
      </c>
      <c r="I43" s="134"/>
      <c r="J43" s="135">
        <f>SUM(J34:J41)</f>
        <v>0</v>
      </c>
      <c r="K43" s="136"/>
      <c r="L43" s="39"/>
    </row>
    <row r="44" spans="2:12" s="1" customFormat="1" ht="14.45" customHeight="1">
      <c r="B44" s="137"/>
      <c r="C44" s="138"/>
      <c r="D44" s="138"/>
      <c r="E44" s="138"/>
      <c r="F44" s="138"/>
      <c r="G44" s="138"/>
      <c r="H44" s="138"/>
      <c r="I44" s="139"/>
      <c r="J44" s="138"/>
      <c r="K44" s="138"/>
      <c r="L44" s="39"/>
    </row>
    <row r="48" spans="2:12" s="1" customFormat="1" ht="6.95" customHeight="1">
      <c r="B48" s="140"/>
      <c r="C48" s="141"/>
      <c r="D48" s="141"/>
      <c r="E48" s="141"/>
      <c r="F48" s="141"/>
      <c r="G48" s="141"/>
      <c r="H48" s="141"/>
      <c r="I48" s="142"/>
      <c r="J48" s="141"/>
      <c r="K48" s="141"/>
      <c r="L48" s="39"/>
    </row>
    <row r="49" spans="2:12" s="1" customFormat="1" ht="24.95" customHeight="1">
      <c r="B49" s="35"/>
      <c r="C49" s="24" t="s">
        <v>131</v>
      </c>
      <c r="D49" s="36"/>
      <c r="E49" s="36"/>
      <c r="F49" s="36"/>
      <c r="G49" s="36"/>
      <c r="H49" s="36"/>
      <c r="I49" s="117"/>
      <c r="J49" s="36"/>
      <c r="K49" s="36"/>
      <c r="L49" s="39"/>
    </row>
    <row r="50" spans="2:12" s="1" customFormat="1" ht="6.95" customHeight="1">
      <c r="B50" s="35"/>
      <c r="C50" s="36"/>
      <c r="D50" s="36"/>
      <c r="E50" s="36"/>
      <c r="F50" s="36"/>
      <c r="G50" s="36"/>
      <c r="H50" s="36"/>
      <c r="I50" s="117"/>
      <c r="J50" s="36"/>
      <c r="K50" s="36"/>
      <c r="L50" s="39"/>
    </row>
    <row r="51" spans="2:12" s="1" customFormat="1" ht="12" customHeight="1">
      <c r="B51" s="35"/>
      <c r="C51" s="30" t="s">
        <v>16</v>
      </c>
      <c r="D51" s="36"/>
      <c r="E51" s="36"/>
      <c r="F51" s="36"/>
      <c r="G51" s="36"/>
      <c r="H51" s="36"/>
      <c r="I51" s="117"/>
      <c r="J51" s="36"/>
      <c r="K51" s="36"/>
      <c r="L51" s="39"/>
    </row>
    <row r="52" spans="2:12" s="1" customFormat="1" ht="16.5" customHeight="1">
      <c r="B52" s="35"/>
      <c r="C52" s="36"/>
      <c r="D52" s="36"/>
      <c r="E52" s="390" t="str">
        <f>E7</f>
        <v>Aula UPOL FTK,Tř.Míru 117,Olomouc</v>
      </c>
      <c r="F52" s="391"/>
      <c r="G52" s="391"/>
      <c r="H52" s="391"/>
      <c r="I52" s="117"/>
      <c r="J52" s="36"/>
      <c r="K52" s="36"/>
      <c r="L52" s="39"/>
    </row>
    <row r="53" spans="2:12" ht="12" customHeight="1">
      <c r="B53" s="22"/>
      <c r="C53" s="30" t="s">
        <v>124</v>
      </c>
      <c r="D53" s="23"/>
      <c r="E53" s="23"/>
      <c r="F53" s="23"/>
      <c r="G53" s="23"/>
      <c r="H53" s="23"/>
      <c r="J53" s="23"/>
      <c r="K53" s="23"/>
      <c r="L53" s="21"/>
    </row>
    <row r="54" spans="2:12" ht="16.5" customHeight="1">
      <c r="B54" s="22"/>
      <c r="C54" s="23"/>
      <c r="D54" s="23"/>
      <c r="E54" s="390" t="s">
        <v>125</v>
      </c>
      <c r="F54" s="379"/>
      <c r="G54" s="379"/>
      <c r="H54" s="379"/>
      <c r="J54" s="23"/>
      <c r="K54" s="23"/>
      <c r="L54" s="21"/>
    </row>
    <row r="55" spans="2:12" ht="12" customHeight="1">
      <c r="B55" s="22"/>
      <c r="C55" s="30" t="s">
        <v>126</v>
      </c>
      <c r="D55" s="23"/>
      <c r="E55" s="23"/>
      <c r="F55" s="23"/>
      <c r="G55" s="23"/>
      <c r="H55" s="23"/>
      <c r="J55" s="23"/>
      <c r="K55" s="23"/>
      <c r="L55" s="21"/>
    </row>
    <row r="56" spans="2:12" s="1" customFormat="1" ht="16.5" customHeight="1">
      <c r="B56" s="35"/>
      <c r="C56" s="36"/>
      <c r="D56" s="36"/>
      <c r="E56" s="392" t="s">
        <v>127</v>
      </c>
      <c r="F56" s="393"/>
      <c r="G56" s="393"/>
      <c r="H56" s="393"/>
      <c r="I56" s="117"/>
      <c r="J56" s="36"/>
      <c r="K56" s="36"/>
      <c r="L56" s="39"/>
    </row>
    <row r="57" spans="2:12" s="1" customFormat="1" ht="12" customHeight="1">
      <c r="B57" s="35"/>
      <c r="C57" s="30" t="s">
        <v>128</v>
      </c>
      <c r="D57" s="36"/>
      <c r="E57" s="36"/>
      <c r="F57" s="36"/>
      <c r="G57" s="36"/>
      <c r="H57" s="36"/>
      <c r="I57" s="117"/>
      <c r="J57" s="36"/>
      <c r="K57" s="36"/>
      <c r="L57" s="39"/>
    </row>
    <row r="58" spans="2:12" s="1" customFormat="1" ht="16.5" customHeight="1">
      <c r="B58" s="35"/>
      <c r="C58" s="36"/>
      <c r="D58" s="36"/>
      <c r="E58" s="369" t="str">
        <f>E13</f>
        <v>2019/07-1-1-1a - D.1.1a-Respirium 402</v>
      </c>
      <c r="F58" s="393"/>
      <c r="G58" s="393"/>
      <c r="H58" s="393"/>
      <c r="I58" s="117"/>
      <c r="J58" s="36"/>
      <c r="K58" s="36"/>
      <c r="L58" s="39"/>
    </row>
    <row r="59" spans="2:12" s="1" customFormat="1" ht="6.95" customHeight="1">
      <c r="B59" s="35"/>
      <c r="C59" s="36"/>
      <c r="D59" s="36"/>
      <c r="E59" s="36"/>
      <c r="F59" s="36"/>
      <c r="G59" s="36"/>
      <c r="H59" s="36"/>
      <c r="I59" s="117"/>
      <c r="J59" s="36"/>
      <c r="K59" s="36"/>
      <c r="L59" s="39"/>
    </row>
    <row r="60" spans="2:12" s="1" customFormat="1" ht="12" customHeight="1">
      <c r="B60" s="35"/>
      <c r="C60" s="30" t="s">
        <v>22</v>
      </c>
      <c r="D60" s="36"/>
      <c r="E60" s="36"/>
      <c r="F60" s="28" t="str">
        <f>F16</f>
        <v xml:space="preserve"> </v>
      </c>
      <c r="G60" s="36"/>
      <c r="H60" s="36"/>
      <c r="I60" s="118" t="s">
        <v>24</v>
      </c>
      <c r="J60" s="59" t="str">
        <f>IF(J16="","",J16)</f>
        <v>1. 4. 2019</v>
      </c>
      <c r="K60" s="36"/>
      <c r="L60" s="39"/>
    </row>
    <row r="61" spans="2:12" s="1" customFormat="1" ht="6.95" customHeight="1">
      <c r="B61" s="35"/>
      <c r="C61" s="36"/>
      <c r="D61" s="36"/>
      <c r="E61" s="36"/>
      <c r="F61" s="36"/>
      <c r="G61" s="36"/>
      <c r="H61" s="36"/>
      <c r="I61" s="117"/>
      <c r="J61" s="36"/>
      <c r="K61" s="36"/>
      <c r="L61" s="39"/>
    </row>
    <row r="62" spans="2:12" s="1" customFormat="1" ht="43.15" customHeight="1">
      <c r="B62" s="35"/>
      <c r="C62" s="30" t="s">
        <v>26</v>
      </c>
      <c r="D62" s="36"/>
      <c r="E62" s="36"/>
      <c r="F62" s="28" t="str">
        <f>E19</f>
        <v>UPOL</v>
      </c>
      <c r="G62" s="36"/>
      <c r="H62" s="36"/>
      <c r="I62" s="118" t="s">
        <v>32</v>
      </c>
      <c r="J62" s="33" t="str">
        <f>E25</f>
        <v>HEXAPLAN INTERNATIONAL spol. s r.o.</v>
      </c>
      <c r="K62" s="36"/>
      <c r="L62" s="39"/>
    </row>
    <row r="63" spans="2:12" s="1" customFormat="1" ht="15.2" customHeight="1">
      <c r="B63" s="35"/>
      <c r="C63" s="30" t="s">
        <v>30</v>
      </c>
      <c r="D63" s="36"/>
      <c r="E63" s="36"/>
      <c r="F63" s="28" t="str">
        <f>IF(E22="","",E22)</f>
        <v>Vyplň údaj</v>
      </c>
      <c r="G63" s="36"/>
      <c r="H63" s="36"/>
      <c r="I63" s="118" t="s">
        <v>35</v>
      </c>
      <c r="J63" s="33" t="str">
        <f>E28</f>
        <v>Ing.A.Hejmalová</v>
      </c>
      <c r="K63" s="36"/>
      <c r="L63" s="39"/>
    </row>
    <row r="64" spans="2:12" s="1" customFormat="1" ht="10.35" customHeight="1">
      <c r="B64" s="35"/>
      <c r="C64" s="36"/>
      <c r="D64" s="36"/>
      <c r="E64" s="36"/>
      <c r="F64" s="36"/>
      <c r="G64" s="36"/>
      <c r="H64" s="36"/>
      <c r="I64" s="117"/>
      <c r="J64" s="36"/>
      <c r="K64" s="36"/>
      <c r="L64" s="39"/>
    </row>
    <row r="65" spans="2:12" s="1" customFormat="1" ht="29.25" customHeight="1">
      <c r="B65" s="35"/>
      <c r="C65" s="143" t="s">
        <v>132</v>
      </c>
      <c r="D65" s="144"/>
      <c r="E65" s="144"/>
      <c r="F65" s="144"/>
      <c r="G65" s="144"/>
      <c r="H65" s="144"/>
      <c r="I65" s="145"/>
      <c r="J65" s="146" t="s">
        <v>133</v>
      </c>
      <c r="K65" s="144"/>
      <c r="L65" s="39"/>
    </row>
    <row r="66" spans="2:12" s="1" customFormat="1" ht="10.35" customHeight="1">
      <c r="B66" s="35"/>
      <c r="C66" s="36"/>
      <c r="D66" s="36"/>
      <c r="E66" s="36"/>
      <c r="F66" s="36"/>
      <c r="G66" s="36"/>
      <c r="H66" s="36"/>
      <c r="I66" s="117"/>
      <c r="J66" s="36"/>
      <c r="K66" s="36"/>
      <c r="L66" s="39"/>
    </row>
    <row r="67" spans="2:47" s="1" customFormat="1" ht="22.9" customHeight="1">
      <c r="B67" s="35"/>
      <c r="C67" s="147" t="s">
        <v>71</v>
      </c>
      <c r="D67" s="36"/>
      <c r="E67" s="36"/>
      <c r="F67" s="36"/>
      <c r="G67" s="36"/>
      <c r="H67" s="36"/>
      <c r="I67" s="117"/>
      <c r="J67" s="77">
        <f>J109</f>
        <v>0</v>
      </c>
      <c r="K67" s="36"/>
      <c r="L67" s="39"/>
      <c r="AU67" s="18" t="s">
        <v>134</v>
      </c>
    </row>
    <row r="68" spans="2:12" s="8" customFormat="1" ht="24.95" customHeight="1">
      <c r="B68" s="148"/>
      <c r="C68" s="149"/>
      <c r="D68" s="150" t="s">
        <v>135</v>
      </c>
      <c r="E68" s="151"/>
      <c r="F68" s="151"/>
      <c r="G68" s="151"/>
      <c r="H68" s="151"/>
      <c r="I68" s="152"/>
      <c r="J68" s="153">
        <f>J110</f>
        <v>0</v>
      </c>
      <c r="K68" s="149"/>
      <c r="L68" s="154"/>
    </row>
    <row r="69" spans="2:12" s="9" customFormat="1" ht="19.9" customHeight="1">
      <c r="B69" s="155"/>
      <c r="C69" s="96"/>
      <c r="D69" s="156" t="s">
        <v>136</v>
      </c>
      <c r="E69" s="157"/>
      <c r="F69" s="157"/>
      <c r="G69" s="157"/>
      <c r="H69" s="157"/>
      <c r="I69" s="158"/>
      <c r="J69" s="159">
        <f>J111</f>
        <v>0</v>
      </c>
      <c r="K69" s="96"/>
      <c r="L69" s="160"/>
    </row>
    <row r="70" spans="2:12" s="9" customFormat="1" ht="19.9" customHeight="1">
      <c r="B70" s="155"/>
      <c r="C70" s="96"/>
      <c r="D70" s="156" t="s">
        <v>137</v>
      </c>
      <c r="E70" s="157"/>
      <c r="F70" s="157"/>
      <c r="G70" s="157"/>
      <c r="H70" s="157"/>
      <c r="I70" s="158"/>
      <c r="J70" s="159">
        <f>J122</f>
        <v>0</v>
      </c>
      <c r="K70" s="96"/>
      <c r="L70" s="160"/>
    </row>
    <row r="71" spans="2:12" s="9" customFormat="1" ht="19.9" customHeight="1">
      <c r="B71" s="155"/>
      <c r="C71" s="96"/>
      <c r="D71" s="156" t="s">
        <v>138</v>
      </c>
      <c r="E71" s="157"/>
      <c r="F71" s="157"/>
      <c r="G71" s="157"/>
      <c r="H71" s="157"/>
      <c r="I71" s="158"/>
      <c r="J71" s="159">
        <f>J125</f>
        <v>0</v>
      </c>
      <c r="K71" s="96"/>
      <c r="L71" s="160"/>
    </row>
    <row r="72" spans="2:12" s="9" customFormat="1" ht="19.9" customHeight="1">
      <c r="B72" s="155"/>
      <c r="C72" s="96"/>
      <c r="D72" s="156" t="s">
        <v>139</v>
      </c>
      <c r="E72" s="157"/>
      <c r="F72" s="157"/>
      <c r="G72" s="157"/>
      <c r="H72" s="157"/>
      <c r="I72" s="158"/>
      <c r="J72" s="159">
        <f>J191</f>
        <v>0</v>
      </c>
      <c r="K72" s="96"/>
      <c r="L72" s="160"/>
    </row>
    <row r="73" spans="2:12" s="9" customFormat="1" ht="19.9" customHeight="1">
      <c r="B73" s="155"/>
      <c r="C73" s="96"/>
      <c r="D73" s="156" t="s">
        <v>140</v>
      </c>
      <c r="E73" s="157"/>
      <c r="F73" s="157"/>
      <c r="G73" s="157"/>
      <c r="H73" s="157"/>
      <c r="I73" s="158"/>
      <c r="J73" s="159">
        <f>J251</f>
        <v>0</v>
      </c>
      <c r="K73" s="96"/>
      <c r="L73" s="160"/>
    </row>
    <row r="74" spans="2:12" s="9" customFormat="1" ht="19.9" customHeight="1">
      <c r="B74" s="155"/>
      <c r="C74" s="96"/>
      <c r="D74" s="156" t="s">
        <v>141</v>
      </c>
      <c r="E74" s="157"/>
      <c r="F74" s="157"/>
      <c r="G74" s="157"/>
      <c r="H74" s="157"/>
      <c r="I74" s="158"/>
      <c r="J74" s="159">
        <f>J267</f>
        <v>0</v>
      </c>
      <c r="K74" s="96"/>
      <c r="L74" s="160"/>
    </row>
    <row r="75" spans="2:12" s="8" customFormat="1" ht="24.95" customHeight="1">
      <c r="B75" s="148"/>
      <c r="C75" s="149"/>
      <c r="D75" s="150" t="s">
        <v>142</v>
      </c>
      <c r="E75" s="151"/>
      <c r="F75" s="151"/>
      <c r="G75" s="151"/>
      <c r="H75" s="151"/>
      <c r="I75" s="152"/>
      <c r="J75" s="153">
        <f>J270</f>
        <v>0</v>
      </c>
      <c r="K75" s="149"/>
      <c r="L75" s="154"/>
    </row>
    <row r="76" spans="2:12" s="9" customFormat="1" ht="19.9" customHeight="1">
      <c r="B76" s="155"/>
      <c r="C76" s="96"/>
      <c r="D76" s="156" t="s">
        <v>143</v>
      </c>
      <c r="E76" s="157"/>
      <c r="F76" s="157"/>
      <c r="G76" s="157"/>
      <c r="H76" s="157"/>
      <c r="I76" s="158"/>
      <c r="J76" s="159">
        <f>J271</f>
        <v>0</v>
      </c>
      <c r="K76" s="96"/>
      <c r="L76" s="160"/>
    </row>
    <row r="77" spans="2:12" s="9" customFormat="1" ht="19.9" customHeight="1">
      <c r="B77" s="155"/>
      <c r="C77" s="96"/>
      <c r="D77" s="156" t="s">
        <v>144</v>
      </c>
      <c r="E77" s="157"/>
      <c r="F77" s="157"/>
      <c r="G77" s="157"/>
      <c r="H77" s="157"/>
      <c r="I77" s="158"/>
      <c r="J77" s="159">
        <f>J287</f>
        <v>0</v>
      </c>
      <c r="K77" s="96"/>
      <c r="L77" s="160"/>
    </row>
    <row r="78" spans="2:12" s="9" customFormat="1" ht="19.9" customHeight="1">
      <c r="B78" s="155"/>
      <c r="C78" s="96"/>
      <c r="D78" s="156" t="s">
        <v>145</v>
      </c>
      <c r="E78" s="157"/>
      <c r="F78" s="157"/>
      <c r="G78" s="157"/>
      <c r="H78" s="157"/>
      <c r="I78" s="158"/>
      <c r="J78" s="159">
        <f>J307</f>
        <v>0</v>
      </c>
      <c r="K78" s="96"/>
      <c r="L78" s="160"/>
    </row>
    <row r="79" spans="2:12" s="9" customFormat="1" ht="19.9" customHeight="1">
      <c r="B79" s="155"/>
      <c r="C79" s="96"/>
      <c r="D79" s="156" t="s">
        <v>146</v>
      </c>
      <c r="E79" s="157"/>
      <c r="F79" s="157"/>
      <c r="G79" s="157"/>
      <c r="H79" s="157"/>
      <c r="I79" s="158"/>
      <c r="J79" s="159">
        <f>J368</f>
        <v>0</v>
      </c>
      <c r="K79" s="96"/>
      <c r="L79" s="160"/>
    </row>
    <row r="80" spans="2:12" s="9" customFormat="1" ht="19.9" customHeight="1">
      <c r="B80" s="155"/>
      <c r="C80" s="96"/>
      <c r="D80" s="156" t="s">
        <v>147</v>
      </c>
      <c r="E80" s="157"/>
      <c r="F80" s="157"/>
      <c r="G80" s="157"/>
      <c r="H80" s="157"/>
      <c r="I80" s="158"/>
      <c r="J80" s="159">
        <f>J377</f>
        <v>0</v>
      </c>
      <c r="K80" s="96"/>
      <c r="L80" s="160"/>
    </row>
    <row r="81" spans="2:12" s="9" customFormat="1" ht="19.9" customHeight="1">
      <c r="B81" s="155"/>
      <c r="C81" s="96"/>
      <c r="D81" s="156" t="s">
        <v>148</v>
      </c>
      <c r="E81" s="157"/>
      <c r="F81" s="157"/>
      <c r="G81" s="157"/>
      <c r="H81" s="157"/>
      <c r="I81" s="158"/>
      <c r="J81" s="159">
        <f>J454</f>
        <v>0</v>
      </c>
      <c r="K81" s="96"/>
      <c r="L81" s="160"/>
    </row>
    <row r="82" spans="2:12" s="9" customFormat="1" ht="19.9" customHeight="1">
      <c r="B82" s="155"/>
      <c r="C82" s="96"/>
      <c r="D82" s="156" t="s">
        <v>149</v>
      </c>
      <c r="E82" s="157"/>
      <c r="F82" s="157"/>
      <c r="G82" s="157"/>
      <c r="H82" s="157"/>
      <c r="I82" s="158"/>
      <c r="J82" s="159">
        <f>J468</f>
        <v>0</v>
      </c>
      <c r="K82" s="96"/>
      <c r="L82" s="160"/>
    </row>
    <row r="83" spans="2:12" s="9" customFormat="1" ht="19.9" customHeight="1">
      <c r="B83" s="155"/>
      <c r="C83" s="96"/>
      <c r="D83" s="156" t="s">
        <v>150</v>
      </c>
      <c r="E83" s="157"/>
      <c r="F83" s="157"/>
      <c r="G83" s="157"/>
      <c r="H83" s="157"/>
      <c r="I83" s="158"/>
      <c r="J83" s="159">
        <f>J476</f>
        <v>0</v>
      </c>
      <c r="K83" s="96"/>
      <c r="L83" s="160"/>
    </row>
    <row r="84" spans="2:12" s="9" customFormat="1" ht="19.9" customHeight="1">
      <c r="B84" s="155"/>
      <c r="C84" s="96"/>
      <c r="D84" s="156" t="s">
        <v>151</v>
      </c>
      <c r="E84" s="157"/>
      <c r="F84" s="157"/>
      <c r="G84" s="157"/>
      <c r="H84" s="157"/>
      <c r="I84" s="158"/>
      <c r="J84" s="159">
        <f>J487</f>
        <v>0</v>
      </c>
      <c r="K84" s="96"/>
      <c r="L84" s="160"/>
    </row>
    <row r="85" spans="2:12" s="9" customFormat="1" ht="19.9" customHeight="1">
      <c r="B85" s="155"/>
      <c r="C85" s="96"/>
      <c r="D85" s="156" t="s">
        <v>152</v>
      </c>
      <c r="E85" s="157"/>
      <c r="F85" s="157"/>
      <c r="G85" s="157"/>
      <c r="H85" s="157"/>
      <c r="I85" s="158"/>
      <c r="J85" s="159">
        <f>J503</f>
        <v>0</v>
      </c>
      <c r="K85" s="96"/>
      <c r="L85" s="160"/>
    </row>
    <row r="86" spans="2:12" s="1" customFormat="1" ht="21.75" customHeight="1">
      <c r="B86" s="35"/>
      <c r="C86" s="36"/>
      <c r="D86" s="36"/>
      <c r="E86" s="36"/>
      <c r="F86" s="36"/>
      <c r="G86" s="36"/>
      <c r="H86" s="36"/>
      <c r="I86" s="117"/>
      <c r="J86" s="36"/>
      <c r="K86" s="36"/>
      <c r="L86" s="39"/>
    </row>
    <row r="87" spans="2:12" s="1" customFormat="1" ht="6.95" customHeight="1">
      <c r="B87" s="47"/>
      <c r="C87" s="48"/>
      <c r="D87" s="48"/>
      <c r="E87" s="48"/>
      <c r="F87" s="48"/>
      <c r="G87" s="48"/>
      <c r="H87" s="48"/>
      <c r="I87" s="139"/>
      <c r="J87" s="48"/>
      <c r="K87" s="48"/>
      <c r="L87" s="39"/>
    </row>
    <row r="91" spans="2:12" s="1" customFormat="1" ht="6.95" customHeight="1">
      <c r="B91" s="49"/>
      <c r="C91" s="50"/>
      <c r="D91" s="50"/>
      <c r="E91" s="50"/>
      <c r="F91" s="50"/>
      <c r="G91" s="50"/>
      <c r="H91" s="50"/>
      <c r="I91" s="142"/>
      <c r="J91" s="50"/>
      <c r="K91" s="50"/>
      <c r="L91" s="39"/>
    </row>
    <row r="92" spans="2:12" s="1" customFormat="1" ht="24.95" customHeight="1">
      <c r="B92" s="35"/>
      <c r="C92" s="24" t="s">
        <v>153</v>
      </c>
      <c r="D92" s="36"/>
      <c r="E92" s="36"/>
      <c r="F92" s="36"/>
      <c r="G92" s="36"/>
      <c r="H92" s="36"/>
      <c r="I92" s="117"/>
      <c r="J92" s="36"/>
      <c r="K92" s="36"/>
      <c r="L92" s="39"/>
    </row>
    <row r="93" spans="2:12" s="1" customFormat="1" ht="6.95" customHeight="1">
      <c r="B93" s="35"/>
      <c r="C93" s="36"/>
      <c r="D93" s="36"/>
      <c r="E93" s="36"/>
      <c r="F93" s="36"/>
      <c r="G93" s="36"/>
      <c r="H93" s="36"/>
      <c r="I93" s="117"/>
      <c r="J93" s="36"/>
      <c r="K93" s="36"/>
      <c r="L93" s="39"/>
    </row>
    <row r="94" spans="2:12" s="1" customFormat="1" ht="12" customHeight="1">
      <c r="B94" s="35"/>
      <c r="C94" s="30" t="s">
        <v>16</v>
      </c>
      <c r="D94" s="36"/>
      <c r="E94" s="36"/>
      <c r="F94" s="36"/>
      <c r="G94" s="36"/>
      <c r="H94" s="36"/>
      <c r="I94" s="117"/>
      <c r="J94" s="36"/>
      <c r="K94" s="36"/>
      <c r="L94" s="39"/>
    </row>
    <row r="95" spans="2:12" s="1" customFormat="1" ht="16.5" customHeight="1">
      <c r="B95" s="35"/>
      <c r="C95" s="36"/>
      <c r="D95" s="36"/>
      <c r="E95" s="390" t="str">
        <f>E7</f>
        <v>Aula UPOL FTK,Tř.Míru 117,Olomouc</v>
      </c>
      <c r="F95" s="391"/>
      <c r="G95" s="391"/>
      <c r="H95" s="391"/>
      <c r="I95" s="117"/>
      <c r="J95" s="36"/>
      <c r="K95" s="36"/>
      <c r="L95" s="39"/>
    </row>
    <row r="96" spans="2:12" ht="12" customHeight="1">
      <c r="B96" s="22"/>
      <c r="C96" s="30" t="s">
        <v>124</v>
      </c>
      <c r="D96" s="23"/>
      <c r="E96" s="23"/>
      <c r="F96" s="23"/>
      <c r="G96" s="23"/>
      <c r="H96" s="23"/>
      <c r="J96" s="23"/>
      <c r="K96" s="23"/>
      <c r="L96" s="21"/>
    </row>
    <row r="97" spans="2:12" ht="16.5" customHeight="1">
      <c r="B97" s="22"/>
      <c r="C97" s="23"/>
      <c r="D97" s="23"/>
      <c r="E97" s="390" t="s">
        <v>125</v>
      </c>
      <c r="F97" s="379"/>
      <c r="G97" s="379"/>
      <c r="H97" s="379"/>
      <c r="J97" s="23"/>
      <c r="K97" s="23"/>
      <c r="L97" s="21"/>
    </row>
    <row r="98" spans="2:12" ht="12" customHeight="1">
      <c r="B98" s="22"/>
      <c r="C98" s="30" t="s">
        <v>126</v>
      </c>
      <c r="D98" s="23"/>
      <c r="E98" s="23"/>
      <c r="F98" s="23"/>
      <c r="G98" s="23"/>
      <c r="H98" s="23"/>
      <c r="J98" s="23"/>
      <c r="K98" s="23"/>
      <c r="L98" s="21"/>
    </row>
    <row r="99" spans="2:12" s="1" customFormat="1" ht="16.5" customHeight="1">
      <c r="B99" s="35"/>
      <c r="C99" s="36"/>
      <c r="D99" s="36"/>
      <c r="E99" s="392" t="s">
        <v>127</v>
      </c>
      <c r="F99" s="393"/>
      <c r="G99" s="393"/>
      <c r="H99" s="393"/>
      <c r="I99" s="117"/>
      <c r="J99" s="36"/>
      <c r="K99" s="36"/>
      <c r="L99" s="39"/>
    </row>
    <row r="100" spans="2:12" s="1" customFormat="1" ht="12" customHeight="1">
      <c r="B100" s="35"/>
      <c r="C100" s="30" t="s">
        <v>128</v>
      </c>
      <c r="D100" s="36"/>
      <c r="E100" s="36"/>
      <c r="F100" s="36"/>
      <c r="G100" s="36"/>
      <c r="H100" s="36"/>
      <c r="I100" s="117"/>
      <c r="J100" s="36"/>
      <c r="K100" s="36"/>
      <c r="L100" s="39"/>
    </row>
    <row r="101" spans="2:12" s="1" customFormat="1" ht="16.5" customHeight="1">
      <c r="B101" s="35"/>
      <c r="C101" s="36"/>
      <c r="D101" s="36"/>
      <c r="E101" s="369" t="str">
        <f>E13</f>
        <v>2019/07-1-1-1a - D.1.1a-Respirium 402</v>
      </c>
      <c r="F101" s="393"/>
      <c r="G101" s="393"/>
      <c r="H101" s="393"/>
      <c r="I101" s="117"/>
      <c r="J101" s="36"/>
      <c r="K101" s="36"/>
      <c r="L101" s="39"/>
    </row>
    <row r="102" spans="2:12" s="1" customFormat="1" ht="6.95" customHeight="1">
      <c r="B102" s="35"/>
      <c r="C102" s="36"/>
      <c r="D102" s="36"/>
      <c r="E102" s="36"/>
      <c r="F102" s="36"/>
      <c r="G102" s="36"/>
      <c r="H102" s="36"/>
      <c r="I102" s="117"/>
      <c r="J102" s="36"/>
      <c r="K102" s="36"/>
      <c r="L102" s="39"/>
    </row>
    <row r="103" spans="2:12" s="1" customFormat="1" ht="12" customHeight="1">
      <c r="B103" s="35"/>
      <c r="C103" s="30" t="s">
        <v>22</v>
      </c>
      <c r="D103" s="36"/>
      <c r="E103" s="36"/>
      <c r="F103" s="28" t="str">
        <f>F16</f>
        <v xml:space="preserve"> </v>
      </c>
      <c r="G103" s="36"/>
      <c r="H103" s="36"/>
      <c r="I103" s="118" t="s">
        <v>24</v>
      </c>
      <c r="J103" s="59" t="str">
        <f>IF(J16="","",J16)</f>
        <v>1. 4. 2019</v>
      </c>
      <c r="K103" s="36"/>
      <c r="L103" s="39"/>
    </row>
    <row r="104" spans="2:12" s="1" customFormat="1" ht="6.95" customHeight="1">
      <c r="B104" s="35"/>
      <c r="C104" s="36"/>
      <c r="D104" s="36"/>
      <c r="E104" s="36"/>
      <c r="F104" s="36"/>
      <c r="G104" s="36"/>
      <c r="H104" s="36"/>
      <c r="I104" s="117"/>
      <c r="J104" s="36"/>
      <c r="K104" s="36"/>
      <c r="L104" s="39"/>
    </row>
    <row r="105" spans="2:12" s="1" customFormat="1" ht="43.15" customHeight="1">
      <c r="B105" s="35"/>
      <c r="C105" s="30" t="s">
        <v>26</v>
      </c>
      <c r="D105" s="36"/>
      <c r="E105" s="36"/>
      <c r="F105" s="28" t="str">
        <f>E19</f>
        <v>UPOL</v>
      </c>
      <c r="G105" s="36"/>
      <c r="H105" s="36"/>
      <c r="I105" s="118" t="s">
        <v>32</v>
      </c>
      <c r="J105" s="33" t="str">
        <f>E25</f>
        <v>HEXAPLAN INTERNATIONAL spol. s r.o.</v>
      </c>
      <c r="K105" s="36"/>
      <c r="L105" s="39"/>
    </row>
    <row r="106" spans="2:12" s="1" customFormat="1" ht="15.2" customHeight="1">
      <c r="B106" s="35"/>
      <c r="C106" s="30" t="s">
        <v>30</v>
      </c>
      <c r="D106" s="36"/>
      <c r="E106" s="36"/>
      <c r="F106" s="28" t="str">
        <f>IF(E22="","",E22)</f>
        <v>Vyplň údaj</v>
      </c>
      <c r="G106" s="36"/>
      <c r="H106" s="36"/>
      <c r="I106" s="118" t="s">
        <v>35</v>
      </c>
      <c r="J106" s="33" t="str">
        <f>E28</f>
        <v>Ing.A.Hejmalová</v>
      </c>
      <c r="K106" s="36"/>
      <c r="L106" s="39"/>
    </row>
    <row r="107" spans="2:12" s="1" customFormat="1" ht="10.35" customHeight="1">
      <c r="B107" s="35"/>
      <c r="C107" s="36"/>
      <c r="D107" s="36"/>
      <c r="E107" s="36"/>
      <c r="F107" s="36"/>
      <c r="G107" s="36"/>
      <c r="H107" s="36"/>
      <c r="I107" s="117"/>
      <c r="J107" s="36"/>
      <c r="K107" s="36"/>
      <c r="L107" s="39"/>
    </row>
    <row r="108" spans="2:20" s="10" customFormat="1" ht="29.25" customHeight="1">
      <c r="B108" s="161"/>
      <c r="C108" s="162" t="s">
        <v>154</v>
      </c>
      <c r="D108" s="163" t="s">
        <v>58</v>
      </c>
      <c r="E108" s="163" t="s">
        <v>54</v>
      </c>
      <c r="F108" s="163" t="s">
        <v>55</v>
      </c>
      <c r="G108" s="163" t="s">
        <v>155</v>
      </c>
      <c r="H108" s="163" t="s">
        <v>156</v>
      </c>
      <c r="I108" s="164" t="s">
        <v>157</v>
      </c>
      <c r="J108" s="163" t="s">
        <v>133</v>
      </c>
      <c r="K108" s="165" t="s">
        <v>158</v>
      </c>
      <c r="L108" s="166"/>
      <c r="M108" s="68" t="s">
        <v>21</v>
      </c>
      <c r="N108" s="69" t="s">
        <v>43</v>
      </c>
      <c r="O108" s="69" t="s">
        <v>159</v>
      </c>
      <c r="P108" s="69" t="s">
        <v>160</v>
      </c>
      <c r="Q108" s="69" t="s">
        <v>161</v>
      </c>
      <c r="R108" s="69" t="s">
        <v>162</v>
      </c>
      <c r="S108" s="69" t="s">
        <v>163</v>
      </c>
      <c r="T108" s="70" t="s">
        <v>164</v>
      </c>
    </row>
    <row r="109" spans="2:63" s="1" customFormat="1" ht="22.9" customHeight="1">
      <c r="B109" s="35"/>
      <c r="C109" s="75" t="s">
        <v>165</v>
      </c>
      <c r="D109" s="36"/>
      <c r="E109" s="36"/>
      <c r="F109" s="36"/>
      <c r="G109" s="36"/>
      <c r="H109" s="36"/>
      <c r="I109" s="117"/>
      <c r="J109" s="167">
        <f>BK109</f>
        <v>0</v>
      </c>
      <c r="K109" s="36"/>
      <c r="L109" s="39"/>
      <c r="M109" s="71"/>
      <c r="N109" s="72"/>
      <c r="O109" s="72"/>
      <c r="P109" s="168">
        <f>P110+P270</f>
        <v>0</v>
      </c>
      <c r="Q109" s="72"/>
      <c r="R109" s="168">
        <f>R110+R270</f>
        <v>14.143380559999999</v>
      </c>
      <c r="S109" s="72"/>
      <c r="T109" s="169">
        <f>T110+T270</f>
        <v>5.5579515</v>
      </c>
      <c r="AT109" s="18" t="s">
        <v>72</v>
      </c>
      <c r="AU109" s="18" t="s">
        <v>134</v>
      </c>
      <c r="BK109" s="170">
        <f>BK110+BK270</f>
        <v>0</v>
      </c>
    </row>
    <row r="110" spans="2:63" s="11" customFormat="1" ht="25.9" customHeight="1">
      <c r="B110" s="171"/>
      <c r="C110" s="172"/>
      <c r="D110" s="173" t="s">
        <v>72</v>
      </c>
      <c r="E110" s="174" t="s">
        <v>166</v>
      </c>
      <c r="F110" s="174" t="s">
        <v>167</v>
      </c>
      <c r="G110" s="172"/>
      <c r="H110" s="172"/>
      <c r="I110" s="175"/>
      <c r="J110" s="176">
        <f>BK110</f>
        <v>0</v>
      </c>
      <c r="K110" s="172"/>
      <c r="L110" s="177"/>
      <c r="M110" s="178"/>
      <c r="N110" s="179"/>
      <c r="O110" s="179"/>
      <c r="P110" s="180">
        <f>P111+P122+P125+P191+P251+P267</f>
        <v>0</v>
      </c>
      <c r="Q110" s="179"/>
      <c r="R110" s="180">
        <f>R111+R122+R125+R191+R251+R267</f>
        <v>7.217157019999999</v>
      </c>
      <c r="S110" s="179"/>
      <c r="T110" s="181">
        <f>T111+T122+T125+T191+T251+T267</f>
        <v>5.156713</v>
      </c>
      <c r="AR110" s="182" t="s">
        <v>79</v>
      </c>
      <c r="AT110" s="183" t="s">
        <v>72</v>
      </c>
      <c r="AU110" s="183" t="s">
        <v>73</v>
      </c>
      <c r="AY110" s="182" t="s">
        <v>168</v>
      </c>
      <c r="BK110" s="184">
        <f>BK111+BK122+BK125+BK191+BK251+BK267</f>
        <v>0</v>
      </c>
    </row>
    <row r="111" spans="2:63" s="11" customFormat="1" ht="22.9" customHeight="1">
      <c r="B111" s="171"/>
      <c r="C111" s="172"/>
      <c r="D111" s="173" t="s">
        <v>72</v>
      </c>
      <c r="E111" s="185" t="s">
        <v>89</v>
      </c>
      <c r="F111" s="185" t="s">
        <v>169</v>
      </c>
      <c r="G111" s="172"/>
      <c r="H111" s="172"/>
      <c r="I111" s="175"/>
      <c r="J111" s="186">
        <f>BK111</f>
        <v>0</v>
      </c>
      <c r="K111" s="172"/>
      <c r="L111" s="177"/>
      <c r="M111" s="178"/>
      <c r="N111" s="179"/>
      <c r="O111" s="179"/>
      <c r="P111" s="180">
        <f>SUM(P112:P121)</f>
        <v>0</v>
      </c>
      <c r="Q111" s="179"/>
      <c r="R111" s="180">
        <f>SUM(R112:R121)</f>
        <v>0.141788</v>
      </c>
      <c r="S111" s="179"/>
      <c r="T111" s="181">
        <f>SUM(T112:T121)</f>
        <v>0</v>
      </c>
      <c r="AR111" s="182" t="s">
        <v>79</v>
      </c>
      <c r="AT111" s="183" t="s">
        <v>72</v>
      </c>
      <c r="AU111" s="183" t="s">
        <v>79</v>
      </c>
      <c r="AY111" s="182" t="s">
        <v>168</v>
      </c>
      <c r="BK111" s="184">
        <f>SUM(BK112:BK121)</f>
        <v>0</v>
      </c>
    </row>
    <row r="112" spans="2:65" s="1" customFormat="1" ht="16.5" customHeight="1">
      <c r="B112" s="35"/>
      <c r="C112" s="187" t="s">
        <v>79</v>
      </c>
      <c r="D112" s="187" t="s">
        <v>170</v>
      </c>
      <c r="E112" s="188" t="s">
        <v>171</v>
      </c>
      <c r="F112" s="189" t="s">
        <v>172</v>
      </c>
      <c r="G112" s="190" t="s">
        <v>173</v>
      </c>
      <c r="H112" s="191">
        <v>0.032</v>
      </c>
      <c r="I112" s="192"/>
      <c r="J112" s="193">
        <f>ROUND(I112*H112,2)</f>
        <v>0</v>
      </c>
      <c r="K112" s="189" t="s">
        <v>174</v>
      </c>
      <c r="L112" s="39"/>
      <c r="M112" s="194" t="s">
        <v>21</v>
      </c>
      <c r="N112" s="195" t="s">
        <v>44</v>
      </c>
      <c r="O112" s="64"/>
      <c r="P112" s="196">
        <f>O112*H112</f>
        <v>0</v>
      </c>
      <c r="Q112" s="196">
        <v>1.09</v>
      </c>
      <c r="R112" s="196">
        <f>Q112*H112</f>
        <v>0.03488</v>
      </c>
      <c r="S112" s="196">
        <v>0</v>
      </c>
      <c r="T112" s="197">
        <f>S112*H112</f>
        <v>0</v>
      </c>
      <c r="AR112" s="198" t="s">
        <v>175</v>
      </c>
      <c r="AT112" s="198" t="s">
        <v>170</v>
      </c>
      <c r="AU112" s="198" t="s">
        <v>81</v>
      </c>
      <c r="AY112" s="18" t="s">
        <v>168</v>
      </c>
      <c r="BE112" s="199">
        <f>IF(N112="základní",J112,0)</f>
        <v>0</v>
      </c>
      <c r="BF112" s="199">
        <f>IF(N112="snížená",J112,0)</f>
        <v>0</v>
      </c>
      <c r="BG112" s="199">
        <f>IF(N112="zákl. přenesená",J112,0)</f>
        <v>0</v>
      </c>
      <c r="BH112" s="199">
        <f>IF(N112="sníž. přenesená",J112,0)</f>
        <v>0</v>
      </c>
      <c r="BI112" s="199">
        <f>IF(N112="nulová",J112,0)</f>
        <v>0</v>
      </c>
      <c r="BJ112" s="18" t="s">
        <v>79</v>
      </c>
      <c r="BK112" s="199">
        <f>ROUND(I112*H112,2)</f>
        <v>0</v>
      </c>
      <c r="BL112" s="18" t="s">
        <v>175</v>
      </c>
      <c r="BM112" s="198" t="s">
        <v>176</v>
      </c>
    </row>
    <row r="113" spans="2:47" s="1" customFormat="1" ht="39">
      <c r="B113" s="35"/>
      <c r="C113" s="36"/>
      <c r="D113" s="200" t="s">
        <v>177</v>
      </c>
      <c r="E113" s="36"/>
      <c r="F113" s="201" t="s">
        <v>178</v>
      </c>
      <c r="G113" s="36"/>
      <c r="H113" s="36"/>
      <c r="I113" s="117"/>
      <c r="J113" s="36"/>
      <c r="K113" s="36"/>
      <c r="L113" s="39"/>
      <c r="M113" s="202"/>
      <c r="N113" s="64"/>
      <c r="O113" s="64"/>
      <c r="P113" s="64"/>
      <c r="Q113" s="64"/>
      <c r="R113" s="64"/>
      <c r="S113" s="64"/>
      <c r="T113" s="65"/>
      <c r="AT113" s="18" t="s">
        <v>177</v>
      </c>
      <c r="AU113" s="18" t="s">
        <v>81</v>
      </c>
    </row>
    <row r="114" spans="2:51" s="12" customFormat="1" ht="12">
      <c r="B114" s="203"/>
      <c r="C114" s="204"/>
      <c r="D114" s="200" t="s">
        <v>179</v>
      </c>
      <c r="E114" s="205" t="s">
        <v>21</v>
      </c>
      <c r="F114" s="206" t="s">
        <v>180</v>
      </c>
      <c r="G114" s="204"/>
      <c r="H114" s="207">
        <v>0.029</v>
      </c>
      <c r="I114" s="208"/>
      <c r="J114" s="204"/>
      <c r="K114" s="204"/>
      <c r="L114" s="209"/>
      <c r="M114" s="210"/>
      <c r="N114" s="211"/>
      <c r="O114" s="211"/>
      <c r="P114" s="211"/>
      <c r="Q114" s="211"/>
      <c r="R114" s="211"/>
      <c r="S114" s="211"/>
      <c r="T114" s="212"/>
      <c r="AT114" s="213" t="s">
        <v>179</v>
      </c>
      <c r="AU114" s="213" t="s">
        <v>81</v>
      </c>
      <c r="AV114" s="12" t="s">
        <v>81</v>
      </c>
      <c r="AW114" s="12" t="s">
        <v>34</v>
      </c>
      <c r="AX114" s="12" t="s">
        <v>73</v>
      </c>
      <c r="AY114" s="213" t="s">
        <v>168</v>
      </c>
    </row>
    <row r="115" spans="2:51" s="13" customFormat="1" ht="12">
      <c r="B115" s="214"/>
      <c r="C115" s="215"/>
      <c r="D115" s="200" t="s">
        <v>179</v>
      </c>
      <c r="E115" s="216" t="s">
        <v>21</v>
      </c>
      <c r="F115" s="217" t="s">
        <v>181</v>
      </c>
      <c r="G115" s="215"/>
      <c r="H115" s="218">
        <v>0.029</v>
      </c>
      <c r="I115" s="219"/>
      <c r="J115" s="215"/>
      <c r="K115" s="215"/>
      <c r="L115" s="220"/>
      <c r="M115" s="221"/>
      <c r="N115" s="222"/>
      <c r="O115" s="222"/>
      <c r="P115" s="222"/>
      <c r="Q115" s="222"/>
      <c r="R115" s="222"/>
      <c r="S115" s="222"/>
      <c r="T115" s="223"/>
      <c r="AT115" s="224" t="s">
        <v>179</v>
      </c>
      <c r="AU115" s="224" t="s">
        <v>81</v>
      </c>
      <c r="AV115" s="13" t="s">
        <v>89</v>
      </c>
      <c r="AW115" s="13" t="s">
        <v>34</v>
      </c>
      <c r="AX115" s="13" t="s">
        <v>73</v>
      </c>
      <c r="AY115" s="224" t="s">
        <v>168</v>
      </c>
    </row>
    <row r="116" spans="2:51" s="12" customFormat="1" ht="12">
      <c r="B116" s="203"/>
      <c r="C116" s="204"/>
      <c r="D116" s="200" t="s">
        <v>179</v>
      </c>
      <c r="E116" s="205" t="s">
        <v>21</v>
      </c>
      <c r="F116" s="206" t="s">
        <v>182</v>
      </c>
      <c r="G116" s="204"/>
      <c r="H116" s="207">
        <v>0.003</v>
      </c>
      <c r="I116" s="208"/>
      <c r="J116" s="204"/>
      <c r="K116" s="204"/>
      <c r="L116" s="209"/>
      <c r="M116" s="210"/>
      <c r="N116" s="211"/>
      <c r="O116" s="211"/>
      <c r="P116" s="211"/>
      <c r="Q116" s="211"/>
      <c r="R116" s="211"/>
      <c r="S116" s="211"/>
      <c r="T116" s="212"/>
      <c r="AT116" s="213" t="s">
        <v>179</v>
      </c>
      <c r="AU116" s="213" t="s">
        <v>81</v>
      </c>
      <c r="AV116" s="12" t="s">
        <v>81</v>
      </c>
      <c r="AW116" s="12" t="s">
        <v>34</v>
      </c>
      <c r="AX116" s="12" t="s">
        <v>73</v>
      </c>
      <c r="AY116" s="213" t="s">
        <v>168</v>
      </c>
    </row>
    <row r="117" spans="2:51" s="14" customFormat="1" ht="12">
      <c r="B117" s="225"/>
      <c r="C117" s="226"/>
      <c r="D117" s="200" t="s">
        <v>179</v>
      </c>
      <c r="E117" s="227" t="s">
        <v>21</v>
      </c>
      <c r="F117" s="228" t="s">
        <v>183</v>
      </c>
      <c r="G117" s="226"/>
      <c r="H117" s="229">
        <v>0.032</v>
      </c>
      <c r="I117" s="230"/>
      <c r="J117" s="226"/>
      <c r="K117" s="226"/>
      <c r="L117" s="231"/>
      <c r="M117" s="232"/>
      <c r="N117" s="233"/>
      <c r="O117" s="233"/>
      <c r="P117" s="233"/>
      <c r="Q117" s="233"/>
      <c r="R117" s="233"/>
      <c r="S117" s="233"/>
      <c r="T117" s="234"/>
      <c r="AT117" s="235" t="s">
        <v>179</v>
      </c>
      <c r="AU117" s="235" t="s">
        <v>81</v>
      </c>
      <c r="AV117" s="14" t="s">
        <v>175</v>
      </c>
      <c r="AW117" s="14" t="s">
        <v>34</v>
      </c>
      <c r="AX117" s="14" t="s">
        <v>79</v>
      </c>
      <c r="AY117" s="235" t="s">
        <v>168</v>
      </c>
    </row>
    <row r="118" spans="2:65" s="1" customFormat="1" ht="16.5" customHeight="1">
      <c r="B118" s="35"/>
      <c r="C118" s="187" t="s">
        <v>81</v>
      </c>
      <c r="D118" s="187" t="s">
        <v>170</v>
      </c>
      <c r="E118" s="188" t="s">
        <v>184</v>
      </c>
      <c r="F118" s="189" t="s">
        <v>185</v>
      </c>
      <c r="G118" s="190" t="s">
        <v>117</v>
      </c>
      <c r="H118" s="191">
        <v>0.6</v>
      </c>
      <c r="I118" s="192"/>
      <c r="J118" s="193">
        <f>ROUND(I118*H118,2)</f>
        <v>0</v>
      </c>
      <c r="K118" s="189" t="s">
        <v>174</v>
      </c>
      <c r="L118" s="39"/>
      <c r="M118" s="194" t="s">
        <v>21</v>
      </c>
      <c r="N118" s="195" t="s">
        <v>44</v>
      </c>
      <c r="O118" s="64"/>
      <c r="P118" s="196">
        <f>O118*H118</f>
        <v>0</v>
      </c>
      <c r="Q118" s="196">
        <v>0.17818</v>
      </c>
      <c r="R118" s="196">
        <f>Q118*H118</f>
        <v>0.106908</v>
      </c>
      <c r="S118" s="196">
        <v>0</v>
      </c>
      <c r="T118" s="197">
        <f>S118*H118</f>
        <v>0</v>
      </c>
      <c r="AR118" s="198" t="s">
        <v>175</v>
      </c>
      <c r="AT118" s="198" t="s">
        <v>170</v>
      </c>
      <c r="AU118" s="198" t="s">
        <v>81</v>
      </c>
      <c r="AY118" s="18" t="s">
        <v>168</v>
      </c>
      <c r="BE118" s="199">
        <f>IF(N118="základní",J118,0)</f>
        <v>0</v>
      </c>
      <c r="BF118" s="199">
        <f>IF(N118="snížená",J118,0)</f>
        <v>0</v>
      </c>
      <c r="BG118" s="199">
        <f>IF(N118="zákl. přenesená",J118,0)</f>
        <v>0</v>
      </c>
      <c r="BH118" s="199">
        <f>IF(N118="sníž. přenesená",J118,0)</f>
        <v>0</v>
      </c>
      <c r="BI118" s="199">
        <f>IF(N118="nulová",J118,0)</f>
        <v>0</v>
      </c>
      <c r="BJ118" s="18" t="s">
        <v>79</v>
      </c>
      <c r="BK118" s="199">
        <f>ROUND(I118*H118,2)</f>
        <v>0</v>
      </c>
      <c r="BL118" s="18" t="s">
        <v>175</v>
      </c>
      <c r="BM118" s="198" t="s">
        <v>186</v>
      </c>
    </row>
    <row r="119" spans="2:51" s="12" customFormat="1" ht="12">
      <c r="B119" s="203"/>
      <c r="C119" s="204"/>
      <c r="D119" s="200" t="s">
        <v>179</v>
      </c>
      <c r="E119" s="205" t="s">
        <v>21</v>
      </c>
      <c r="F119" s="206" t="s">
        <v>187</v>
      </c>
      <c r="G119" s="204"/>
      <c r="H119" s="207">
        <v>0.6</v>
      </c>
      <c r="I119" s="208"/>
      <c r="J119" s="204"/>
      <c r="K119" s="204"/>
      <c r="L119" s="209"/>
      <c r="M119" s="210"/>
      <c r="N119" s="211"/>
      <c r="O119" s="211"/>
      <c r="P119" s="211"/>
      <c r="Q119" s="211"/>
      <c r="R119" s="211"/>
      <c r="S119" s="211"/>
      <c r="T119" s="212"/>
      <c r="AT119" s="213" t="s">
        <v>179</v>
      </c>
      <c r="AU119" s="213" t="s">
        <v>81</v>
      </c>
      <c r="AV119" s="12" t="s">
        <v>81</v>
      </c>
      <c r="AW119" s="12" t="s">
        <v>34</v>
      </c>
      <c r="AX119" s="12" t="s">
        <v>73</v>
      </c>
      <c r="AY119" s="213" t="s">
        <v>168</v>
      </c>
    </row>
    <row r="120" spans="2:51" s="13" customFormat="1" ht="12">
      <c r="B120" s="214"/>
      <c r="C120" s="215"/>
      <c r="D120" s="200" t="s">
        <v>179</v>
      </c>
      <c r="E120" s="216" t="s">
        <v>21</v>
      </c>
      <c r="F120" s="217" t="s">
        <v>181</v>
      </c>
      <c r="G120" s="215"/>
      <c r="H120" s="218">
        <v>0.6</v>
      </c>
      <c r="I120" s="219"/>
      <c r="J120" s="215"/>
      <c r="K120" s="215"/>
      <c r="L120" s="220"/>
      <c r="M120" s="221"/>
      <c r="N120" s="222"/>
      <c r="O120" s="222"/>
      <c r="P120" s="222"/>
      <c r="Q120" s="222"/>
      <c r="R120" s="222"/>
      <c r="S120" s="222"/>
      <c r="T120" s="223"/>
      <c r="AT120" s="224" t="s">
        <v>179</v>
      </c>
      <c r="AU120" s="224" t="s">
        <v>81</v>
      </c>
      <c r="AV120" s="13" t="s">
        <v>89</v>
      </c>
      <c r="AW120" s="13" t="s">
        <v>34</v>
      </c>
      <c r="AX120" s="13" t="s">
        <v>73</v>
      </c>
      <c r="AY120" s="224" t="s">
        <v>168</v>
      </c>
    </row>
    <row r="121" spans="2:51" s="14" customFormat="1" ht="12">
      <c r="B121" s="225"/>
      <c r="C121" s="226"/>
      <c r="D121" s="200" t="s">
        <v>179</v>
      </c>
      <c r="E121" s="227" t="s">
        <v>21</v>
      </c>
      <c r="F121" s="228" t="s">
        <v>183</v>
      </c>
      <c r="G121" s="226"/>
      <c r="H121" s="229">
        <v>0.6</v>
      </c>
      <c r="I121" s="230"/>
      <c r="J121" s="226"/>
      <c r="K121" s="226"/>
      <c r="L121" s="231"/>
      <c r="M121" s="232"/>
      <c r="N121" s="233"/>
      <c r="O121" s="233"/>
      <c r="P121" s="233"/>
      <c r="Q121" s="233"/>
      <c r="R121" s="233"/>
      <c r="S121" s="233"/>
      <c r="T121" s="234"/>
      <c r="AT121" s="235" t="s">
        <v>179</v>
      </c>
      <c r="AU121" s="235" t="s">
        <v>81</v>
      </c>
      <c r="AV121" s="14" t="s">
        <v>175</v>
      </c>
      <c r="AW121" s="14" t="s">
        <v>34</v>
      </c>
      <c r="AX121" s="14" t="s">
        <v>79</v>
      </c>
      <c r="AY121" s="235" t="s">
        <v>168</v>
      </c>
    </row>
    <row r="122" spans="2:63" s="11" customFormat="1" ht="22.9" customHeight="1">
      <c r="B122" s="171"/>
      <c r="C122" s="172"/>
      <c r="D122" s="173" t="s">
        <v>72</v>
      </c>
      <c r="E122" s="185" t="s">
        <v>175</v>
      </c>
      <c r="F122" s="185" t="s">
        <v>188</v>
      </c>
      <c r="G122" s="172"/>
      <c r="H122" s="172"/>
      <c r="I122" s="175"/>
      <c r="J122" s="186">
        <f>BK122</f>
        <v>0</v>
      </c>
      <c r="K122" s="172"/>
      <c r="L122" s="177"/>
      <c r="M122" s="178"/>
      <c r="N122" s="179"/>
      <c r="O122" s="179"/>
      <c r="P122" s="180">
        <f>SUM(P123:P124)</f>
        <v>0</v>
      </c>
      <c r="Q122" s="179"/>
      <c r="R122" s="180">
        <f>SUM(R123:R124)</f>
        <v>0.09112</v>
      </c>
      <c r="S122" s="179"/>
      <c r="T122" s="181">
        <f>SUM(T123:T124)</f>
        <v>0</v>
      </c>
      <c r="AR122" s="182" t="s">
        <v>79</v>
      </c>
      <c r="AT122" s="183" t="s">
        <v>72</v>
      </c>
      <c r="AU122" s="183" t="s">
        <v>79</v>
      </c>
      <c r="AY122" s="182" t="s">
        <v>168</v>
      </c>
      <c r="BK122" s="184">
        <f>SUM(BK123:BK124)</f>
        <v>0</v>
      </c>
    </row>
    <row r="123" spans="2:65" s="1" customFormat="1" ht="24" customHeight="1">
      <c r="B123" s="35"/>
      <c r="C123" s="187" t="s">
        <v>89</v>
      </c>
      <c r="D123" s="187" t="s">
        <v>170</v>
      </c>
      <c r="E123" s="188" t="s">
        <v>189</v>
      </c>
      <c r="F123" s="189" t="s">
        <v>190</v>
      </c>
      <c r="G123" s="190" t="s">
        <v>191</v>
      </c>
      <c r="H123" s="191">
        <v>4</v>
      </c>
      <c r="I123" s="192"/>
      <c r="J123" s="193">
        <f>ROUND(I123*H123,2)</f>
        <v>0</v>
      </c>
      <c r="K123" s="189" t="s">
        <v>174</v>
      </c>
      <c r="L123" s="39"/>
      <c r="M123" s="194" t="s">
        <v>21</v>
      </c>
      <c r="N123" s="195" t="s">
        <v>44</v>
      </c>
      <c r="O123" s="64"/>
      <c r="P123" s="196">
        <f>O123*H123</f>
        <v>0</v>
      </c>
      <c r="Q123" s="196">
        <v>0.02278</v>
      </c>
      <c r="R123" s="196">
        <f>Q123*H123</f>
        <v>0.09112</v>
      </c>
      <c r="S123" s="196">
        <v>0</v>
      </c>
      <c r="T123" s="197">
        <f>S123*H123</f>
        <v>0</v>
      </c>
      <c r="AR123" s="198" t="s">
        <v>175</v>
      </c>
      <c r="AT123" s="198" t="s">
        <v>170</v>
      </c>
      <c r="AU123" s="198" t="s">
        <v>81</v>
      </c>
      <c r="AY123" s="18" t="s">
        <v>168</v>
      </c>
      <c r="BE123" s="199">
        <f>IF(N123="základní",J123,0)</f>
        <v>0</v>
      </c>
      <c r="BF123" s="199">
        <f>IF(N123="snížená",J123,0)</f>
        <v>0</v>
      </c>
      <c r="BG123" s="199">
        <f>IF(N123="zákl. přenesená",J123,0)</f>
        <v>0</v>
      </c>
      <c r="BH123" s="199">
        <f>IF(N123="sníž. přenesená",J123,0)</f>
        <v>0</v>
      </c>
      <c r="BI123" s="199">
        <f>IF(N123="nulová",J123,0)</f>
        <v>0</v>
      </c>
      <c r="BJ123" s="18" t="s">
        <v>79</v>
      </c>
      <c r="BK123" s="199">
        <f>ROUND(I123*H123,2)</f>
        <v>0</v>
      </c>
      <c r="BL123" s="18" t="s">
        <v>175</v>
      </c>
      <c r="BM123" s="198" t="s">
        <v>192</v>
      </c>
    </row>
    <row r="124" spans="2:51" s="12" customFormat="1" ht="12">
      <c r="B124" s="203"/>
      <c r="C124" s="204"/>
      <c r="D124" s="200" t="s">
        <v>179</v>
      </c>
      <c r="E124" s="205" t="s">
        <v>21</v>
      </c>
      <c r="F124" s="206" t="s">
        <v>193</v>
      </c>
      <c r="G124" s="204"/>
      <c r="H124" s="207">
        <v>4</v>
      </c>
      <c r="I124" s="208"/>
      <c r="J124" s="204"/>
      <c r="K124" s="204"/>
      <c r="L124" s="209"/>
      <c r="M124" s="210"/>
      <c r="N124" s="211"/>
      <c r="O124" s="211"/>
      <c r="P124" s="211"/>
      <c r="Q124" s="211"/>
      <c r="R124" s="211"/>
      <c r="S124" s="211"/>
      <c r="T124" s="212"/>
      <c r="AT124" s="213" t="s">
        <v>179</v>
      </c>
      <c r="AU124" s="213" t="s">
        <v>81</v>
      </c>
      <c r="AV124" s="12" t="s">
        <v>81</v>
      </c>
      <c r="AW124" s="12" t="s">
        <v>34</v>
      </c>
      <c r="AX124" s="12" t="s">
        <v>79</v>
      </c>
      <c r="AY124" s="213" t="s">
        <v>168</v>
      </c>
    </row>
    <row r="125" spans="2:63" s="11" customFormat="1" ht="22.9" customHeight="1">
      <c r="B125" s="171"/>
      <c r="C125" s="172"/>
      <c r="D125" s="173" t="s">
        <v>72</v>
      </c>
      <c r="E125" s="185" t="s">
        <v>194</v>
      </c>
      <c r="F125" s="185" t="s">
        <v>195</v>
      </c>
      <c r="G125" s="172"/>
      <c r="H125" s="172"/>
      <c r="I125" s="175"/>
      <c r="J125" s="186">
        <f>BK125</f>
        <v>0</v>
      </c>
      <c r="K125" s="172"/>
      <c r="L125" s="177"/>
      <c r="M125" s="178"/>
      <c r="N125" s="179"/>
      <c r="O125" s="179"/>
      <c r="P125" s="180">
        <f>SUM(P126:P190)</f>
        <v>0</v>
      </c>
      <c r="Q125" s="179"/>
      <c r="R125" s="180">
        <f>SUM(R126:R190)</f>
        <v>6.961726619999999</v>
      </c>
      <c r="S125" s="179"/>
      <c r="T125" s="181">
        <f>SUM(T126:T190)</f>
        <v>3.15</v>
      </c>
      <c r="AR125" s="182" t="s">
        <v>79</v>
      </c>
      <c r="AT125" s="183" t="s">
        <v>72</v>
      </c>
      <c r="AU125" s="183" t="s">
        <v>79</v>
      </c>
      <c r="AY125" s="182" t="s">
        <v>168</v>
      </c>
      <c r="BK125" s="184">
        <f>SUM(BK126:BK190)</f>
        <v>0</v>
      </c>
    </row>
    <row r="126" spans="2:65" s="1" customFormat="1" ht="16.5" customHeight="1">
      <c r="B126" s="35"/>
      <c r="C126" s="187" t="s">
        <v>175</v>
      </c>
      <c r="D126" s="187" t="s">
        <v>170</v>
      </c>
      <c r="E126" s="188" t="s">
        <v>196</v>
      </c>
      <c r="F126" s="189" t="s">
        <v>197</v>
      </c>
      <c r="G126" s="190" t="s">
        <v>117</v>
      </c>
      <c r="H126" s="191">
        <v>1</v>
      </c>
      <c r="I126" s="192"/>
      <c r="J126" s="193">
        <f>ROUND(I126*H126,2)</f>
        <v>0</v>
      </c>
      <c r="K126" s="189" t="s">
        <v>198</v>
      </c>
      <c r="L126" s="39"/>
      <c r="M126" s="194" t="s">
        <v>21</v>
      </c>
      <c r="N126" s="195" t="s">
        <v>44</v>
      </c>
      <c r="O126" s="64"/>
      <c r="P126" s="196">
        <f>O126*H126</f>
        <v>0</v>
      </c>
      <c r="Q126" s="196">
        <v>0.04</v>
      </c>
      <c r="R126" s="196">
        <f>Q126*H126</f>
        <v>0.04</v>
      </c>
      <c r="S126" s="196">
        <v>0</v>
      </c>
      <c r="T126" s="197">
        <f>S126*H126</f>
        <v>0</v>
      </c>
      <c r="AR126" s="198" t="s">
        <v>175</v>
      </c>
      <c r="AT126" s="198" t="s">
        <v>170</v>
      </c>
      <c r="AU126" s="198" t="s">
        <v>81</v>
      </c>
      <c r="AY126" s="18" t="s">
        <v>168</v>
      </c>
      <c r="BE126" s="199">
        <f>IF(N126="základní",J126,0)</f>
        <v>0</v>
      </c>
      <c r="BF126" s="199">
        <f>IF(N126="snížená",J126,0)</f>
        <v>0</v>
      </c>
      <c r="BG126" s="199">
        <f>IF(N126="zákl. přenesená",J126,0)</f>
        <v>0</v>
      </c>
      <c r="BH126" s="199">
        <f>IF(N126="sníž. přenesená",J126,0)</f>
        <v>0</v>
      </c>
      <c r="BI126" s="199">
        <f>IF(N126="nulová",J126,0)</f>
        <v>0</v>
      </c>
      <c r="BJ126" s="18" t="s">
        <v>79</v>
      </c>
      <c r="BK126" s="199">
        <f>ROUND(I126*H126,2)</f>
        <v>0</v>
      </c>
      <c r="BL126" s="18" t="s">
        <v>175</v>
      </c>
      <c r="BM126" s="198" t="s">
        <v>199</v>
      </c>
    </row>
    <row r="127" spans="2:47" s="1" customFormat="1" ht="29.25">
      <c r="B127" s="35"/>
      <c r="C127" s="36"/>
      <c r="D127" s="200" t="s">
        <v>177</v>
      </c>
      <c r="E127" s="36"/>
      <c r="F127" s="201" t="s">
        <v>200</v>
      </c>
      <c r="G127" s="36"/>
      <c r="H127" s="36"/>
      <c r="I127" s="117"/>
      <c r="J127" s="36"/>
      <c r="K127" s="36"/>
      <c r="L127" s="39"/>
      <c r="M127" s="202"/>
      <c r="N127" s="64"/>
      <c r="O127" s="64"/>
      <c r="P127" s="64"/>
      <c r="Q127" s="64"/>
      <c r="R127" s="64"/>
      <c r="S127" s="64"/>
      <c r="T127" s="65"/>
      <c r="AT127" s="18" t="s">
        <v>177</v>
      </c>
      <c r="AU127" s="18" t="s">
        <v>81</v>
      </c>
    </row>
    <row r="128" spans="2:51" s="12" customFormat="1" ht="12">
      <c r="B128" s="203"/>
      <c r="C128" s="204"/>
      <c r="D128" s="200" t="s">
        <v>179</v>
      </c>
      <c r="E128" s="205" t="s">
        <v>21</v>
      </c>
      <c r="F128" s="206" t="s">
        <v>201</v>
      </c>
      <c r="G128" s="204"/>
      <c r="H128" s="207">
        <v>1</v>
      </c>
      <c r="I128" s="208"/>
      <c r="J128" s="204"/>
      <c r="K128" s="204"/>
      <c r="L128" s="209"/>
      <c r="M128" s="210"/>
      <c r="N128" s="211"/>
      <c r="O128" s="211"/>
      <c r="P128" s="211"/>
      <c r="Q128" s="211"/>
      <c r="R128" s="211"/>
      <c r="S128" s="211"/>
      <c r="T128" s="212"/>
      <c r="AT128" s="213" t="s">
        <v>179</v>
      </c>
      <c r="AU128" s="213" t="s">
        <v>81</v>
      </c>
      <c r="AV128" s="12" t="s">
        <v>81</v>
      </c>
      <c r="AW128" s="12" t="s">
        <v>34</v>
      </c>
      <c r="AX128" s="12" t="s">
        <v>79</v>
      </c>
      <c r="AY128" s="213" t="s">
        <v>168</v>
      </c>
    </row>
    <row r="129" spans="2:65" s="1" customFormat="1" ht="16.5" customHeight="1">
      <c r="B129" s="35"/>
      <c r="C129" s="187" t="s">
        <v>202</v>
      </c>
      <c r="D129" s="187" t="s">
        <v>170</v>
      </c>
      <c r="E129" s="188" t="s">
        <v>203</v>
      </c>
      <c r="F129" s="189" t="s">
        <v>204</v>
      </c>
      <c r="G129" s="190" t="s">
        <v>117</v>
      </c>
      <c r="H129" s="191">
        <v>1</v>
      </c>
      <c r="I129" s="192"/>
      <c r="J129" s="193">
        <f>ROUND(I129*H129,2)</f>
        <v>0</v>
      </c>
      <c r="K129" s="189" t="s">
        <v>198</v>
      </c>
      <c r="L129" s="39"/>
      <c r="M129" s="194" t="s">
        <v>21</v>
      </c>
      <c r="N129" s="195" t="s">
        <v>44</v>
      </c>
      <c r="O129" s="64"/>
      <c r="P129" s="196">
        <f>O129*H129</f>
        <v>0</v>
      </c>
      <c r="Q129" s="196">
        <v>0.04153</v>
      </c>
      <c r="R129" s="196">
        <f>Q129*H129</f>
        <v>0.04153</v>
      </c>
      <c r="S129" s="196">
        <v>0</v>
      </c>
      <c r="T129" s="197">
        <f>S129*H129</f>
        <v>0</v>
      </c>
      <c r="AR129" s="198" t="s">
        <v>175</v>
      </c>
      <c r="AT129" s="198" t="s">
        <v>170</v>
      </c>
      <c r="AU129" s="198" t="s">
        <v>81</v>
      </c>
      <c r="AY129" s="18" t="s">
        <v>168</v>
      </c>
      <c r="BE129" s="199">
        <f>IF(N129="základní",J129,0)</f>
        <v>0</v>
      </c>
      <c r="BF129" s="199">
        <f>IF(N129="snížená",J129,0)</f>
        <v>0</v>
      </c>
      <c r="BG129" s="199">
        <f>IF(N129="zákl. přenesená",J129,0)</f>
        <v>0</v>
      </c>
      <c r="BH129" s="199">
        <f>IF(N129="sníž. přenesená",J129,0)</f>
        <v>0</v>
      </c>
      <c r="BI129" s="199">
        <f>IF(N129="nulová",J129,0)</f>
        <v>0</v>
      </c>
      <c r="BJ129" s="18" t="s">
        <v>79</v>
      </c>
      <c r="BK129" s="199">
        <f>ROUND(I129*H129,2)</f>
        <v>0</v>
      </c>
      <c r="BL129" s="18" t="s">
        <v>175</v>
      </c>
      <c r="BM129" s="198" t="s">
        <v>205</v>
      </c>
    </row>
    <row r="130" spans="2:51" s="12" customFormat="1" ht="12">
      <c r="B130" s="203"/>
      <c r="C130" s="204"/>
      <c r="D130" s="200" t="s">
        <v>179</v>
      </c>
      <c r="E130" s="205" t="s">
        <v>21</v>
      </c>
      <c r="F130" s="206" t="s">
        <v>201</v>
      </c>
      <c r="G130" s="204"/>
      <c r="H130" s="207">
        <v>1</v>
      </c>
      <c r="I130" s="208"/>
      <c r="J130" s="204"/>
      <c r="K130" s="204"/>
      <c r="L130" s="209"/>
      <c r="M130" s="210"/>
      <c r="N130" s="211"/>
      <c r="O130" s="211"/>
      <c r="P130" s="211"/>
      <c r="Q130" s="211"/>
      <c r="R130" s="211"/>
      <c r="S130" s="211"/>
      <c r="T130" s="212"/>
      <c r="AT130" s="213" t="s">
        <v>179</v>
      </c>
      <c r="AU130" s="213" t="s">
        <v>81</v>
      </c>
      <c r="AV130" s="12" t="s">
        <v>81</v>
      </c>
      <c r="AW130" s="12" t="s">
        <v>34</v>
      </c>
      <c r="AX130" s="12" t="s">
        <v>79</v>
      </c>
      <c r="AY130" s="213" t="s">
        <v>168</v>
      </c>
    </row>
    <row r="131" spans="2:65" s="1" customFormat="1" ht="16.5" customHeight="1">
      <c r="B131" s="35"/>
      <c r="C131" s="187" t="s">
        <v>194</v>
      </c>
      <c r="D131" s="187" t="s">
        <v>170</v>
      </c>
      <c r="E131" s="188" t="s">
        <v>206</v>
      </c>
      <c r="F131" s="189" t="s">
        <v>207</v>
      </c>
      <c r="G131" s="190" t="s">
        <v>117</v>
      </c>
      <c r="H131" s="191">
        <v>41.712</v>
      </c>
      <c r="I131" s="192"/>
      <c r="J131" s="193">
        <f>ROUND(I131*H131,2)</f>
        <v>0</v>
      </c>
      <c r="K131" s="189" t="s">
        <v>198</v>
      </c>
      <c r="L131" s="39"/>
      <c r="M131" s="194" t="s">
        <v>21</v>
      </c>
      <c r="N131" s="195" t="s">
        <v>44</v>
      </c>
      <c r="O131" s="64"/>
      <c r="P131" s="196">
        <f>O131*H131</f>
        <v>0</v>
      </c>
      <c r="Q131" s="196">
        <v>0.00026</v>
      </c>
      <c r="R131" s="196">
        <f>Q131*H131</f>
        <v>0.01084512</v>
      </c>
      <c r="S131" s="196">
        <v>0</v>
      </c>
      <c r="T131" s="197">
        <f>S131*H131</f>
        <v>0</v>
      </c>
      <c r="AR131" s="198" t="s">
        <v>175</v>
      </c>
      <c r="AT131" s="198" t="s">
        <v>170</v>
      </c>
      <c r="AU131" s="198" t="s">
        <v>81</v>
      </c>
      <c r="AY131" s="18" t="s">
        <v>168</v>
      </c>
      <c r="BE131" s="199">
        <f>IF(N131="základní",J131,0)</f>
        <v>0</v>
      </c>
      <c r="BF131" s="199">
        <f>IF(N131="snížená",J131,0)</f>
        <v>0</v>
      </c>
      <c r="BG131" s="199">
        <f>IF(N131="zákl. přenesená",J131,0)</f>
        <v>0</v>
      </c>
      <c r="BH131" s="199">
        <f>IF(N131="sníž. přenesená",J131,0)</f>
        <v>0</v>
      </c>
      <c r="BI131" s="199">
        <f>IF(N131="nulová",J131,0)</f>
        <v>0</v>
      </c>
      <c r="BJ131" s="18" t="s">
        <v>79</v>
      </c>
      <c r="BK131" s="199">
        <f>ROUND(I131*H131,2)</f>
        <v>0</v>
      </c>
      <c r="BL131" s="18" t="s">
        <v>175</v>
      </c>
      <c r="BM131" s="198" t="s">
        <v>208</v>
      </c>
    </row>
    <row r="132" spans="2:51" s="12" customFormat="1" ht="12">
      <c r="B132" s="203"/>
      <c r="C132" s="204"/>
      <c r="D132" s="200" t="s">
        <v>179</v>
      </c>
      <c r="E132" s="205" t="s">
        <v>21</v>
      </c>
      <c r="F132" s="206" t="s">
        <v>209</v>
      </c>
      <c r="G132" s="204"/>
      <c r="H132" s="207">
        <v>41.712</v>
      </c>
      <c r="I132" s="208"/>
      <c r="J132" s="204"/>
      <c r="K132" s="204"/>
      <c r="L132" s="209"/>
      <c r="M132" s="210"/>
      <c r="N132" s="211"/>
      <c r="O132" s="211"/>
      <c r="P132" s="211"/>
      <c r="Q132" s="211"/>
      <c r="R132" s="211"/>
      <c r="S132" s="211"/>
      <c r="T132" s="212"/>
      <c r="AT132" s="213" t="s">
        <v>179</v>
      </c>
      <c r="AU132" s="213" t="s">
        <v>81</v>
      </c>
      <c r="AV132" s="12" t="s">
        <v>81</v>
      </c>
      <c r="AW132" s="12" t="s">
        <v>34</v>
      </c>
      <c r="AX132" s="12" t="s">
        <v>73</v>
      </c>
      <c r="AY132" s="213" t="s">
        <v>168</v>
      </c>
    </row>
    <row r="133" spans="2:51" s="13" customFormat="1" ht="12">
      <c r="B133" s="214"/>
      <c r="C133" s="215"/>
      <c r="D133" s="200" t="s">
        <v>179</v>
      </c>
      <c r="E133" s="216" t="s">
        <v>21</v>
      </c>
      <c r="F133" s="217" t="s">
        <v>181</v>
      </c>
      <c r="G133" s="215"/>
      <c r="H133" s="218">
        <v>41.712</v>
      </c>
      <c r="I133" s="219"/>
      <c r="J133" s="215"/>
      <c r="K133" s="215"/>
      <c r="L133" s="220"/>
      <c r="M133" s="221"/>
      <c r="N133" s="222"/>
      <c r="O133" s="222"/>
      <c r="P133" s="222"/>
      <c r="Q133" s="222"/>
      <c r="R133" s="222"/>
      <c r="S133" s="222"/>
      <c r="T133" s="223"/>
      <c r="AT133" s="224" t="s">
        <v>179</v>
      </c>
      <c r="AU133" s="224" t="s">
        <v>81</v>
      </c>
      <c r="AV133" s="13" t="s">
        <v>89</v>
      </c>
      <c r="AW133" s="13" t="s">
        <v>34</v>
      </c>
      <c r="AX133" s="13" t="s">
        <v>79</v>
      </c>
      <c r="AY133" s="224" t="s">
        <v>168</v>
      </c>
    </row>
    <row r="134" spans="2:65" s="1" customFormat="1" ht="16.5" customHeight="1">
      <c r="B134" s="35"/>
      <c r="C134" s="187" t="s">
        <v>210</v>
      </c>
      <c r="D134" s="187" t="s">
        <v>170</v>
      </c>
      <c r="E134" s="188" t="s">
        <v>211</v>
      </c>
      <c r="F134" s="189" t="s">
        <v>212</v>
      </c>
      <c r="G134" s="190" t="s">
        <v>117</v>
      </c>
      <c r="H134" s="191">
        <v>6.25</v>
      </c>
      <c r="I134" s="192"/>
      <c r="J134" s="193">
        <f>ROUND(I134*H134,2)</f>
        <v>0</v>
      </c>
      <c r="K134" s="189" t="s">
        <v>174</v>
      </c>
      <c r="L134" s="39"/>
      <c r="M134" s="194" t="s">
        <v>21</v>
      </c>
      <c r="N134" s="195" t="s">
        <v>44</v>
      </c>
      <c r="O134" s="64"/>
      <c r="P134" s="196">
        <f>O134*H134</f>
        <v>0</v>
      </c>
      <c r="Q134" s="196">
        <v>0.04</v>
      </c>
      <c r="R134" s="196">
        <f>Q134*H134</f>
        <v>0.25</v>
      </c>
      <c r="S134" s="196">
        <v>0</v>
      </c>
      <c r="T134" s="197">
        <f>S134*H134</f>
        <v>0</v>
      </c>
      <c r="AR134" s="198" t="s">
        <v>175</v>
      </c>
      <c r="AT134" s="198" t="s">
        <v>170</v>
      </c>
      <c r="AU134" s="198" t="s">
        <v>81</v>
      </c>
      <c r="AY134" s="18" t="s">
        <v>168</v>
      </c>
      <c r="BE134" s="199">
        <f>IF(N134="základní",J134,0)</f>
        <v>0</v>
      </c>
      <c r="BF134" s="199">
        <f>IF(N134="snížená",J134,0)</f>
        <v>0</v>
      </c>
      <c r="BG134" s="199">
        <f>IF(N134="zákl. přenesená",J134,0)</f>
        <v>0</v>
      </c>
      <c r="BH134" s="199">
        <f>IF(N134="sníž. přenesená",J134,0)</f>
        <v>0</v>
      </c>
      <c r="BI134" s="199">
        <f>IF(N134="nulová",J134,0)</f>
        <v>0</v>
      </c>
      <c r="BJ134" s="18" t="s">
        <v>79</v>
      </c>
      <c r="BK134" s="199">
        <f>ROUND(I134*H134,2)</f>
        <v>0</v>
      </c>
      <c r="BL134" s="18" t="s">
        <v>175</v>
      </c>
      <c r="BM134" s="198" t="s">
        <v>213</v>
      </c>
    </row>
    <row r="135" spans="2:47" s="1" customFormat="1" ht="29.25">
      <c r="B135" s="35"/>
      <c r="C135" s="36"/>
      <c r="D135" s="200" t="s">
        <v>177</v>
      </c>
      <c r="E135" s="36"/>
      <c r="F135" s="201" t="s">
        <v>200</v>
      </c>
      <c r="G135" s="36"/>
      <c r="H135" s="36"/>
      <c r="I135" s="117"/>
      <c r="J135" s="36"/>
      <c r="K135" s="36"/>
      <c r="L135" s="39"/>
      <c r="M135" s="202"/>
      <c r="N135" s="64"/>
      <c r="O135" s="64"/>
      <c r="P135" s="64"/>
      <c r="Q135" s="64"/>
      <c r="R135" s="64"/>
      <c r="S135" s="64"/>
      <c r="T135" s="65"/>
      <c r="AT135" s="18" t="s">
        <v>177</v>
      </c>
      <c r="AU135" s="18" t="s">
        <v>81</v>
      </c>
    </row>
    <row r="136" spans="2:51" s="12" customFormat="1" ht="12">
      <c r="B136" s="203"/>
      <c r="C136" s="204"/>
      <c r="D136" s="200" t="s">
        <v>179</v>
      </c>
      <c r="E136" s="205" t="s">
        <v>21</v>
      </c>
      <c r="F136" s="206" t="s">
        <v>214</v>
      </c>
      <c r="G136" s="204"/>
      <c r="H136" s="207">
        <v>3.75</v>
      </c>
      <c r="I136" s="208"/>
      <c r="J136" s="204"/>
      <c r="K136" s="204"/>
      <c r="L136" s="209"/>
      <c r="M136" s="210"/>
      <c r="N136" s="211"/>
      <c r="O136" s="211"/>
      <c r="P136" s="211"/>
      <c r="Q136" s="211"/>
      <c r="R136" s="211"/>
      <c r="S136" s="211"/>
      <c r="T136" s="212"/>
      <c r="AT136" s="213" t="s">
        <v>179</v>
      </c>
      <c r="AU136" s="213" t="s">
        <v>81</v>
      </c>
      <c r="AV136" s="12" t="s">
        <v>81</v>
      </c>
      <c r="AW136" s="12" t="s">
        <v>34</v>
      </c>
      <c r="AX136" s="12" t="s">
        <v>73</v>
      </c>
      <c r="AY136" s="213" t="s">
        <v>168</v>
      </c>
    </row>
    <row r="137" spans="2:51" s="12" customFormat="1" ht="12">
      <c r="B137" s="203"/>
      <c r="C137" s="204"/>
      <c r="D137" s="200" t="s">
        <v>179</v>
      </c>
      <c r="E137" s="205" t="s">
        <v>21</v>
      </c>
      <c r="F137" s="206" t="s">
        <v>215</v>
      </c>
      <c r="G137" s="204"/>
      <c r="H137" s="207">
        <v>2.5</v>
      </c>
      <c r="I137" s="208"/>
      <c r="J137" s="204"/>
      <c r="K137" s="204"/>
      <c r="L137" s="209"/>
      <c r="M137" s="210"/>
      <c r="N137" s="211"/>
      <c r="O137" s="211"/>
      <c r="P137" s="211"/>
      <c r="Q137" s="211"/>
      <c r="R137" s="211"/>
      <c r="S137" s="211"/>
      <c r="T137" s="212"/>
      <c r="AT137" s="213" t="s">
        <v>179</v>
      </c>
      <c r="AU137" s="213" t="s">
        <v>81</v>
      </c>
      <c r="AV137" s="12" t="s">
        <v>81</v>
      </c>
      <c r="AW137" s="12" t="s">
        <v>34</v>
      </c>
      <c r="AX137" s="12" t="s">
        <v>73</v>
      </c>
      <c r="AY137" s="213" t="s">
        <v>168</v>
      </c>
    </row>
    <row r="138" spans="2:51" s="13" customFormat="1" ht="12">
      <c r="B138" s="214"/>
      <c r="C138" s="215"/>
      <c r="D138" s="200" t="s">
        <v>179</v>
      </c>
      <c r="E138" s="216" t="s">
        <v>21</v>
      </c>
      <c r="F138" s="217" t="s">
        <v>181</v>
      </c>
      <c r="G138" s="215"/>
      <c r="H138" s="218">
        <v>6.25</v>
      </c>
      <c r="I138" s="219"/>
      <c r="J138" s="215"/>
      <c r="K138" s="215"/>
      <c r="L138" s="220"/>
      <c r="M138" s="221"/>
      <c r="N138" s="222"/>
      <c r="O138" s="222"/>
      <c r="P138" s="222"/>
      <c r="Q138" s="222"/>
      <c r="R138" s="222"/>
      <c r="S138" s="222"/>
      <c r="T138" s="223"/>
      <c r="AT138" s="224" t="s">
        <v>179</v>
      </c>
      <c r="AU138" s="224" t="s">
        <v>81</v>
      </c>
      <c r="AV138" s="13" t="s">
        <v>89</v>
      </c>
      <c r="AW138" s="13" t="s">
        <v>34</v>
      </c>
      <c r="AX138" s="13" t="s">
        <v>79</v>
      </c>
      <c r="AY138" s="224" t="s">
        <v>168</v>
      </c>
    </row>
    <row r="139" spans="2:65" s="1" customFormat="1" ht="24" customHeight="1">
      <c r="B139" s="35"/>
      <c r="C139" s="187" t="s">
        <v>216</v>
      </c>
      <c r="D139" s="187" t="s">
        <v>170</v>
      </c>
      <c r="E139" s="188" t="s">
        <v>217</v>
      </c>
      <c r="F139" s="189" t="s">
        <v>218</v>
      </c>
      <c r="G139" s="190" t="s">
        <v>117</v>
      </c>
      <c r="H139" s="191">
        <v>1.8</v>
      </c>
      <c r="I139" s="192"/>
      <c r="J139" s="193">
        <f>ROUND(I139*H139,2)</f>
        <v>0</v>
      </c>
      <c r="K139" s="189" t="s">
        <v>198</v>
      </c>
      <c r="L139" s="39"/>
      <c r="M139" s="194" t="s">
        <v>21</v>
      </c>
      <c r="N139" s="195" t="s">
        <v>44</v>
      </c>
      <c r="O139" s="64"/>
      <c r="P139" s="196">
        <f>O139*H139</f>
        <v>0</v>
      </c>
      <c r="Q139" s="196">
        <v>0.00064</v>
      </c>
      <c r="R139" s="196">
        <f>Q139*H139</f>
        <v>0.001152</v>
      </c>
      <c r="S139" s="196">
        <v>0</v>
      </c>
      <c r="T139" s="197">
        <f>S139*H139</f>
        <v>0</v>
      </c>
      <c r="AR139" s="198" t="s">
        <v>175</v>
      </c>
      <c r="AT139" s="198" t="s">
        <v>170</v>
      </c>
      <c r="AU139" s="198" t="s">
        <v>81</v>
      </c>
      <c r="AY139" s="18" t="s">
        <v>168</v>
      </c>
      <c r="BE139" s="199">
        <f>IF(N139="základní",J139,0)</f>
        <v>0</v>
      </c>
      <c r="BF139" s="199">
        <f>IF(N139="snížená",J139,0)</f>
        <v>0</v>
      </c>
      <c r="BG139" s="199">
        <f>IF(N139="zákl. přenesená",J139,0)</f>
        <v>0</v>
      </c>
      <c r="BH139" s="199">
        <f>IF(N139="sníž. přenesená",J139,0)</f>
        <v>0</v>
      </c>
      <c r="BI139" s="199">
        <f>IF(N139="nulová",J139,0)</f>
        <v>0</v>
      </c>
      <c r="BJ139" s="18" t="s">
        <v>79</v>
      </c>
      <c r="BK139" s="199">
        <f>ROUND(I139*H139,2)</f>
        <v>0</v>
      </c>
      <c r="BL139" s="18" t="s">
        <v>175</v>
      </c>
      <c r="BM139" s="198" t="s">
        <v>219</v>
      </c>
    </row>
    <row r="140" spans="2:47" s="1" customFormat="1" ht="29.25">
      <c r="B140" s="35"/>
      <c r="C140" s="36"/>
      <c r="D140" s="200" t="s">
        <v>177</v>
      </c>
      <c r="E140" s="36"/>
      <c r="F140" s="201" t="s">
        <v>220</v>
      </c>
      <c r="G140" s="36"/>
      <c r="H140" s="36"/>
      <c r="I140" s="117"/>
      <c r="J140" s="36"/>
      <c r="K140" s="36"/>
      <c r="L140" s="39"/>
      <c r="M140" s="202"/>
      <c r="N140" s="64"/>
      <c r="O140" s="64"/>
      <c r="P140" s="64"/>
      <c r="Q140" s="64"/>
      <c r="R140" s="64"/>
      <c r="S140" s="64"/>
      <c r="T140" s="65"/>
      <c r="AT140" s="18" t="s">
        <v>177</v>
      </c>
      <c r="AU140" s="18" t="s">
        <v>81</v>
      </c>
    </row>
    <row r="141" spans="2:51" s="12" customFormat="1" ht="12">
      <c r="B141" s="203"/>
      <c r="C141" s="204"/>
      <c r="D141" s="200" t="s">
        <v>179</v>
      </c>
      <c r="E141" s="205" t="s">
        <v>21</v>
      </c>
      <c r="F141" s="206" t="s">
        <v>221</v>
      </c>
      <c r="G141" s="204"/>
      <c r="H141" s="207">
        <v>1.8</v>
      </c>
      <c r="I141" s="208"/>
      <c r="J141" s="204"/>
      <c r="K141" s="204"/>
      <c r="L141" s="209"/>
      <c r="M141" s="210"/>
      <c r="N141" s="211"/>
      <c r="O141" s="211"/>
      <c r="P141" s="211"/>
      <c r="Q141" s="211"/>
      <c r="R141" s="211"/>
      <c r="S141" s="211"/>
      <c r="T141" s="212"/>
      <c r="AT141" s="213" t="s">
        <v>179</v>
      </c>
      <c r="AU141" s="213" t="s">
        <v>81</v>
      </c>
      <c r="AV141" s="12" t="s">
        <v>81</v>
      </c>
      <c r="AW141" s="12" t="s">
        <v>34</v>
      </c>
      <c r="AX141" s="12" t="s">
        <v>73</v>
      </c>
      <c r="AY141" s="213" t="s">
        <v>168</v>
      </c>
    </row>
    <row r="142" spans="2:51" s="13" customFormat="1" ht="12">
      <c r="B142" s="214"/>
      <c r="C142" s="215"/>
      <c r="D142" s="200" t="s">
        <v>179</v>
      </c>
      <c r="E142" s="216" t="s">
        <v>21</v>
      </c>
      <c r="F142" s="217" t="s">
        <v>181</v>
      </c>
      <c r="G142" s="215"/>
      <c r="H142" s="218">
        <v>1.8</v>
      </c>
      <c r="I142" s="219"/>
      <c r="J142" s="215"/>
      <c r="K142" s="215"/>
      <c r="L142" s="220"/>
      <c r="M142" s="221"/>
      <c r="N142" s="222"/>
      <c r="O142" s="222"/>
      <c r="P142" s="222"/>
      <c r="Q142" s="222"/>
      <c r="R142" s="222"/>
      <c r="S142" s="222"/>
      <c r="T142" s="223"/>
      <c r="AT142" s="224" t="s">
        <v>179</v>
      </c>
      <c r="AU142" s="224" t="s">
        <v>81</v>
      </c>
      <c r="AV142" s="13" t="s">
        <v>89</v>
      </c>
      <c r="AW142" s="13" t="s">
        <v>34</v>
      </c>
      <c r="AX142" s="13" t="s">
        <v>73</v>
      </c>
      <c r="AY142" s="224" t="s">
        <v>168</v>
      </c>
    </row>
    <row r="143" spans="2:51" s="14" customFormat="1" ht="12">
      <c r="B143" s="225"/>
      <c r="C143" s="226"/>
      <c r="D143" s="200" t="s">
        <v>179</v>
      </c>
      <c r="E143" s="227" t="s">
        <v>21</v>
      </c>
      <c r="F143" s="228" t="s">
        <v>183</v>
      </c>
      <c r="G143" s="226"/>
      <c r="H143" s="229">
        <v>1.8</v>
      </c>
      <c r="I143" s="230"/>
      <c r="J143" s="226"/>
      <c r="K143" s="226"/>
      <c r="L143" s="231"/>
      <c r="M143" s="232"/>
      <c r="N143" s="233"/>
      <c r="O143" s="233"/>
      <c r="P143" s="233"/>
      <c r="Q143" s="233"/>
      <c r="R143" s="233"/>
      <c r="S143" s="233"/>
      <c r="T143" s="234"/>
      <c r="AT143" s="235" t="s">
        <v>179</v>
      </c>
      <c r="AU143" s="235" t="s">
        <v>81</v>
      </c>
      <c r="AV143" s="14" t="s">
        <v>175</v>
      </c>
      <c r="AW143" s="14" t="s">
        <v>34</v>
      </c>
      <c r="AX143" s="14" t="s">
        <v>79</v>
      </c>
      <c r="AY143" s="235" t="s">
        <v>168</v>
      </c>
    </row>
    <row r="144" spans="2:65" s="1" customFormat="1" ht="16.5" customHeight="1">
      <c r="B144" s="35"/>
      <c r="C144" s="187" t="s">
        <v>222</v>
      </c>
      <c r="D144" s="187" t="s">
        <v>170</v>
      </c>
      <c r="E144" s="188" t="s">
        <v>223</v>
      </c>
      <c r="F144" s="189" t="s">
        <v>224</v>
      </c>
      <c r="G144" s="190" t="s">
        <v>117</v>
      </c>
      <c r="H144" s="191">
        <v>6.25</v>
      </c>
      <c r="I144" s="192"/>
      <c r="J144" s="193">
        <f>ROUND(I144*H144,2)</f>
        <v>0</v>
      </c>
      <c r="K144" s="189" t="s">
        <v>198</v>
      </c>
      <c r="L144" s="39"/>
      <c r="M144" s="194" t="s">
        <v>21</v>
      </c>
      <c r="N144" s="195" t="s">
        <v>44</v>
      </c>
      <c r="O144" s="64"/>
      <c r="P144" s="196">
        <f>O144*H144</f>
        <v>0</v>
      </c>
      <c r="Q144" s="196">
        <v>0.04153</v>
      </c>
      <c r="R144" s="196">
        <f>Q144*H144</f>
        <v>0.2595625</v>
      </c>
      <c r="S144" s="196">
        <v>0</v>
      </c>
      <c r="T144" s="197">
        <f>S144*H144</f>
        <v>0</v>
      </c>
      <c r="AR144" s="198" t="s">
        <v>175</v>
      </c>
      <c r="AT144" s="198" t="s">
        <v>170</v>
      </c>
      <c r="AU144" s="198" t="s">
        <v>81</v>
      </c>
      <c r="AY144" s="18" t="s">
        <v>168</v>
      </c>
      <c r="BE144" s="199">
        <f>IF(N144="základní",J144,0)</f>
        <v>0</v>
      </c>
      <c r="BF144" s="199">
        <f>IF(N144="snížená",J144,0)</f>
        <v>0</v>
      </c>
      <c r="BG144" s="199">
        <f>IF(N144="zákl. přenesená",J144,0)</f>
        <v>0</v>
      </c>
      <c r="BH144" s="199">
        <f>IF(N144="sníž. přenesená",J144,0)</f>
        <v>0</v>
      </c>
      <c r="BI144" s="199">
        <f>IF(N144="nulová",J144,0)</f>
        <v>0</v>
      </c>
      <c r="BJ144" s="18" t="s">
        <v>79</v>
      </c>
      <c r="BK144" s="199">
        <f>ROUND(I144*H144,2)</f>
        <v>0</v>
      </c>
      <c r="BL144" s="18" t="s">
        <v>175</v>
      </c>
      <c r="BM144" s="198" t="s">
        <v>225</v>
      </c>
    </row>
    <row r="145" spans="2:51" s="12" customFormat="1" ht="12">
      <c r="B145" s="203"/>
      <c r="C145" s="204"/>
      <c r="D145" s="200" t="s">
        <v>179</v>
      </c>
      <c r="E145" s="205" t="s">
        <v>21</v>
      </c>
      <c r="F145" s="206" t="s">
        <v>214</v>
      </c>
      <c r="G145" s="204"/>
      <c r="H145" s="207">
        <v>3.75</v>
      </c>
      <c r="I145" s="208"/>
      <c r="J145" s="204"/>
      <c r="K145" s="204"/>
      <c r="L145" s="209"/>
      <c r="M145" s="210"/>
      <c r="N145" s="211"/>
      <c r="O145" s="211"/>
      <c r="P145" s="211"/>
      <c r="Q145" s="211"/>
      <c r="R145" s="211"/>
      <c r="S145" s="211"/>
      <c r="T145" s="212"/>
      <c r="AT145" s="213" t="s">
        <v>179</v>
      </c>
      <c r="AU145" s="213" t="s">
        <v>81</v>
      </c>
      <c r="AV145" s="12" t="s">
        <v>81</v>
      </c>
      <c r="AW145" s="12" t="s">
        <v>34</v>
      </c>
      <c r="AX145" s="12" t="s">
        <v>73</v>
      </c>
      <c r="AY145" s="213" t="s">
        <v>168</v>
      </c>
    </row>
    <row r="146" spans="2:51" s="12" customFormat="1" ht="12">
      <c r="B146" s="203"/>
      <c r="C146" s="204"/>
      <c r="D146" s="200" t="s">
        <v>179</v>
      </c>
      <c r="E146" s="205" t="s">
        <v>21</v>
      </c>
      <c r="F146" s="206" t="s">
        <v>215</v>
      </c>
      <c r="G146" s="204"/>
      <c r="H146" s="207">
        <v>2.5</v>
      </c>
      <c r="I146" s="208"/>
      <c r="J146" s="204"/>
      <c r="K146" s="204"/>
      <c r="L146" s="209"/>
      <c r="M146" s="210"/>
      <c r="N146" s="211"/>
      <c r="O146" s="211"/>
      <c r="P146" s="211"/>
      <c r="Q146" s="211"/>
      <c r="R146" s="211"/>
      <c r="S146" s="211"/>
      <c r="T146" s="212"/>
      <c r="AT146" s="213" t="s">
        <v>179</v>
      </c>
      <c r="AU146" s="213" t="s">
        <v>81</v>
      </c>
      <c r="AV146" s="12" t="s">
        <v>81</v>
      </c>
      <c r="AW146" s="12" t="s">
        <v>34</v>
      </c>
      <c r="AX146" s="12" t="s">
        <v>73</v>
      </c>
      <c r="AY146" s="213" t="s">
        <v>168</v>
      </c>
    </row>
    <row r="147" spans="2:51" s="13" customFormat="1" ht="12">
      <c r="B147" s="214"/>
      <c r="C147" s="215"/>
      <c r="D147" s="200" t="s">
        <v>179</v>
      </c>
      <c r="E147" s="216" t="s">
        <v>21</v>
      </c>
      <c r="F147" s="217" t="s">
        <v>181</v>
      </c>
      <c r="G147" s="215"/>
      <c r="H147" s="218">
        <v>6.25</v>
      </c>
      <c r="I147" s="219"/>
      <c r="J147" s="215"/>
      <c r="K147" s="215"/>
      <c r="L147" s="220"/>
      <c r="M147" s="221"/>
      <c r="N147" s="222"/>
      <c r="O147" s="222"/>
      <c r="P147" s="222"/>
      <c r="Q147" s="222"/>
      <c r="R147" s="222"/>
      <c r="S147" s="222"/>
      <c r="T147" s="223"/>
      <c r="AT147" s="224" t="s">
        <v>179</v>
      </c>
      <c r="AU147" s="224" t="s">
        <v>81</v>
      </c>
      <c r="AV147" s="13" t="s">
        <v>89</v>
      </c>
      <c r="AW147" s="13" t="s">
        <v>34</v>
      </c>
      <c r="AX147" s="13" t="s">
        <v>79</v>
      </c>
      <c r="AY147" s="224" t="s">
        <v>168</v>
      </c>
    </row>
    <row r="148" spans="2:65" s="1" customFormat="1" ht="16.5" customHeight="1">
      <c r="B148" s="35"/>
      <c r="C148" s="187" t="s">
        <v>226</v>
      </c>
      <c r="D148" s="187" t="s">
        <v>170</v>
      </c>
      <c r="E148" s="188" t="s">
        <v>227</v>
      </c>
      <c r="F148" s="189" t="s">
        <v>228</v>
      </c>
      <c r="G148" s="190" t="s">
        <v>191</v>
      </c>
      <c r="H148" s="191">
        <v>100</v>
      </c>
      <c r="I148" s="192"/>
      <c r="J148" s="193">
        <f>ROUND(I148*H148,2)</f>
        <v>0</v>
      </c>
      <c r="K148" s="189" t="s">
        <v>174</v>
      </c>
      <c r="L148" s="39"/>
      <c r="M148" s="194" t="s">
        <v>21</v>
      </c>
      <c r="N148" s="195" t="s">
        <v>44</v>
      </c>
      <c r="O148" s="64"/>
      <c r="P148" s="196">
        <f>O148*H148</f>
        <v>0</v>
      </c>
      <c r="Q148" s="196">
        <v>0.00376</v>
      </c>
      <c r="R148" s="196">
        <f>Q148*H148</f>
        <v>0.376</v>
      </c>
      <c r="S148" s="196">
        <v>0</v>
      </c>
      <c r="T148" s="197">
        <f>S148*H148</f>
        <v>0</v>
      </c>
      <c r="AR148" s="198" t="s">
        <v>175</v>
      </c>
      <c r="AT148" s="198" t="s">
        <v>170</v>
      </c>
      <c r="AU148" s="198" t="s">
        <v>81</v>
      </c>
      <c r="AY148" s="18" t="s">
        <v>168</v>
      </c>
      <c r="BE148" s="199">
        <f>IF(N148="základní",J148,0)</f>
        <v>0</v>
      </c>
      <c r="BF148" s="199">
        <f>IF(N148="snížená",J148,0)</f>
        <v>0</v>
      </c>
      <c r="BG148" s="199">
        <f>IF(N148="zákl. přenesená",J148,0)</f>
        <v>0</v>
      </c>
      <c r="BH148" s="199">
        <f>IF(N148="sníž. přenesená",J148,0)</f>
        <v>0</v>
      </c>
      <c r="BI148" s="199">
        <f>IF(N148="nulová",J148,0)</f>
        <v>0</v>
      </c>
      <c r="BJ148" s="18" t="s">
        <v>79</v>
      </c>
      <c r="BK148" s="199">
        <f>ROUND(I148*H148,2)</f>
        <v>0</v>
      </c>
      <c r="BL148" s="18" t="s">
        <v>175</v>
      </c>
      <c r="BM148" s="198" t="s">
        <v>229</v>
      </c>
    </row>
    <row r="149" spans="2:51" s="12" customFormat="1" ht="12">
      <c r="B149" s="203"/>
      <c r="C149" s="204"/>
      <c r="D149" s="200" t="s">
        <v>179</v>
      </c>
      <c r="E149" s="205" t="s">
        <v>21</v>
      </c>
      <c r="F149" s="206" t="s">
        <v>230</v>
      </c>
      <c r="G149" s="204"/>
      <c r="H149" s="207">
        <v>100</v>
      </c>
      <c r="I149" s="208"/>
      <c r="J149" s="204"/>
      <c r="K149" s="204"/>
      <c r="L149" s="209"/>
      <c r="M149" s="210"/>
      <c r="N149" s="211"/>
      <c r="O149" s="211"/>
      <c r="P149" s="211"/>
      <c r="Q149" s="211"/>
      <c r="R149" s="211"/>
      <c r="S149" s="211"/>
      <c r="T149" s="212"/>
      <c r="AT149" s="213" t="s">
        <v>179</v>
      </c>
      <c r="AU149" s="213" t="s">
        <v>81</v>
      </c>
      <c r="AV149" s="12" t="s">
        <v>81</v>
      </c>
      <c r="AW149" s="12" t="s">
        <v>34</v>
      </c>
      <c r="AX149" s="12" t="s">
        <v>79</v>
      </c>
      <c r="AY149" s="213" t="s">
        <v>168</v>
      </c>
    </row>
    <row r="150" spans="2:65" s="1" customFormat="1" ht="16.5" customHeight="1">
      <c r="B150" s="35"/>
      <c r="C150" s="187" t="s">
        <v>231</v>
      </c>
      <c r="D150" s="187" t="s">
        <v>170</v>
      </c>
      <c r="E150" s="188" t="s">
        <v>232</v>
      </c>
      <c r="F150" s="189" t="s">
        <v>233</v>
      </c>
      <c r="G150" s="190" t="s">
        <v>191</v>
      </c>
      <c r="H150" s="191">
        <v>3</v>
      </c>
      <c r="I150" s="192"/>
      <c r="J150" s="193">
        <f>ROUND(I150*H150,2)</f>
        <v>0</v>
      </c>
      <c r="K150" s="189" t="s">
        <v>198</v>
      </c>
      <c r="L150" s="39"/>
      <c r="M150" s="194" t="s">
        <v>21</v>
      </c>
      <c r="N150" s="195" t="s">
        <v>44</v>
      </c>
      <c r="O150" s="64"/>
      <c r="P150" s="196">
        <f>O150*H150</f>
        <v>0</v>
      </c>
      <c r="Q150" s="196">
        <v>0.0415</v>
      </c>
      <c r="R150" s="196">
        <f>Q150*H150</f>
        <v>0.1245</v>
      </c>
      <c r="S150" s="196">
        <v>0</v>
      </c>
      <c r="T150" s="197">
        <f>S150*H150</f>
        <v>0</v>
      </c>
      <c r="AR150" s="198" t="s">
        <v>175</v>
      </c>
      <c r="AT150" s="198" t="s">
        <v>170</v>
      </c>
      <c r="AU150" s="198" t="s">
        <v>81</v>
      </c>
      <c r="AY150" s="18" t="s">
        <v>168</v>
      </c>
      <c r="BE150" s="199">
        <f>IF(N150="základní",J150,0)</f>
        <v>0</v>
      </c>
      <c r="BF150" s="199">
        <f>IF(N150="snížená",J150,0)</f>
        <v>0</v>
      </c>
      <c r="BG150" s="199">
        <f>IF(N150="zákl. přenesená",J150,0)</f>
        <v>0</v>
      </c>
      <c r="BH150" s="199">
        <f>IF(N150="sníž. přenesená",J150,0)</f>
        <v>0</v>
      </c>
      <c r="BI150" s="199">
        <f>IF(N150="nulová",J150,0)</f>
        <v>0</v>
      </c>
      <c r="BJ150" s="18" t="s">
        <v>79</v>
      </c>
      <c r="BK150" s="199">
        <f>ROUND(I150*H150,2)</f>
        <v>0</v>
      </c>
      <c r="BL150" s="18" t="s">
        <v>175</v>
      </c>
      <c r="BM150" s="198" t="s">
        <v>234</v>
      </c>
    </row>
    <row r="151" spans="2:51" s="12" customFormat="1" ht="12">
      <c r="B151" s="203"/>
      <c r="C151" s="204"/>
      <c r="D151" s="200" t="s">
        <v>179</v>
      </c>
      <c r="E151" s="205" t="s">
        <v>21</v>
      </c>
      <c r="F151" s="206" t="s">
        <v>235</v>
      </c>
      <c r="G151" s="204"/>
      <c r="H151" s="207">
        <v>1</v>
      </c>
      <c r="I151" s="208"/>
      <c r="J151" s="204"/>
      <c r="K151" s="204"/>
      <c r="L151" s="209"/>
      <c r="M151" s="210"/>
      <c r="N151" s="211"/>
      <c r="O151" s="211"/>
      <c r="P151" s="211"/>
      <c r="Q151" s="211"/>
      <c r="R151" s="211"/>
      <c r="S151" s="211"/>
      <c r="T151" s="212"/>
      <c r="AT151" s="213" t="s">
        <v>179</v>
      </c>
      <c r="AU151" s="213" t="s">
        <v>81</v>
      </c>
      <c r="AV151" s="12" t="s">
        <v>81</v>
      </c>
      <c r="AW151" s="12" t="s">
        <v>34</v>
      </c>
      <c r="AX151" s="12" t="s">
        <v>73</v>
      </c>
      <c r="AY151" s="213" t="s">
        <v>168</v>
      </c>
    </row>
    <row r="152" spans="2:51" s="12" customFormat="1" ht="12">
      <c r="B152" s="203"/>
      <c r="C152" s="204"/>
      <c r="D152" s="200" t="s">
        <v>179</v>
      </c>
      <c r="E152" s="205" t="s">
        <v>21</v>
      </c>
      <c r="F152" s="206" t="s">
        <v>236</v>
      </c>
      <c r="G152" s="204"/>
      <c r="H152" s="207">
        <v>2</v>
      </c>
      <c r="I152" s="208"/>
      <c r="J152" s="204"/>
      <c r="K152" s="204"/>
      <c r="L152" s="209"/>
      <c r="M152" s="210"/>
      <c r="N152" s="211"/>
      <c r="O152" s="211"/>
      <c r="P152" s="211"/>
      <c r="Q152" s="211"/>
      <c r="R152" s="211"/>
      <c r="S152" s="211"/>
      <c r="T152" s="212"/>
      <c r="AT152" s="213" t="s">
        <v>179</v>
      </c>
      <c r="AU152" s="213" t="s">
        <v>81</v>
      </c>
      <c r="AV152" s="12" t="s">
        <v>81</v>
      </c>
      <c r="AW152" s="12" t="s">
        <v>34</v>
      </c>
      <c r="AX152" s="12" t="s">
        <v>73</v>
      </c>
      <c r="AY152" s="213" t="s">
        <v>168</v>
      </c>
    </row>
    <row r="153" spans="2:51" s="13" customFormat="1" ht="12">
      <c r="B153" s="214"/>
      <c r="C153" s="215"/>
      <c r="D153" s="200" t="s">
        <v>179</v>
      </c>
      <c r="E153" s="216" t="s">
        <v>21</v>
      </c>
      <c r="F153" s="217" t="s">
        <v>181</v>
      </c>
      <c r="G153" s="215"/>
      <c r="H153" s="218">
        <v>3</v>
      </c>
      <c r="I153" s="219"/>
      <c r="J153" s="215"/>
      <c r="K153" s="215"/>
      <c r="L153" s="220"/>
      <c r="M153" s="221"/>
      <c r="N153" s="222"/>
      <c r="O153" s="222"/>
      <c r="P153" s="222"/>
      <c r="Q153" s="222"/>
      <c r="R153" s="222"/>
      <c r="S153" s="222"/>
      <c r="T153" s="223"/>
      <c r="AT153" s="224" t="s">
        <v>179</v>
      </c>
      <c r="AU153" s="224" t="s">
        <v>81</v>
      </c>
      <c r="AV153" s="13" t="s">
        <v>89</v>
      </c>
      <c r="AW153" s="13" t="s">
        <v>34</v>
      </c>
      <c r="AX153" s="13" t="s">
        <v>79</v>
      </c>
      <c r="AY153" s="224" t="s">
        <v>168</v>
      </c>
    </row>
    <row r="154" spans="2:65" s="1" customFormat="1" ht="16.5" customHeight="1">
      <c r="B154" s="35"/>
      <c r="C154" s="187" t="s">
        <v>237</v>
      </c>
      <c r="D154" s="187" t="s">
        <v>170</v>
      </c>
      <c r="E154" s="188" t="s">
        <v>238</v>
      </c>
      <c r="F154" s="189" t="s">
        <v>239</v>
      </c>
      <c r="G154" s="190" t="s">
        <v>191</v>
      </c>
      <c r="H154" s="191">
        <v>1</v>
      </c>
      <c r="I154" s="192"/>
      <c r="J154" s="193">
        <f>ROUND(I154*H154,2)</f>
        <v>0</v>
      </c>
      <c r="K154" s="189" t="s">
        <v>198</v>
      </c>
      <c r="L154" s="39"/>
      <c r="M154" s="194" t="s">
        <v>21</v>
      </c>
      <c r="N154" s="195" t="s">
        <v>44</v>
      </c>
      <c r="O154" s="64"/>
      <c r="P154" s="196">
        <f>O154*H154</f>
        <v>0</v>
      </c>
      <c r="Q154" s="196">
        <v>0.1575</v>
      </c>
      <c r="R154" s="196">
        <f>Q154*H154</f>
        <v>0.1575</v>
      </c>
      <c r="S154" s="196">
        <v>0</v>
      </c>
      <c r="T154" s="197">
        <f>S154*H154</f>
        <v>0</v>
      </c>
      <c r="AR154" s="198" t="s">
        <v>175</v>
      </c>
      <c r="AT154" s="198" t="s">
        <v>170</v>
      </c>
      <c r="AU154" s="198" t="s">
        <v>81</v>
      </c>
      <c r="AY154" s="18" t="s">
        <v>168</v>
      </c>
      <c r="BE154" s="199">
        <f>IF(N154="základní",J154,0)</f>
        <v>0</v>
      </c>
      <c r="BF154" s="199">
        <f>IF(N154="snížená",J154,0)</f>
        <v>0</v>
      </c>
      <c r="BG154" s="199">
        <f>IF(N154="zákl. přenesená",J154,0)</f>
        <v>0</v>
      </c>
      <c r="BH154" s="199">
        <f>IF(N154="sníž. přenesená",J154,0)</f>
        <v>0</v>
      </c>
      <c r="BI154" s="199">
        <f>IF(N154="nulová",J154,0)</f>
        <v>0</v>
      </c>
      <c r="BJ154" s="18" t="s">
        <v>79</v>
      </c>
      <c r="BK154" s="199">
        <f>ROUND(I154*H154,2)</f>
        <v>0</v>
      </c>
      <c r="BL154" s="18" t="s">
        <v>175</v>
      </c>
      <c r="BM154" s="198" t="s">
        <v>240</v>
      </c>
    </row>
    <row r="155" spans="2:51" s="12" customFormat="1" ht="12">
      <c r="B155" s="203"/>
      <c r="C155" s="204"/>
      <c r="D155" s="200" t="s">
        <v>179</v>
      </c>
      <c r="E155" s="205" t="s">
        <v>21</v>
      </c>
      <c r="F155" s="206" t="s">
        <v>235</v>
      </c>
      <c r="G155" s="204"/>
      <c r="H155" s="207">
        <v>1</v>
      </c>
      <c r="I155" s="208"/>
      <c r="J155" s="204"/>
      <c r="K155" s="204"/>
      <c r="L155" s="209"/>
      <c r="M155" s="210"/>
      <c r="N155" s="211"/>
      <c r="O155" s="211"/>
      <c r="P155" s="211"/>
      <c r="Q155" s="211"/>
      <c r="R155" s="211"/>
      <c r="S155" s="211"/>
      <c r="T155" s="212"/>
      <c r="AT155" s="213" t="s">
        <v>179</v>
      </c>
      <c r="AU155" s="213" t="s">
        <v>81</v>
      </c>
      <c r="AV155" s="12" t="s">
        <v>81</v>
      </c>
      <c r="AW155" s="12" t="s">
        <v>34</v>
      </c>
      <c r="AX155" s="12" t="s">
        <v>79</v>
      </c>
      <c r="AY155" s="213" t="s">
        <v>168</v>
      </c>
    </row>
    <row r="156" spans="2:65" s="1" customFormat="1" ht="24" customHeight="1">
      <c r="B156" s="35"/>
      <c r="C156" s="187" t="s">
        <v>241</v>
      </c>
      <c r="D156" s="187" t="s">
        <v>170</v>
      </c>
      <c r="E156" s="188" t="s">
        <v>242</v>
      </c>
      <c r="F156" s="189" t="s">
        <v>243</v>
      </c>
      <c r="G156" s="190" t="s">
        <v>117</v>
      </c>
      <c r="H156" s="191">
        <v>139.04</v>
      </c>
      <c r="I156" s="192"/>
      <c r="J156" s="193">
        <f>ROUND(I156*H156,2)</f>
        <v>0</v>
      </c>
      <c r="K156" s="189" t="s">
        <v>198</v>
      </c>
      <c r="L156" s="39"/>
      <c r="M156" s="194" t="s">
        <v>21</v>
      </c>
      <c r="N156" s="195" t="s">
        <v>44</v>
      </c>
      <c r="O156" s="64"/>
      <c r="P156" s="196">
        <f>O156*H156</f>
        <v>0</v>
      </c>
      <c r="Q156" s="196">
        <v>0.017</v>
      </c>
      <c r="R156" s="196">
        <f>Q156*H156</f>
        <v>2.36368</v>
      </c>
      <c r="S156" s="196">
        <v>0</v>
      </c>
      <c r="T156" s="197">
        <f>S156*H156</f>
        <v>0</v>
      </c>
      <c r="AR156" s="198" t="s">
        <v>175</v>
      </c>
      <c r="AT156" s="198" t="s">
        <v>170</v>
      </c>
      <c r="AU156" s="198" t="s">
        <v>81</v>
      </c>
      <c r="AY156" s="18" t="s">
        <v>168</v>
      </c>
      <c r="BE156" s="199">
        <f>IF(N156="základní",J156,0)</f>
        <v>0</v>
      </c>
      <c r="BF156" s="199">
        <f>IF(N156="snížená",J156,0)</f>
        <v>0</v>
      </c>
      <c r="BG156" s="199">
        <f>IF(N156="zákl. přenesená",J156,0)</f>
        <v>0</v>
      </c>
      <c r="BH156" s="199">
        <f>IF(N156="sníž. přenesená",J156,0)</f>
        <v>0</v>
      </c>
      <c r="BI156" s="199">
        <f>IF(N156="nulová",J156,0)</f>
        <v>0</v>
      </c>
      <c r="BJ156" s="18" t="s">
        <v>79</v>
      </c>
      <c r="BK156" s="199">
        <f>ROUND(I156*H156,2)</f>
        <v>0</v>
      </c>
      <c r="BL156" s="18" t="s">
        <v>175</v>
      </c>
      <c r="BM156" s="198" t="s">
        <v>244</v>
      </c>
    </row>
    <row r="157" spans="2:47" s="1" customFormat="1" ht="29.25">
      <c r="B157" s="35"/>
      <c r="C157" s="36"/>
      <c r="D157" s="200" t="s">
        <v>177</v>
      </c>
      <c r="E157" s="36"/>
      <c r="F157" s="201" t="s">
        <v>245</v>
      </c>
      <c r="G157" s="36"/>
      <c r="H157" s="36"/>
      <c r="I157" s="117"/>
      <c r="J157" s="36"/>
      <c r="K157" s="36"/>
      <c r="L157" s="39"/>
      <c r="M157" s="202"/>
      <c r="N157" s="64"/>
      <c r="O157" s="64"/>
      <c r="P157" s="64"/>
      <c r="Q157" s="64"/>
      <c r="R157" s="64"/>
      <c r="S157" s="64"/>
      <c r="T157" s="65"/>
      <c r="AT157" s="18" t="s">
        <v>177</v>
      </c>
      <c r="AU157" s="18" t="s">
        <v>81</v>
      </c>
    </row>
    <row r="158" spans="2:51" s="15" customFormat="1" ht="12">
      <c r="B158" s="236"/>
      <c r="C158" s="237"/>
      <c r="D158" s="200" t="s">
        <v>179</v>
      </c>
      <c r="E158" s="238" t="s">
        <v>21</v>
      </c>
      <c r="F158" s="239" t="s">
        <v>246</v>
      </c>
      <c r="G158" s="237"/>
      <c r="H158" s="238" t="s">
        <v>21</v>
      </c>
      <c r="I158" s="240"/>
      <c r="J158" s="237"/>
      <c r="K158" s="237"/>
      <c r="L158" s="241"/>
      <c r="M158" s="242"/>
      <c r="N158" s="243"/>
      <c r="O158" s="243"/>
      <c r="P158" s="243"/>
      <c r="Q158" s="243"/>
      <c r="R158" s="243"/>
      <c r="S158" s="243"/>
      <c r="T158" s="244"/>
      <c r="AT158" s="245" t="s">
        <v>179</v>
      </c>
      <c r="AU158" s="245" t="s">
        <v>81</v>
      </c>
      <c r="AV158" s="15" t="s">
        <v>79</v>
      </c>
      <c r="AW158" s="15" t="s">
        <v>34</v>
      </c>
      <c r="AX158" s="15" t="s">
        <v>73</v>
      </c>
      <c r="AY158" s="245" t="s">
        <v>168</v>
      </c>
    </row>
    <row r="159" spans="2:51" s="15" customFormat="1" ht="12">
      <c r="B159" s="236"/>
      <c r="C159" s="237"/>
      <c r="D159" s="200" t="s">
        <v>179</v>
      </c>
      <c r="E159" s="238" t="s">
        <v>21</v>
      </c>
      <c r="F159" s="239" t="s">
        <v>247</v>
      </c>
      <c r="G159" s="237"/>
      <c r="H159" s="238" t="s">
        <v>21</v>
      </c>
      <c r="I159" s="240"/>
      <c r="J159" s="237"/>
      <c r="K159" s="237"/>
      <c r="L159" s="241"/>
      <c r="M159" s="242"/>
      <c r="N159" s="243"/>
      <c r="O159" s="243"/>
      <c r="P159" s="243"/>
      <c r="Q159" s="243"/>
      <c r="R159" s="243"/>
      <c r="S159" s="243"/>
      <c r="T159" s="244"/>
      <c r="AT159" s="245" t="s">
        <v>179</v>
      </c>
      <c r="AU159" s="245" t="s">
        <v>81</v>
      </c>
      <c r="AV159" s="15" t="s">
        <v>79</v>
      </c>
      <c r="AW159" s="15" t="s">
        <v>34</v>
      </c>
      <c r="AX159" s="15" t="s">
        <v>73</v>
      </c>
      <c r="AY159" s="245" t="s">
        <v>168</v>
      </c>
    </row>
    <row r="160" spans="2:51" s="12" customFormat="1" ht="12">
      <c r="B160" s="203"/>
      <c r="C160" s="204"/>
      <c r="D160" s="200" t="s">
        <v>179</v>
      </c>
      <c r="E160" s="205" t="s">
        <v>21</v>
      </c>
      <c r="F160" s="206" t="s">
        <v>248</v>
      </c>
      <c r="G160" s="204"/>
      <c r="H160" s="207">
        <v>109.04</v>
      </c>
      <c r="I160" s="208"/>
      <c r="J160" s="204"/>
      <c r="K160" s="204"/>
      <c r="L160" s="209"/>
      <c r="M160" s="210"/>
      <c r="N160" s="211"/>
      <c r="O160" s="211"/>
      <c r="P160" s="211"/>
      <c r="Q160" s="211"/>
      <c r="R160" s="211"/>
      <c r="S160" s="211"/>
      <c r="T160" s="212"/>
      <c r="AT160" s="213" t="s">
        <v>179</v>
      </c>
      <c r="AU160" s="213" t="s">
        <v>81</v>
      </c>
      <c r="AV160" s="12" t="s">
        <v>81</v>
      </c>
      <c r="AW160" s="12" t="s">
        <v>34</v>
      </c>
      <c r="AX160" s="12" t="s">
        <v>73</v>
      </c>
      <c r="AY160" s="213" t="s">
        <v>168</v>
      </c>
    </row>
    <row r="161" spans="2:51" s="13" customFormat="1" ht="12">
      <c r="B161" s="214"/>
      <c r="C161" s="215"/>
      <c r="D161" s="200" t="s">
        <v>179</v>
      </c>
      <c r="E161" s="216" t="s">
        <v>21</v>
      </c>
      <c r="F161" s="217" t="s">
        <v>181</v>
      </c>
      <c r="G161" s="215"/>
      <c r="H161" s="218">
        <v>109.04</v>
      </c>
      <c r="I161" s="219"/>
      <c r="J161" s="215"/>
      <c r="K161" s="215"/>
      <c r="L161" s="220"/>
      <c r="M161" s="221"/>
      <c r="N161" s="222"/>
      <c r="O161" s="222"/>
      <c r="P161" s="222"/>
      <c r="Q161" s="222"/>
      <c r="R161" s="222"/>
      <c r="S161" s="222"/>
      <c r="T161" s="223"/>
      <c r="AT161" s="224" t="s">
        <v>179</v>
      </c>
      <c r="AU161" s="224" t="s">
        <v>81</v>
      </c>
      <c r="AV161" s="13" t="s">
        <v>89</v>
      </c>
      <c r="AW161" s="13" t="s">
        <v>34</v>
      </c>
      <c r="AX161" s="13" t="s">
        <v>73</v>
      </c>
      <c r="AY161" s="224" t="s">
        <v>168</v>
      </c>
    </row>
    <row r="162" spans="2:51" s="12" customFormat="1" ht="12">
      <c r="B162" s="203"/>
      <c r="C162" s="204"/>
      <c r="D162" s="200" t="s">
        <v>179</v>
      </c>
      <c r="E162" s="205" t="s">
        <v>21</v>
      </c>
      <c r="F162" s="206" t="s">
        <v>249</v>
      </c>
      <c r="G162" s="204"/>
      <c r="H162" s="207">
        <v>30</v>
      </c>
      <c r="I162" s="208"/>
      <c r="J162" s="204"/>
      <c r="K162" s="204"/>
      <c r="L162" s="209"/>
      <c r="M162" s="210"/>
      <c r="N162" s="211"/>
      <c r="O162" s="211"/>
      <c r="P162" s="211"/>
      <c r="Q162" s="211"/>
      <c r="R162" s="211"/>
      <c r="S162" s="211"/>
      <c r="T162" s="212"/>
      <c r="AT162" s="213" t="s">
        <v>179</v>
      </c>
      <c r="AU162" s="213" t="s">
        <v>81</v>
      </c>
      <c r="AV162" s="12" t="s">
        <v>81</v>
      </c>
      <c r="AW162" s="12" t="s">
        <v>34</v>
      </c>
      <c r="AX162" s="12" t="s">
        <v>73</v>
      </c>
      <c r="AY162" s="213" t="s">
        <v>168</v>
      </c>
    </row>
    <row r="163" spans="2:51" s="14" customFormat="1" ht="12">
      <c r="B163" s="225"/>
      <c r="C163" s="226"/>
      <c r="D163" s="200" t="s">
        <v>179</v>
      </c>
      <c r="E163" s="227" t="s">
        <v>21</v>
      </c>
      <c r="F163" s="228" t="s">
        <v>183</v>
      </c>
      <c r="G163" s="226"/>
      <c r="H163" s="229">
        <v>139.04</v>
      </c>
      <c r="I163" s="230"/>
      <c r="J163" s="226"/>
      <c r="K163" s="226"/>
      <c r="L163" s="231"/>
      <c r="M163" s="232"/>
      <c r="N163" s="233"/>
      <c r="O163" s="233"/>
      <c r="P163" s="233"/>
      <c r="Q163" s="233"/>
      <c r="R163" s="233"/>
      <c r="S163" s="233"/>
      <c r="T163" s="234"/>
      <c r="AT163" s="235" t="s">
        <v>179</v>
      </c>
      <c r="AU163" s="235" t="s">
        <v>81</v>
      </c>
      <c r="AV163" s="14" t="s">
        <v>175</v>
      </c>
      <c r="AW163" s="14" t="s">
        <v>34</v>
      </c>
      <c r="AX163" s="14" t="s">
        <v>79</v>
      </c>
      <c r="AY163" s="235" t="s">
        <v>168</v>
      </c>
    </row>
    <row r="164" spans="2:65" s="1" customFormat="1" ht="16.5" customHeight="1">
      <c r="B164" s="35"/>
      <c r="C164" s="187" t="s">
        <v>250</v>
      </c>
      <c r="D164" s="187" t="s">
        <v>170</v>
      </c>
      <c r="E164" s="188" t="s">
        <v>251</v>
      </c>
      <c r="F164" s="189" t="s">
        <v>252</v>
      </c>
      <c r="G164" s="190" t="s">
        <v>117</v>
      </c>
      <c r="H164" s="191">
        <v>210.72</v>
      </c>
      <c r="I164" s="192"/>
      <c r="J164" s="193">
        <f>ROUND(I164*H164,2)</f>
        <v>0</v>
      </c>
      <c r="K164" s="189" t="s">
        <v>198</v>
      </c>
      <c r="L164" s="39"/>
      <c r="M164" s="194" t="s">
        <v>21</v>
      </c>
      <c r="N164" s="195" t="s">
        <v>44</v>
      </c>
      <c r="O164" s="64"/>
      <c r="P164" s="196">
        <f>O164*H164</f>
        <v>0</v>
      </c>
      <c r="Q164" s="196">
        <v>0</v>
      </c>
      <c r="R164" s="196">
        <f>Q164*H164</f>
        <v>0</v>
      </c>
      <c r="S164" s="196">
        <v>0</v>
      </c>
      <c r="T164" s="197">
        <f>S164*H164</f>
        <v>0</v>
      </c>
      <c r="AR164" s="198" t="s">
        <v>175</v>
      </c>
      <c r="AT164" s="198" t="s">
        <v>170</v>
      </c>
      <c r="AU164" s="198" t="s">
        <v>81</v>
      </c>
      <c r="AY164" s="18" t="s">
        <v>168</v>
      </c>
      <c r="BE164" s="199">
        <f>IF(N164="základní",J164,0)</f>
        <v>0</v>
      </c>
      <c r="BF164" s="199">
        <f>IF(N164="snížená",J164,0)</f>
        <v>0</v>
      </c>
      <c r="BG164" s="199">
        <f>IF(N164="zákl. přenesená",J164,0)</f>
        <v>0</v>
      </c>
      <c r="BH164" s="199">
        <f>IF(N164="sníž. přenesená",J164,0)</f>
        <v>0</v>
      </c>
      <c r="BI164" s="199">
        <f>IF(N164="nulová",J164,0)</f>
        <v>0</v>
      </c>
      <c r="BJ164" s="18" t="s">
        <v>79</v>
      </c>
      <c r="BK164" s="199">
        <f>ROUND(I164*H164,2)</f>
        <v>0</v>
      </c>
      <c r="BL164" s="18" t="s">
        <v>175</v>
      </c>
      <c r="BM164" s="198" t="s">
        <v>253</v>
      </c>
    </row>
    <row r="165" spans="2:47" s="1" customFormat="1" ht="39">
      <c r="B165" s="35"/>
      <c r="C165" s="36"/>
      <c r="D165" s="200" t="s">
        <v>177</v>
      </c>
      <c r="E165" s="36"/>
      <c r="F165" s="201" t="s">
        <v>254</v>
      </c>
      <c r="G165" s="36"/>
      <c r="H165" s="36"/>
      <c r="I165" s="117"/>
      <c r="J165" s="36"/>
      <c r="K165" s="36"/>
      <c r="L165" s="39"/>
      <c r="M165" s="202"/>
      <c r="N165" s="64"/>
      <c r="O165" s="64"/>
      <c r="P165" s="64"/>
      <c r="Q165" s="64"/>
      <c r="R165" s="64"/>
      <c r="S165" s="64"/>
      <c r="T165" s="65"/>
      <c r="AT165" s="18" t="s">
        <v>177</v>
      </c>
      <c r="AU165" s="18" t="s">
        <v>81</v>
      </c>
    </row>
    <row r="166" spans="2:51" s="12" customFormat="1" ht="12">
      <c r="B166" s="203"/>
      <c r="C166" s="204"/>
      <c r="D166" s="200" t="s">
        <v>179</v>
      </c>
      <c r="E166" s="205" t="s">
        <v>21</v>
      </c>
      <c r="F166" s="206" t="s">
        <v>255</v>
      </c>
      <c r="G166" s="204"/>
      <c r="H166" s="207">
        <v>210.72</v>
      </c>
      <c r="I166" s="208"/>
      <c r="J166" s="204"/>
      <c r="K166" s="204"/>
      <c r="L166" s="209"/>
      <c r="M166" s="210"/>
      <c r="N166" s="211"/>
      <c r="O166" s="211"/>
      <c r="P166" s="211"/>
      <c r="Q166" s="211"/>
      <c r="R166" s="211"/>
      <c r="S166" s="211"/>
      <c r="T166" s="212"/>
      <c r="AT166" s="213" t="s">
        <v>179</v>
      </c>
      <c r="AU166" s="213" t="s">
        <v>81</v>
      </c>
      <c r="AV166" s="12" t="s">
        <v>81</v>
      </c>
      <c r="AW166" s="12" t="s">
        <v>34</v>
      </c>
      <c r="AX166" s="12" t="s">
        <v>79</v>
      </c>
      <c r="AY166" s="213" t="s">
        <v>168</v>
      </c>
    </row>
    <row r="167" spans="2:65" s="1" customFormat="1" ht="24" customHeight="1">
      <c r="B167" s="35"/>
      <c r="C167" s="187" t="s">
        <v>8</v>
      </c>
      <c r="D167" s="187" t="s">
        <v>170</v>
      </c>
      <c r="E167" s="188" t="s">
        <v>256</v>
      </c>
      <c r="F167" s="189" t="s">
        <v>257</v>
      </c>
      <c r="G167" s="190" t="s">
        <v>117</v>
      </c>
      <c r="H167" s="191">
        <v>73.175</v>
      </c>
      <c r="I167" s="192"/>
      <c r="J167" s="193">
        <f>ROUND(I167*H167,2)</f>
        <v>0</v>
      </c>
      <c r="K167" s="189" t="s">
        <v>198</v>
      </c>
      <c r="L167" s="39"/>
      <c r="M167" s="194" t="s">
        <v>21</v>
      </c>
      <c r="N167" s="195" t="s">
        <v>44</v>
      </c>
      <c r="O167" s="64"/>
      <c r="P167" s="196">
        <f>O167*H167</f>
        <v>0</v>
      </c>
      <c r="Q167" s="196">
        <v>0</v>
      </c>
      <c r="R167" s="196">
        <f>Q167*H167</f>
        <v>0</v>
      </c>
      <c r="S167" s="196">
        <v>0</v>
      </c>
      <c r="T167" s="197">
        <f>S167*H167</f>
        <v>0</v>
      </c>
      <c r="AR167" s="198" t="s">
        <v>175</v>
      </c>
      <c r="AT167" s="198" t="s">
        <v>170</v>
      </c>
      <c r="AU167" s="198" t="s">
        <v>81</v>
      </c>
      <c r="AY167" s="18" t="s">
        <v>168</v>
      </c>
      <c r="BE167" s="199">
        <f>IF(N167="základní",J167,0)</f>
        <v>0</v>
      </c>
      <c r="BF167" s="199">
        <f>IF(N167="snížená",J167,0)</f>
        <v>0</v>
      </c>
      <c r="BG167" s="199">
        <f>IF(N167="zákl. přenesená",J167,0)</f>
        <v>0</v>
      </c>
      <c r="BH167" s="199">
        <f>IF(N167="sníž. přenesená",J167,0)</f>
        <v>0</v>
      </c>
      <c r="BI167" s="199">
        <f>IF(N167="nulová",J167,0)</f>
        <v>0</v>
      </c>
      <c r="BJ167" s="18" t="s">
        <v>79</v>
      </c>
      <c r="BK167" s="199">
        <f>ROUND(I167*H167,2)</f>
        <v>0</v>
      </c>
      <c r="BL167" s="18" t="s">
        <v>175</v>
      </c>
      <c r="BM167" s="198" t="s">
        <v>258</v>
      </c>
    </row>
    <row r="168" spans="2:47" s="1" customFormat="1" ht="39">
      <c r="B168" s="35"/>
      <c r="C168" s="36"/>
      <c r="D168" s="200" t="s">
        <v>177</v>
      </c>
      <c r="E168" s="36"/>
      <c r="F168" s="201" t="s">
        <v>254</v>
      </c>
      <c r="G168" s="36"/>
      <c r="H168" s="36"/>
      <c r="I168" s="117"/>
      <c r="J168" s="36"/>
      <c r="K168" s="36"/>
      <c r="L168" s="39"/>
      <c r="M168" s="202"/>
      <c r="N168" s="64"/>
      <c r="O168" s="64"/>
      <c r="P168" s="64"/>
      <c r="Q168" s="64"/>
      <c r="R168" s="64"/>
      <c r="S168" s="64"/>
      <c r="T168" s="65"/>
      <c r="AT168" s="18" t="s">
        <v>177</v>
      </c>
      <c r="AU168" s="18" t="s">
        <v>81</v>
      </c>
    </row>
    <row r="169" spans="2:51" s="15" customFormat="1" ht="12">
      <c r="B169" s="236"/>
      <c r="C169" s="237"/>
      <c r="D169" s="200" t="s">
        <v>179</v>
      </c>
      <c r="E169" s="238" t="s">
        <v>21</v>
      </c>
      <c r="F169" s="239" t="s">
        <v>259</v>
      </c>
      <c r="G169" s="237"/>
      <c r="H169" s="238" t="s">
        <v>21</v>
      </c>
      <c r="I169" s="240"/>
      <c r="J169" s="237"/>
      <c r="K169" s="237"/>
      <c r="L169" s="241"/>
      <c r="M169" s="242"/>
      <c r="N169" s="243"/>
      <c r="O169" s="243"/>
      <c r="P169" s="243"/>
      <c r="Q169" s="243"/>
      <c r="R169" s="243"/>
      <c r="S169" s="243"/>
      <c r="T169" s="244"/>
      <c r="AT169" s="245" t="s">
        <v>179</v>
      </c>
      <c r="AU169" s="245" t="s">
        <v>81</v>
      </c>
      <c r="AV169" s="15" t="s">
        <v>79</v>
      </c>
      <c r="AW169" s="15" t="s">
        <v>34</v>
      </c>
      <c r="AX169" s="15" t="s">
        <v>73</v>
      </c>
      <c r="AY169" s="245" t="s">
        <v>168</v>
      </c>
    </row>
    <row r="170" spans="2:51" s="15" customFormat="1" ht="12">
      <c r="B170" s="236"/>
      <c r="C170" s="237"/>
      <c r="D170" s="200" t="s">
        <v>179</v>
      </c>
      <c r="E170" s="238" t="s">
        <v>21</v>
      </c>
      <c r="F170" s="239" t="s">
        <v>260</v>
      </c>
      <c r="G170" s="237"/>
      <c r="H170" s="238" t="s">
        <v>21</v>
      </c>
      <c r="I170" s="240"/>
      <c r="J170" s="237"/>
      <c r="K170" s="237"/>
      <c r="L170" s="241"/>
      <c r="M170" s="242"/>
      <c r="N170" s="243"/>
      <c r="O170" s="243"/>
      <c r="P170" s="243"/>
      <c r="Q170" s="243"/>
      <c r="R170" s="243"/>
      <c r="S170" s="243"/>
      <c r="T170" s="244"/>
      <c r="AT170" s="245" t="s">
        <v>179</v>
      </c>
      <c r="AU170" s="245" t="s">
        <v>81</v>
      </c>
      <c r="AV170" s="15" t="s">
        <v>79</v>
      </c>
      <c r="AW170" s="15" t="s">
        <v>34</v>
      </c>
      <c r="AX170" s="15" t="s">
        <v>73</v>
      </c>
      <c r="AY170" s="245" t="s">
        <v>168</v>
      </c>
    </row>
    <row r="171" spans="2:51" s="12" customFormat="1" ht="12">
      <c r="B171" s="203"/>
      <c r="C171" s="204"/>
      <c r="D171" s="200" t="s">
        <v>179</v>
      </c>
      <c r="E171" s="205" t="s">
        <v>21</v>
      </c>
      <c r="F171" s="206" t="s">
        <v>261</v>
      </c>
      <c r="G171" s="204"/>
      <c r="H171" s="207">
        <v>23.175</v>
      </c>
      <c r="I171" s="208"/>
      <c r="J171" s="204"/>
      <c r="K171" s="204"/>
      <c r="L171" s="209"/>
      <c r="M171" s="210"/>
      <c r="N171" s="211"/>
      <c r="O171" s="211"/>
      <c r="P171" s="211"/>
      <c r="Q171" s="211"/>
      <c r="R171" s="211"/>
      <c r="S171" s="211"/>
      <c r="T171" s="212"/>
      <c r="AT171" s="213" t="s">
        <v>179</v>
      </c>
      <c r="AU171" s="213" t="s">
        <v>81</v>
      </c>
      <c r="AV171" s="12" t="s">
        <v>81</v>
      </c>
      <c r="AW171" s="12" t="s">
        <v>34</v>
      </c>
      <c r="AX171" s="12" t="s">
        <v>73</v>
      </c>
      <c r="AY171" s="213" t="s">
        <v>168</v>
      </c>
    </row>
    <row r="172" spans="2:51" s="12" customFormat="1" ht="12">
      <c r="B172" s="203"/>
      <c r="C172" s="204"/>
      <c r="D172" s="200" t="s">
        <v>179</v>
      </c>
      <c r="E172" s="205" t="s">
        <v>21</v>
      </c>
      <c r="F172" s="206" t="s">
        <v>262</v>
      </c>
      <c r="G172" s="204"/>
      <c r="H172" s="207">
        <v>50</v>
      </c>
      <c r="I172" s="208"/>
      <c r="J172" s="204"/>
      <c r="K172" s="204"/>
      <c r="L172" s="209"/>
      <c r="M172" s="210"/>
      <c r="N172" s="211"/>
      <c r="O172" s="211"/>
      <c r="P172" s="211"/>
      <c r="Q172" s="211"/>
      <c r="R172" s="211"/>
      <c r="S172" s="211"/>
      <c r="T172" s="212"/>
      <c r="AT172" s="213" t="s">
        <v>179</v>
      </c>
      <c r="AU172" s="213" t="s">
        <v>81</v>
      </c>
      <c r="AV172" s="12" t="s">
        <v>81</v>
      </c>
      <c r="AW172" s="12" t="s">
        <v>34</v>
      </c>
      <c r="AX172" s="12" t="s">
        <v>73</v>
      </c>
      <c r="AY172" s="213" t="s">
        <v>168</v>
      </c>
    </row>
    <row r="173" spans="2:51" s="13" customFormat="1" ht="12">
      <c r="B173" s="214"/>
      <c r="C173" s="215"/>
      <c r="D173" s="200" t="s">
        <v>179</v>
      </c>
      <c r="E173" s="216" t="s">
        <v>21</v>
      </c>
      <c r="F173" s="217" t="s">
        <v>181</v>
      </c>
      <c r="G173" s="215"/>
      <c r="H173" s="218">
        <v>73.175</v>
      </c>
      <c r="I173" s="219"/>
      <c r="J173" s="215"/>
      <c r="K173" s="215"/>
      <c r="L173" s="220"/>
      <c r="M173" s="221"/>
      <c r="N173" s="222"/>
      <c r="O173" s="222"/>
      <c r="P173" s="222"/>
      <c r="Q173" s="222"/>
      <c r="R173" s="222"/>
      <c r="S173" s="222"/>
      <c r="T173" s="223"/>
      <c r="AT173" s="224" t="s">
        <v>179</v>
      </c>
      <c r="AU173" s="224" t="s">
        <v>81</v>
      </c>
      <c r="AV173" s="13" t="s">
        <v>89</v>
      </c>
      <c r="AW173" s="13" t="s">
        <v>34</v>
      </c>
      <c r="AX173" s="13" t="s">
        <v>79</v>
      </c>
      <c r="AY173" s="224" t="s">
        <v>168</v>
      </c>
    </row>
    <row r="174" spans="2:65" s="1" customFormat="1" ht="16.5" customHeight="1">
      <c r="B174" s="35"/>
      <c r="C174" s="187" t="s">
        <v>263</v>
      </c>
      <c r="D174" s="187" t="s">
        <v>170</v>
      </c>
      <c r="E174" s="188" t="s">
        <v>264</v>
      </c>
      <c r="F174" s="189" t="s">
        <v>265</v>
      </c>
      <c r="G174" s="190" t="s">
        <v>121</v>
      </c>
      <c r="H174" s="191">
        <v>7.67</v>
      </c>
      <c r="I174" s="192"/>
      <c r="J174" s="193">
        <f>ROUND(I174*H174,2)</f>
        <v>0</v>
      </c>
      <c r="K174" s="189" t="s">
        <v>198</v>
      </c>
      <c r="L174" s="39"/>
      <c r="M174" s="194" t="s">
        <v>21</v>
      </c>
      <c r="N174" s="195" t="s">
        <v>44</v>
      </c>
      <c r="O174" s="64"/>
      <c r="P174" s="196">
        <f>O174*H174</f>
        <v>0</v>
      </c>
      <c r="Q174" s="196">
        <v>0.0015</v>
      </c>
      <c r="R174" s="196">
        <f>Q174*H174</f>
        <v>0.011505</v>
      </c>
      <c r="S174" s="196">
        <v>0</v>
      </c>
      <c r="T174" s="197">
        <f>S174*H174</f>
        <v>0</v>
      </c>
      <c r="AR174" s="198" t="s">
        <v>175</v>
      </c>
      <c r="AT174" s="198" t="s">
        <v>170</v>
      </c>
      <c r="AU174" s="198" t="s">
        <v>81</v>
      </c>
      <c r="AY174" s="18" t="s">
        <v>168</v>
      </c>
      <c r="BE174" s="199">
        <f>IF(N174="základní",J174,0)</f>
        <v>0</v>
      </c>
      <c r="BF174" s="199">
        <f>IF(N174="snížená",J174,0)</f>
        <v>0</v>
      </c>
      <c r="BG174" s="199">
        <f>IF(N174="zákl. přenesená",J174,0)</f>
        <v>0</v>
      </c>
      <c r="BH174" s="199">
        <f>IF(N174="sníž. přenesená",J174,0)</f>
        <v>0</v>
      </c>
      <c r="BI174" s="199">
        <f>IF(N174="nulová",J174,0)</f>
        <v>0</v>
      </c>
      <c r="BJ174" s="18" t="s">
        <v>79</v>
      </c>
      <c r="BK174" s="199">
        <f>ROUND(I174*H174,2)</f>
        <v>0</v>
      </c>
      <c r="BL174" s="18" t="s">
        <v>175</v>
      </c>
      <c r="BM174" s="198" t="s">
        <v>266</v>
      </c>
    </row>
    <row r="175" spans="2:47" s="1" customFormat="1" ht="39">
      <c r="B175" s="35"/>
      <c r="C175" s="36"/>
      <c r="D175" s="200" t="s">
        <v>177</v>
      </c>
      <c r="E175" s="36"/>
      <c r="F175" s="201" t="s">
        <v>267</v>
      </c>
      <c r="G175" s="36"/>
      <c r="H175" s="36"/>
      <c r="I175" s="117"/>
      <c r="J175" s="36"/>
      <c r="K175" s="36"/>
      <c r="L175" s="39"/>
      <c r="M175" s="202"/>
      <c r="N175" s="64"/>
      <c r="O175" s="64"/>
      <c r="P175" s="64"/>
      <c r="Q175" s="64"/>
      <c r="R175" s="64"/>
      <c r="S175" s="64"/>
      <c r="T175" s="65"/>
      <c r="AT175" s="18" t="s">
        <v>177</v>
      </c>
      <c r="AU175" s="18" t="s">
        <v>81</v>
      </c>
    </row>
    <row r="176" spans="2:51" s="12" customFormat="1" ht="12">
      <c r="B176" s="203"/>
      <c r="C176" s="204"/>
      <c r="D176" s="200" t="s">
        <v>179</v>
      </c>
      <c r="E176" s="205" t="s">
        <v>21</v>
      </c>
      <c r="F176" s="206" t="s">
        <v>268</v>
      </c>
      <c r="G176" s="204"/>
      <c r="H176" s="207">
        <v>7.67</v>
      </c>
      <c r="I176" s="208"/>
      <c r="J176" s="204"/>
      <c r="K176" s="204"/>
      <c r="L176" s="209"/>
      <c r="M176" s="210"/>
      <c r="N176" s="211"/>
      <c r="O176" s="211"/>
      <c r="P176" s="211"/>
      <c r="Q176" s="211"/>
      <c r="R176" s="211"/>
      <c r="S176" s="211"/>
      <c r="T176" s="212"/>
      <c r="AT176" s="213" t="s">
        <v>179</v>
      </c>
      <c r="AU176" s="213" t="s">
        <v>81</v>
      </c>
      <c r="AV176" s="12" t="s">
        <v>81</v>
      </c>
      <c r="AW176" s="12" t="s">
        <v>34</v>
      </c>
      <c r="AX176" s="12" t="s">
        <v>79</v>
      </c>
      <c r="AY176" s="213" t="s">
        <v>168</v>
      </c>
    </row>
    <row r="177" spans="2:65" s="1" customFormat="1" ht="16.5" customHeight="1">
      <c r="B177" s="35"/>
      <c r="C177" s="187" t="s">
        <v>269</v>
      </c>
      <c r="D177" s="187" t="s">
        <v>170</v>
      </c>
      <c r="E177" s="188" t="s">
        <v>270</v>
      </c>
      <c r="F177" s="189" t="s">
        <v>271</v>
      </c>
      <c r="G177" s="190" t="s">
        <v>117</v>
      </c>
      <c r="H177" s="191">
        <v>75</v>
      </c>
      <c r="I177" s="192"/>
      <c r="J177" s="193">
        <f>ROUND(I177*H177,2)</f>
        <v>0</v>
      </c>
      <c r="K177" s="189" t="s">
        <v>198</v>
      </c>
      <c r="L177" s="39"/>
      <c r="M177" s="194" t="s">
        <v>21</v>
      </c>
      <c r="N177" s="195" t="s">
        <v>44</v>
      </c>
      <c r="O177" s="64"/>
      <c r="P177" s="196">
        <f>O177*H177</f>
        <v>0</v>
      </c>
      <c r="Q177" s="196">
        <v>0.04044</v>
      </c>
      <c r="R177" s="196">
        <f>Q177*H177</f>
        <v>3.033</v>
      </c>
      <c r="S177" s="196">
        <v>0.04</v>
      </c>
      <c r="T177" s="197">
        <f>S177*H177</f>
        <v>3</v>
      </c>
      <c r="AR177" s="198" t="s">
        <v>175</v>
      </c>
      <c r="AT177" s="198" t="s">
        <v>170</v>
      </c>
      <c r="AU177" s="198" t="s">
        <v>81</v>
      </c>
      <c r="AY177" s="18" t="s">
        <v>168</v>
      </c>
      <c r="BE177" s="199">
        <f>IF(N177="základní",J177,0)</f>
        <v>0</v>
      </c>
      <c r="BF177" s="199">
        <f>IF(N177="snížená",J177,0)</f>
        <v>0</v>
      </c>
      <c r="BG177" s="199">
        <f>IF(N177="zákl. přenesená",J177,0)</f>
        <v>0</v>
      </c>
      <c r="BH177" s="199">
        <f>IF(N177="sníž. přenesená",J177,0)</f>
        <v>0</v>
      </c>
      <c r="BI177" s="199">
        <f>IF(N177="nulová",J177,0)</f>
        <v>0</v>
      </c>
      <c r="BJ177" s="18" t="s">
        <v>79</v>
      </c>
      <c r="BK177" s="199">
        <f>ROUND(I177*H177,2)</f>
        <v>0</v>
      </c>
      <c r="BL177" s="18" t="s">
        <v>175</v>
      </c>
      <c r="BM177" s="198" t="s">
        <v>272</v>
      </c>
    </row>
    <row r="178" spans="2:47" s="1" customFormat="1" ht="29.25">
      <c r="B178" s="35"/>
      <c r="C178" s="36"/>
      <c r="D178" s="200" t="s">
        <v>177</v>
      </c>
      <c r="E178" s="36"/>
      <c r="F178" s="201" t="s">
        <v>273</v>
      </c>
      <c r="G178" s="36"/>
      <c r="H178" s="36"/>
      <c r="I178" s="117"/>
      <c r="J178" s="36"/>
      <c r="K178" s="36"/>
      <c r="L178" s="39"/>
      <c r="M178" s="202"/>
      <c r="N178" s="64"/>
      <c r="O178" s="64"/>
      <c r="P178" s="64"/>
      <c r="Q178" s="64"/>
      <c r="R178" s="64"/>
      <c r="S178" s="64"/>
      <c r="T178" s="65"/>
      <c r="AT178" s="18" t="s">
        <v>177</v>
      </c>
      <c r="AU178" s="18" t="s">
        <v>81</v>
      </c>
    </row>
    <row r="179" spans="2:51" s="12" customFormat="1" ht="12">
      <c r="B179" s="203"/>
      <c r="C179" s="204"/>
      <c r="D179" s="200" t="s">
        <v>179</v>
      </c>
      <c r="E179" s="205" t="s">
        <v>21</v>
      </c>
      <c r="F179" s="206" t="s">
        <v>274</v>
      </c>
      <c r="G179" s="204"/>
      <c r="H179" s="207">
        <v>75</v>
      </c>
      <c r="I179" s="208"/>
      <c r="J179" s="204"/>
      <c r="K179" s="204"/>
      <c r="L179" s="209"/>
      <c r="M179" s="210"/>
      <c r="N179" s="211"/>
      <c r="O179" s="211"/>
      <c r="P179" s="211"/>
      <c r="Q179" s="211"/>
      <c r="R179" s="211"/>
      <c r="S179" s="211"/>
      <c r="T179" s="212"/>
      <c r="AT179" s="213" t="s">
        <v>179</v>
      </c>
      <c r="AU179" s="213" t="s">
        <v>81</v>
      </c>
      <c r="AV179" s="12" t="s">
        <v>81</v>
      </c>
      <c r="AW179" s="12" t="s">
        <v>34</v>
      </c>
      <c r="AX179" s="12" t="s">
        <v>79</v>
      </c>
      <c r="AY179" s="213" t="s">
        <v>168</v>
      </c>
    </row>
    <row r="180" spans="2:65" s="1" customFormat="1" ht="24" customHeight="1">
      <c r="B180" s="35"/>
      <c r="C180" s="187" t="s">
        <v>275</v>
      </c>
      <c r="D180" s="187" t="s">
        <v>170</v>
      </c>
      <c r="E180" s="188" t="s">
        <v>276</v>
      </c>
      <c r="F180" s="189" t="s">
        <v>277</v>
      </c>
      <c r="G180" s="190" t="s">
        <v>117</v>
      </c>
      <c r="H180" s="191">
        <v>75</v>
      </c>
      <c r="I180" s="192"/>
      <c r="J180" s="193">
        <f>ROUND(I180*H180,2)</f>
        <v>0</v>
      </c>
      <c r="K180" s="189" t="s">
        <v>198</v>
      </c>
      <c r="L180" s="39"/>
      <c r="M180" s="194" t="s">
        <v>21</v>
      </c>
      <c r="N180" s="195" t="s">
        <v>44</v>
      </c>
      <c r="O180" s="64"/>
      <c r="P180" s="196">
        <f>O180*H180</f>
        <v>0</v>
      </c>
      <c r="Q180" s="196">
        <v>0.00022</v>
      </c>
      <c r="R180" s="196">
        <f>Q180*H180</f>
        <v>0.0165</v>
      </c>
      <c r="S180" s="196">
        <v>0.002</v>
      </c>
      <c r="T180" s="197">
        <f>S180*H180</f>
        <v>0.15</v>
      </c>
      <c r="AR180" s="198" t="s">
        <v>175</v>
      </c>
      <c r="AT180" s="198" t="s">
        <v>170</v>
      </c>
      <c r="AU180" s="198" t="s">
        <v>81</v>
      </c>
      <c r="AY180" s="18" t="s">
        <v>168</v>
      </c>
      <c r="BE180" s="199">
        <f>IF(N180="základní",J180,0)</f>
        <v>0</v>
      </c>
      <c r="BF180" s="199">
        <f>IF(N180="snížená",J180,0)</f>
        <v>0</v>
      </c>
      <c r="BG180" s="199">
        <f>IF(N180="zákl. přenesená",J180,0)</f>
        <v>0</v>
      </c>
      <c r="BH180" s="199">
        <f>IF(N180="sníž. přenesená",J180,0)</f>
        <v>0</v>
      </c>
      <c r="BI180" s="199">
        <f>IF(N180="nulová",J180,0)</f>
        <v>0</v>
      </c>
      <c r="BJ180" s="18" t="s">
        <v>79</v>
      </c>
      <c r="BK180" s="199">
        <f>ROUND(I180*H180,2)</f>
        <v>0</v>
      </c>
      <c r="BL180" s="18" t="s">
        <v>175</v>
      </c>
      <c r="BM180" s="198" t="s">
        <v>278</v>
      </c>
    </row>
    <row r="181" spans="2:47" s="1" customFormat="1" ht="29.25">
      <c r="B181" s="35"/>
      <c r="C181" s="36"/>
      <c r="D181" s="200" t="s">
        <v>177</v>
      </c>
      <c r="E181" s="36"/>
      <c r="F181" s="201" t="s">
        <v>273</v>
      </c>
      <c r="G181" s="36"/>
      <c r="H181" s="36"/>
      <c r="I181" s="117"/>
      <c r="J181" s="36"/>
      <c r="K181" s="36"/>
      <c r="L181" s="39"/>
      <c r="M181" s="202"/>
      <c r="N181" s="64"/>
      <c r="O181" s="64"/>
      <c r="P181" s="64"/>
      <c r="Q181" s="64"/>
      <c r="R181" s="64"/>
      <c r="S181" s="64"/>
      <c r="T181" s="65"/>
      <c r="AT181" s="18" t="s">
        <v>177</v>
      </c>
      <c r="AU181" s="18" t="s">
        <v>81</v>
      </c>
    </row>
    <row r="182" spans="2:51" s="12" customFormat="1" ht="12">
      <c r="B182" s="203"/>
      <c r="C182" s="204"/>
      <c r="D182" s="200" t="s">
        <v>179</v>
      </c>
      <c r="E182" s="205" t="s">
        <v>21</v>
      </c>
      <c r="F182" s="206" t="s">
        <v>274</v>
      </c>
      <c r="G182" s="204"/>
      <c r="H182" s="207">
        <v>75</v>
      </c>
      <c r="I182" s="208"/>
      <c r="J182" s="204"/>
      <c r="K182" s="204"/>
      <c r="L182" s="209"/>
      <c r="M182" s="210"/>
      <c r="N182" s="211"/>
      <c r="O182" s="211"/>
      <c r="P182" s="211"/>
      <c r="Q182" s="211"/>
      <c r="R182" s="211"/>
      <c r="S182" s="211"/>
      <c r="T182" s="212"/>
      <c r="AT182" s="213" t="s">
        <v>179</v>
      </c>
      <c r="AU182" s="213" t="s">
        <v>81</v>
      </c>
      <c r="AV182" s="12" t="s">
        <v>81</v>
      </c>
      <c r="AW182" s="12" t="s">
        <v>34</v>
      </c>
      <c r="AX182" s="12" t="s">
        <v>79</v>
      </c>
      <c r="AY182" s="213" t="s">
        <v>168</v>
      </c>
    </row>
    <row r="183" spans="2:65" s="1" customFormat="1" ht="24" customHeight="1">
      <c r="B183" s="35"/>
      <c r="C183" s="187" t="s">
        <v>279</v>
      </c>
      <c r="D183" s="187" t="s">
        <v>170</v>
      </c>
      <c r="E183" s="188" t="s">
        <v>280</v>
      </c>
      <c r="F183" s="189" t="s">
        <v>281</v>
      </c>
      <c r="G183" s="190" t="s">
        <v>121</v>
      </c>
      <c r="H183" s="191">
        <v>30</v>
      </c>
      <c r="I183" s="192"/>
      <c r="J183" s="193">
        <f>ROUND(I183*H183,2)</f>
        <v>0</v>
      </c>
      <c r="K183" s="189" t="s">
        <v>198</v>
      </c>
      <c r="L183" s="39"/>
      <c r="M183" s="194" t="s">
        <v>21</v>
      </c>
      <c r="N183" s="195" t="s">
        <v>44</v>
      </c>
      <c r="O183" s="64"/>
      <c r="P183" s="196">
        <f>O183*H183</f>
        <v>0</v>
      </c>
      <c r="Q183" s="196">
        <v>0.0009</v>
      </c>
      <c r="R183" s="196">
        <f>Q183*H183</f>
        <v>0.027</v>
      </c>
      <c r="S183" s="196">
        <v>0</v>
      </c>
      <c r="T183" s="197">
        <f>S183*H183</f>
        <v>0</v>
      </c>
      <c r="AR183" s="198" t="s">
        <v>175</v>
      </c>
      <c r="AT183" s="198" t="s">
        <v>170</v>
      </c>
      <c r="AU183" s="198" t="s">
        <v>81</v>
      </c>
      <c r="AY183" s="18" t="s">
        <v>168</v>
      </c>
      <c r="BE183" s="199">
        <f>IF(N183="základní",J183,0)</f>
        <v>0</v>
      </c>
      <c r="BF183" s="199">
        <f>IF(N183="snížená",J183,0)</f>
        <v>0</v>
      </c>
      <c r="BG183" s="199">
        <f>IF(N183="zákl. přenesená",J183,0)</f>
        <v>0</v>
      </c>
      <c r="BH183" s="199">
        <f>IF(N183="sníž. přenesená",J183,0)</f>
        <v>0</v>
      </c>
      <c r="BI183" s="199">
        <f>IF(N183="nulová",J183,0)</f>
        <v>0</v>
      </c>
      <c r="BJ183" s="18" t="s">
        <v>79</v>
      </c>
      <c r="BK183" s="199">
        <f>ROUND(I183*H183,2)</f>
        <v>0</v>
      </c>
      <c r="BL183" s="18" t="s">
        <v>175</v>
      </c>
      <c r="BM183" s="198" t="s">
        <v>282</v>
      </c>
    </row>
    <row r="184" spans="2:47" s="1" customFormat="1" ht="58.5">
      <c r="B184" s="35"/>
      <c r="C184" s="36"/>
      <c r="D184" s="200" t="s">
        <v>177</v>
      </c>
      <c r="E184" s="36"/>
      <c r="F184" s="201" t="s">
        <v>283</v>
      </c>
      <c r="G184" s="36"/>
      <c r="H184" s="36"/>
      <c r="I184" s="117"/>
      <c r="J184" s="36"/>
      <c r="K184" s="36"/>
      <c r="L184" s="39"/>
      <c r="M184" s="202"/>
      <c r="N184" s="64"/>
      <c r="O184" s="64"/>
      <c r="P184" s="64"/>
      <c r="Q184" s="64"/>
      <c r="R184" s="64"/>
      <c r="S184" s="64"/>
      <c r="T184" s="65"/>
      <c r="AT184" s="18" t="s">
        <v>177</v>
      </c>
      <c r="AU184" s="18" t="s">
        <v>81</v>
      </c>
    </row>
    <row r="185" spans="2:51" s="15" customFormat="1" ht="12">
      <c r="B185" s="236"/>
      <c r="C185" s="237"/>
      <c r="D185" s="200" t="s">
        <v>179</v>
      </c>
      <c r="E185" s="238" t="s">
        <v>21</v>
      </c>
      <c r="F185" s="239" t="s">
        <v>284</v>
      </c>
      <c r="G185" s="237"/>
      <c r="H185" s="238" t="s">
        <v>21</v>
      </c>
      <c r="I185" s="240"/>
      <c r="J185" s="237"/>
      <c r="K185" s="237"/>
      <c r="L185" s="241"/>
      <c r="M185" s="242"/>
      <c r="N185" s="243"/>
      <c r="O185" s="243"/>
      <c r="P185" s="243"/>
      <c r="Q185" s="243"/>
      <c r="R185" s="243"/>
      <c r="S185" s="243"/>
      <c r="T185" s="244"/>
      <c r="AT185" s="245" t="s">
        <v>179</v>
      </c>
      <c r="AU185" s="245" t="s">
        <v>81</v>
      </c>
      <c r="AV185" s="15" t="s">
        <v>79</v>
      </c>
      <c r="AW185" s="15" t="s">
        <v>34</v>
      </c>
      <c r="AX185" s="15" t="s">
        <v>73</v>
      </c>
      <c r="AY185" s="245" t="s">
        <v>168</v>
      </c>
    </row>
    <row r="186" spans="2:51" s="12" customFormat="1" ht="12">
      <c r="B186" s="203"/>
      <c r="C186" s="204"/>
      <c r="D186" s="200" t="s">
        <v>179</v>
      </c>
      <c r="E186" s="205" t="s">
        <v>21</v>
      </c>
      <c r="F186" s="206" t="s">
        <v>285</v>
      </c>
      <c r="G186" s="204"/>
      <c r="H186" s="207">
        <v>30</v>
      </c>
      <c r="I186" s="208"/>
      <c r="J186" s="204"/>
      <c r="K186" s="204"/>
      <c r="L186" s="209"/>
      <c r="M186" s="210"/>
      <c r="N186" s="211"/>
      <c r="O186" s="211"/>
      <c r="P186" s="211"/>
      <c r="Q186" s="211"/>
      <c r="R186" s="211"/>
      <c r="S186" s="211"/>
      <c r="T186" s="212"/>
      <c r="AT186" s="213" t="s">
        <v>179</v>
      </c>
      <c r="AU186" s="213" t="s">
        <v>81</v>
      </c>
      <c r="AV186" s="12" t="s">
        <v>81</v>
      </c>
      <c r="AW186" s="12" t="s">
        <v>34</v>
      </c>
      <c r="AX186" s="12" t="s">
        <v>73</v>
      </c>
      <c r="AY186" s="213" t="s">
        <v>168</v>
      </c>
    </row>
    <row r="187" spans="2:51" s="13" customFormat="1" ht="12">
      <c r="B187" s="214"/>
      <c r="C187" s="215"/>
      <c r="D187" s="200" t="s">
        <v>179</v>
      </c>
      <c r="E187" s="216" t="s">
        <v>21</v>
      </c>
      <c r="F187" s="217" t="s">
        <v>181</v>
      </c>
      <c r="G187" s="215"/>
      <c r="H187" s="218">
        <v>30</v>
      </c>
      <c r="I187" s="219"/>
      <c r="J187" s="215"/>
      <c r="K187" s="215"/>
      <c r="L187" s="220"/>
      <c r="M187" s="221"/>
      <c r="N187" s="222"/>
      <c r="O187" s="222"/>
      <c r="P187" s="222"/>
      <c r="Q187" s="222"/>
      <c r="R187" s="222"/>
      <c r="S187" s="222"/>
      <c r="T187" s="223"/>
      <c r="AT187" s="224" t="s">
        <v>179</v>
      </c>
      <c r="AU187" s="224" t="s">
        <v>81</v>
      </c>
      <c r="AV187" s="13" t="s">
        <v>89</v>
      </c>
      <c r="AW187" s="13" t="s">
        <v>34</v>
      </c>
      <c r="AX187" s="13" t="s">
        <v>79</v>
      </c>
      <c r="AY187" s="224" t="s">
        <v>168</v>
      </c>
    </row>
    <row r="188" spans="2:65" s="1" customFormat="1" ht="16.5" customHeight="1">
      <c r="B188" s="35"/>
      <c r="C188" s="187" t="s">
        <v>286</v>
      </c>
      <c r="D188" s="187" t="s">
        <v>170</v>
      </c>
      <c r="E188" s="188" t="s">
        <v>287</v>
      </c>
      <c r="F188" s="189" t="s">
        <v>288</v>
      </c>
      <c r="G188" s="190" t="s">
        <v>117</v>
      </c>
      <c r="H188" s="191">
        <v>60.72</v>
      </c>
      <c r="I188" s="192"/>
      <c r="J188" s="193">
        <f>ROUND(I188*H188,2)</f>
        <v>0</v>
      </c>
      <c r="K188" s="189" t="s">
        <v>289</v>
      </c>
      <c r="L188" s="39"/>
      <c r="M188" s="194" t="s">
        <v>21</v>
      </c>
      <c r="N188" s="195" t="s">
        <v>44</v>
      </c>
      <c r="O188" s="64"/>
      <c r="P188" s="196">
        <f>O188*H188</f>
        <v>0</v>
      </c>
      <c r="Q188" s="196">
        <v>0.0041</v>
      </c>
      <c r="R188" s="196">
        <f>Q188*H188</f>
        <v>0.248952</v>
      </c>
      <c r="S188" s="196">
        <v>0</v>
      </c>
      <c r="T188" s="197">
        <f>S188*H188</f>
        <v>0</v>
      </c>
      <c r="AR188" s="198" t="s">
        <v>175</v>
      </c>
      <c r="AT188" s="198" t="s">
        <v>170</v>
      </c>
      <c r="AU188" s="198" t="s">
        <v>81</v>
      </c>
      <c r="AY188" s="18" t="s">
        <v>168</v>
      </c>
      <c r="BE188" s="199">
        <f>IF(N188="základní",J188,0)</f>
        <v>0</v>
      </c>
      <c r="BF188" s="199">
        <f>IF(N188="snížená",J188,0)</f>
        <v>0</v>
      </c>
      <c r="BG188" s="199">
        <f>IF(N188="zákl. přenesená",J188,0)</f>
        <v>0</v>
      </c>
      <c r="BH188" s="199">
        <f>IF(N188="sníž. přenesená",J188,0)</f>
        <v>0</v>
      </c>
      <c r="BI188" s="199">
        <f>IF(N188="nulová",J188,0)</f>
        <v>0</v>
      </c>
      <c r="BJ188" s="18" t="s">
        <v>79</v>
      </c>
      <c r="BK188" s="199">
        <f>ROUND(I188*H188,2)</f>
        <v>0</v>
      </c>
      <c r="BL188" s="18" t="s">
        <v>175</v>
      </c>
      <c r="BM188" s="198" t="s">
        <v>290</v>
      </c>
    </row>
    <row r="189" spans="2:51" s="12" customFormat="1" ht="12">
      <c r="B189" s="203"/>
      <c r="C189" s="204"/>
      <c r="D189" s="200" t="s">
        <v>179</v>
      </c>
      <c r="E189" s="205" t="s">
        <v>21</v>
      </c>
      <c r="F189" s="206" t="s">
        <v>291</v>
      </c>
      <c r="G189" s="204"/>
      <c r="H189" s="207">
        <v>60.72</v>
      </c>
      <c r="I189" s="208"/>
      <c r="J189" s="204"/>
      <c r="K189" s="204"/>
      <c r="L189" s="209"/>
      <c r="M189" s="210"/>
      <c r="N189" s="211"/>
      <c r="O189" s="211"/>
      <c r="P189" s="211"/>
      <c r="Q189" s="211"/>
      <c r="R189" s="211"/>
      <c r="S189" s="211"/>
      <c r="T189" s="212"/>
      <c r="AT189" s="213" t="s">
        <v>179</v>
      </c>
      <c r="AU189" s="213" t="s">
        <v>81</v>
      </c>
      <c r="AV189" s="12" t="s">
        <v>81</v>
      </c>
      <c r="AW189" s="12" t="s">
        <v>34</v>
      </c>
      <c r="AX189" s="12" t="s">
        <v>73</v>
      </c>
      <c r="AY189" s="213" t="s">
        <v>168</v>
      </c>
    </row>
    <row r="190" spans="2:51" s="13" customFormat="1" ht="12">
      <c r="B190" s="214"/>
      <c r="C190" s="215"/>
      <c r="D190" s="200" t="s">
        <v>179</v>
      </c>
      <c r="E190" s="216" t="s">
        <v>21</v>
      </c>
      <c r="F190" s="217" t="s">
        <v>181</v>
      </c>
      <c r="G190" s="215"/>
      <c r="H190" s="218">
        <v>60.72</v>
      </c>
      <c r="I190" s="219"/>
      <c r="J190" s="215"/>
      <c r="K190" s="215"/>
      <c r="L190" s="220"/>
      <c r="M190" s="221"/>
      <c r="N190" s="222"/>
      <c r="O190" s="222"/>
      <c r="P190" s="222"/>
      <c r="Q190" s="222"/>
      <c r="R190" s="222"/>
      <c r="S190" s="222"/>
      <c r="T190" s="223"/>
      <c r="AT190" s="224" t="s">
        <v>179</v>
      </c>
      <c r="AU190" s="224" t="s">
        <v>81</v>
      </c>
      <c r="AV190" s="13" t="s">
        <v>89</v>
      </c>
      <c r="AW190" s="13" t="s">
        <v>34</v>
      </c>
      <c r="AX190" s="13" t="s">
        <v>79</v>
      </c>
      <c r="AY190" s="224" t="s">
        <v>168</v>
      </c>
    </row>
    <row r="191" spans="2:63" s="11" customFormat="1" ht="22.9" customHeight="1">
      <c r="B191" s="171"/>
      <c r="C191" s="172"/>
      <c r="D191" s="173" t="s">
        <v>72</v>
      </c>
      <c r="E191" s="185" t="s">
        <v>222</v>
      </c>
      <c r="F191" s="185" t="s">
        <v>292</v>
      </c>
      <c r="G191" s="172"/>
      <c r="H191" s="172"/>
      <c r="I191" s="175"/>
      <c r="J191" s="186">
        <f>BK191</f>
        <v>0</v>
      </c>
      <c r="K191" s="172"/>
      <c r="L191" s="177"/>
      <c r="M191" s="178"/>
      <c r="N191" s="179"/>
      <c r="O191" s="179"/>
      <c r="P191" s="180">
        <f>SUM(P192:P250)</f>
        <v>0</v>
      </c>
      <c r="Q191" s="179"/>
      <c r="R191" s="180">
        <f>SUM(R192:R250)</f>
        <v>0.022522399999999998</v>
      </c>
      <c r="S191" s="179"/>
      <c r="T191" s="181">
        <f>SUM(T192:T250)</f>
        <v>2.006713</v>
      </c>
      <c r="AR191" s="182" t="s">
        <v>79</v>
      </c>
      <c r="AT191" s="183" t="s">
        <v>72</v>
      </c>
      <c r="AU191" s="183" t="s">
        <v>79</v>
      </c>
      <c r="AY191" s="182" t="s">
        <v>168</v>
      </c>
      <c r="BK191" s="184">
        <f>SUM(BK192:BK250)</f>
        <v>0</v>
      </c>
    </row>
    <row r="192" spans="2:65" s="1" customFormat="1" ht="24" customHeight="1">
      <c r="B192" s="35"/>
      <c r="C192" s="187" t="s">
        <v>7</v>
      </c>
      <c r="D192" s="187" t="s">
        <v>170</v>
      </c>
      <c r="E192" s="188" t="s">
        <v>293</v>
      </c>
      <c r="F192" s="189" t="s">
        <v>294</v>
      </c>
      <c r="G192" s="190" t="s">
        <v>117</v>
      </c>
      <c r="H192" s="191">
        <v>80.72</v>
      </c>
      <c r="I192" s="192"/>
      <c r="J192" s="193">
        <f>ROUND(I192*H192,2)</f>
        <v>0</v>
      </c>
      <c r="K192" s="189" t="s">
        <v>198</v>
      </c>
      <c r="L192" s="39"/>
      <c r="M192" s="194" t="s">
        <v>21</v>
      </c>
      <c r="N192" s="195" t="s">
        <v>44</v>
      </c>
      <c r="O192" s="64"/>
      <c r="P192" s="196">
        <f>O192*H192</f>
        <v>0</v>
      </c>
      <c r="Q192" s="196">
        <v>0.00013</v>
      </c>
      <c r="R192" s="196">
        <f>Q192*H192</f>
        <v>0.010493599999999999</v>
      </c>
      <c r="S192" s="196">
        <v>0</v>
      </c>
      <c r="T192" s="197">
        <f>S192*H192</f>
        <v>0</v>
      </c>
      <c r="AR192" s="198" t="s">
        <v>175</v>
      </c>
      <c r="AT192" s="198" t="s">
        <v>170</v>
      </c>
      <c r="AU192" s="198" t="s">
        <v>81</v>
      </c>
      <c r="AY192" s="18" t="s">
        <v>168</v>
      </c>
      <c r="BE192" s="199">
        <f>IF(N192="základní",J192,0)</f>
        <v>0</v>
      </c>
      <c r="BF192" s="199">
        <f>IF(N192="snížená",J192,0)</f>
        <v>0</v>
      </c>
      <c r="BG192" s="199">
        <f>IF(N192="zákl. přenesená",J192,0)</f>
        <v>0</v>
      </c>
      <c r="BH192" s="199">
        <f>IF(N192="sníž. přenesená",J192,0)</f>
        <v>0</v>
      </c>
      <c r="BI192" s="199">
        <f>IF(N192="nulová",J192,0)</f>
        <v>0</v>
      </c>
      <c r="BJ192" s="18" t="s">
        <v>79</v>
      </c>
      <c r="BK192" s="199">
        <f>ROUND(I192*H192,2)</f>
        <v>0</v>
      </c>
      <c r="BL192" s="18" t="s">
        <v>175</v>
      </c>
      <c r="BM192" s="198" t="s">
        <v>295</v>
      </c>
    </row>
    <row r="193" spans="2:47" s="1" customFormat="1" ht="48.75">
      <c r="B193" s="35"/>
      <c r="C193" s="36"/>
      <c r="D193" s="200" t="s">
        <v>177</v>
      </c>
      <c r="E193" s="36"/>
      <c r="F193" s="201" t="s">
        <v>296</v>
      </c>
      <c r="G193" s="36"/>
      <c r="H193" s="36"/>
      <c r="I193" s="117"/>
      <c r="J193" s="36"/>
      <c r="K193" s="36"/>
      <c r="L193" s="39"/>
      <c r="M193" s="202"/>
      <c r="N193" s="64"/>
      <c r="O193" s="64"/>
      <c r="P193" s="64"/>
      <c r="Q193" s="64"/>
      <c r="R193" s="64"/>
      <c r="S193" s="64"/>
      <c r="T193" s="65"/>
      <c r="AT193" s="18" t="s">
        <v>177</v>
      </c>
      <c r="AU193" s="18" t="s">
        <v>81</v>
      </c>
    </row>
    <row r="194" spans="2:51" s="15" customFormat="1" ht="12">
      <c r="B194" s="236"/>
      <c r="C194" s="237"/>
      <c r="D194" s="200" t="s">
        <v>179</v>
      </c>
      <c r="E194" s="238" t="s">
        <v>21</v>
      </c>
      <c r="F194" s="239" t="s">
        <v>297</v>
      </c>
      <c r="G194" s="237"/>
      <c r="H194" s="238" t="s">
        <v>21</v>
      </c>
      <c r="I194" s="240"/>
      <c r="J194" s="237"/>
      <c r="K194" s="237"/>
      <c r="L194" s="241"/>
      <c r="M194" s="242"/>
      <c r="N194" s="243"/>
      <c r="O194" s="243"/>
      <c r="P194" s="243"/>
      <c r="Q194" s="243"/>
      <c r="R194" s="243"/>
      <c r="S194" s="243"/>
      <c r="T194" s="244"/>
      <c r="AT194" s="245" t="s">
        <v>179</v>
      </c>
      <c r="AU194" s="245" t="s">
        <v>81</v>
      </c>
      <c r="AV194" s="15" t="s">
        <v>79</v>
      </c>
      <c r="AW194" s="15" t="s">
        <v>34</v>
      </c>
      <c r="AX194" s="15" t="s">
        <v>73</v>
      </c>
      <c r="AY194" s="245" t="s">
        <v>168</v>
      </c>
    </row>
    <row r="195" spans="2:51" s="15" customFormat="1" ht="12">
      <c r="B195" s="236"/>
      <c r="C195" s="237"/>
      <c r="D195" s="200" t="s">
        <v>179</v>
      </c>
      <c r="E195" s="238" t="s">
        <v>21</v>
      </c>
      <c r="F195" s="239" t="s">
        <v>247</v>
      </c>
      <c r="G195" s="237"/>
      <c r="H195" s="238" t="s">
        <v>21</v>
      </c>
      <c r="I195" s="240"/>
      <c r="J195" s="237"/>
      <c r="K195" s="237"/>
      <c r="L195" s="241"/>
      <c r="M195" s="242"/>
      <c r="N195" s="243"/>
      <c r="O195" s="243"/>
      <c r="P195" s="243"/>
      <c r="Q195" s="243"/>
      <c r="R195" s="243"/>
      <c r="S195" s="243"/>
      <c r="T195" s="244"/>
      <c r="AT195" s="245" t="s">
        <v>179</v>
      </c>
      <c r="AU195" s="245" t="s">
        <v>81</v>
      </c>
      <c r="AV195" s="15" t="s">
        <v>79</v>
      </c>
      <c r="AW195" s="15" t="s">
        <v>34</v>
      </c>
      <c r="AX195" s="15" t="s">
        <v>73</v>
      </c>
      <c r="AY195" s="245" t="s">
        <v>168</v>
      </c>
    </row>
    <row r="196" spans="2:51" s="12" customFormat="1" ht="12">
      <c r="B196" s="203"/>
      <c r="C196" s="204"/>
      <c r="D196" s="200" t="s">
        <v>179</v>
      </c>
      <c r="E196" s="205" t="s">
        <v>21</v>
      </c>
      <c r="F196" s="206" t="s">
        <v>298</v>
      </c>
      <c r="G196" s="204"/>
      <c r="H196" s="207">
        <v>60.72</v>
      </c>
      <c r="I196" s="208"/>
      <c r="J196" s="204"/>
      <c r="K196" s="204"/>
      <c r="L196" s="209"/>
      <c r="M196" s="210"/>
      <c r="N196" s="211"/>
      <c r="O196" s="211"/>
      <c r="P196" s="211"/>
      <c r="Q196" s="211"/>
      <c r="R196" s="211"/>
      <c r="S196" s="211"/>
      <c r="T196" s="212"/>
      <c r="AT196" s="213" t="s">
        <v>179</v>
      </c>
      <c r="AU196" s="213" t="s">
        <v>81</v>
      </c>
      <c r="AV196" s="12" t="s">
        <v>81</v>
      </c>
      <c r="AW196" s="12" t="s">
        <v>34</v>
      </c>
      <c r="AX196" s="12" t="s">
        <v>73</v>
      </c>
      <c r="AY196" s="213" t="s">
        <v>168</v>
      </c>
    </row>
    <row r="197" spans="2:51" s="12" customFormat="1" ht="12">
      <c r="B197" s="203"/>
      <c r="C197" s="204"/>
      <c r="D197" s="200" t="s">
        <v>179</v>
      </c>
      <c r="E197" s="205" t="s">
        <v>21</v>
      </c>
      <c r="F197" s="206" t="s">
        <v>286</v>
      </c>
      <c r="G197" s="204"/>
      <c r="H197" s="207">
        <v>20</v>
      </c>
      <c r="I197" s="208"/>
      <c r="J197" s="204"/>
      <c r="K197" s="204"/>
      <c r="L197" s="209"/>
      <c r="M197" s="210"/>
      <c r="N197" s="211"/>
      <c r="O197" s="211"/>
      <c r="P197" s="211"/>
      <c r="Q197" s="211"/>
      <c r="R197" s="211"/>
      <c r="S197" s="211"/>
      <c r="T197" s="212"/>
      <c r="AT197" s="213" t="s">
        <v>179</v>
      </c>
      <c r="AU197" s="213" t="s">
        <v>81</v>
      </c>
      <c r="AV197" s="12" t="s">
        <v>81</v>
      </c>
      <c r="AW197" s="12" t="s">
        <v>34</v>
      </c>
      <c r="AX197" s="12" t="s">
        <v>73</v>
      </c>
      <c r="AY197" s="213" t="s">
        <v>168</v>
      </c>
    </row>
    <row r="198" spans="2:51" s="13" customFormat="1" ht="12">
      <c r="B198" s="214"/>
      <c r="C198" s="215"/>
      <c r="D198" s="200" t="s">
        <v>179</v>
      </c>
      <c r="E198" s="216" t="s">
        <v>21</v>
      </c>
      <c r="F198" s="217" t="s">
        <v>181</v>
      </c>
      <c r="G198" s="215"/>
      <c r="H198" s="218">
        <v>80.72</v>
      </c>
      <c r="I198" s="219"/>
      <c r="J198" s="215"/>
      <c r="K198" s="215"/>
      <c r="L198" s="220"/>
      <c r="M198" s="221"/>
      <c r="N198" s="222"/>
      <c r="O198" s="222"/>
      <c r="P198" s="222"/>
      <c r="Q198" s="222"/>
      <c r="R198" s="222"/>
      <c r="S198" s="222"/>
      <c r="T198" s="223"/>
      <c r="AT198" s="224" t="s">
        <v>179</v>
      </c>
      <c r="AU198" s="224" t="s">
        <v>81</v>
      </c>
      <c r="AV198" s="13" t="s">
        <v>89</v>
      </c>
      <c r="AW198" s="13" t="s">
        <v>34</v>
      </c>
      <c r="AX198" s="13" t="s">
        <v>79</v>
      </c>
      <c r="AY198" s="224" t="s">
        <v>168</v>
      </c>
    </row>
    <row r="199" spans="2:65" s="1" customFormat="1" ht="16.5" customHeight="1">
      <c r="B199" s="35"/>
      <c r="C199" s="187" t="s">
        <v>299</v>
      </c>
      <c r="D199" s="187" t="s">
        <v>170</v>
      </c>
      <c r="E199" s="188" t="s">
        <v>300</v>
      </c>
      <c r="F199" s="189" t="s">
        <v>301</v>
      </c>
      <c r="G199" s="190" t="s">
        <v>302</v>
      </c>
      <c r="H199" s="191">
        <v>25</v>
      </c>
      <c r="I199" s="192"/>
      <c r="J199" s="193">
        <f>ROUND(I199*H199,2)</f>
        <v>0</v>
      </c>
      <c r="K199" s="189" t="s">
        <v>21</v>
      </c>
      <c r="L199" s="39"/>
      <c r="M199" s="194" t="s">
        <v>21</v>
      </c>
      <c r="N199" s="195" t="s">
        <v>44</v>
      </c>
      <c r="O199" s="64"/>
      <c r="P199" s="196">
        <f>O199*H199</f>
        <v>0</v>
      </c>
      <c r="Q199" s="196">
        <v>0</v>
      </c>
      <c r="R199" s="196">
        <f>Q199*H199</f>
        <v>0</v>
      </c>
      <c r="S199" s="196">
        <v>0</v>
      </c>
      <c r="T199" s="197">
        <f>S199*H199</f>
        <v>0</v>
      </c>
      <c r="AR199" s="198" t="s">
        <v>175</v>
      </c>
      <c r="AT199" s="198" t="s">
        <v>170</v>
      </c>
      <c r="AU199" s="198" t="s">
        <v>81</v>
      </c>
      <c r="AY199" s="18" t="s">
        <v>168</v>
      </c>
      <c r="BE199" s="199">
        <f>IF(N199="základní",J199,0)</f>
        <v>0</v>
      </c>
      <c r="BF199" s="199">
        <f>IF(N199="snížená",J199,0)</f>
        <v>0</v>
      </c>
      <c r="BG199" s="199">
        <f>IF(N199="zákl. přenesená",J199,0)</f>
        <v>0</v>
      </c>
      <c r="BH199" s="199">
        <f>IF(N199="sníž. přenesená",J199,0)</f>
        <v>0</v>
      </c>
      <c r="BI199" s="199">
        <f>IF(N199="nulová",J199,0)</f>
        <v>0</v>
      </c>
      <c r="BJ199" s="18" t="s">
        <v>79</v>
      </c>
      <c r="BK199" s="199">
        <f>ROUND(I199*H199,2)</f>
        <v>0</v>
      </c>
      <c r="BL199" s="18" t="s">
        <v>175</v>
      </c>
      <c r="BM199" s="198" t="s">
        <v>303</v>
      </c>
    </row>
    <row r="200" spans="2:65" s="1" customFormat="1" ht="16.5" customHeight="1">
      <c r="B200" s="35"/>
      <c r="C200" s="187" t="s">
        <v>304</v>
      </c>
      <c r="D200" s="187" t="s">
        <v>170</v>
      </c>
      <c r="E200" s="188" t="s">
        <v>305</v>
      </c>
      <c r="F200" s="189" t="s">
        <v>306</v>
      </c>
      <c r="G200" s="190" t="s">
        <v>307</v>
      </c>
      <c r="H200" s="191">
        <v>2</v>
      </c>
      <c r="I200" s="192"/>
      <c r="J200" s="193">
        <f>ROUND(I200*H200,2)</f>
        <v>0</v>
      </c>
      <c r="K200" s="189" t="s">
        <v>21</v>
      </c>
      <c r="L200" s="39"/>
      <c r="M200" s="194" t="s">
        <v>21</v>
      </c>
      <c r="N200" s="195" t="s">
        <v>44</v>
      </c>
      <c r="O200" s="64"/>
      <c r="P200" s="196">
        <f>O200*H200</f>
        <v>0</v>
      </c>
      <c r="Q200" s="196">
        <v>0</v>
      </c>
      <c r="R200" s="196">
        <f>Q200*H200</f>
        <v>0</v>
      </c>
      <c r="S200" s="196">
        <v>0</v>
      </c>
      <c r="T200" s="197">
        <f>S200*H200</f>
        <v>0</v>
      </c>
      <c r="AR200" s="198" t="s">
        <v>175</v>
      </c>
      <c r="AT200" s="198" t="s">
        <v>170</v>
      </c>
      <c r="AU200" s="198" t="s">
        <v>81</v>
      </c>
      <c r="AY200" s="18" t="s">
        <v>168</v>
      </c>
      <c r="BE200" s="199">
        <f>IF(N200="základní",J200,0)</f>
        <v>0</v>
      </c>
      <c r="BF200" s="199">
        <f>IF(N200="snížená",J200,0)</f>
        <v>0</v>
      </c>
      <c r="BG200" s="199">
        <f>IF(N200="zákl. přenesená",J200,0)</f>
        <v>0</v>
      </c>
      <c r="BH200" s="199">
        <f>IF(N200="sníž. přenesená",J200,0)</f>
        <v>0</v>
      </c>
      <c r="BI200" s="199">
        <f>IF(N200="nulová",J200,0)</f>
        <v>0</v>
      </c>
      <c r="BJ200" s="18" t="s">
        <v>79</v>
      </c>
      <c r="BK200" s="199">
        <f>ROUND(I200*H200,2)</f>
        <v>0</v>
      </c>
      <c r="BL200" s="18" t="s">
        <v>175</v>
      </c>
      <c r="BM200" s="198" t="s">
        <v>308</v>
      </c>
    </row>
    <row r="201" spans="2:47" s="1" customFormat="1" ht="39">
      <c r="B201" s="35"/>
      <c r="C201" s="36"/>
      <c r="D201" s="200" t="s">
        <v>309</v>
      </c>
      <c r="E201" s="36"/>
      <c r="F201" s="201" t="s">
        <v>310</v>
      </c>
      <c r="G201" s="36"/>
      <c r="H201" s="36"/>
      <c r="I201" s="117"/>
      <c r="J201" s="36"/>
      <c r="K201" s="36"/>
      <c r="L201" s="39"/>
      <c r="M201" s="202"/>
      <c r="N201" s="64"/>
      <c r="O201" s="64"/>
      <c r="P201" s="64"/>
      <c r="Q201" s="64"/>
      <c r="R201" s="64"/>
      <c r="S201" s="64"/>
      <c r="T201" s="65"/>
      <c r="AT201" s="18" t="s">
        <v>309</v>
      </c>
      <c r="AU201" s="18" t="s">
        <v>81</v>
      </c>
    </row>
    <row r="202" spans="2:51" s="12" customFormat="1" ht="12">
      <c r="B202" s="203"/>
      <c r="C202" s="204"/>
      <c r="D202" s="200" t="s">
        <v>179</v>
      </c>
      <c r="E202" s="205" t="s">
        <v>21</v>
      </c>
      <c r="F202" s="206" t="s">
        <v>311</v>
      </c>
      <c r="G202" s="204"/>
      <c r="H202" s="207">
        <v>2</v>
      </c>
      <c r="I202" s="208"/>
      <c r="J202" s="204"/>
      <c r="K202" s="204"/>
      <c r="L202" s="209"/>
      <c r="M202" s="210"/>
      <c r="N202" s="211"/>
      <c r="O202" s="211"/>
      <c r="P202" s="211"/>
      <c r="Q202" s="211"/>
      <c r="R202" s="211"/>
      <c r="S202" s="211"/>
      <c r="T202" s="212"/>
      <c r="AT202" s="213" t="s">
        <v>179</v>
      </c>
      <c r="AU202" s="213" t="s">
        <v>81</v>
      </c>
      <c r="AV202" s="12" t="s">
        <v>81</v>
      </c>
      <c r="AW202" s="12" t="s">
        <v>34</v>
      </c>
      <c r="AX202" s="12" t="s">
        <v>79</v>
      </c>
      <c r="AY202" s="213" t="s">
        <v>168</v>
      </c>
    </row>
    <row r="203" spans="2:65" s="1" customFormat="1" ht="16.5" customHeight="1">
      <c r="B203" s="35"/>
      <c r="C203" s="187" t="s">
        <v>312</v>
      </c>
      <c r="D203" s="187" t="s">
        <v>170</v>
      </c>
      <c r="E203" s="188" t="s">
        <v>313</v>
      </c>
      <c r="F203" s="189" t="s">
        <v>314</v>
      </c>
      <c r="G203" s="190" t="s">
        <v>302</v>
      </c>
      <c r="H203" s="191">
        <v>20</v>
      </c>
      <c r="I203" s="192"/>
      <c r="J203" s="193">
        <f>ROUND(I203*H203,2)</f>
        <v>0</v>
      </c>
      <c r="K203" s="189" t="s">
        <v>21</v>
      </c>
      <c r="L203" s="39"/>
      <c r="M203" s="194" t="s">
        <v>21</v>
      </c>
      <c r="N203" s="195" t="s">
        <v>44</v>
      </c>
      <c r="O203" s="64"/>
      <c r="P203" s="196">
        <f>O203*H203</f>
        <v>0</v>
      </c>
      <c r="Q203" s="196">
        <v>0</v>
      </c>
      <c r="R203" s="196">
        <f>Q203*H203</f>
        <v>0</v>
      </c>
      <c r="S203" s="196">
        <v>0</v>
      </c>
      <c r="T203" s="197">
        <f>S203*H203</f>
        <v>0</v>
      </c>
      <c r="AR203" s="198" t="s">
        <v>175</v>
      </c>
      <c r="AT203" s="198" t="s">
        <v>170</v>
      </c>
      <c r="AU203" s="198" t="s">
        <v>81</v>
      </c>
      <c r="AY203" s="18" t="s">
        <v>168</v>
      </c>
      <c r="BE203" s="199">
        <f>IF(N203="základní",J203,0)</f>
        <v>0</v>
      </c>
      <c r="BF203" s="199">
        <f>IF(N203="snížená",J203,0)</f>
        <v>0</v>
      </c>
      <c r="BG203" s="199">
        <f>IF(N203="zákl. přenesená",J203,0)</f>
        <v>0</v>
      </c>
      <c r="BH203" s="199">
        <f>IF(N203="sníž. přenesená",J203,0)</f>
        <v>0</v>
      </c>
      <c r="BI203" s="199">
        <f>IF(N203="nulová",J203,0)</f>
        <v>0</v>
      </c>
      <c r="BJ203" s="18" t="s">
        <v>79</v>
      </c>
      <c r="BK203" s="199">
        <f>ROUND(I203*H203,2)</f>
        <v>0</v>
      </c>
      <c r="BL203" s="18" t="s">
        <v>175</v>
      </c>
      <c r="BM203" s="198" t="s">
        <v>315</v>
      </c>
    </row>
    <row r="204" spans="2:47" s="1" customFormat="1" ht="19.5">
      <c r="B204" s="35"/>
      <c r="C204" s="36"/>
      <c r="D204" s="200" t="s">
        <v>309</v>
      </c>
      <c r="E204" s="36"/>
      <c r="F204" s="201" t="s">
        <v>316</v>
      </c>
      <c r="G204" s="36"/>
      <c r="H204" s="36"/>
      <c r="I204" s="117"/>
      <c r="J204" s="36"/>
      <c r="K204" s="36"/>
      <c r="L204" s="39"/>
      <c r="M204" s="202"/>
      <c r="N204" s="64"/>
      <c r="O204" s="64"/>
      <c r="P204" s="64"/>
      <c r="Q204" s="64"/>
      <c r="R204" s="64"/>
      <c r="S204" s="64"/>
      <c r="T204" s="65"/>
      <c r="AT204" s="18" t="s">
        <v>309</v>
      </c>
      <c r="AU204" s="18" t="s">
        <v>81</v>
      </c>
    </row>
    <row r="205" spans="2:65" s="1" customFormat="1" ht="24" customHeight="1">
      <c r="B205" s="35"/>
      <c r="C205" s="187" t="s">
        <v>317</v>
      </c>
      <c r="D205" s="187" t="s">
        <v>170</v>
      </c>
      <c r="E205" s="188" t="s">
        <v>318</v>
      </c>
      <c r="F205" s="189" t="s">
        <v>319</v>
      </c>
      <c r="G205" s="190" t="s">
        <v>117</v>
      </c>
      <c r="H205" s="191">
        <v>42.225</v>
      </c>
      <c r="I205" s="192"/>
      <c r="J205" s="193">
        <f>ROUND(I205*H205,2)</f>
        <v>0</v>
      </c>
      <c r="K205" s="189" t="s">
        <v>21</v>
      </c>
      <c r="L205" s="39"/>
      <c r="M205" s="194" t="s">
        <v>21</v>
      </c>
      <c r="N205" s="195" t="s">
        <v>44</v>
      </c>
      <c r="O205" s="64"/>
      <c r="P205" s="196">
        <f>O205*H205</f>
        <v>0</v>
      </c>
      <c r="Q205" s="196">
        <v>0</v>
      </c>
      <c r="R205" s="196">
        <f>Q205*H205</f>
        <v>0</v>
      </c>
      <c r="S205" s="196">
        <v>0</v>
      </c>
      <c r="T205" s="197">
        <f>S205*H205</f>
        <v>0</v>
      </c>
      <c r="AR205" s="198" t="s">
        <v>175</v>
      </c>
      <c r="AT205" s="198" t="s">
        <v>170</v>
      </c>
      <c r="AU205" s="198" t="s">
        <v>81</v>
      </c>
      <c r="AY205" s="18" t="s">
        <v>168</v>
      </c>
      <c r="BE205" s="199">
        <f>IF(N205="základní",J205,0)</f>
        <v>0</v>
      </c>
      <c r="BF205" s="199">
        <f>IF(N205="snížená",J205,0)</f>
        <v>0</v>
      </c>
      <c r="BG205" s="199">
        <f>IF(N205="zákl. přenesená",J205,0)</f>
        <v>0</v>
      </c>
      <c r="BH205" s="199">
        <f>IF(N205="sníž. přenesená",J205,0)</f>
        <v>0</v>
      </c>
      <c r="BI205" s="199">
        <f>IF(N205="nulová",J205,0)</f>
        <v>0</v>
      </c>
      <c r="BJ205" s="18" t="s">
        <v>79</v>
      </c>
      <c r="BK205" s="199">
        <f>ROUND(I205*H205,2)</f>
        <v>0</v>
      </c>
      <c r="BL205" s="18" t="s">
        <v>175</v>
      </c>
      <c r="BM205" s="198" t="s">
        <v>320</v>
      </c>
    </row>
    <row r="206" spans="2:51" s="12" customFormat="1" ht="12">
      <c r="B206" s="203"/>
      <c r="C206" s="204"/>
      <c r="D206" s="200" t="s">
        <v>179</v>
      </c>
      <c r="E206" s="205" t="s">
        <v>21</v>
      </c>
      <c r="F206" s="206" t="s">
        <v>321</v>
      </c>
      <c r="G206" s="204"/>
      <c r="H206" s="207">
        <v>27.225</v>
      </c>
      <c r="I206" s="208"/>
      <c r="J206" s="204"/>
      <c r="K206" s="204"/>
      <c r="L206" s="209"/>
      <c r="M206" s="210"/>
      <c r="N206" s="211"/>
      <c r="O206" s="211"/>
      <c r="P206" s="211"/>
      <c r="Q206" s="211"/>
      <c r="R206" s="211"/>
      <c r="S206" s="211"/>
      <c r="T206" s="212"/>
      <c r="AT206" s="213" t="s">
        <v>179</v>
      </c>
      <c r="AU206" s="213" t="s">
        <v>81</v>
      </c>
      <c r="AV206" s="12" t="s">
        <v>81</v>
      </c>
      <c r="AW206" s="12" t="s">
        <v>34</v>
      </c>
      <c r="AX206" s="12" t="s">
        <v>73</v>
      </c>
      <c r="AY206" s="213" t="s">
        <v>168</v>
      </c>
    </row>
    <row r="207" spans="2:51" s="12" customFormat="1" ht="12">
      <c r="B207" s="203"/>
      <c r="C207" s="204"/>
      <c r="D207" s="200" t="s">
        <v>179</v>
      </c>
      <c r="E207" s="205" t="s">
        <v>21</v>
      </c>
      <c r="F207" s="206" t="s">
        <v>322</v>
      </c>
      <c r="G207" s="204"/>
      <c r="H207" s="207">
        <v>15</v>
      </c>
      <c r="I207" s="208"/>
      <c r="J207" s="204"/>
      <c r="K207" s="204"/>
      <c r="L207" s="209"/>
      <c r="M207" s="210"/>
      <c r="N207" s="211"/>
      <c r="O207" s="211"/>
      <c r="P207" s="211"/>
      <c r="Q207" s="211"/>
      <c r="R207" s="211"/>
      <c r="S207" s="211"/>
      <c r="T207" s="212"/>
      <c r="AT207" s="213" t="s">
        <v>179</v>
      </c>
      <c r="AU207" s="213" t="s">
        <v>81</v>
      </c>
      <c r="AV207" s="12" t="s">
        <v>81</v>
      </c>
      <c r="AW207" s="12" t="s">
        <v>34</v>
      </c>
      <c r="AX207" s="12" t="s">
        <v>73</v>
      </c>
      <c r="AY207" s="213" t="s">
        <v>168</v>
      </c>
    </row>
    <row r="208" spans="2:51" s="13" customFormat="1" ht="12">
      <c r="B208" s="214"/>
      <c r="C208" s="215"/>
      <c r="D208" s="200" t="s">
        <v>179</v>
      </c>
      <c r="E208" s="216" t="s">
        <v>21</v>
      </c>
      <c r="F208" s="217" t="s">
        <v>181</v>
      </c>
      <c r="G208" s="215"/>
      <c r="H208" s="218">
        <v>42.225</v>
      </c>
      <c r="I208" s="219"/>
      <c r="J208" s="215"/>
      <c r="K208" s="215"/>
      <c r="L208" s="220"/>
      <c r="M208" s="221"/>
      <c r="N208" s="222"/>
      <c r="O208" s="222"/>
      <c r="P208" s="222"/>
      <c r="Q208" s="222"/>
      <c r="R208" s="222"/>
      <c r="S208" s="222"/>
      <c r="T208" s="223"/>
      <c r="AT208" s="224" t="s">
        <v>179</v>
      </c>
      <c r="AU208" s="224" t="s">
        <v>81</v>
      </c>
      <c r="AV208" s="13" t="s">
        <v>89</v>
      </c>
      <c r="AW208" s="13" t="s">
        <v>34</v>
      </c>
      <c r="AX208" s="13" t="s">
        <v>79</v>
      </c>
      <c r="AY208" s="224" t="s">
        <v>168</v>
      </c>
    </row>
    <row r="209" spans="2:65" s="1" customFormat="1" ht="24" customHeight="1">
      <c r="B209" s="35"/>
      <c r="C209" s="187" t="s">
        <v>323</v>
      </c>
      <c r="D209" s="187" t="s">
        <v>170</v>
      </c>
      <c r="E209" s="188" t="s">
        <v>324</v>
      </c>
      <c r="F209" s="189" t="s">
        <v>325</v>
      </c>
      <c r="G209" s="190" t="s">
        <v>117</v>
      </c>
      <c r="H209" s="191">
        <v>210.72</v>
      </c>
      <c r="I209" s="192"/>
      <c r="J209" s="193">
        <f>ROUND(I209*H209,2)</f>
        <v>0</v>
      </c>
      <c r="K209" s="189" t="s">
        <v>198</v>
      </c>
      <c r="L209" s="39"/>
      <c r="M209" s="194" t="s">
        <v>21</v>
      </c>
      <c r="N209" s="195" t="s">
        <v>44</v>
      </c>
      <c r="O209" s="64"/>
      <c r="P209" s="196">
        <f>O209*H209</f>
        <v>0</v>
      </c>
      <c r="Q209" s="196">
        <v>4E-05</v>
      </c>
      <c r="R209" s="196">
        <f>Q209*H209</f>
        <v>0.0084288</v>
      </c>
      <c r="S209" s="196">
        <v>0</v>
      </c>
      <c r="T209" s="197">
        <f>S209*H209</f>
        <v>0</v>
      </c>
      <c r="AR209" s="198" t="s">
        <v>175</v>
      </c>
      <c r="AT209" s="198" t="s">
        <v>170</v>
      </c>
      <c r="AU209" s="198" t="s">
        <v>81</v>
      </c>
      <c r="AY209" s="18" t="s">
        <v>168</v>
      </c>
      <c r="BE209" s="199">
        <f>IF(N209="základní",J209,0)</f>
        <v>0</v>
      </c>
      <c r="BF209" s="199">
        <f>IF(N209="snížená",J209,0)</f>
        <v>0</v>
      </c>
      <c r="BG209" s="199">
        <f>IF(N209="zákl. přenesená",J209,0)</f>
        <v>0</v>
      </c>
      <c r="BH209" s="199">
        <f>IF(N209="sníž. přenesená",J209,0)</f>
        <v>0</v>
      </c>
      <c r="BI209" s="199">
        <f>IF(N209="nulová",J209,0)</f>
        <v>0</v>
      </c>
      <c r="BJ209" s="18" t="s">
        <v>79</v>
      </c>
      <c r="BK209" s="199">
        <f>ROUND(I209*H209,2)</f>
        <v>0</v>
      </c>
      <c r="BL209" s="18" t="s">
        <v>175</v>
      </c>
      <c r="BM209" s="198" t="s">
        <v>326</v>
      </c>
    </row>
    <row r="210" spans="2:47" s="1" customFormat="1" ht="165.75">
      <c r="B210" s="35"/>
      <c r="C210" s="36"/>
      <c r="D210" s="200" t="s">
        <v>177</v>
      </c>
      <c r="E210" s="36"/>
      <c r="F210" s="201" t="s">
        <v>327</v>
      </c>
      <c r="G210" s="36"/>
      <c r="H210" s="36"/>
      <c r="I210" s="117"/>
      <c r="J210" s="36"/>
      <c r="K210" s="36"/>
      <c r="L210" s="39"/>
      <c r="M210" s="202"/>
      <c r="N210" s="64"/>
      <c r="O210" s="64"/>
      <c r="P210" s="64"/>
      <c r="Q210" s="64"/>
      <c r="R210" s="64"/>
      <c r="S210" s="64"/>
      <c r="T210" s="65"/>
      <c r="AT210" s="18" t="s">
        <v>177</v>
      </c>
      <c r="AU210" s="18" t="s">
        <v>81</v>
      </c>
    </row>
    <row r="211" spans="2:51" s="15" customFormat="1" ht="12">
      <c r="B211" s="236"/>
      <c r="C211" s="237"/>
      <c r="D211" s="200" t="s">
        <v>179</v>
      </c>
      <c r="E211" s="238" t="s">
        <v>21</v>
      </c>
      <c r="F211" s="239" t="s">
        <v>297</v>
      </c>
      <c r="G211" s="237"/>
      <c r="H211" s="238" t="s">
        <v>21</v>
      </c>
      <c r="I211" s="240"/>
      <c r="J211" s="237"/>
      <c r="K211" s="237"/>
      <c r="L211" s="241"/>
      <c r="M211" s="242"/>
      <c r="N211" s="243"/>
      <c r="O211" s="243"/>
      <c r="P211" s="243"/>
      <c r="Q211" s="243"/>
      <c r="R211" s="243"/>
      <c r="S211" s="243"/>
      <c r="T211" s="244"/>
      <c r="AT211" s="245" t="s">
        <v>179</v>
      </c>
      <c r="AU211" s="245" t="s">
        <v>81</v>
      </c>
      <c r="AV211" s="15" t="s">
        <v>79</v>
      </c>
      <c r="AW211" s="15" t="s">
        <v>34</v>
      </c>
      <c r="AX211" s="15" t="s">
        <v>73</v>
      </c>
      <c r="AY211" s="245" t="s">
        <v>168</v>
      </c>
    </row>
    <row r="212" spans="2:51" s="12" customFormat="1" ht="12">
      <c r="B212" s="203"/>
      <c r="C212" s="204"/>
      <c r="D212" s="200" t="s">
        <v>179</v>
      </c>
      <c r="E212" s="205" t="s">
        <v>21</v>
      </c>
      <c r="F212" s="206" t="s">
        <v>328</v>
      </c>
      <c r="G212" s="204"/>
      <c r="H212" s="207">
        <v>150</v>
      </c>
      <c r="I212" s="208"/>
      <c r="J212" s="204"/>
      <c r="K212" s="204"/>
      <c r="L212" s="209"/>
      <c r="M212" s="210"/>
      <c r="N212" s="211"/>
      <c r="O212" s="211"/>
      <c r="P212" s="211"/>
      <c r="Q212" s="211"/>
      <c r="R212" s="211"/>
      <c r="S212" s="211"/>
      <c r="T212" s="212"/>
      <c r="AT212" s="213" t="s">
        <v>179</v>
      </c>
      <c r="AU212" s="213" t="s">
        <v>81</v>
      </c>
      <c r="AV212" s="12" t="s">
        <v>81</v>
      </c>
      <c r="AW212" s="12" t="s">
        <v>34</v>
      </c>
      <c r="AX212" s="12" t="s">
        <v>73</v>
      </c>
      <c r="AY212" s="213" t="s">
        <v>168</v>
      </c>
    </row>
    <row r="213" spans="2:51" s="15" customFormat="1" ht="12">
      <c r="B213" s="236"/>
      <c r="C213" s="237"/>
      <c r="D213" s="200" t="s">
        <v>179</v>
      </c>
      <c r="E213" s="238" t="s">
        <v>21</v>
      </c>
      <c r="F213" s="239" t="s">
        <v>247</v>
      </c>
      <c r="G213" s="237"/>
      <c r="H213" s="238" t="s">
        <v>21</v>
      </c>
      <c r="I213" s="240"/>
      <c r="J213" s="237"/>
      <c r="K213" s="237"/>
      <c r="L213" s="241"/>
      <c r="M213" s="242"/>
      <c r="N213" s="243"/>
      <c r="O213" s="243"/>
      <c r="P213" s="243"/>
      <c r="Q213" s="243"/>
      <c r="R213" s="243"/>
      <c r="S213" s="243"/>
      <c r="T213" s="244"/>
      <c r="AT213" s="245" t="s">
        <v>179</v>
      </c>
      <c r="AU213" s="245" t="s">
        <v>81</v>
      </c>
      <c r="AV213" s="15" t="s">
        <v>79</v>
      </c>
      <c r="AW213" s="15" t="s">
        <v>34</v>
      </c>
      <c r="AX213" s="15" t="s">
        <v>73</v>
      </c>
      <c r="AY213" s="245" t="s">
        <v>168</v>
      </c>
    </row>
    <row r="214" spans="2:51" s="12" customFormat="1" ht="12">
      <c r="B214" s="203"/>
      <c r="C214" s="204"/>
      <c r="D214" s="200" t="s">
        <v>179</v>
      </c>
      <c r="E214" s="205" t="s">
        <v>21</v>
      </c>
      <c r="F214" s="206" t="s">
        <v>298</v>
      </c>
      <c r="G214" s="204"/>
      <c r="H214" s="207">
        <v>60.72</v>
      </c>
      <c r="I214" s="208"/>
      <c r="J214" s="204"/>
      <c r="K214" s="204"/>
      <c r="L214" s="209"/>
      <c r="M214" s="210"/>
      <c r="N214" s="211"/>
      <c r="O214" s="211"/>
      <c r="P214" s="211"/>
      <c r="Q214" s="211"/>
      <c r="R214" s="211"/>
      <c r="S214" s="211"/>
      <c r="T214" s="212"/>
      <c r="AT214" s="213" t="s">
        <v>179</v>
      </c>
      <c r="AU214" s="213" t="s">
        <v>81</v>
      </c>
      <c r="AV214" s="12" t="s">
        <v>81</v>
      </c>
      <c r="AW214" s="12" t="s">
        <v>34</v>
      </c>
      <c r="AX214" s="12" t="s">
        <v>73</v>
      </c>
      <c r="AY214" s="213" t="s">
        <v>168</v>
      </c>
    </row>
    <row r="215" spans="2:51" s="13" customFormat="1" ht="12">
      <c r="B215" s="214"/>
      <c r="C215" s="215"/>
      <c r="D215" s="200" t="s">
        <v>179</v>
      </c>
      <c r="E215" s="216" t="s">
        <v>21</v>
      </c>
      <c r="F215" s="217" t="s">
        <v>181</v>
      </c>
      <c r="G215" s="215"/>
      <c r="H215" s="218">
        <v>210.72</v>
      </c>
      <c r="I215" s="219"/>
      <c r="J215" s="215"/>
      <c r="K215" s="215"/>
      <c r="L215" s="220"/>
      <c r="M215" s="221"/>
      <c r="N215" s="222"/>
      <c r="O215" s="222"/>
      <c r="P215" s="222"/>
      <c r="Q215" s="222"/>
      <c r="R215" s="222"/>
      <c r="S215" s="222"/>
      <c r="T215" s="223"/>
      <c r="AT215" s="224" t="s">
        <v>179</v>
      </c>
      <c r="AU215" s="224" t="s">
        <v>81</v>
      </c>
      <c r="AV215" s="13" t="s">
        <v>89</v>
      </c>
      <c r="AW215" s="13" t="s">
        <v>34</v>
      </c>
      <c r="AX215" s="13" t="s">
        <v>79</v>
      </c>
      <c r="AY215" s="224" t="s">
        <v>168</v>
      </c>
    </row>
    <row r="216" spans="2:65" s="1" customFormat="1" ht="16.5" customHeight="1">
      <c r="B216" s="35"/>
      <c r="C216" s="187" t="s">
        <v>329</v>
      </c>
      <c r="D216" s="187" t="s">
        <v>170</v>
      </c>
      <c r="E216" s="188" t="s">
        <v>330</v>
      </c>
      <c r="F216" s="189" t="s">
        <v>331</v>
      </c>
      <c r="G216" s="190" t="s">
        <v>117</v>
      </c>
      <c r="H216" s="191">
        <v>60.72</v>
      </c>
      <c r="I216" s="192"/>
      <c r="J216" s="193">
        <f>ROUND(I216*H216,2)</f>
        <v>0</v>
      </c>
      <c r="K216" s="189" t="s">
        <v>198</v>
      </c>
      <c r="L216" s="39"/>
      <c r="M216" s="194" t="s">
        <v>21</v>
      </c>
      <c r="N216" s="195" t="s">
        <v>44</v>
      </c>
      <c r="O216" s="64"/>
      <c r="P216" s="196">
        <f>O216*H216</f>
        <v>0</v>
      </c>
      <c r="Q216" s="196">
        <v>0</v>
      </c>
      <c r="R216" s="196">
        <f>Q216*H216</f>
        <v>0</v>
      </c>
      <c r="S216" s="196">
        <v>0</v>
      </c>
      <c r="T216" s="197">
        <f>S216*H216</f>
        <v>0</v>
      </c>
      <c r="AR216" s="198" t="s">
        <v>175</v>
      </c>
      <c r="AT216" s="198" t="s">
        <v>170</v>
      </c>
      <c r="AU216" s="198" t="s">
        <v>81</v>
      </c>
      <c r="AY216" s="18" t="s">
        <v>168</v>
      </c>
      <c r="BE216" s="199">
        <f>IF(N216="základní",J216,0)</f>
        <v>0</v>
      </c>
      <c r="BF216" s="199">
        <f>IF(N216="snížená",J216,0)</f>
        <v>0</v>
      </c>
      <c r="BG216" s="199">
        <f>IF(N216="zákl. přenesená",J216,0)</f>
        <v>0</v>
      </c>
      <c r="BH216" s="199">
        <f>IF(N216="sníž. přenesená",J216,0)</f>
        <v>0</v>
      </c>
      <c r="BI216" s="199">
        <f>IF(N216="nulová",J216,0)</f>
        <v>0</v>
      </c>
      <c r="BJ216" s="18" t="s">
        <v>79</v>
      </c>
      <c r="BK216" s="199">
        <f>ROUND(I216*H216,2)</f>
        <v>0</v>
      </c>
      <c r="BL216" s="18" t="s">
        <v>175</v>
      </c>
      <c r="BM216" s="198" t="s">
        <v>332</v>
      </c>
    </row>
    <row r="217" spans="2:47" s="1" customFormat="1" ht="39">
      <c r="B217" s="35"/>
      <c r="C217" s="36"/>
      <c r="D217" s="200" t="s">
        <v>177</v>
      </c>
      <c r="E217" s="36"/>
      <c r="F217" s="201" t="s">
        <v>333</v>
      </c>
      <c r="G217" s="36"/>
      <c r="H217" s="36"/>
      <c r="I217" s="117"/>
      <c r="J217" s="36"/>
      <c r="K217" s="36"/>
      <c r="L217" s="39"/>
      <c r="M217" s="202"/>
      <c r="N217" s="64"/>
      <c r="O217" s="64"/>
      <c r="P217" s="64"/>
      <c r="Q217" s="64"/>
      <c r="R217" s="64"/>
      <c r="S217" s="64"/>
      <c r="T217" s="65"/>
      <c r="AT217" s="18" t="s">
        <v>177</v>
      </c>
      <c r="AU217" s="18" t="s">
        <v>81</v>
      </c>
    </row>
    <row r="218" spans="2:51" s="12" customFormat="1" ht="12">
      <c r="B218" s="203"/>
      <c r="C218" s="204"/>
      <c r="D218" s="200" t="s">
        <v>179</v>
      </c>
      <c r="E218" s="205" t="s">
        <v>21</v>
      </c>
      <c r="F218" s="206" t="s">
        <v>334</v>
      </c>
      <c r="G218" s="204"/>
      <c r="H218" s="207">
        <v>60.72</v>
      </c>
      <c r="I218" s="208"/>
      <c r="J218" s="204"/>
      <c r="K218" s="204"/>
      <c r="L218" s="209"/>
      <c r="M218" s="210"/>
      <c r="N218" s="211"/>
      <c r="O218" s="211"/>
      <c r="P218" s="211"/>
      <c r="Q218" s="211"/>
      <c r="R218" s="211"/>
      <c r="S218" s="211"/>
      <c r="T218" s="212"/>
      <c r="AT218" s="213" t="s">
        <v>179</v>
      </c>
      <c r="AU218" s="213" t="s">
        <v>81</v>
      </c>
      <c r="AV218" s="12" t="s">
        <v>81</v>
      </c>
      <c r="AW218" s="12" t="s">
        <v>34</v>
      </c>
      <c r="AX218" s="12" t="s">
        <v>73</v>
      </c>
      <c r="AY218" s="213" t="s">
        <v>168</v>
      </c>
    </row>
    <row r="219" spans="2:51" s="13" customFormat="1" ht="12">
      <c r="B219" s="214"/>
      <c r="C219" s="215"/>
      <c r="D219" s="200" t="s">
        <v>179</v>
      </c>
      <c r="E219" s="216" t="s">
        <v>21</v>
      </c>
      <c r="F219" s="217" t="s">
        <v>181</v>
      </c>
      <c r="G219" s="215"/>
      <c r="H219" s="218">
        <v>60.72</v>
      </c>
      <c r="I219" s="219"/>
      <c r="J219" s="215"/>
      <c r="K219" s="215"/>
      <c r="L219" s="220"/>
      <c r="M219" s="221"/>
      <c r="N219" s="222"/>
      <c r="O219" s="222"/>
      <c r="P219" s="222"/>
      <c r="Q219" s="222"/>
      <c r="R219" s="222"/>
      <c r="S219" s="222"/>
      <c r="T219" s="223"/>
      <c r="AT219" s="224" t="s">
        <v>179</v>
      </c>
      <c r="AU219" s="224" t="s">
        <v>81</v>
      </c>
      <c r="AV219" s="13" t="s">
        <v>89</v>
      </c>
      <c r="AW219" s="13" t="s">
        <v>34</v>
      </c>
      <c r="AX219" s="13" t="s">
        <v>79</v>
      </c>
      <c r="AY219" s="224" t="s">
        <v>168</v>
      </c>
    </row>
    <row r="220" spans="2:65" s="1" customFormat="1" ht="16.5" customHeight="1">
      <c r="B220" s="35"/>
      <c r="C220" s="187" t="s">
        <v>335</v>
      </c>
      <c r="D220" s="187" t="s">
        <v>170</v>
      </c>
      <c r="E220" s="188" t="s">
        <v>336</v>
      </c>
      <c r="F220" s="189" t="s">
        <v>337</v>
      </c>
      <c r="G220" s="190" t="s">
        <v>117</v>
      </c>
      <c r="H220" s="191">
        <v>121.44</v>
      </c>
      <c r="I220" s="192"/>
      <c r="J220" s="193">
        <f>ROUND(I220*H220,2)</f>
        <v>0</v>
      </c>
      <c r="K220" s="189" t="s">
        <v>198</v>
      </c>
      <c r="L220" s="39"/>
      <c r="M220" s="194" t="s">
        <v>21</v>
      </c>
      <c r="N220" s="195" t="s">
        <v>44</v>
      </c>
      <c r="O220" s="64"/>
      <c r="P220" s="196">
        <f>O220*H220</f>
        <v>0</v>
      </c>
      <c r="Q220" s="196">
        <v>0</v>
      </c>
      <c r="R220" s="196">
        <f>Q220*H220</f>
        <v>0</v>
      </c>
      <c r="S220" s="196">
        <v>0</v>
      </c>
      <c r="T220" s="197">
        <f>S220*H220</f>
        <v>0</v>
      </c>
      <c r="AR220" s="198" t="s">
        <v>175</v>
      </c>
      <c r="AT220" s="198" t="s">
        <v>170</v>
      </c>
      <c r="AU220" s="198" t="s">
        <v>81</v>
      </c>
      <c r="AY220" s="18" t="s">
        <v>168</v>
      </c>
      <c r="BE220" s="199">
        <f>IF(N220="základní",J220,0)</f>
        <v>0</v>
      </c>
      <c r="BF220" s="199">
        <f>IF(N220="snížená",J220,0)</f>
        <v>0</v>
      </c>
      <c r="BG220" s="199">
        <f>IF(N220="zákl. přenesená",J220,0)</f>
        <v>0</v>
      </c>
      <c r="BH220" s="199">
        <f>IF(N220="sníž. přenesená",J220,0)</f>
        <v>0</v>
      </c>
      <c r="BI220" s="199">
        <f>IF(N220="nulová",J220,0)</f>
        <v>0</v>
      </c>
      <c r="BJ220" s="18" t="s">
        <v>79</v>
      </c>
      <c r="BK220" s="199">
        <f>ROUND(I220*H220,2)</f>
        <v>0</v>
      </c>
      <c r="BL220" s="18" t="s">
        <v>175</v>
      </c>
      <c r="BM220" s="198" t="s">
        <v>338</v>
      </c>
    </row>
    <row r="221" spans="2:47" s="1" customFormat="1" ht="39">
      <c r="B221" s="35"/>
      <c r="C221" s="36"/>
      <c r="D221" s="200" t="s">
        <v>177</v>
      </c>
      <c r="E221" s="36"/>
      <c r="F221" s="201" t="s">
        <v>333</v>
      </c>
      <c r="G221" s="36"/>
      <c r="H221" s="36"/>
      <c r="I221" s="117"/>
      <c r="J221" s="36"/>
      <c r="K221" s="36"/>
      <c r="L221" s="39"/>
      <c r="M221" s="202"/>
      <c r="N221" s="64"/>
      <c r="O221" s="64"/>
      <c r="P221" s="64"/>
      <c r="Q221" s="64"/>
      <c r="R221" s="64"/>
      <c r="S221" s="64"/>
      <c r="T221" s="65"/>
      <c r="AT221" s="18" t="s">
        <v>177</v>
      </c>
      <c r="AU221" s="18" t="s">
        <v>81</v>
      </c>
    </row>
    <row r="222" spans="2:51" s="12" customFormat="1" ht="12">
      <c r="B222" s="203"/>
      <c r="C222" s="204"/>
      <c r="D222" s="200" t="s">
        <v>179</v>
      </c>
      <c r="E222" s="205" t="s">
        <v>21</v>
      </c>
      <c r="F222" s="206" t="s">
        <v>339</v>
      </c>
      <c r="G222" s="204"/>
      <c r="H222" s="207">
        <v>121.44</v>
      </c>
      <c r="I222" s="208"/>
      <c r="J222" s="204"/>
      <c r="K222" s="204"/>
      <c r="L222" s="209"/>
      <c r="M222" s="210"/>
      <c r="N222" s="211"/>
      <c r="O222" s="211"/>
      <c r="P222" s="211"/>
      <c r="Q222" s="211"/>
      <c r="R222" s="211"/>
      <c r="S222" s="211"/>
      <c r="T222" s="212"/>
      <c r="AT222" s="213" t="s">
        <v>179</v>
      </c>
      <c r="AU222" s="213" t="s">
        <v>81</v>
      </c>
      <c r="AV222" s="12" t="s">
        <v>81</v>
      </c>
      <c r="AW222" s="12" t="s">
        <v>34</v>
      </c>
      <c r="AX222" s="12" t="s">
        <v>79</v>
      </c>
      <c r="AY222" s="213" t="s">
        <v>168</v>
      </c>
    </row>
    <row r="223" spans="2:65" s="1" customFormat="1" ht="24" customHeight="1">
      <c r="B223" s="35"/>
      <c r="C223" s="187" t="s">
        <v>340</v>
      </c>
      <c r="D223" s="187" t="s">
        <v>170</v>
      </c>
      <c r="E223" s="188" t="s">
        <v>341</v>
      </c>
      <c r="F223" s="189" t="s">
        <v>342</v>
      </c>
      <c r="G223" s="190" t="s">
        <v>117</v>
      </c>
      <c r="H223" s="191">
        <v>14.083</v>
      </c>
      <c r="I223" s="192"/>
      <c r="J223" s="193">
        <f>ROUND(I223*H223,2)</f>
        <v>0</v>
      </c>
      <c r="K223" s="189" t="s">
        <v>198</v>
      </c>
      <c r="L223" s="39"/>
      <c r="M223" s="194" t="s">
        <v>21</v>
      </c>
      <c r="N223" s="195" t="s">
        <v>44</v>
      </c>
      <c r="O223" s="64"/>
      <c r="P223" s="196">
        <f>O223*H223</f>
        <v>0</v>
      </c>
      <c r="Q223" s="196">
        <v>0</v>
      </c>
      <c r="R223" s="196">
        <f>Q223*H223</f>
        <v>0</v>
      </c>
      <c r="S223" s="196">
        <v>0.025</v>
      </c>
      <c r="T223" s="197">
        <f>S223*H223</f>
        <v>0.352075</v>
      </c>
      <c r="AR223" s="198" t="s">
        <v>175</v>
      </c>
      <c r="AT223" s="198" t="s">
        <v>170</v>
      </c>
      <c r="AU223" s="198" t="s">
        <v>81</v>
      </c>
      <c r="AY223" s="18" t="s">
        <v>168</v>
      </c>
      <c r="BE223" s="199">
        <f>IF(N223="základní",J223,0)</f>
        <v>0</v>
      </c>
      <c r="BF223" s="199">
        <f>IF(N223="snížená",J223,0)</f>
        <v>0</v>
      </c>
      <c r="BG223" s="199">
        <f>IF(N223="zákl. přenesená",J223,0)</f>
        <v>0</v>
      </c>
      <c r="BH223" s="199">
        <f>IF(N223="sníž. přenesená",J223,0)</f>
        <v>0</v>
      </c>
      <c r="BI223" s="199">
        <f>IF(N223="nulová",J223,0)</f>
        <v>0</v>
      </c>
      <c r="BJ223" s="18" t="s">
        <v>79</v>
      </c>
      <c r="BK223" s="199">
        <f>ROUND(I223*H223,2)</f>
        <v>0</v>
      </c>
      <c r="BL223" s="18" t="s">
        <v>175</v>
      </c>
      <c r="BM223" s="198" t="s">
        <v>343</v>
      </c>
    </row>
    <row r="224" spans="2:47" s="1" customFormat="1" ht="39">
      <c r="B224" s="35"/>
      <c r="C224" s="36"/>
      <c r="D224" s="200" t="s">
        <v>177</v>
      </c>
      <c r="E224" s="36"/>
      <c r="F224" s="201" t="s">
        <v>344</v>
      </c>
      <c r="G224" s="36"/>
      <c r="H224" s="36"/>
      <c r="I224" s="117"/>
      <c r="J224" s="36"/>
      <c r="K224" s="36"/>
      <c r="L224" s="39"/>
      <c r="M224" s="202"/>
      <c r="N224" s="64"/>
      <c r="O224" s="64"/>
      <c r="P224" s="64"/>
      <c r="Q224" s="64"/>
      <c r="R224" s="64"/>
      <c r="S224" s="64"/>
      <c r="T224" s="65"/>
      <c r="AT224" s="18" t="s">
        <v>177</v>
      </c>
      <c r="AU224" s="18" t="s">
        <v>81</v>
      </c>
    </row>
    <row r="225" spans="2:51" s="12" customFormat="1" ht="12">
      <c r="B225" s="203"/>
      <c r="C225" s="204"/>
      <c r="D225" s="200" t="s">
        <v>179</v>
      </c>
      <c r="E225" s="205" t="s">
        <v>21</v>
      </c>
      <c r="F225" s="206" t="s">
        <v>345</v>
      </c>
      <c r="G225" s="204"/>
      <c r="H225" s="207">
        <v>14.083</v>
      </c>
      <c r="I225" s="208"/>
      <c r="J225" s="204"/>
      <c r="K225" s="204"/>
      <c r="L225" s="209"/>
      <c r="M225" s="210"/>
      <c r="N225" s="211"/>
      <c r="O225" s="211"/>
      <c r="P225" s="211"/>
      <c r="Q225" s="211"/>
      <c r="R225" s="211"/>
      <c r="S225" s="211"/>
      <c r="T225" s="212"/>
      <c r="AT225" s="213" t="s">
        <v>179</v>
      </c>
      <c r="AU225" s="213" t="s">
        <v>81</v>
      </c>
      <c r="AV225" s="12" t="s">
        <v>81</v>
      </c>
      <c r="AW225" s="12" t="s">
        <v>34</v>
      </c>
      <c r="AX225" s="12" t="s">
        <v>79</v>
      </c>
      <c r="AY225" s="213" t="s">
        <v>168</v>
      </c>
    </row>
    <row r="226" spans="2:65" s="1" customFormat="1" ht="16.5" customHeight="1">
      <c r="B226" s="35"/>
      <c r="C226" s="187" t="s">
        <v>249</v>
      </c>
      <c r="D226" s="187" t="s">
        <v>170</v>
      </c>
      <c r="E226" s="188" t="s">
        <v>346</v>
      </c>
      <c r="F226" s="189" t="s">
        <v>347</v>
      </c>
      <c r="G226" s="190" t="s">
        <v>117</v>
      </c>
      <c r="H226" s="191">
        <v>6.066</v>
      </c>
      <c r="I226" s="192"/>
      <c r="J226" s="193">
        <f>ROUND(I226*H226,2)</f>
        <v>0</v>
      </c>
      <c r="K226" s="189" t="s">
        <v>174</v>
      </c>
      <c r="L226" s="39"/>
      <c r="M226" s="194" t="s">
        <v>21</v>
      </c>
      <c r="N226" s="195" t="s">
        <v>44</v>
      </c>
      <c r="O226" s="64"/>
      <c r="P226" s="196">
        <f>O226*H226</f>
        <v>0</v>
      </c>
      <c r="Q226" s="196">
        <v>0</v>
      </c>
      <c r="R226" s="196">
        <f>Q226*H226</f>
        <v>0</v>
      </c>
      <c r="S226" s="196">
        <v>0.043</v>
      </c>
      <c r="T226" s="197">
        <f>S226*H226</f>
        <v>0.26083799999999996</v>
      </c>
      <c r="AR226" s="198" t="s">
        <v>175</v>
      </c>
      <c r="AT226" s="198" t="s">
        <v>170</v>
      </c>
      <c r="AU226" s="198" t="s">
        <v>81</v>
      </c>
      <c r="AY226" s="18" t="s">
        <v>168</v>
      </c>
      <c r="BE226" s="199">
        <f>IF(N226="základní",J226,0)</f>
        <v>0</v>
      </c>
      <c r="BF226" s="199">
        <f>IF(N226="snížená",J226,0)</f>
        <v>0</v>
      </c>
      <c r="BG226" s="199">
        <f>IF(N226="zákl. přenesená",J226,0)</f>
        <v>0</v>
      </c>
      <c r="BH226" s="199">
        <f>IF(N226="sníž. přenesená",J226,0)</f>
        <v>0</v>
      </c>
      <c r="BI226" s="199">
        <f>IF(N226="nulová",J226,0)</f>
        <v>0</v>
      </c>
      <c r="BJ226" s="18" t="s">
        <v>79</v>
      </c>
      <c r="BK226" s="199">
        <f>ROUND(I226*H226,2)</f>
        <v>0</v>
      </c>
      <c r="BL226" s="18" t="s">
        <v>175</v>
      </c>
      <c r="BM226" s="198" t="s">
        <v>348</v>
      </c>
    </row>
    <row r="227" spans="2:47" s="1" customFormat="1" ht="48.75">
      <c r="B227" s="35"/>
      <c r="C227" s="36"/>
      <c r="D227" s="200" t="s">
        <v>177</v>
      </c>
      <c r="E227" s="36"/>
      <c r="F227" s="201" t="s">
        <v>349</v>
      </c>
      <c r="G227" s="36"/>
      <c r="H227" s="36"/>
      <c r="I227" s="117"/>
      <c r="J227" s="36"/>
      <c r="K227" s="36"/>
      <c r="L227" s="39"/>
      <c r="M227" s="202"/>
      <c r="N227" s="64"/>
      <c r="O227" s="64"/>
      <c r="P227" s="64"/>
      <c r="Q227" s="64"/>
      <c r="R227" s="64"/>
      <c r="S227" s="64"/>
      <c r="T227" s="65"/>
      <c r="AT227" s="18" t="s">
        <v>177</v>
      </c>
      <c r="AU227" s="18" t="s">
        <v>81</v>
      </c>
    </row>
    <row r="228" spans="2:51" s="12" customFormat="1" ht="12">
      <c r="B228" s="203"/>
      <c r="C228" s="204"/>
      <c r="D228" s="200" t="s">
        <v>179</v>
      </c>
      <c r="E228" s="205" t="s">
        <v>21</v>
      </c>
      <c r="F228" s="206" t="s">
        <v>350</v>
      </c>
      <c r="G228" s="204"/>
      <c r="H228" s="207">
        <v>6.066</v>
      </c>
      <c r="I228" s="208"/>
      <c r="J228" s="204"/>
      <c r="K228" s="204"/>
      <c r="L228" s="209"/>
      <c r="M228" s="210"/>
      <c r="N228" s="211"/>
      <c r="O228" s="211"/>
      <c r="P228" s="211"/>
      <c r="Q228" s="211"/>
      <c r="R228" s="211"/>
      <c r="S228" s="211"/>
      <c r="T228" s="212"/>
      <c r="AT228" s="213" t="s">
        <v>179</v>
      </c>
      <c r="AU228" s="213" t="s">
        <v>81</v>
      </c>
      <c r="AV228" s="12" t="s">
        <v>81</v>
      </c>
      <c r="AW228" s="12" t="s">
        <v>34</v>
      </c>
      <c r="AX228" s="12" t="s">
        <v>79</v>
      </c>
      <c r="AY228" s="213" t="s">
        <v>168</v>
      </c>
    </row>
    <row r="229" spans="2:65" s="1" customFormat="1" ht="24" customHeight="1">
      <c r="B229" s="35"/>
      <c r="C229" s="187" t="s">
        <v>351</v>
      </c>
      <c r="D229" s="187" t="s">
        <v>170</v>
      </c>
      <c r="E229" s="188" t="s">
        <v>352</v>
      </c>
      <c r="F229" s="189" t="s">
        <v>353</v>
      </c>
      <c r="G229" s="190" t="s">
        <v>354</v>
      </c>
      <c r="H229" s="191">
        <v>0.096</v>
      </c>
      <c r="I229" s="192"/>
      <c r="J229" s="193">
        <f>ROUND(I229*H229,2)</f>
        <v>0</v>
      </c>
      <c r="K229" s="189" t="s">
        <v>198</v>
      </c>
      <c r="L229" s="39"/>
      <c r="M229" s="194" t="s">
        <v>21</v>
      </c>
      <c r="N229" s="195" t="s">
        <v>44</v>
      </c>
      <c r="O229" s="64"/>
      <c r="P229" s="196">
        <f>O229*H229</f>
        <v>0</v>
      </c>
      <c r="Q229" s="196">
        <v>0</v>
      </c>
      <c r="R229" s="196">
        <f>Q229*H229</f>
        <v>0</v>
      </c>
      <c r="S229" s="196">
        <v>1.8</v>
      </c>
      <c r="T229" s="197">
        <f>S229*H229</f>
        <v>0.1728</v>
      </c>
      <c r="AR229" s="198" t="s">
        <v>175</v>
      </c>
      <c r="AT229" s="198" t="s">
        <v>170</v>
      </c>
      <c r="AU229" s="198" t="s">
        <v>81</v>
      </c>
      <c r="AY229" s="18" t="s">
        <v>168</v>
      </c>
      <c r="BE229" s="199">
        <f>IF(N229="základní",J229,0)</f>
        <v>0</v>
      </c>
      <c r="BF229" s="199">
        <f>IF(N229="snížená",J229,0)</f>
        <v>0</v>
      </c>
      <c r="BG229" s="199">
        <f>IF(N229="zákl. přenesená",J229,0)</f>
        <v>0</v>
      </c>
      <c r="BH229" s="199">
        <f>IF(N229="sníž. přenesená",J229,0)</f>
        <v>0</v>
      </c>
      <c r="BI229" s="199">
        <f>IF(N229="nulová",J229,0)</f>
        <v>0</v>
      </c>
      <c r="BJ229" s="18" t="s">
        <v>79</v>
      </c>
      <c r="BK229" s="199">
        <f>ROUND(I229*H229,2)</f>
        <v>0</v>
      </c>
      <c r="BL229" s="18" t="s">
        <v>175</v>
      </c>
      <c r="BM229" s="198" t="s">
        <v>355</v>
      </c>
    </row>
    <row r="230" spans="2:51" s="12" customFormat="1" ht="12">
      <c r="B230" s="203"/>
      <c r="C230" s="204"/>
      <c r="D230" s="200" t="s">
        <v>179</v>
      </c>
      <c r="E230" s="205" t="s">
        <v>21</v>
      </c>
      <c r="F230" s="206" t="s">
        <v>356</v>
      </c>
      <c r="G230" s="204"/>
      <c r="H230" s="207">
        <v>0.096</v>
      </c>
      <c r="I230" s="208"/>
      <c r="J230" s="204"/>
      <c r="K230" s="204"/>
      <c r="L230" s="209"/>
      <c r="M230" s="210"/>
      <c r="N230" s="211"/>
      <c r="O230" s="211"/>
      <c r="P230" s="211"/>
      <c r="Q230" s="211"/>
      <c r="R230" s="211"/>
      <c r="S230" s="211"/>
      <c r="T230" s="212"/>
      <c r="AT230" s="213" t="s">
        <v>179</v>
      </c>
      <c r="AU230" s="213" t="s">
        <v>81</v>
      </c>
      <c r="AV230" s="12" t="s">
        <v>81</v>
      </c>
      <c r="AW230" s="12" t="s">
        <v>34</v>
      </c>
      <c r="AX230" s="12" t="s">
        <v>79</v>
      </c>
      <c r="AY230" s="213" t="s">
        <v>168</v>
      </c>
    </row>
    <row r="231" spans="2:65" s="1" customFormat="1" ht="24" customHeight="1">
      <c r="B231" s="35"/>
      <c r="C231" s="187" t="s">
        <v>357</v>
      </c>
      <c r="D231" s="187" t="s">
        <v>170</v>
      </c>
      <c r="E231" s="188" t="s">
        <v>358</v>
      </c>
      <c r="F231" s="189" t="s">
        <v>359</v>
      </c>
      <c r="G231" s="190" t="s">
        <v>354</v>
      </c>
      <c r="H231" s="191">
        <v>0.48</v>
      </c>
      <c r="I231" s="192"/>
      <c r="J231" s="193">
        <f>ROUND(I231*H231,2)</f>
        <v>0</v>
      </c>
      <c r="K231" s="189" t="s">
        <v>198</v>
      </c>
      <c r="L231" s="39"/>
      <c r="M231" s="194" t="s">
        <v>21</v>
      </c>
      <c r="N231" s="195" t="s">
        <v>44</v>
      </c>
      <c r="O231" s="64"/>
      <c r="P231" s="196">
        <f>O231*H231</f>
        <v>0</v>
      </c>
      <c r="Q231" s="196">
        <v>0</v>
      </c>
      <c r="R231" s="196">
        <f>Q231*H231</f>
        <v>0</v>
      </c>
      <c r="S231" s="196">
        <v>1.8</v>
      </c>
      <c r="T231" s="197">
        <f>S231*H231</f>
        <v>0.864</v>
      </c>
      <c r="AR231" s="198" t="s">
        <v>175</v>
      </c>
      <c r="AT231" s="198" t="s">
        <v>170</v>
      </c>
      <c r="AU231" s="198" t="s">
        <v>81</v>
      </c>
      <c r="AY231" s="18" t="s">
        <v>168</v>
      </c>
      <c r="BE231" s="199">
        <f>IF(N231="základní",J231,0)</f>
        <v>0</v>
      </c>
      <c r="BF231" s="199">
        <f>IF(N231="snížená",J231,0)</f>
        <v>0</v>
      </c>
      <c r="BG231" s="199">
        <f>IF(N231="zákl. přenesená",J231,0)</f>
        <v>0</v>
      </c>
      <c r="BH231" s="199">
        <f>IF(N231="sníž. přenesená",J231,0)</f>
        <v>0</v>
      </c>
      <c r="BI231" s="199">
        <f>IF(N231="nulová",J231,0)</f>
        <v>0</v>
      </c>
      <c r="BJ231" s="18" t="s">
        <v>79</v>
      </c>
      <c r="BK231" s="199">
        <f>ROUND(I231*H231,2)</f>
        <v>0</v>
      </c>
      <c r="BL231" s="18" t="s">
        <v>175</v>
      </c>
      <c r="BM231" s="198" t="s">
        <v>360</v>
      </c>
    </row>
    <row r="232" spans="2:51" s="12" customFormat="1" ht="12">
      <c r="B232" s="203"/>
      <c r="C232" s="204"/>
      <c r="D232" s="200" t="s">
        <v>179</v>
      </c>
      <c r="E232" s="205" t="s">
        <v>21</v>
      </c>
      <c r="F232" s="206" t="s">
        <v>361</v>
      </c>
      <c r="G232" s="204"/>
      <c r="H232" s="207">
        <v>0.48</v>
      </c>
      <c r="I232" s="208"/>
      <c r="J232" s="204"/>
      <c r="K232" s="204"/>
      <c r="L232" s="209"/>
      <c r="M232" s="210"/>
      <c r="N232" s="211"/>
      <c r="O232" s="211"/>
      <c r="P232" s="211"/>
      <c r="Q232" s="211"/>
      <c r="R232" s="211"/>
      <c r="S232" s="211"/>
      <c r="T232" s="212"/>
      <c r="AT232" s="213" t="s">
        <v>179</v>
      </c>
      <c r="AU232" s="213" t="s">
        <v>81</v>
      </c>
      <c r="AV232" s="12" t="s">
        <v>81</v>
      </c>
      <c r="AW232" s="12" t="s">
        <v>34</v>
      </c>
      <c r="AX232" s="12" t="s">
        <v>79</v>
      </c>
      <c r="AY232" s="213" t="s">
        <v>168</v>
      </c>
    </row>
    <row r="233" spans="2:65" s="1" customFormat="1" ht="24" customHeight="1">
      <c r="B233" s="35"/>
      <c r="C233" s="187" t="s">
        <v>362</v>
      </c>
      <c r="D233" s="187" t="s">
        <v>170</v>
      </c>
      <c r="E233" s="188" t="s">
        <v>363</v>
      </c>
      <c r="F233" s="189" t="s">
        <v>364</v>
      </c>
      <c r="G233" s="190" t="s">
        <v>191</v>
      </c>
      <c r="H233" s="191">
        <v>100</v>
      </c>
      <c r="I233" s="192"/>
      <c r="J233" s="193">
        <f>ROUND(I233*H233,2)</f>
        <v>0</v>
      </c>
      <c r="K233" s="189" t="s">
        <v>198</v>
      </c>
      <c r="L233" s="39"/>
      <c r="M233" s="194" t="s">
        <v>21</v>
      </c>
      <c r="N233" s="195" t="s">
        <v>44</v>
      </c>
      <c r="O233" s="64"/>
      <c r="P233" s="196">
        <f>O233*H233</f>
        <v>0</v>
      </c>
      <c r="Q233" s="196">
        <v>0</v>
      </c>
      <c r="R233" s="196">
        <f>Q233*H233</f>
        <v>0</v>
      </c>
      <c r="S233" s="196">
        <v>0</v>
      </c>
      <c r="T233" s="197">
        <f>S233*H233</f>
        <v>0</v>
      </c>
      <c r="AR233" s="198" t="s">
        <v>175</v>
      </c>
      <c r="AT233" s="198" t="s">
        <v>170</v>
      </c>
      <c r="AU233" s="198" t="s">
        <v>81</v>
      </c>
      <c r="AY233" s="18" t="s">
        <v>168</v>
      </c>
      <c r="BE233" s="199">
        <f>IF(N233="základní",J233,0)</f>
        <v>0</v>
      </c>
      <c r="BF233" s="199">
        <f>IF(N233="snížená",J233,0)</f>
        <v>0</v>
      </c>
      <c r="BG233" s="199">
        <f>IF(N233="zákl. přenesená",J233,0)</f>
        <v>0</v>
      </c>
      <c r="BH233" s="199">
        <f>IF(N233="sníž. přenesená",J233,0)</f>
        <v>0</v>
      </c>
      <c r="BI233" s="199">
        <f>IF(N233="nulová",J233,0)</f>
        <v>0</v>
      </c>
      <c r="BJ233" s="18" t="s">
        <v>79</v>
      </c>
      <c r="BK233" s="199">
        <f>ROUND(I233*H233,2)</f>
        <v>0</v>
      </c>
      <c r="BL233" s="18" t="s">
        <v>175</v>
      </c>
      <c r="BM233" s="198" t="s">
        <v>365</v>
      </c>
    </row>
    <row r="234" spans="2:51" s="12" customFormat="1" ht="12">
      <c r="B234" s="203"/>
      <c r="C234" s="204"/>
      <c r="D234" s="200" t="s">
        <v>179</v>
      </c>
      <c r="E234" s="205" t="s">
        <v>21</v>
      </c>
      <c r="F234" s="206" t="s">
        <v>230</v>
      </c>
      <c r="G234" s="204"/>
      <c r="H234" s="207">
        <v>100</v>
      </c>
      <c r="I234" s="208"/>
      <c r="J234" s="204"/>
      <c r="K234" s="204"/>
      <c r="L234" s="209"/>
      <c r="M234" s="210"/>
      <c r="N234" s="211"/>
      <c r="O234" s="211"/>
      <c r="P234" s="211"/>
      <c r="Q234" s="211"/>
      <c r="R234" s="211"/>
      <c r="S234" s="211"/>
      <c r="T234" s="212"/>
      <c r="AT234" s="213" t="s">
        <v>179</v>
      </c>
      <c r="AU234" s="213" t="s">
        <v>81</v>
      </c>
      <c r="AV234" s="12" t="s">
        <v>81</v>
      </c>
      <c r="AW234" s="12" t="s">
        <v>34</v>
      </c>
      <c r="AX234" s="12" t="s">
        <v>79</v>
      </c>
      <c r="AY234" s="213" t="s">
        <v>168</v>
      </c>
    </row>
    <row r="235" spans="2:65" s="1" customFormat="1" ht="24" customHeight="1">
      <c r="B235" s="35"/>
      <c r="C235" s="187" t="s">
        <v>366</v>
      </c>
      <c r="D235" s="187" t="s">
        <v>170</v>
      </c>
      <c r="E235" s="188" t="s">
        <v>367</v>
      </c>
      <c r="F235" s="189" t="s">
        <v>368</v>
      </c>
      <c r="G235" s="190" t="s">
        <v>121</v>
      </c>
      <c r="H235" s="191">
        <v>3</v>
      </c>
      <c r="I235" s="192"/>
      <c r="J235" s="193">
        <f>ROUND(I235*H235,2)</f>
        <v>0</v>
      </c>
      <c r="K235" s="189" t="s">
        <v>174</v>
      </c>
      <c r="L235" s="39"/>
      <c r="M235" s="194" t="s">
        <v>21</v>
      </c>
      <c r="N235" s="195" t="s">
        <v>44</v>
      </c>
      <c r="O235" s="64"/>
      <c r="P235" s="196">
        <f>O235*H235</f>
        <v>0</v>
      </c>
      <c r="Q235" s="196">
        <v>0</v>
      </c>
      <c r="R235" s="196">
        <f>Q235*H235</f>
        <v>0</v>
      </c>
      <c r="S235" s="196">
        <v>0.042</v>
      </c>
      <c r="T235" s="197">
        <f>S235*H235</f>
        <v>0.126</v>
      </c>
      <c r="AR235" s="198" t="s">
        <v>175</v>
      </c>
      <c r="AT235" s="198" t="s">
        <v>170</v>
      </c>
      <c r="AU235" s="198" t="s">
        <v>81</v>
      </c>
      <c r="AY235" s="18" t="s">
        <v>168</v>
      </c>
      <c r="BE235" s="199">
        <f>IF(N235="základní",J235,0)</f>
        <v>0</v>
      </c>
      <c r="BF235" s="199">
        <f>IF(N235="snížená",J235,0)</f>
        <v>0</v>
      </c>
      <c r="BG235" s="199">
        <f>IF(N235="zákl. přenesená",J235,0)</f>
        <v>0</v>
      </c>
      <c r="BH235" s="199">
        <f>IF(N235="sníž. přenesená",J235,0)</f>
        <v>0</v>
      </c>
      <c r="BI235" s="199">
        <f>IF(N235="nulová",J235,0)</f>
        <v>0</v>
      </c>
      <c r="BJ235" s="18" t="s">
        <v>79</v>
      </c>
      <c r="BK235" s="199">
        <f>ROUND(I235*H235,2)</f>
        <v>0</v>
      </c>
      <c r="BL235" s="18" t="s">
        <v>175</v>
      </c>
      <c r="BM235" s="198" t="s">
        <v>369</v>
      </c>
    </row>
    <row r="236" spans="2:51" s="12" customFormat="1" ht="12">
      <c r="B236" s="203"/>
      <c r="C236" s="204"/>
      <c r="D236" s="200" t="s">
        <v>179</v>
      </c>
      <c r="E236" s="205" t="s">
        <v>21</v>
      </c>
      <c r="F236" s="206" t="s">
        <v>370</v>
      </c>
      <c r="G236" s="204"/>
      <c r="H236" s="207">
        <v>3</v>
      </c>
      <c r="I236" s="208"/>
      <c r="J236" s="204"/>
      <c r="K236" s="204"/>
      <c r="L236" s="209"/>
      <c r="M236" s="210"/>
      <c r="N236" s="211"/>
      <c r="O236" s="211"/>
      <c r="P236" s="211"/>
      <c r="Q236" s="211"/>
      <c r="R236" s="211"/>
      <c r="S236" s="211"/>
      <c r="T236" s="212"/>
      <c r="AT236" s="213" t="s">
        <v>179</v>
      </c>
      <c r="AU236" s="213" t="s">
        <v>81</v>
      </c>
      <c r="AV236" s="12" t="s">
        <v>81</v>
      </c>
      <c r="AW236" s="12" t="s">
        <v>34</v>
      </c>
      <c r="AX236" s="12" t="s">
        <v>73</v>
      </c>
      <c r="AY236" s="213" t="s">
        <v>168</v>
      </c>
    </row>
    <row r="237" spans="2:51" s="13" customFormat="1" ht="12">
      <c r="B237" s="214"/>
      <c r="C237" s="215"/>
      <c r="D237" s="200" t="s">
        <v>179</v>
      </c>
      <c r="E237" s="216" t="s">
        <v>21</v>
      </c>
      <c r="F237" s="217" t="s">
        <v>181</v>
      </c>
      <c r="G237" s="215"/>
      <c r="H237" s="218">
        <v>3</v>
      </c>
      <c r="I237" s="219"/>
      <c r="J237" s="215"/>
      <c r="K237" s="215"/>
      <c r="L237" s="220"/>
      <c r="M237" s="221"/>
      <c r="N237" s="222"/>
      <c r="O237" s="222"/>
      <c r="P237" s="222"/>
      <c r="Q237" s="222"/>
      <c r="R237" s="222"/>
      <c r="S237" s="222"/>
      <c r="T237" s="223"/>
      <c r="AT237" s="224" t="s">
        <v>179</v>
      </c>
      <c r="AU237" s="224" t="s">
        <v>81</v>
      </c>
      <c r="AV237" s="13" t="s">
        <v>89</v>
      </c>
      <c r="AW237" s="13" t="s">
        <v>34</v>
      </c>
      <c r="AX237" s="13" t="s">
        <v>73</v>
      </c>
      <c r="AY237" s="224" t="s">
        <v>168</v>
      </c>
    </row>
    <row r="238" spans="2:51" s="14" customFormat="1" ht="12">
      <c r="B238" s="225"/>
      <c r="C238" s="226"/>
      <c r="D238" s="200" t="s">
        <v>179</v>
      </c>
      <c r="E238" s="227" t="s">
        <v>21</v>
      </c>
      <c r="F238" s="228" t="s">
        <v>183</v>
      </c>
      <c r="G238" s="226"/>
      <c r="H238" s="229">
        <v>3</v>
      </c>
      <c r="I238" s="230"/>
      <c r="J238" s="226"/>
      <c r="K238" s="226"/>
      <c r="L238" s="231"/>
      <c r="M238" s="232"/>
      <c r="N238" s="233"/>
      <c r="O238" s="233"/>
      <c r="P238" s="233"/>
      <c r="Q238" s="233"/>
      <c r="R238" s="233"/>
      <c r="S238" s="233"/>
      <c r="T238" s="234"/>
      <c r="AT238" s="235" t="s">
        <v>179</v>
      </c>
      <c r="AU238" s="235" t="s">
        <v>81</v>
      </c>
      <c r="AV238" s="14" t="s">
        <v>175</v>
      </c>
      <c r="AW238" s="14" t="s">
        <v>34</v>
      </c>
      <c r="AX238" s="14" t="s">
        <v>79</v>
      </c>
      <c r="AY238" s="235" t="s">
        <v>168</v>
      </c>
    </row>
    <row r="239" spans="2:65" s="1" customFormat="1" ht="16.5" customHeight="1">
      <c r="B239" s="35"/>
      <c r="C239" s="187" t="s">
        <v>371</v>
      </c>
      <c r="D239" s="187" t="s">
        <v>170</v>
      </c>
      <c r="E239" s="188" t="s">
        <v>372</v>
      </c>
      <c r="F239" s="189" t="s">
        <v>373</v>
      </c>
      <c r="G239" s="190" t="s">
        <v>121</v>
      </c>
      <c r="H239" s="191">
        <v>75</v>
      </c>
      <c r="I239" s="192"/>
      <c r="J239" s="193">
        <f>ROUND(I239*H239,2)</f>
        <v>0</v>
      </c>
      <c r="K239" s="189" t="s">
        <v>198</v>
      </c>
      <c r="L239" s="39"/>
      <c r="M239" s="194" t="s">
        <v>21</v>
      </c>
      <c r="N239" s="195" t="s">
        <v>44</v>
      </c>
      <c r="O239" s="64"/>
      <c r="P239" s="196">
        <f>O239*H239</f>
        <v>0</v>
      </c>
      <c r="Q239" s="196">
        <v>0</v>
      </c>
      <c r="R239" s="196">
        <f>Q239*H239</f>
        <v>0</v>
      </c>
      <c r="S239" s="196">
        <v>0.001</v>
      </c>
      <c r="T239" s="197">
        <f>S239*H239</f>
        <v>0.075</v>
      </c>
      <c r="AR239" s="198" t="s">
        <v>175</v>
      </c>
      <c r="AT239" s="198" t="s">
        <v>170</v>
      </c>
      <c r="AU239" s="198" t="s">
        <v>81</v>
      </c>
      <c r="AY239" s="18" t="s">
        <v>168</v>
      </c>
      <c r="BE239" s="199">
        <f>IF(N239="základní",J239,0)</f>
        <v>0</v>
      </c>
      <c r="BF239" s="199">
        <f>IF(N239="snížená",J239,0)</f>
        <v>0</v>
      </c>
      <c r="BG239" s="199">
        <f>IF(N239="zákl. přenesená",J239,0)</f>
        <v>0</v>
      </c>
      <c r="BH239" s="199">
        <f>IF(N239="sníž. přenesená",J239,0)</f>
        <v>0</v>
      </c>
      <c r="BI239" s="199">
        <f>IF(N239="nulová",J239,0)</f>
        <v>0</v>
      </c>
      <c r="BJ239" s="18" t="s">
        <v>79</v>
      </c>
      <c r="BK239" s="199">
        <f>ROUND(I239*H239,2)</f>
        <v>0</v>
      </c>
      <c r="BL239" s="18" t="s">
        <v>175</v>
      </c>
      <c r="BM239" s="198" t="s">
        <v>374</v>
      </c>
    </row>
    <row r="240" spans="2:51" s="12" customFormat="1" ht="12">
      <c r="B240" s="203"/>
      <c r="C240" s="204"/>
      <c r="D240" s="200" t="s">
        <v>179</v>
      </c>
      <c r="E240" s="205" t="s">
        <v>21</v>
      </c>
      <c r="F240" s="206" t="s">
        <v>375</v>
      </c>
      <c r="G240" s="204"/>
      <c r="H240" s="207">
        <v>75</v>
      </c>
      <c r="I240" s="208"/>
      <c r="J240" s="204"/>
      <c r="K240" s="204"/>
      <c r="L240" s="209"/>
      <c r="M240" s="210"/>
      <c r="N240" s="211"/>
      <c r="O240" s="211"/>
      <c r="P240" s="211"/>
      <c r="Q240" s="211"/>
      <c r="R240" s="211"/>
      <c r="S240" s="211"/>
      <c r="T240" s="212"/>
      <c r="AT240" s="213" t="s">
        <v>179</v>
      </c>
      <c r="AU240" s="213" t="s">
        <v>81</v>
      </c>
      <c r="AV240" s="12" t="s">
        <v>81</v>
      </c>
      <c r="AW240" s="12" t="s">
        <v>34</v>
      </c>
      <c r="AX240" s="12" t="s">
        <v>79</v>
      </c>
      <c r="AY240" s="213" t="s">
        <v>168</v>
      </c>
    </row>
    <row r="241" spans="2:65" s="1" customFormat="1" ht="16.5" customHeight="1">
      <c r="B241" s="35"/>
      <c r="C241" s="187" t="s">
        <v>376</v>
      </c>
      <c r="D241" s="187" t="s">
        <v>170</v>
      </c>
      <c r="E241" s="188" t="s">
        <v>377</v>
      </c>
      <c r="F241" s="189" t="s">
        <v>378</v>
      </c>
      <c r="G241" s="190" t="s">
        <v>121</v>
      </c>
      <c r="H241" s="191">
        <v>25</v>
      </c>
      <c r="I241" s="192"/>
      <c r="J241" s="193">
        <f>ROUND(I241*H241,2)</f>
        <v>0</v>
      </c>
      <c r="K241" s="189" t="s">
        <v>198</v>
      </c>
      <c r="L241" s="39"/>
      <c r="M241" s="194" t="s">
        <v>21</v>
      </c>
      <c r="N241" s="195" t="s">
        <v>44</v>
      </c>
      <c r="O241" s="64"/>
      <c r="P241" s="196">
        <f>O241*H241</f>
        <v>0</v>
      </c>
      <c r="Q241" s="196">
        <v>0</v>
      </c>
      <c r="R241" s="196">
        <f>Q241*H241</f>
        <v>0</v>
      </c>
      <c r="S241" s="196">
        <v>0.002</v>
      </c>
      <c r="T241" s="197">
        <f>S241*H241</f>
        <v>0.05</v>
      </c>
      <c r="AR241" s="198" t="s">
        <v>175</v>
      </c>
      <c r="AT241" s="198" t="s">
        <v>170</v>
      </c>
      <c r="AU241" s="198" t="s">
        <v>81</v>
      </c>
      <c r="AY241" s="18" t="s">
        <v>168</v>
      </c>
      <c r="BE241" s="199">
        <f>IF(N241="základní",J241,0)</f>
        <v>0</v>
      </c>
      <c r="BF241" s="199">
        <f>IF(N241="snížená",J241,0)</f>
        <v>0</v>
      </c>
      <c r="BG241" s="199">
        <f>IF(N241="zákl. přenesená",J241,0)</f>
        <v>0</v>
      </c>
      <c r="BH241" s="199">
        <f>IF(N241="sníž. přenesená",J241,0)</f>
        <v>0</v>
      </c>
      <c r="BI241" s="199">
        <f>IF(N241="nulová",J241,0)</f>
        <v>0</v>
      </c>
      <c r="BJ241" s="18" t="s">
        <v>79</v>
      </c>
      <c r="BK241" s="199">
        <f>ROUND(I241*H241,2)</f>
        <v>0</v>
      </c>
      <c r="BL241" s="18" t="s">
        <v>175</v>
      </c>
      <c r="BM241" s="198" t="s">
        <v>379</v>
      </c>
    </row>
    <row r="242" spans="2:51" s="12" customFormat="1" ht="12">
      <c r="B242" s="203"/>
      <c r="C242" s="204"/>
      <c r="D242" s="200" t="s">
        <v>179</v>
      </c>
      <c r="E242" s="205" t="s">
        <v>21</v>
      </c>
      <c r="F242" s="206" t="s">
        <v>380</v>
      </c>
      <c r="G242" s="204"/>
      <c r="H242" s="207">
        <v>25</v>
      </c>
      <c r="I242" s="208"/>
      <c r="J242" s="204"/>
      <c r="K242" s="204"/>
      <c r="L242" s="209"/>
      <c r="M242" s="210"/>
      <c r="N242" s="211"/>
      <c r="O242" s="211"/>
      <c r="P242" s="211"/>
      <c r="Q242" s="211"/>
      <c r="R242" s="211"/>
      <c r="S242" s="211"/>
      <c r="T242" s="212"/>
      <c r="AT242" s="213" t="s">
        <v>179</v>
      </c>
      <c r="AU242" s="213" t="s">
        <v>81</v>
      </c>
      <c r="AV242" s="12" t="s">
        <v>81</v>
      </c>
      <c r="AW242" s="12" t="s">
        <v>34</v>
      </c>
      <c r="AX242" s="12" t="s">
        <v>79</v>
      </c>
      <c r="AY242" s="213" t="s">
        <v>168</v>
      </c>
    </row>
    <row r="243" spans="2:65" s="1" customFormat="1" ht="16.5" customHeight="1">
      <c r="B243" s="35"/>
      <c r="C243" s="187" t="s">
        <v>381</v>
      </c>
      <c r="D243" s="187" t="s">
        <v>170</v>
      </c>
      <c r="E243" s="188" t="s">
        <v>382</v>
      </c>
      <c r="F243" s="189" t="s">
        <v>383</v>
      </c>
      <c r="G243" s="190" t="s">
        <v>121</v>
      </c>
      <c r="H243" s="191">
        <v>20</v>
      </c>
      <c r="I243" s="192"/>
      <c r="J243" s="193">
        <f>ROUND(I243*H243,2)</f>
        <v>0</v>
      </c>
      <c r="K243" s="189" t="s">
        <v>198</v>
      </c>
      <c r="L243" s="39"/>
      <c r="M243" s="194" t="s">
        <v>21</v>
      </c>
      <c r="N243" s="195" t="s">
        <v>44</v>
      </c>
      <c r="O243" s="64"/>
      <c r="P243" s="196">
        <f>O243*H243</f>
        <v>0</v>
      </c>
      <c r="Q243" s="196">
        <v>0</v>
      </c>
      <c r="R243" s="196">
        <f>Q243*H243</f>
        <v>0</v>
      </c>
      <c r="S243" s="196">
        <v>0.001</v>
      </c>
      <c r="T243" s="197">
        <f>S243*H243</f>
        <v>0.02</v>
      </c>
      <c r="AR243" s="198" t="s">
        <v>175</v>
      </c>
      <c r="AT243" s="198" t="s">
        <v>170</v>
      </c>
      <c r="AU243" s="198" t="s">
        <v>81</v>
      </c>
      <c r="AY243" s="18" t="s">
        <v>168</v>
      </c>
      <c r="BE243" s="199">
        <f>IF(N243="základní",J243,0)</f>
        <v>0</v>
      </c>
      <c r="BF243" s="199">
        <f>IF(N243="snížená",J243,0)</f>
        <v>0</v>
      </c>
      <c r="BG243" s="199">
        <f>IF(N243="zákl. přenesená",J243,0)</f>
        <v>0</v>
      </c>
      <c r="BH243" s="199">
        <f>IF(N243="sníž. přenesená",J243,0)</f>
        <v>0</v>
      </c>
      <c r="BI243" s="199">
        <f>IF(N243="nulová",J243,0)</f>
        <v>0</v>
      </c>
      <c r="BJ243" s="18" t="s">
        <v>79</v>
      </c>
      <c r="BK243" s="199">
        <f>ROUND(I243*H243,2)</f>
        <v>0</v>
      </c>
      <c r="BL243" s="18" t="s">
        <v>175</v>
      </c>
      <c r="BM243" s="198" t="s">
        <v>384</v>
      </c>
    </row>
    <row r="244" spans="2:51" s="12" customFormat="1" ht="12">
      <c r="B244" s="203"/>
      <c r="C244" s="204"/>
      <c r="D244" s="200" t="s">
        <v>179</v>
      </c>
      <c r="E244" s="205" t="s">
        <v>21</v>
      </c>
      <c r="F244" s="206" t="s">
        <v>385</v>
      </c>
      <c r="G244" s="204"/>
      <c r="H244" s="207">
        <v>20</v>
      </c>
      <c r="I244" s="208"/>
      <c r="J244" s="204"/>
      <c r="K244" s="204"/>
      <c r="L244" s="209"/>
      <c r="M244" s="210"/>
      <c r="N244" s="211"/>
      <c r="O244" s="211"/>
      <c r="P244" s="211"/>
      <c r="Q244" s="211"/>
      <c r="R244" s="211"/>
      <c r="S244" s="211"/>
      <c r="T244" s="212"/>
      <c r="AT244" s="213" t="s">
        <v>179</v>
      </c>
      <c r="AU244" s="213" t="s">
        <v>81</v>
      </c>
      <c r="AV244" s="12" t="s">
        <v>81</v>
      </c>
      <c r="AW244" s="12" t="s">
        <v>34</v>
      </c>
      <c r="AX244" s="12" t="s">
        <v>79</v>
      </c>
      <c r="AY244" s="213" t="s">
        <v>168</v>
      </c>
    </row>
    <row r="245" spans="2:65" s="1" customFormat="1" ht="24" customHeight="1">
      <c r="B245" s="35"/>
      <c r="C245" s="187" t="s">
        <v>386</v>
      </c>
      <c r="D245" s="187" t="s">
        <v>170</v>
      </c>
      <c r="E245" s="188" t="s">
        <v>387</v>
      </c>
      <c r="F245" s="189" t="s">
        <v>388</v>
      </c>
      <c r="G245" s="190" t="s">
        <v>121</v>
      </c>
      <c r="H245" s="191">
        <v>2</v>
      </c>
      <c r="I245" s="192"/>
      <c r="J245" s="193">
        <f>ROUND(I245*H245,2)</f>
        <v>0</v>
      </c>
      <c r="K245" s="189" t="s">
        <v>198</v>
      </c>
      <c r="L245" s="39"/>
      <c r="M245" s="194" t="s">
        <v>21</v>
      </c>
      <c r="N245" s="195" t="s">
        <v>44</v>
      </c>
      <c r="O245" s="64"/>
      <c r="P245" s="196">
        <f>O245*H245</f>
        <v>0</v>
      </c>
      <c r="Q245" s="196">
        <v>0.00073</v>
      </c>
      <c r="R245" s="196">
        <f>Q245*H245</f>
        <v>0.00146</v>
      </c>
      <c r="S245" s="196">
        <v>0.005</v>
      </c>
      <c r="T245" s="197">
        <f>S245*H245</f>
        <v>0.01</v>
      </c>
      <c r="AR245" s="198" t="s">
        <v>175</v>
      </c>
      <c r="AT245" s="198" t="s">
        <v>170</v>
      </c>
      <c r="AU245" s="198" t="s">
        <v>81</v>
      </c>
      <c r="AY245" s="18" t="s">
        <v>168</v>
      </c>
      <c r="BE245" s="199">
        <f>IF(N245="základní",J245,0)</f>
        <v>0</v>
      </c>
      <c r="BF245" s="199">
        <f>IF(N245="snížená",J245,0)</f>
        <v>0</v>
      </c>
      <c r="BG245" s="199">
        <f>IF(N245="zákl. přenesená",J245,0)</f>
        <v>0</v>
      </c>
      <c r="BH245" s="199">
        <f>IF(N245="sníž. přenesená",J245,0)</f>
        <v>0</v>
      </c>
      <c r="BI245" s="199">
        <f>IF(N245="nulová",J245,0)</f>
        <v>0</v>
      </c>
      <c r="BJ245" s="18" t="s">
        <v>79</v>
      </c>
      <c r="BK245" s="199">
        <f>ROUND(I245*H245,2)</f>
        <v>0</v>
      </c>
      <c r="BL245" s="18" t="s">
        <v>175</v>
      </c>
      <c r="BM245" s="198" t="s">
        <v>389</v>
      </c>
    </row>
    <row r="246" spans="2:47" s="1" customFormat="1" ht="48.75">
      <c r="B246" s="35"/>
      <c r="C246" s="36"/>
      <c r="D246" s="200" t="s">
        <v>177</v>
      </c>
      <c r="E246" s="36"/>
      <c r="F246" s="201" t="s">
        <v>390</v>
      </c>
      <c r="G246" s="36"/>
      <c r="H246" s="36"/>
      <c r="I246" s="117"/>
      <c r="J246" s="36"/>
      <c r="K246" s="36"/>
      <c r="L246" s="39"/>
      <c r="M246" s="202"/>
      <c r="N246" s="64"/>
      <c r="O246" s="64"/>
      <c r="P246" s="64"/>
      <c r="Q246" s="64"/>
      <c r="R246" s="64"/>
      <c r="S246" s="64"/>
      <c r="T246" s="65"/>
      <c r="AT246" s="18" t="s">
        <v>177</v>
      </c>
      <c r="AU246" s="18" t="s">
        <v>81</v>
      </c>
    </row>
    <row r="247" spans="2:51" s="12" customFormat="1" ht="12">
      <c r="B247" s="203"/>
      <c r="C247" s="204"/>
      <c r="D247" s="200" t="s">
        <v>179</v>
      </c>
      <c r="E247" s="205" t="s">
        <v>21</v>
      </c>
      <c r="F247" s="206" t="s">
        <v>391</v>
      </c>
      <c r="G247" s="204"/>
      <c r="H247" s="207">
        <v>2</v>
      </c>
      <c r="I247" s="208"/>
      <c r="J247" s="204"/>
      <c r="K247" s="204"/>
      <c r="L247" s="209"/>
      <c r="M247" s="210"/>
      <c r="N247" s="211"/>
      <c r="O247" s="211"/>
      <c r="P247" s="211"/>
      <c r="Q247" s="211"/>
      <c r="R247" s="211"/>
      <c r="S247" s="211"/>
      <c r="T247" s="212"/>
      <c r="AT247" s="213" t="s">
        <v>179</v>
      </c>
      <c r="AU247" s="213" t="s">
        <v>81</v>
      </c>
      <c r="AV247" s="12" t="s">
        <v>81</v>
      </c>
      <c r="AW247" s="12" t="s">
        <v>34</v>
      </c>
      <c r="AX247" s="12" t="s">
        <v>79</v>
      </c>
      <c r="AY247" s="213" t="s">
        <v>168</v>
      </c>
    </row>
    <row r="248" spans="2:65" s="1" customFormat="1" ht="24" customHeight="1">
      <c r="B248" s="35"/>
      <c r="C248" s="187" t="s">
        <v>392</v>
      </c>
      <c r="D248" s="187" t="s">
        <v>170</v>
      </c>
      <c r="E248" s="188" t="s">
        <v>393</v>
      </c>
      <c r="F248" s="189" t="s">
        <v>394</v>
      </c>
      <c r="G248" s="190" t="s">
        <v>121</v>
      </c>
      <c r="H248" s="191">
        <v>2</v>
      </c>
      <c r="I248" s="192"/>
      <c r="J248" s="193">
        <f>ROUND(I248*H248,2)</f>
        <v>0</v>
      </c>
      <c r="K248" s="189" t="s">
        <v>198</v>
      </c>
      <c r="L248" s="39"/>
      <c r="M248" s="194" t="s">
        <v>21</v>
      </c>
      <c r="N248" s="195" t="s">
        <v>44</v>
      </c>
      <c r="O248" s="64"/>
      <c r="P248" s="196">
        <f>O248*H248</f>
        <v>0</v>
      </c>
      <c r="Q248" s="196">
        <v>0.00107</v>
      </c>
      <c r="R248" s="196">
        <f>Q248*H248</f>
        <v>0.00214</v>
      </c>
      <c r="S248" s="196">
        <v>0.038</v>
      </c>
      <c r="T248" s="197">
        <f>S248*H248</f>
        <v>0.076</v>
      </c>
      <c r="AR248" s="198" t="s">
        <v>175</v>
      </c>
      <c r="AT248" s="198" t="s">
        <v>170</v>
      </c>
      <c r="AU248" s="198" t="s">
        <v>81</v>
      </c>
      <c r="AY248" s="18" t="s">
        <v>168</v>
      </c>
      <c r="BE248" s="199">
        <f>IF(N248="základní",J248,0)</f>
        <v>0</v>
      </c>
      <c r="BF248" s="199">
        <f>IF(N248="snížená",J248,0)</f>
        <v>0</v>
      </c>
      <c r="BG248" s="199">
        <f>IF(N248="zákl. přenesená",J248,0)</f>
        <v>0</v>
      </c>
      <c r="BH248" s="199">
        <f>IF(N248="sníž. přenesená",J248,0)</f>
        <v>0</v>
      </c>
      <c r="BI248" s="199">
        <f>IF(N248="nulová",J248,0)</f>
        <v>0</v>
      </c>
      <c r="BJ248" s="18" t="s">
        <v>79</v>
      </c>
      <c r="BK248" s="199">
        <f>ROUND(I248*H248,2)</f>
        <v>0</v>
      </c>
      <c r="BL248" s="18" t="s">
        <v>175</v>
      </c>
      <c r="BM248" s="198" t="s">
        <v>395</v>
      </c>
    </row>
    <row r="249" spans="2:47" s="1" customFormat="1" ht="48.75">
      <c r="B249" s="35"/>
      <c r="C249" s="36"/>
      <c r="D249" s="200" t="s">
        <v>177</v>
      </c>
      <c r="E249" s="36"/>
      <c r="F249" s="201" t="s">
        <v>390</v>
      </c>
      <c r="G249" s="36"/>
      <c r="H249" s="36"/>
      <c r="I249" s="117"/>
      <c r="J249" s="36"/>
      <c r="K249" s="36"/>
      <c r="L249" s="39"/>
      <c r="M249" s="202"/>
      <c r="N249" s="64"/>
      <c r="O249" s="64"/>
      <c r="P249" s="64"/>
      <c r="Q249" s="64"/>
      <c r="R249" s="64"/>
      <c r="S249" s="64"/>
      <c r="T249" s="65"/>
      <c r="AT249" s="18" t="s">
        <v>177</v>
      </c>
      <c r="AU249" s="18" t="s">
        <v>81</v>
      </c>
    </row>
    <row r="250" spans="2:51" s="12" customFormat="1" ht="12">
      <c r="B250" s="203"/>
      <c r="C250" s="204"/>
      <c r="D250" s="200" t="s">
        <v>179</v>
      </c>
      <c r="E250" s="205" t="s">
        <v>21</v>
      </c>
      <c r="F250" s="206" t="s">
        <v>391</v>
      </c>
      <c r="G250" s="204"/>
      <c r="H250" s="207">
        <v>2</v>
      </c>
      <c r="I250" s="208"/>
      <c r="J250" s="204"/>
      <c r="K250" s="204"/>
      <c r="L250" s="209"/>
      <c r="M250" s="210"/>
      <c r="N250" s="211"/>
      <c r="O250" s="211"/>
      <c r="P250" s="211"/>
      <c r="Q250" s="211"/>
      <c r="R250" s="211"/>
      <c r="S250" s="211"/>
      <c r="T250" s="212"/>
      <c r="AT250" s="213" t="s">
        <v>179</v>
      </c>
      <c r="AU250" s="213" t="s">
        <v>81</v>
      </c>
      <c r="AV250" s="12" t="s">
        <v>81</v>
      </c>
      <c r="AW250" s="12" t="s">
        <v>34</v>
      </c>
      <c r="AX250" s="12" t="s">
        <v>79</v>
      </c>
      <c r="AY250" s="213" t="s">
        <v>168</v>
      </c>
    </row>
    <row r="251" spans="2:63" s="11" customFormat="1" ht="22.9" customHeight="1">
      <c r="B251" s="171"/>
      <c r="C251" s="172"/>
      <c r="D251" s="173" t="s">
        <v>72</v>
      </c>
      <c r="E251" s="185" t="s">
        <v>396</v>
      </c>
      <c r="F251" s="185" t="s">
        <v>397</v>
      </c>
      <c r="G251" s="172"/>
      <c r="H251" s="172"/>
      <c r="I251" s="175"/>
      <c r="J251" s="186">
        <f>BK251</f>
        <v>0</v>
      </c>
      <c r="K251" s="172"/>
      <c r="L251" s="177"/>
      <c r="M251" s="178"/>
      <c r="N251" s="179"/>
      <c r="O251" s="179"/>
      <c r="P251" s="180">
        <f>SUM(P252:P266)</f>
        <v>0</v>
      </c>
      <c r="Q251" s="179"/>
      <c r="R251" s="180">
        <f>SUM(R252:R266)</f>
        <v>0</v>
      </c>
      <c r="S251" s="179"/>
      <c r="T251" s="181">
        <f>SUM(T252:T266)</f>
        <v>0</v>
      </c>
      <c r="AR251" s="182" t="s">
        <v>79</v>
      </c>
      <c r="AT251" s="183" t="s">
        <v>72</v>
      </c>
      <c r="AU251" s="183" t="s">
        <v>79</v>
      </c>
      <c r="AY251" s="182" t="s">
        <v>168</v>
      </c>
      <c r="BK251" s="184">
        <f>SUM(BK252:BK266)</f>
        <v>0</v>
      </c>
    </row>
    <row r="252" spans="2:65" s="1" customFormat="1" ht="24" customHeight="1">
      <c r="B252" s="35"/>
      <c r="C252" s="187" t="s">
        <v>398</v>
      </c>
      <c r="D252" s="187" t="s">
        <v>170</v>
      </c>
      <c r="E252" s="188" t="s">
        <v>399</v>
      </c>
      <c r="F252" s="189" t="s">
        <v>400</v>
      </c>
      <c r="G252" s="190" t="s">
        <v>173</v>
      </c>
      <c r="H252" s="191">
        <v>5.558</v>
      </c>
      <c r="I252" s="192"/>
      <c r="J252" s="193">
        <f>ROUND(I252*H252,2)</f>
        <v>0</v>
      </c>
      <c r="K252" s="189" t="s">
        <v>198</v>
      </c>
      <c r="L252" s="39"/>
      <c r="M252" s="194" t="s">
        <v>21</v>
      </c>
      <c r="N252" s="195" t="s">
        <v>44</v>
      </c>
      <c r="O252" s="64"/>
      <c r="P252" s="196">
        <f>O252*H252</f>
        <v>0</v>
      </c>
      <c r="Q252" s="196">
        <v>0</v>
      </c>
      <c r="R252" s="196">
        <f>Q252*H252</f>
        <v>0</v>
      </c>
      <c r="S252" s="196">
        <v>0</v>
      </c>
      <c r="T252" s="197">
        <f>S252*H252</f>
        <v>0</v>
      </c>
      <c r="AR252" s="198" t="s">
        <v>175</v>
      </c>
      <c r="AT252" s="198" t="s">
        <v>170</v>
      </c>
      <c r="AU252" s="198" t="s">
        <v>81</v>
      </c>
      <c r="AY252" s="18" t="s">
        <v>168</v>
      </c>
      <c r="BE252" s="199">
        <f>IF(N252="základní",J252,0)</f>
        <v>0</v>
      </c>
      <c r="BF252" s="199">
        <f>IF(N252="snížená",J252,0)</f>
        <v>0</v>
      </c>
      <c r="BG252" s="199">
        <f>IF(N252="zákl. přenesená",J252,0)</f>
        <v>0</v>
      </c>
      <c r="BH252" s="199">
        <f>IF(N252="sníž. přenesená",J252,0)</f>
        <v>0</v>
      </c>
      <c r="BI252" s="199">
        <f>IF(N252="nulová",J252,0)</f>
        <v>0</v>
      </c>
      <c r="BJ252" s="18" t="s">
        <v>79</v>
      </c>
      <c r="BK252" s="199">
        <f>ROUND(I252*H252,2)</f>
        <v>0</v>
      </c>
      <c r="BL252" s="18" t="s">
        <v>175</v>
      </c>
      <c r="BM252" s="198" t="s">
        <v>401</v>
      </c>
    </row>
    <row r="253" spans="2:47" s="1" customFormat="1" ht="107.25">
      <c r="B253" s="35"/>
      <c r="C253" s="36"/>
      <c r="D253" s="200" t="s">
        <v>177</v>
      </c>
      <c r="E253" s="36"/>
      <c r="F253" s="201" t="s">
        <v>402</v>
      </c>
      <c r="G253" s="36"/>
      <c r="H253" s="36"/>
      <c r="I253" s="117"/>
      <c r="J253" s="36"/>
      <c r="K253" s="36"/>
      <c r="L253" s="39"/>
      <c r="M253" s="202"/>
      <c r="N253" s="64"/>
      <c r="O253" s="64"/>
      <c r="P253" s="64"/>
      <c r="Q253" s="64"/>
      <c r="R253" s="64"/>
      <c r="S253" s="64"/>
      <c r="T253" s="65"/>
      <c r="AT253" s="18" t="s">
        <v>177</v>
      </c>
      <c r="AU253" s="18" t="s">
        <v>81</v>
      </c>
    </row>
    <row r="254" spans="2:65" s="1" customFormat="1" ht="16.5" customHeight="1">
      <c r="B254" s="35"/>
      <c r="C254" s="187" t="s">
        <v>403</v>
      </c>
      <c r="D254" s="187" t="s">
        <v>170</v>
      </c>
      <c r="E254" s="188" t="s">
        <v>404</v>
      </c>
      <c r="F254" s="189" t="s">
        <v>405</v>
      </c>
      <c r="G254" s="190" t="s">
        <v>121</v>
      </c>
      <c r="H254" s="191">
        <v>10</v>
      </c>
      <c r="I254" s="192"/>
      <c r="J254" s="193">
        <f>ROUND(I254*H254,2)</f>
        <v>0</v>
      </c>
      <c r="K254" s="189" t="s">
        <v>198</v>
      </c>
      <c r="L254" s="39"/>
      <c r="M254" s="194" t="s">
        <v>21</v>
      </c>
      <c r="N254" s="195" t="s">
        <v>44</v>
      </c>
      <c r="O254" s="64"/>
      <c r="P254" s="196">
        <f>O254*H254</f>
        <v>0</v>
      </c>
      <c r="Q254" s="196">
        <v>0</v>
      </c>
      <c r="R254" s="196">
        <f>Q254*H254</f>
        <v>0</v>
      </c>
      <c r="S254" s="196">
        <v>0</v>
      </c>
      <c r="T254" s="197">
        <f>S254*H254</f>
        <v>0</v>
      </c>
      <c r="AR254" s="198" t="s">
        <v>175</v>
      </c>
      <c r="AT254" s="198" t="s">
        <v>170</v>
      </c>
      <c r="AU254" s="198" t="s">
        <v>81</v>
      </c>
      <c r="AY254" s="18" t="s">
        <v>168</v>
      </c>
      <c r="BE254" s="199">
        <f>IF(N254="základní",J254,0)</f>
        <v>0</v>
      </c>
      <c r="BF254" s="199">
        <f>IF(N254="snížená",J254,0)</f>
        <v>0</v>
      </c>
      <c r="BG254" s="199">
        <f>IF(N254="zákl. přenesená",J254,0)</f>
        <v>0</v>
      </c>
      <c r="BH254" s="199">
        <f>IF(N254="sníž. přenesená",J254,0)</f>
        <v>0</v>
      </c>
      <c r="BI254" s="199">
        <f>IF(N254="nulová",J254,0)</f>
        <v>0</v>
      </c>
      <c r="BJ254" s="18" t="s">
        <v>79</v>
      </c>
      <c r="BK254" s="199">
        <f>ROUND(I254*H254,2)</f>
        <v>0</v>
      </c>
      <c r="BL254" s="18" t="s">
        <v>175</v>
      </c>
      <c r="BM254" s="198" t="s">
        <v>406</v>
      </c>
    </row>
    <row r="255" spans="2:47" s="1" customFormat="1" ht="58.5">
      <c r="B255" s="35"/>
      <c r="C255" s="36"/>
      <c r="D255" s="200" t="s">
        <v>177</v>
      </c>
      <c r="E255" s="36"/>
      <c r="F255" s="201" t="s">
        <v>407</v>
      </c>
      <c r="G255" s="36"/>
      <c r="H255" s="36"/>
      <c r="I255" s="117"/>
      <c r="J255" s="36"/>
      <c r="K255" s="36"/>
      <c r="L255" s="39"/>
      <c r="M255" s="202"/>
      <c r="N255" s="64"/>
      <c r="O255" s="64"/>
      <c r="P255" s="64"/>
      <c r="Q255" s="64"/>
      <c r="R255" s="64"/>
      <c r="S255" s="64"/>
      <c r="T255" s="65"/>
      <c r="AT255" s="18" t="s">
        <v>177</v>
      </c>
      <c r="AU255" s="18" t="s">
        <v>81</v>
      </c>
    </row>
    <row r="256" spans="2:51" s="12" customFormat="1" ht="12">
      <c r="B256" s="203"/>
      <c r="C256" s="204"/>
      <c r="D256" s="200" t="s">
        <v>179</v>
      </c>
      <c r="E256" s="205" t="s">
        <v>21</v>
      </c>
      <c r="F256" s="206" t="s">
        <v>226</v>
      </c>
      <c r="G256" s="204"/>
      <c r="H256" s="207">
        <v>10</v>
      </c>
      <c r="I256" s="208"/>
      <c r="J256" s="204"/>
      <c r="K256" s="204"/>
      <c r="L256" s="209"/>
      <c r="M256" s="210"/>
      <c r="N256" s="211"/>
      <c r="O256" s="211"/>
      <c r="P256" s="211"/>
      <c r="Q256" s="211"/>
      <c r="R256" s="211"/>
      <c r="S256" s="211"/>
      <c r="T256" s="212"/>
      <c r="AT256" s="213" t="s">
        <v>179</v>
      </c>
      <c r="AU256" s="213" t="s">
        <v>81</v>
      </c>
      <c r="AV256" s="12" t="s">
        <v>81</v>
      </c>
      <c r="AW256" s="12" t="s">
        <v>34</v>
      </c>
      <c r="AX256" s="12" t="s">
        <v>79</v>
      </c>
      <c r="AY256" s="213" t="s">
        <v>168</v>
      </c>
    </row>
    <row r="257" spans="2:65" s="1" customFormat="1" ht="24" customHeight="1">
      <c r="B257" s="35"/>
      <c r="C257" s="187" t="s">
        <v>408</v>
      </c>
      <c r="D257" s="187" t="s">
        <v>170</v>
      </c>
      <c r="E257" s="188" t="s">
        <v>409</v>
      </c>
      <c r="F257" s="189" t="s">
        <v>410</v>
      </c>
      <c r="G257" s="190" t="s">
        <v>121</v>
      </c>
      <c r="H257" s="191">
        <v>50</v>
      </c>
      <c r="I257" s="192"/>
      <c r="J257" s="193">
        <f>ROUND(I257*H257,2)</f>
        <v>0</v>
      </c>
      <c r="K257" s="189" t="s">
        <v>198</v>
      </c>
      <c r="L257" s="39"/>
      <c r="M257" s="194" t="s">
        <v>21</v>
      </c>
      <c r="N257" s="195" t="s">
        <v>44</v>
      </c>
      <c r="O257" s="64"/>
      <c r="P257" s="196">
        <f>O257*H257</f>
        <v>0</v>
      </c>
      <c r="Q257" s="196">
        <v>0</v>
      </c>
      <c r="R257" s="196">
        <f>Q257*H257</f>
        <v>0</v>
      </c>
      <c r="S257" s="196">
        <v>0</v>
      </c>
      <c r="T257" s="197">
        <f>S257*H257</f>
        <v>0</v>
      </c>
      <c r="AR257" s="198" t="s">
        <v>175</v>
      </c>
      <c r="AT257" s="198" t="s">
        <v>170</v>
      </c>
      <c r="AU257" s="198" t="s">
        <v>81</v>
      </c>
      <c r="AY257" s="18" t="s">
        <v>168</v>
      </c>
      <c r="BE257" s="199">
        <f>IF(N257="základní",J257,0)</f>
        <v>0</v>
      </c>
      <c r="BF257" s="199">
        <f>IF(N257="snížená",J257,0)</f>
        <v>0</v>
      </c>
      <c r="BG257" s="199">
        <f>IF(N257="zákl. přenesená",J257,0)</f>
        <v>0</v>
      </c>
      <c r="BH257" s="199">
        <f>IF(N257="sníž. přenesená",J257,0)</f>
        <v>0</v>
      </c>
      <c r="BI257" s="199">
        <f>IF(N257="nulová",J257,0)</f>
        <v>0</v>
      </c>
      <c r="BJ257" s="18" t="s">
        <v>79</v>
      </c>
      <c r="BK257" s="199">
        <f>ROUND(I257*H257,2)</f>
        <v>0</v>
      </c>
      <c r="BL257" s="18" t="s">
        <v>175</v>
      </c>
      <c r="BM257" s="198" t="s">
        <v>411</v>
      </c>
    </row>
    <row r="258" spans="2:47" s="1" customFormat="1" ht="58.5">
      <c r="B258" s="35"/>
      <c r="C258" s="36"/>
      <c r="D258" s="200" t="s">
        <v>177</v>
      </c>
      <c r="E258" s="36"/>
      <c r="F258" s="201" t="s">
        <v>407</v>
      </c>
      <c r="G258" s="36"/>
      <c r="H258" s="36"/>
      <c r="I258" s="117"/>
      <c r="J258" s="36"/>
      <c r="K258" s="36"/>
      <c r="L258" s="39"/>
      <c r="M258" s="202"/>
      <c r="N258" s="64"/>
      <c r="O258" s="64"/>
      <c r="P258" s="64"/>
      <c r="Q258" s="64"/>
      <c r="R258" s="64"/>
      <c r="S258" s="64"/>
      <c r="T258" s="65"/>
      <c r="AT258" s="18" t="s">
        <v>177</v>
      </c>
      <c r="AU258" s="18" t="s">
        <v>81</v>
      </c>
    </row>
    <row r="259" spans="2:51" s="12" customFormat="1" ht="12">
      <c r="B259" s="203"/>
      <c r="C259" s="204"/>
      <c r="D259" s="200" t="s">
        <v>179</v>
      </c>
      <c r="E259" s="205" t="s">
        <v>21</v>
      </c>
      <c r="F259" s="206" t="s">
        <v>412</v>
      </c>
      <c r="G259" s="204"/>
      <c r="H259" s="207">
        <v>50</v>
      </c>
      <c r="I259" s="208"/>
      <c r="J259" s="204"/>
      <c r="K259" s="204"/>
      <c r="L259" s="209"/>
      <c r="M259" s="210"/>
      <c r="N259" s="211"/>
      <c r="O259" s="211"/>
      <c r="P259" s="211"/>
      <c r="Q259" s="211"/>
      <c r="R259" s="211"/>
      <c r="S259" s="211"/>
      <c r="T259" s="212"/>
      <c r="AT259" s="213" t="s">
        <v>179</v>
      </c>
      <c r="AU259" s="213" t="s">
        <v>81</v>
      </c>
      <c r="AV259" s="12" t="s">
        <v>81</v>
      </c>
      <c r="AW259" s="12" t="s">
        <v>34</v>
      </c>
      <c r="AX259" s="12" t="s">
        <v>79</v>
      </c>
      <c r="AY259" s="213" t="s">
        <v>168</v>
      </c>
    </row>
    <row r="260" spans="2:65" s="1" customFormat="1" ht="16.5" customHeight="1">
      <c r="B260" s="35"/>
      <c r="C260" s="187" t="s">
        <v>122</v>
      </c>
      <c r="D260" s="187" t="s">
        <v>170</v>
      </c>
      <c r="E260" s="188" t="s">
        <v>413</v>
      </c>
      <c r="F260" s="189" t="s">
        <v>414</v>
      </c>
      <c r="G260" s="190" t="s">
        <v>173</v>
      </c>
      <c r="H260" s="191">
        <v>5.558</v>
      </c>
      <c r="I260" s="192"/>
      <c r="J260" s="193">
        <f>ROUND(I260*H260,2)</f>
        <v>0</v>
      </c>
      <c r="K260" s="189" t="s">
        <v>198</v>
      </c>
      <c r="L260" s="39"/>
      <c r="M260" s="194" t="s">
        <v>21</v>
      </c>
      <c r="N260" s="195" t="s">
        <v>44</v>
      </c>
      <c r="O260" s="64"/>
      <c r="P260" s="196">
        <f>O260*H260</f>
        <v>0</v>
      </c>
      <c r="Q260" s="196">
        <v>0</v>
      </c>
      <c r="R260" s="196">
        <f>Q260*H260</f>
        <v>0</v>
      </c>
      <c r="S260" s="196">
        <v>0</v>
      </c>
      <c r="T260" s="197">
        <f>S260*H260</f>
        <v>0</v>
      </c>
      <c r="AR260" s="198" t="s">
        <v>175</v>
      </c>
      <c r="AT260" s="198" t="s">
        <v>170</v>
      </c>
      <c r="AU260" s="198" t="s">
        <v>81</v>
      </c>
      <c r="AY260" s="18" t="s">
        <v>168</v>
      </c>
      <c r="BE260" s="199">
        <f>IF(N260="základní",J260,0)</f>
        <v>0</v>
      </c>
      <c r="BF260" s="199">
        <f>IF(N260="snížená",J260,0)</f>
        <v>0</v>
      </c>
      <c r="BG260" s="199">
        <f>IF(N260="zákl. přenesená",J260,0)</f>
        <v>0</v>
      </c>
      <c r="BH260" s="199">
        <f>IF(N260="sníž. přenesená",J260,0)</f>
        <v>0</v>
      </c>
      <c r="BI260" s="199">
        <f>IF(N260="nulová",J260,0)</f>
        <v>0</v>
      </c>
      <c r="BJ260" s="18" t="s">
        <v>79</v>
      </c>
      <c r="BK260" s="199">
        <f>ROUND(I260*H260,2)</f>
        <v>0</v>
      </c>
      <c r="BL260" s="18" t="s">
        <v>175</v>
      </c>
      <c r="BM260" s="198" t="s">
        <v>415</v>
      </c>
    </row>
    <row r="261" spans="2:47" s="1" customFormat="1" ht="58.5">
      <c r="B261" s="35"/>
      <c r="C261" s="36"/>
      <c r="D261" s="200" t="s">
        <v>177</v>
      </c>
      <c r="E261" s="36"/>
      <c r="F261" s="201" t="s">
        <v>416</v>
      </c>
      <c r="G261" s="36"/>
      <c r="H261" s="36"/>
      <c r="I261" s="117"/>
      <c r="J261" s="36"/>
      <c r="K261" s="36"/>
      <c r="L261" s="39"/>
      <c r="M261" s="202"/>
      <c r="N261" s="64"/>
      <c r="O261" s="64"/>
      <c r="P261" s="64"/>
      <c r="Q261" s="64"/>
      <c r="R261" s="64"/>
      <c r="S261" s="64"/>
      <c r="T261" s="65"/>
      <c r="AT261" s="18" t="s">
        <v>177</v>
      </c>
      <c r="AU261" s="18" t="s">
        <v>81</v>
      </c>
    </row>
    <row r="262" spans="2:65" s="1" customFormat="1" ht="24" customHeight="1">
      <c r="B262" s="35"/>
      <c r="C262" s="187" t="s">
        <v>417</v>
      </c>
      <c r="D262" s="187" t="s">
        <v>170</v>
      </c>
      <c r="E262" s="188" t="s">
        <v>418</v>
      </c>
      <c r="F262" s="189" t="s">
        <v>419</v>
      </c>
      <c r="G262" s="190" t="s">
        <v>173</v>
      </c>
      <c r="H262" s="191">
        <v>55.58</v>
      </c>
      <c r="I262" s="192"/>
      <c r="J262" s="193">
        <f>ROUND(I262*H262,2)</f>
        <v>0</v>
      </c>
      <c r="K262" s="189" t="s">
        <v>198</v>
      </c>
      <c r="L262" s="39"/>
      <c r="M262" s="194" t="s">
        <v>21</v>
      </c>
      <c r="N262" s="195" t="s">
        <v>44</v>
      </c>
      <c r="O262" s="64"/>
      <c r="P262" s="196">
        <f>O262*H262</f>
        <v>0</v>
      </c>
      <c r="Q262" s="196">
        <v>0</v>
      </c>
      <c r="R262" s="196">
        <f>Q262*H262</f>
        <v>0</v>
      </c>
      <c r="S262" s="196">
        <v>0</v>
      </c>
      <c r="T262" s="197">
        <f>S262*H262</f>
        <v>0</v>
      </c>
      <c r="AR262" s="198" t="s">
        <v>175</v>
      </c>
      <c r="AT262" s="198" t="s">
        <v>170</v>
      </c>
      <c r="AU262" s="198" t="s">
        <v>81</v>
      </c>
      <c r="AY262" s="18" t="s">
        <v>168</v>
      </c>
      <c r="BE262" s="199">
        <f>IF(N262="základní",J262,0)</f>
        <v>0</v>
      </c>
      <c r="BF262" s="199">
        <f>IF(N262="snížená",J262,0)</f>
        <v>0</v>
      </c>
      <c r="BG262" s="199">
        <f>IF(N262="zákl. přenesená",J262,0)</f>
        <v>0</v>
      </c>
      <c r="BH262" s="199">
        <f>IF(N262="sníž. přenesená",J262,0)</f>
        <v>0</v>
      </c>
      <c r="BI262" s="199">
        <f>IF(N262="nulová",J262,0)</f>
        <v>0</v>
      </c>
      <c r="BJ262" s="18" t="s">
        <v>79</v>
      </c>
      <c r="BK262" s="199">
        <f>ROUND(I262*H262,2)</f>
        <v>0</v>
      </c>
      <c r="BL262" s="18" t="s">
        <v>175</v>
      </c>
      <c r="BM262" s="198" t="s">
        <v>420</v>
      </c>
    </row>
    <row r="263" spans="2:47" s="1" customFormat="1" ht="58.5">
      <c r="B263" s="35"/>
      <c r="C263" s="36"/>
      <c r="D263" s="200" t="s">
        <v>177</v>
      </c>
      <c r="E263" s="36"/>
      <c r="F263" s="201" t="s">
        <v>416</v>
      </c>
      <c r="G263" s="36"/>
      <c r="H263" s="36"/>
      <c r="I263" s="117"/>
      <c r="J263" s="36"/>
      <c r="K263" s="36"/>
      <c r="L263" s="39"/>
      <c r="M263" s="202"/>
      <c r="N263" s="64"/>
      <c r="O263" s="64"/>
      <c r="P263" s="64"/>
      <c r="Q263" s="64"/>
      <c r="R263" s="64"/>
      <c r="S263" s="64"/>
      <c r="T263" s="65"/>
      <c r="AT263" s="18" t="s">
        <v>177</v>
      </c>
      <c r="AU263" s="18" t="s">
        <v>81</v>
      </c>
    </row>
    <row r="264" spans="2:51" s="12" customFormat="1" ht="12">
      <c r="B264" s="203"/>
      <c r="C264" s="204"/>
      <c r="D264" s="200" t="s">
        <v>179</v>
      </c>
      <c r="E264" s="204"/>
      <c r="F264" s="206" t="s">
        <v>421</v>
      </c>
      <c r="G264" s="204"/>
      <c r="H264" s="207">
        <v>55.58</v>
      </c>
      <c r="I264" s="208"/>
      <c r="J264" s="204"/>
      <c r="K264" s="204"/>
      <c r="L264" s="209"/>
      <c r="M264" s="210"/>
      <c r="N264" s="211"/>
      <c r="O264" s="211"/>
      <c r="P264" s="211"/>
      <c r="Q264" s="211"/>
      <c r="R264" s="211"/>
      <c r="S264" s="211"/>
      <c r="T264" s="212"/>
      <c r="AT264" s="213" t="s">
        <v>179</v>
      </c>
      <c r="AU264" s="213" t="s">
        <v>81</v>
      </c>
      <c r="AV264" s="12" t="s">
        <v>81</v>
      </c>
      <c r="AW264" s="12" t="s">
        <v>4</v>
      </c>
      <c r="AX264" s="12" t="s">
        <v>79</v>
      </c>
      <c r="AY264" s="213" t="s">
        <v>168</v>
      </c>
    </row>
    <row r="265" spans="2:65" s="1" customFormat="1" ht="24" customHeight="1">
      <c r="B265" s="35"/>
      <c r="C265" s="187" t="s">
        <v>422</v>
      </c>
      <c r="D265" s="187" t="s">
        <v>170</v>
      </c>
      <c r="E265" s="188" t="s">
        <v>423</v>
      </c>
      <c r="F265" s="189" t="s">
        <v>424</v>
      </c>
      <c r="G265" s="190" t="s">
        <v>173</v>
      </c>
      <c r="H265" s="191">
        <v>5.558</v>
      </c>
      <c r="I265" s="192"/>
      <c r="J265" s="193">
        <f>ROUND(I265*H265,2)</f>
        <v>0</v>
      </c>
      <c r="K265" s="189" t="s">
        <v>198</v>
      </c>
      <c r="L265" s="39"/>
      <c r="M265" s="194" t="s">
        <v>21</v>
      </c>
      <c r="N265" s="195" t="s">
        <v>44</v>
      </c>
      <c r="O265" s="64"/>
      <c r="P265" s="196">
        <f>O265*H265</f>
        <v>0</v>
      </c>
      <c r="Q265" s="196">
        <v>0</v>
      </c>
      <c r="R265" s="196">
        <f>Q265*H265</f>
        <v>0</v>
      </c>
      <c r="S265" s="196">
        <v>0</v>
      </c>
      <c r="T265" s="197">
        <f>S265*H265</f>
        <v>0</v>
      </c>
      <c r="AR265" s="198" t="s">
        <v>175</v>
      </c>
      <c r="AT265" s="198" t="s">
        <v>170</v>
      </c>
      <c r="AU265" s="198" t="s">
        <v>81</v>
      </c>
      <c r="AY265" s="18" t="s">
        <v>168</v>
      </c>
      <c r="BE265" s="199">
        <f>IF(N265="základní",J265,0)</f>
        <v>0</v>
      </c>
      <c r="BF265" s="199">
        <f>IF(N265="snížená",J265,0)</f>
        <v>0</v>
      </c>
      <c r="BG265" s="199">
        <f>IF(N265="zákl. přenesená",J265,0)</f>
        <v>0</v>
      </c>
      <c r="BH265" s="199">
        <f>IF(N265="sníž. přenesená",J265,0)</f>
        <v>0</v>
      </c>
      <c r="BI265" s="199">
        <f>IF(N265="nulová",J265,0)</f>
        <v>0</v>
      </c>
      <c r="BJ265" s="18" t="s">
        <v>79</v>
      </c>
      <c r="BK265" s="199">
        <f>ROUND(I265*H265,2)</f>
        <v>0</v>
      </c>
      <c r="BL265" s="18" t="s">
        <v>175</v>
      </c>
      <c r="BM265" s="198" t="s">
        <v>425</v>
      </c>
    </row>
    <row r="266" spans="2:47" s="1" customFormat="1" ht="58.5">
      <c r="B266" s="35"/>
      <c r="C266" s="36"/>
      <c r="D266" s="200" t="s">
        <v>177</v>
      </c>
      <c r="E266" s="36"/>
      <c r="F266" s="201" t="s">
        <v>426</v>
      </c>
      <c r="G266" s="36"/>
      <c r="H266" s="36"/>
      <c r="I266" s="117"/>
      <c r="J266" s="36"/>
      <c r="K266" s="36"/>
      <c r="L266" s="39"/>
      <c r="M266" s="202"/>
      <c r="N266" s="64"/>
      <c r="O266" s="64"/>
      <c r="P266" s="64"/>
      <c r="Q266" s="64"/>
      <c r="R266" s="64"/>
      <c r="S266" s="64"/>
      <c r="T266" s="65"/>
      <c r="AT266" s="18" t="s">
        <v>177</v>
      </c>
      <c r="AU266" s="18" t="s">
        <v>81</v>
      </c>
    </row>
    <row r="267" spans="2:63" s="11" customFormat="1" ht="22.9" customHeight="1">
      <c r="B267" s="171"/>
      <c r="C267" s="172"/>
      <c r="D267" s="173" t="s">
        <v>72</v>
      </c>
      <c r="E267" s="185" t="s">
        <v>427</v>
      </c>
      <c r="F267" s="185" t="s">
        <v>428</v>
      </c>
      <c r="G267" s="172"/>
      <c r="H267" s="172"/>
      <c r="I267" s="175"/>
      <c r="J267" s="186">
        <f>BK267</f>
        <v>0</v>
      </c>
      <c r="K267" s="172"/>
      <c r="L267" s="177"/>
      <c r="M267" s="178"/>
      <c r="N267" s="179"/>
      <c r="O267" s="179"/>
      <c r="P267" s="180">
        <f>SUM(P268:P269)</f>
        <v>0</v>
      </c>
      <c r="Q267" s="179"/>
      <c r="R267" s="180">
        <f>SUM(R268:R269)</f>
        <v>0</v>
      </c>
      <c r="S267" s="179"/>
      <c r="T267" s="181">
        <f>SUM(T268:T269)</f>
        <v>0</v>
      </c>
      <c r="AR267" s="182" t="s">
        <v>79</v>
      </c>
      <c r="AT267" s="183" t="s">
        <v>72</v>
      </c>
      <c r="AU267" s="183" t="s">
        <v>79</v>
      </c>
      <c r="AY267" s="182" t="s">
        <v>168</v>
      </c>
      <c r="BK267" s="184">
        <f>SUM(BK268:BK269)</f>
        <v>0</v>
      </c>
    </row>
    <row r="268" spans="2:65" s="1" customFormat="1" ht="24" customHeight="1">
      <c r="B268" s="35"/>
      <c r="C268" s="187" t="s">
        <v>429</v>
      </c>
      <c r="D268" s="187" t="s">
        <v>170</v>
      </c>
      <c r="E268" s="188" t="s">
        <v>430</v>
      </c>
      <c r="F268" s="189" t="s">
        <v>431</v>
      </c>
      <c r="G268" s="190" t="s">
        <v>173</v>
      </c>
      <c r="H268" s="191">
        <v>7.217</v>
      </c>
      <c r="I268" s="192"/>
      <c r="J268" s="193">
        <f>ROUND(I268*H268,2)</f>
        <v>0</v>
      </c>
      <c r="K268" s="189" t="s">
        <v>198</v>
      </c>
      <c r="L268" s="39"/>
      <c r="M268" s="194" t="s">
        <v>21</v>
      </c>
      <c r="N268" s="195" t="s">
        <v>44</v>
      </c>
      <c r="O268" s="64"/>
      <c r="P268" s="196">
        <f>O268*H268</f>
        <v>0</v>
      </c>
      <c r="Q268" s="196">
        <v>0</v>
      </c>
      <c r="R268" s="196">
        <f>Q268*H268</f>
        <v>0</v>
      </c>
      <c r="S268" s="196">
        <v>0</v>
      </c>
      <c r="T268" s="197">
        <f>S268*H268</f>
        <v>0</v>
      </c>
      <c r="AR268" s="198" t="s">
        <v>175</v>
      </c>
      <c r="AT268" s="198" t="s">
        <v>170</v>
      </c>
      <c r="AU268" s="198" t="s">
        <v>81</v>
      </c>
      <c r="AY268" s="18" t="s">
        <v>168</v>
      </c>
      <c r="BE268" s="199">
        <f>IF(N268="základní",J268,0)</f>
        <v>0</v>
      </c>
      <c r="BF268" s="199">
        <f>IF(N268="snížená",J268,0)</f>
        <v>0</v>
      </c>
      <c r="BG268" s="199">
        <f>IF(N268="zákl. přenesená",J268,0)</f>
        <v>0</v>
      </c>
      <c r="BH268" s="199">
        <f>IF(N268="sníž. přenesená",J268,0)</f>
        <v>0</v>
      </c>
      <c r="BI268" s="199">
        <f>IF(N268="nulová",J268,0)</f>
        <v>0</v>
      </c>
      <c r="BJ268" s="18" t="s">
        <v>79</v>
      </c>
      <c r="BK268" s="199">
        <f>ROUND(I268*H268,2)</f>
        <v>0</v>
      </c>
      <c r="BL268" s="18" t="s">
        <v>175</v>
      </c>
      <c r="BM268" s="198" t="s">
        <v>432</v>
      </c>
    </row>
    <row r="269" spans="2:47" s="1" customFormat="1" ht="58.5">
      <c r="B269" s="35"/>
      <c r="C269" s="36"/>
      <c r="D269" s="200" t="s">
        <v>177</v>
      </c>
      <c r="E269" s="36"/>
      <c r="F269" s="201" t="s">
        <v>433</v>
      </c>
      <c r="G269" s="36"/>
      <c r="H269" s="36"/>
      <c r="I269" s="117"/>
      <c r="J269" s="36"/>
      <c r="K269" s="36"/>
      <c r="L269" s="39"/>
      <c r="M269" s="202"/>
      <c r="N269" s="64"/>
      <c r="O269" s="64"/>
      <c r="P269" s="64"/>
      <c r="Q269" s="64"/>
      <c r="R269" s="64"/>
      <c r="S269" s="64"/>
      <c r="T269" s="65"/>
      <c r="AT269" s="18" t="s">
        <v>177</v>
      </c>
      <c r="AU269" s="18" t="s">
        <v>81</v>
      </c>
    </row>
    <row r="270" spans="2:63" s="11" customFormat="1" ht="25.9" customHeight="1">
      <c r="B270" s="171"/>
      <c r="C270" s="172"/>
      <c r="D270" s="173" t="s">
        <v>72</v>
      </c>
      <c r="E270" s="174" t="s">
        <v>434</v>
      </c>
      <c r="F270" s="174" t="s">
        <v>435</v>
      </c>
      <c r="G270" s="172"/>
      <c r="H270" s="172"/>
      <c r="I270" s="175"/>
      <c r="J270" s="176">
        <f>BK270</f>
        <v>0</v>
      </c>
      <c r="K270" s="172"/>
      <c r="L270" s="177"/>
      <c r="M270" s="178"/>
      <c r="N270" s="179"/>
      <c r="O270" s="179"/>
      <c r="P270" s="180">
        <f>P271+P287+P307+P368+P377+P454+P468+P476+P487+P503</f>
        <v>0</v>
      </c>
      <c r="Q270" s="179"/>
      <c r="R270" s="180">
        <f>R271+R287+R307+R368+R377+R454+R468+R476+R487+R503</f>
        <v>6.92622354</v>
      </c>
      <c r="S270" s="179"/>
      <c r="T270" s="181">
        <f>T271+T287+T307+T368+T377+T454+T468+T476+T487+T503</f>
        <v>0.4012385</v>
      </c>
      <c r="AR270" s="182" t="s">
        <v>81</v>
      </c>
      <c r="AT270" s="183" t="s">
        <v>72</v>
      </c>
      <c r="AU270" s="183" t="s">
        <v>73</v>
      </c>
      <c r="AY270" s="182" t="s">
        <v>168</v>
      </c>
      <c r="BK270" s="184">
        <f>BK271+BK287+BK307+BK368+BK377+BK454+BK468+BK476+BK487+BK503</f>
        <v>0</v>
      </c>
    </row>
    <row r="271" spans="2:63" s="11" customFormat="1" ht="22.9" customHeight="1">
      <c r="B271" s="171"/>
      <c r="C271" s="172"/>
      <c r="D271" s="173" t="s">
        <v>72</v>
      </c>
      <c r="E271" s="185" t="s">
        <v>436</v>
      </c>
      <c r="F271" s="185" t="s">
        <v>437</v>
      </c>
      <c r="G271" s="172"/>
      <c r="H271" s="172"/>
      <c r="I271" s="175"/>
      <c r="J271" s="186">
        <f>BK271</f>
        <v>0</v>
      </c>
      <c r="K271" s="172"/>
      <c r="L271" s="177"/>
      <c r="M271" s="178"/>
      <c r="N271" s="179"/>
      <c r="O271" s="179"/>
      <c r="P271" s="180">
        <f>SUM(P272:P286)</f>
        <v>0</v>
      </c>
      <c r="Q271" s="179"/>
      <c r="R271" s="180">
        <f>SUM(R272:R286)</f>
        <v>0.39071064</v>
      </c>
      <c r="S271" s="179"/>
      <c r="T271" s="181">
        <f>SUM(T272:T286)</f>
        <v>0</v>
      </c>
      <c r="AR271" s="182" t="s">
        <v>81</v>
      </c>
      <c r="AT271" s="183" t="s">
        <v>72</v>
      </c>
      <c r="AU271" s="183" t="s">
        <v>79</v>
      </c>
      <c r="AY271" s="182" t="s">
        <v>168</v>
      </c>
      <c r="BK271" s="184">
        <f>SUM(BK272:BK286)</f>
        <v>0</v>
      </c>
    </row>
    <row r="272" spans="2:65" s="1" customFormat="1" ht="16.5" customHeight="1">
      <c r="B272" s="35"/>
      <c r="C272" s="187" t="s">
        <v>438</v>
      </c>
      <c r="D272" s="187" t="s">
        <v>170</v>
      </c>
      <c r="E272" s="188" t="s">
        <v>439</v>
      </c>
      <c r="F272" s="189" t="s">
        <v>440</v>
      </c>
      <c r="G272" s="190" t="s">
        <v>117</v>
      </c>
      <c r="H272" s="191">
        <v>69.828</v>
      </c>
      <c r="I272" s="192"/>
      <c r="J272" s="193">
        <f>ROUND(I272*H272,2)</f>
        <v>0</v>
      </c>
      <c r="K272" s="189" t="s">
        <v>21</v>
      </c>
      <c r="L272" s="39"/>
      <c r="M272" s="194" t="s">
        <v>21</v>
      </c>
      <c r="N272" s="195" t="s">
        <v>44</v>
      </c>
      <c r="O272" s="64"/>
      <c r="P272" s="196">
        <f>O272*H272</f>
        <v>0</v>
      </c>
      <c r="Q272" s="196">
        <v>0.00458</v>
      </c>
      <c r="R272" s="196">
        <f>Q272*H272</f>
        <v>0.31981224</v>
      </c>
      <c r="S272" s="196">
        <v>0</v>
      </c>
      <c r="T272" s="197">
        <f>S272*H272</f>
        <v>0</v>
      </c>
      <c r="AR272" s="198" t="s">
        <v>263</v>
      </c>
      <c r="AT272" s="198" t="s">
        <v>170</v>
      </c>
      <c r="AU272" s="198" t="s">
        <v>81</v>
      </c>
      <c r="AY272" s="18" t="s">
        <v>168</v>
      </c>
      <c r="BE272" s="199">
        <f>IF(N272="základní",J272,0)</f>
        <v>0</v>
      </c>
      <c r="BF272" s="199">
        <f>IF(N272="snížená",J272,0)</f>
        <v>0</v>
      </c>
      <c r="BG272" s="199">
        <f>IF(N272="zákl. přenesená",J272,0)</f>
        <v>0</v>
      </c>
      <c r="BH272" s="199">
        <f>IF(N272="sníž. přenesená",J272,0)</f>
        <v>0</v>
      </c>
      <c r="BI272" s="199">
        <f>IF(N272="nulová",J272,0)</f>
        <v>0</v>
      </c>
      <c r="BJ272" s="18" t="s">
        <v>79</v>
      </c>
      <c r="BK272" s="199">
        <f>ROUND(I272*H272,2)</f>
        <v>0</v>
      </c>
      <c r="BL272" s="18" t="s">
        <v>263</v>
      </c>
      <c r="BM272" s="198" t="s">
        <v>441</v>
      </c>
    </row>
    <row r="273" spans="2:51" s="12" customFormat="1" ht="12">
      <c r="B273" s="203"/>
      <c r="C273" s="204"/>
      <c r="D273" s="200" t="s">
        <v>179</v>
      </c>
      <c r="E273" s="205" t="s">
        <v>21</v>
      </c>
      <c r="F273" s="206" t="s">
        <v>442</v>
      </c>
      <c r="G273" s="204"/>
      <c r="H273" s="207">
        <v>60.72</v>
      </c>
      <c r="I273" s="208"/>
      <c r="J273" s="204"/>
      <c r="K273" s="204"/>
      <c r="L273" s="209"/>
      <c r="M273" s="210"/>
      <c r="N273" s="211"/>
      <c r="O273" s="211"/>
      <c r="P273" s="211"/>
      <c r="Q273" s="211"/>
      <c r="R273" s="211"/>
      <c r="S273" s="211"/>
      <c r="T273" s="212"/>
      <c r="AT273" s="213" t="s">
        <v>179</v>
      </c>
      <c r="AU273" s="213" t="s">
        <v>81</v>
      </c>
      <c r="AV273" s="12" t="s">
        <v>81</v>
      </c>
      <c r="AW273" s="12" t="s">
        <v>34</v>
      </c>
      <c r="AX273" s="12" t="s">
        <v>73</v>
      </c>
      <c r="AY273" s="213" t="s">
        <v>168</v>
      </c>
    </row>
    <row r="274" spans="2:51" s="13" customFormat="1" ht="12">
      <c r="B274" s="214"/>
      <c r="C274" s="215"/>
      <c r="D274" s="200" t="s">
        <v>179</v>
      </c>
      <c r="E274" s="216" t="s">
        <v>21</v>
      </c>
      <c r="F274" s="217" t="s">
        <v>181</v>
      </c>
      <c r="G274" s="215"/>
      <c r="H274" s="218">
        <v>60.72</v>
      </c>
      <c r="I274" s="219"/>
      <c r="J274" s="215"/>
      <c r="K274" s="215"/>
      <c r="L274" s="220"/>
      <c r="M274" s="221"/>
      <c r="N274" s="222"/>
      <c r="O274" s="222"/>
      <c r="P274" s="222"/>
      <c r="Q274" s="222"/>
      <c r="R274" s="222"/>
      <c r="S274" s="222"/>
      <c r="T274" s="223"/>
      <c r="AT274" s="224" t="s">
        <v>179</v>
      </c>
      <c r="AU274" s="224" t="s">
        <v>81</v>
      </c>
      <c r="AV274" s="13" t="s">
        <v>89</v>
      </c>
      <c r="AW274" s="13" t="s">
        <v>34</v>
      </c>
      <c r="AX274" s="13" t="s">
        <v>73</v>
      </c>
      <c r="AY274" s="224" t="s">
        <v>168</v>
      </c>
    </row>
    <row r="275" spans="2:51" s="12" customFormat="1" ht="12">
      <c r="B275" s="203"/>
      <c r="C275" s="204"/>
      <c r="D275" s="200" t="s">
        <v>179</v>
      </c>
      <c r="E275" s="205" t="s">
        <v>21</v>
      </c>
      <c r="F275" s="206" t="s">
        <v>443</v>
      </c>
      <c r="G275" s="204"/>
      <c r="H275" s="207">
        <v>9.108</v>
      </c>
      <c r="I275" s="208"/>
      <c r="J275" s="204"/>
      <c r="K275" s="204"/>
      <c r="L275" s="209"/>
      <c r="M275" s="210"/>
      <c r="N275" s="211"/>
      <c r="O275" s="211"/>
      <c r="P275" s="211"/>
      <c r="Q275" s="211"/>
      <c r="R275" s="211"/>
      <c r="S275" s="211"/>
      <c r="T275" s="212"/>
      <c r="AT275" s="213" t="s">
        <v>179</v>
      </c>
      <c r="AU275" s="213" t="s">
        <v>81</v>
      </c>
      <c r="AV275" s="12" t="s">
        <v>81</v>
      </c>
      <c r="AW275" s="12" t="s">
        <v>34</v>
      </c>
      <c r="AX275" s="12" t="s">
        <v>73</v>
      </c>
      <c r="AY275" s="213" t="s">
        <v>168</v>
      </c>
    </row>
    <row r="276" spans="2:51" s="14" customFormat="1" ht="12">
      <c r="B276" s="225"/>
      <c r="C276" s="226"/>
      <c r="D276" s="200" t="s">
        <v>179</v>
      </c>
      <c r="E276" s="227" t="s">
        <v>21</v>
      </c>
      <c r="F276" s="228" t="s">
        <v>183</v>
      </c>
      <c r="G276" s="226"/>
      <c r="H276" s="229">
        <v>69.828</v>
      </c>
      <c r="I276" s="230"/>
      <c r="J276" s="226"/>
      <c r="K276" s="226"/>
      <c r="L276" s="231"/>
      <c r="M276" s="232"/>
      <c r="N276" s="233"/>
      <c r="O276" s="233"/>
      <c r="P276" s="233"/>
      <c r="Q276" s="233"/>
      <c r="R276" s="233"/>
      <c r="S276" s="233"/>
      <c r="T276" s="234"/>
      <c r="AT276" s="235" t="s">
        <v>179</v>
      </c>
      <c r="AU276" s="235" t="s">
        <v>81</v>
      </c>
      <c r="AV276" s="14" t="s">
        <v>175</v>
      </c>
      <c r="AW276" s="14" t="s">
        <v>34</v>
      </c>
      <c r="AX276" s="14" t="s">
        <v>79</v>
      </c>
      <c r="AY276" s="235" t="s">
        <v>168</v>
      </c>
    </row>
    <row r="277" spans="2:65" s="1" customFormat="1" ht="16.5" customHeight="1">
      <c r="B277" s="35"/>
      <c r="C277" s="187" t="s">
        <v>444</v>
      </c>
      <c r="D277" s="187" t="s">
        <v>170</v>
      </c>
      <c r="E277" s="188" t="s">
        <v>445</v>
      </c>
      <c r="F277" s="189" t="s">
        <v>446</v>
      </c>
      <c r="G277" s="190" t="s">
        <v>117</v>
      </c>
      <c r="H277" s="191">
        <v>15.48</v>
      </c>
      <c r="I277" s="192"/>
      <c r="J277" s="193">
        <f>ROUND(I277*H277,2)</f>
        <v>0</v>
      </c>
      <c r="K277" s="189" t="s">
        <v>21</v>
      </c>
      <c r="L277" s="39"/>
      <c r="M277" s="194" t="s">
        <v>21</v>
      </c>
      <c r="N277" s="195" t="s">
        <v>44</v>
      </c>
      <c r="O277" s="64"/>
      <c r="P277" s="196">
        <f>O277*H277</f>
        <v>0</v>
      </c>
      <c r="Q277" s="196">
        <v>0.00458</v>
      </c>
      <c r="R277" s="196">
        <f>Q277*H277</f>
        <v>0.0708984</v>
      </c>
      <c r="S277" s="196">
        <v>0</v>
      </c>
      <c r="T277" s="197">
        <f>S277*H277</f>
        <v>0</v>
      </c>
      <c r="AR277" s="198" t="s">
        <v>263</v>
      </c>
      <c r="AT277" s="198" t="s">
        <v>170</v>
      </c>
      <c r="AU277" s="198" t="s">
        <v>81</v>
      </c>
      <c r="AY277" s="18" t="s">
        <v>168</v>
      </c>
      <c r="BE277" s="199">
        <f>IF(N277="základní",J277,0)</f>
        <v>0</v>
      </c>
      <c r="BF277" s="199">
        <f>IF(N277="snížená",J277,0)</f>
        <v>0</v>
      </c>
      <c r="BG277" s="199">
        <f>IF(N277="zákl. přenesená",J277,0)</f>
        <v>0</v>
      </c>
      <c r="BH277" s="199">
        <f>IF(N277="sníž. přenesená",J277,0)</f>
        <v>0</v>
      </c>
      <c r="BI277" s="199">
        <f>IF(N277="nulová",J277,0)</f>
        <v>0</v>
      </c>
      <c r="BJ277" s="18" t="s">
        <v>79</v>
      </c>
      <c r="BK277" s="199">
        <f>ROUND(I277*H277,2)</f>
        <v>0</v>
      </c>
      <c r="BL277" s="18" t="s">
        <v>263</v>
      </c>
      <c r="BM277" s="198" t="s">
        <v>447</v>
      </c>
    </row>
    <row r="278" spans="2:51" s="15" customFormat="1" ht="12">
      <c r="B278" s="236"/>
      <c r="C278" s="237"/>
      <c r="D278" s="200" t="s">
        <v>179</v>
      </c>
      <c r="E278" s="238" t="s">
        <v>21</v>
      </c>
      <c r="F278" s="239" t="s">
        <v>448</v>
      </c>
      <c r="G278" s="237"/>
      <c r="H278" s="238" t="s">
        <v>21</v>
      </c>
      <c r="I278" s="240"/>
      <c r="J278" s="237"/>
      <c r="K278" s="237"/>
      <c r="L278" s="241"/>
      <c r="M278" s="242"/>
      <c r="N278" s="243"/>
      <c r="O278" s="243"/>
      <c r="P278" s="243"/>
      <c r="Q278" s="243"/>
      <c r="R278" s="243"/>
      <c r="S278" s="243"/>
      <c r="T278" s="244"/>
      <c r="AT278" s="245" t="s">
        <v>179</v>
      </c>
      <c r="AU278" s="245" t="s">
        <v>81</v>
      </c>
      <c r="AV278" s="15" t="s">
        <v>79</v>
      </c>
      <c r="AW278" s="15" t="s">
        <v>34</v>
      </c>
      <c r="AX278" s="15" t="s">
        <v>73</v>
      </c>
      <c r="AY278" s="245" t="s">
        <v>168</v>
      </c>
    </row>
    <row r="279" spans="2:51" s="12" customFormat="1" ht="12">
      <c r="B279" s="203"/>
      <c r="C279" s="204"/>
      <c r="D279" s="200" t="s">
        <v>179</v>
      </c>
      <c r="E279" s="205" t="s">
        <v>21</v>
      </c>
      <c r="F279" s="206" t="s">
        <v>449</v>
      </c>
      <c r="G279" s="204"/>
      <c r="H279" s="207">
        <v>12.9</v>
      </c>
      <c r="I279" s="208"/>
      <c r="J279" s="204"/>
      <c r="K279" s="204"/>
      <c r="L279" s="209"/>
      <c r="M279" s="210"/>
      <c r="N279" s="211"/>
      <c r="O279" s="211"/>
      <c r="P279" s="211"/>
      <c r="Q279" s="211"/>
      <c r="R279" s="211"/>
      <c r="S279" s="211"/>
      <c r="T279" s="212"/>
      <c r="AT279" s="213" t="s">
        <v>179</v>
      </c>
      <c r="AU279" s="213" t="s">
        <v>81</v>
      </c>
      <c r="AV279" s="12" t="s">
        <v>81</v>
      </c>
      <c r="AW279" s="12" t="s">
        <v>34</v>
      </c>
      <c r="AX279" s="12" t="s">
        <v>73</v>
      </c>
      <c r="AY279" s="213" t="s">
        <v>168</v>
      </c>
    </row>
    <row r="280" spans="2:51" s="13" customFormat="1" ht="12">
      <c r="B280" s="214"/>
      <c r="C280" s="215"/>
      <c r="D280" s="200" t="s">
        <v>179</v>
      </c>
      <c r="E280" s="216" t="s">
        <v>21</v>
      </c>
      <c r="F280" s="217" t="s">
        <v>181</v>
      </c>
      <c r="G280" s="215"/>
      <c r="H280" s="218">
        <v>12.9</v>
      </c>
      <c r="I280" s="219"/>
      <c r="J280" s="215"/>
      <c r="K280" s="215"/>
      <c r="L280" s="220"/>
      <c r="M280" s="221"/>
      <c r="N280" s="222"/>
      <c r="O280" s="222"/>
      <c r="P280" s="222"/>
      <c r="Q280" s="222"/>
      <c r="R280" s="222"/>
      <c r="S280" s="222"/>
      <c r="T280" s="223"/>
      <c r="AT280" s="224" t="s">
        <v>179</v>
      </c>
      <c r="AU280" s="224" t="s">
        <v>81</v>
      </c>
      <c r="AV280" s="13" t="s">
        <v>89</v>
      </c>
      <c r="AW280" s="13" t="s">
        <v>34</v>
      </c>
      <c r="AX280" s="13" t="s">
        <v>73</v>
      </c>
      <c r="AY280" s="224" t="s">
        <v>168</v>
      </c>
    </row>
    <row r="281" spans="2:51" s="12" customFormat="1" ht="12">
      <c r="B281" s="203"/>
      <c r="C281" s="204"/>
      <c r="D281" s="200" t="s">
        <v>179</v>
      </c>
      <c r="E281" s="205" t="s">
        <v>21</v>
      </c>
      <c r="F281" s="206" t="s">
        <v>450</v>
      </c>
      <c r="G281" s="204"/>
      <c r="H281" s="207">
        <v>2.58</v>
      </c>
      <c r="I281" s="208"/>
      <c r="J281" s="204"/>
      <c r="K281" s="204"/>
      <c r="L281" s="209"/>
      <c r="M281" s="210"/>
      <c r="N281" s="211"/>
      <c r="O281" s="211"/>
      <c r="P281" s="211"/>
      <c r="Q281" s="211"/>
      <c r="R281" s="211"/>
      <c r="S281" s="211"/>
      <c r="T281" s="212"/>
      <c r="AT281" s="213" t="s">
        <v>179</v>
      </c>
      <c r="AU281" s="213" t="s">
        <v>81</v>
      </c>
      <c r="AV281" s="12" t="s">
        <v>81</v>
      </c>
      <c r="AW281" s="12" t="s">
        <v>34</v>
      </c>
      <c r="AX281" s="12" t="s">
        <v>73</v>
      </c>
      <c r="AY281" s="213" t="s">
        <v>168</v>
      </c>
    </row>
    <row r="282" spans="2:51" s="14" customFormat="1" ht="12">
      <c r="B282" s="225"/>
      <c r="C282" s="226"/>
      <c r="D282" s="200" t="s">
        <v>179</v>
      </c>
      <c r="E282" s="227" t="s">
        <v>21</v>
      </c>
      <c r="F282" s="228" t="s">
        <v>183</v>
      </c>
      <c r="G282" s="226"/>
      <c r="H282" s="229">
        <v>15.48</v>
      </c>
      <c r="I282" s="230"/>
      <c r="J282" s="226"/>
      <c r="K282" s="226"/>
      <c r="L282" s="231"/>
      <c r="M282" s="232"/>
      <c r="N282" s="233"/>
      <c r="O282" s="233"/>
      <c r="P282" s="233"/>
      <c r="Q282" s="233"/>
      <c r="R282" s="233"/>
      <c r="S282" s="233"/>
      <c r="T282" s="234"/>
      <c r="AT282" s="235" t="s">
        <v>179</v>
      </c>
      <c r="AU282" s="235" t="s">
        <v>81</v>
      </c>
      <c r="AV282" s="14" t="s">
        <v>175</v>
      </c>
      <c r="AW282" s="14" t="s">
        <v>34</v>
      </c>
      <c r="AX282" s="14" t="s">
        <v>79</v>
      </c>
      <c r="AY282" s="235" t="s">
        <v>168</v>
      </c>
    </row>
    <row r="283" spans="2:65" s="1" customFormat="1" ht="24" customHeight="1">
      <c r="B283" s="35"/>
      <c r="C283" s="187" t="s">
        <v>451</v>
      </c>
      <c r="D283" s="187" t="s">
        <v>170</v>
      </c>
      <c r="E283" s="188" t="s">
        <v>452</v>
      </c>
      <c r="F283" s="189" t="s">
        <v>453</v>
      </c>
      <c r="G283" s="190" t="s">
        <v>173</v>
      </c>
      <c r="H283" s="191">
        <v>0.391</v>
      </c>
      <c r="I283" s="192"/>
      <c r="J283" s="193">
        <f>ROUND(I283*H283,2)</f>
        <v>0</v>
      </c>
      <c r="K283" s="189" t="s">
        <v>198</v>
      </c>
      <c r="L283" s="39"/>
      <c r="M283" s="194" t="s">
        <v>21</v>
      </c>
      <c r="N283" s="195" t="s">
        <v>44</v>
      </c>
      <c r="O283" s="64"/>
      <c r="P283" s="196">
        <f>O283*H283</f>
        <v>0</v>
      </c>
      <c r="Q283" s="196">
        <v>0</v>
      </c>
      <c r="R283" s="196">
        <f>Q283*H283</f>
        <v>0</v>
      </c>
      <c r="S283" s="196">
        <v>0</v>
      </c>
      <c r="T283" s="197">
        <f>S283*H283</f>
        <v>0</v>
      </c>
      <c r="AR283" s="198" t="s">
        <v>263</v>
      </c>
      <c r="AT283" s="198" t="s">
        <v>170</v>
      </c>
      <c r="AU283" s="198" t="s">
        <v>81</v>
      </c>
      <c r="AY283" s="18" t="s">
        <v>168</v>
      </c>
      <c r="BE283" s="199">
        <f>IF(N283="základní",J283,0)</f>
        <v>0</v>
      </c>
      <c r="BF283" s="199">
        <f>IF(N283="snížená",J283,0)</f>
        <v>0</v>
      </c>
      <c r="BG283" s="199">
        <f>IF(N283="zákl. přenesená",J283,0)</f>
        <v>0</v>
      </c>
      <c r="BH283" s="199">
        <f>IF(N283="sníž. přenesená",J283,0)</f>
        <v>0</v>
      </c>
      <c r="BI283" s="199">
        <f>IF(N283="nulová",J283,0)</f>
        <v>0</v>
      </c>
      <c r="BJ283" s="18" t="s">
        <v>79</v>
      </c>
      <c r="BK283" s="199">
        <f>ROUND(I283*H283,2)</f>
        <v>0</v>
      </c>
      <c r="BL283" s="18" t="s">
        <v>263</v>
      </c>
      <c r="BM283" s="198" t="s">
        <v>454</v>
      </c>
    </row>
    <row r="284" spans="2:47" s="1" customFormat="1" ht="78">
      <c r="B284" s="35"/>
      <c r="C284" s="36"/>
      <c r="D284" s="200" t="s">
        <v>177</v>
      </c>
      <c r="E284" s="36"/>
      <c r="F284" s="201" t="s">
        <v>455</v>
      </c>
      <c r="G284" s="36"/>
      <c r="H284" s="36"/>
      <c r="I284" s="117"/>
      <c r="J284" s="36"/>
      <c r="K284" s="36"/>
      <c r="L284" s="39"/>
      <c r="M284" s="202"/>
      <c r="N284" s="64"/>
      <c r="O284" s="64"/>
      <c r="P284" s="64"/>
      <c r="Q284" s="64"/>
      <c r="R284" s="64"/>
      <c r="S284" s="64"/>
      <c r="T284" s="65"/>
      <c r="AT284" s="18" t="s">
        <v>177</v>
      </c>
      <c r="AU284" s="18" t="s">
        <v>81</v>
      </c>
    </row>
    <row r="285" spans="2:65" s="1" customFormat="1" ht="24" customHeight="1">
      <c r="B285" s="35"/>
      <c r="C285" s="187" t="s">
        <v>456</v>
      </c>
      <c r="D285" s="187" t="s">
        <v>170</v>
      </c>
      <c r="E285" s="188" t="s">
        <v>457</v>
      </c>
      <c r="F285" s="189" t="s">
        <v>458</v>
      </c>
      <c r="G285" s="190" t="s">
        <v>173</v>
      </c>
      <c r="H285" s="191">
        <v>0.391</v>
      </c>
      <c r="I285" s="192"/>
      <c r="J285" s="193">
        <f>ROUND(I285*H285,2)</f>
        <v>0</v>
      </c>
      <c r="K285" s="189" t="s">
        <v>198</v>
      </c>
      <c r="L285" s="39"/>
      <c r="M285" s="194" t="s">
        <v>21</v>
      </c>
      <c r="N285" s="195" t="s">
        <v>44</v>
      </c>
      <c r="O285" s="64"/>
      <c r="P285" s="196">
        <f>O285*H285</f>
        <v>0</v>
      </c>
      <c r="Q285" s="196">
        <v>0</v>
      </c>
      <c r="R285" s="196">
        <f>Q285*H285</f>
        <v>0</v>
      </c>
      <c r="S285" s="196">
        <v>0</v>
      </c>
      <c r="T285" s="197">
        <f>S285*H285</f>
        <v>0</v>
      </c>
      <c r="AR285" s="198" t="s">
        <v>263</v>
      </c>
      <c r="AT285" s="198" t="s">
        <v>170</v>
      </c>
      <c r="AU285" s="198" t="s">
        <v>81</v>
      </c>
      <c r="AY285" s="18" t="s">
        <v>168</v>
      </c>
      <c r="BE285" s="199">
        <f>IF(N285="základní",J285,0)</f>
        <v>0</v>
      </c>
      <c r="BF285" s="199">
        <f>IF(N285="snížená",J285,0)</f>
        <v>0</v>
      </c>
      <c r="BG285" s="199">
        <f>IF(N285="zákl. přenesená",J285,0)</f>
        <v>0</v>
      </c>
      <c r="BH285" s="199">
        <f>IF(N285="sníž. přenesená",J285,0)</f>
        <v>0</v>
      </c>
      <c r="BI285" s="199">
        <f>IF(N285="nulová",J285,0)</f>
        <v>0</v>
      </c>
      <c r="BJ285" s="18" t="s">
        <v>79</v>
      </c>
      <c r="BK285" s="199">
        <f>ROUND(I285*H285,2)</f>
        <v>0</v>
      </c>
      <c r="BL285" s="18" t="s">
        <v>263</v>
      </c>
      <c r="BM285" s="198" t="s">
        <v>459</v>
      </c>
    </row>
    <row r="286" spans="2:47" s="1" customFormat="1" ht="78">
      <c r="B286" s="35"/>
      <c r="C286" s="36"/>
      <c r="D286" s="200" t="s">
        <v>177</v>
      </c>
      <c r="E286" s="36"/>
      <c r="F286" s="201" t="s">
        <v>455</v>
      </c>
      <c r="G286" s="36"/>
      <c r="H286" s="36"/>
      <c r="I286" s="117"/>
      <c r="J286" s="36"/>
      <c r="K286" s="36"/>
      <c r="L286" s="39"/>
      <c r="M286" s="202"/>
      <c r="N286" s="64"/>
      <c r="O286" s="64"/>
      <c r="P286" s="64"/>
      <c r="Q286" s="64"/>
      <c r="R286" s="64"/>
      <c r="S286" s="64"/>
      <c r="T286" s="65"/>
      <c r="AT286" s="18" t="s">
        <v>177</v>
      </c>
      <c r="AU286" s="18" t="s">
        <v>81</v>
      </c>
    </row>
    <row r="287" spans="2:63" s="11" customFormat="1" ht="22.9" customHeight="1">
      <c r="B287" s="171"/>
      <c r="C287" s="172"/>
      <c r="D287" s="173" t="s">
        <v>72</v>
      </c>
      <c r="E287" s="185" t="s">
        <v>460</v>
      </c>
      <c r="F287" s="185" t="s">
        <v>461</v>
      </c>
      <c r="G287" s="172"/>
      <c r="H287" s="172"/>
      <c r="I287" s="175"/>
      <c r="J287" s="186">
        <f>BK287</f>
        <v>0</v>
      </c>
      <c r="K287" s="172"/>
      <c r="L287" s="177"/>
      <c r="M287" s="178"/>
      <c r="N287" s="179"/>
      <c r="O287" s="179"/>
      <c r="P287" s="180">
        <f>SUM(P288:P306)</f>
        <v>0</v>
      </c>
      <c r="Q287" s="179"/>
      <c r="R287" s="180">
        <f>SUM(R288:R306)</f>
        <v>0.13593</v>
      </c>
      <c r="S287" s="179"/>
      <c r="T287" s="181">
        <f>SUM(T288:T306)</f>
        <v>0</v>
      </c>
      <c r="AR287" s="182" t="s">
        <v>81</v>
      </c>
      <c r="AT287" s="183" t="s">
        <v>72</v>
      </c>
      <c r="AU287" s="183" t="s">
        <v>79</v>
      </c>
      <c r="AY287" s="182" t="s">
        <v>168</v>
      </c>
      <c r="BK287" s="184">
        <f>SUM(BK288:BK306)</f>
        <v>0</v>
      </c>
    </row>
    <row r="288" spans="2:65" s="1" customFormat="1" ht="16.5" customHeight="1">
      <c r="B288" s="35"/>
      <c r="C288" s="187" t="s">
        <v>462</v>
      </c>
      <c r="D288" s="187" t="s">
        <v>170</v>
      </c>
      <c r="E288" s="188" t="s">
        <v>463</v>
      </c>
      <c r="F288" s="189" t="s">
        <v>464</v>
      </c>
      <c r="G288" s="190" t="s">
        <v>191</v>
      </c>
      <c r="H288" s="191">
        <v>23</v>
      </c>
      <c r="I288" s="192"/>
      <c r="J288" s="193">
        <f>ROUND(I288*H288,2)</f>
        <v>0</v>
      </c>
      <c r="K288" s="189" t="s">
        <v>21</v>
      </c>
      <c r="L288" s="39"/>
      <c r="M288" s="194" t="s">
        <v>21</v>
      </c>
      <c r="N288" s="195" t="s">
        <v>44</v>
      </c>
      <c r="O288" s="64"/>
      <c r="P288" s="196">
        <f>O288*H288</f>
        <v>0</v>
      </c>
      <c r="Q288" s="196">
        <v>0.00016</v>
      </c>
      <c r="R288" s="196">
        <f>Q288*H288</f>
        <v>0.00368</v>
      </c>
      <c r="S288" s="196">
        <v>0</v>
      </c>
      <c r="T288" s="197">
        <f>S288*H288</f>
        <v>0</v>
      </c>
      <c r="AR288" s="198" t="s">
        <v>263</v>
      </c>
      <c r="AT288" s="198" t="s">
        <v>170</v>
      </c>
      <c r="AU288" s="198" t="s">
        <v>81</v>
      </c>
      <c r="AY288" s="18" t="s">
        <v>168</v>
      </c>
      <c r="BE288" s="199">
        <f>IF(N288="základní",J288,0)</f>
        <v>0</v>
      </c>
      <c r="BF288" s="199">
        <f>IF(N288="snížená",J288,0)</f>
        <v>0</v>
      </c>
      <c r="BG288" s="199">
        <f>IF(N288="zákl. přenesená",J288,0)</f>
        <v>0</v>
      </c>
      <c r="BH288" s="199">
        <f>IF(N288="sníž. přenesená",J288,0)</f>
        <v>0</v>
      </c>
      <c r="BI288" s="199">
        <f>IF(N288="nulová",J288,0)</f>
        <v>0</v>
      </c>
      <c r="BJ288" s="18" t="s">
        <v>79</v>
      </c>
      <c r="BK288" s="199">
        <f>ROUND(I288*H288,2)</f>
        <v>0</v>
      </c>
      <c r="BL288" s="18" t="s">
        <v>263</v>
      </c>
      <c r="BM288" s="198" t="s">
        <v>465</v>
      </c>
    </row>
    <row r="289" spans="2:47" s="1" customFormat="1" ht="97.5">
      <c r="B289" s="35"/>
      <c r="C289" s="36"/>
      <c r="D289" s="200" t="s">
        <v>177</v>
      </c>
      <c r="E289" s="36"/>
      <c r="F289" s="201" t="s">
        <v>466</v>
      </c>
      <c r="G289" s="36"/>
      <c r="H289" s="36"/>
      <c r="I289" s="117"/>
      <c r="J289" s="36"/>
      <c r="K289" s="36"/>
      <c r="L289" s="39"/>
      <c r="M289" s="202"/>
      <c r="N289" s="64"/>
      <c r="O289" s="64"/>
      <c r="P289" s="64"/>
      <c r="Q289" s="64"/>
      <c r="R289" s="64"/>
      <c r="S289" s="64"/>
      <c r="T289" s="65"/>
      <c r="AT289" s="18" t="s">
        <v>177</v>
      </c>
      <c r="AU289" s="18" t="s">
        <v>81</v>
      </c>
    </row>
    <row r="290" spans="2:51" s="12" customFormat="1" ht="12">
      <c r="B290" s="203"/>
      <c r="C290" s="204"/>
      <c r="D290" s="200" t="s">
        <v>179</v>
      </c>
      <c r="E290" s="205" t="s">
        <v>21</v>
      </c>
      <c r="F290" s="206" t="s">
        <v>467</v>
      </c>
      <c r="G290" s="204"/>
      <c r="H290" s="207">
        <v>7</v>
      </c>
      <c r="I290" s="208"/>
      <c r="J290" s="204"/>
      <c r="K290" s="204"/>
      <c r="L290" s="209"/>
      <c r="M290" s="210"/>
      <c r="N290" s="211"/>
      <c r="O290" s="211"/>
      <c r="P290" s="211"/>
      <c r="Q290" s="211"/>
      <c r="R290" s="211"/>
      <c r="S290" s="211"/>
      <c r="T290" s="212"/>
      <c r="AT290" s="213" t="s">
        <v>179</v>
      </c>
      <c r="AU290" s="213" t="s">
        <v>81</v>
      </c>
      <c r="AV290" s="12" t="s">
        <v>81</v>
      </c>
      <c r="AW290" s="12" t="s">
        <v>34</v>
      </c>
      <c r="AX290" s="12" t="s">
        <v>73</v>
      </c>
      <c r="AY290" s="213" t="s">
        <v>168</v>
      </c>
    </row>
    <row r="291" spans="2:51" s="12" customFormat="1" ht="12">
      <c r="B291" s="203"/>
      <c r="C291" s="204"/>
      <c r="D291" s="200" t="s">
        <v>179</v>
      </c>
      <c r="E291" s="205" t="s">
        <v>21</v>
      </c>
      <c r="F291" s="206" t="s">
        <v>468</v>
      </c>
      <c r="G291" s="204"/>
      <c r="H291" s="207">
        <v>10</v>
      </c>
      <c r="I291" s="208"/>
      <c r="J291" s="204"/>
      <c r="K291" s="204"/>
      <c r="L291" s="209"/>
      <c r="M291" s="210"/>
      <c r="N291" s="211"/>
      <c r="O291" s="211"/>
      <c r="P291" s="211"/>
      <c r="Q291" s="211"/>
      <c r="R291" s="211"/>
      <c r="S291" s="211"/>
      <c r="T291" s="212"/>
      <c r="AT291" s="213" t="s">
        <v>179</v>
      </c>
      <c r="AU291" s="213" t="s">
        <v>81</v>
      </c>
      <c r="AV291" s="12" t="s">
        <v>81</v>
      </c>
      <c r="AW291" s="12" t="s">
        <v>34</v>
      </c>
      <c r="AX291" s="12" t="s">
        <v>73</v>
      </c>
      <c r="AY291" s="213" t="s">
        <v>168</v>
      </c>
    </row>
    <row r="292" spans="2:51" s="12" customFormat="1" ht="12">
      <c r="B292" s="203"/>
      <c r="C292" s="204"/>
      <c r="D292" s="200" t="s">
        <v>179</v>
      </c>
      <c r="E292" s="205" t="s">
        <v>21</v>
      </c>
      <c r="F292" s="206" t="s">
        <v>469</v>
      </c>
      <c r="G292" s="204"/>
      <c r="H292" s="207">
        <v>6</v>
      </c>
      <c r="I292" s="208"/>
      <c r="J292" s="204"/>
      <c r="K292" s="204"/>
      <c r="L292" s="209"/>
      <c r="M292" s="210"/>
      <c r="N292" s="211"/>
      <c r="O292" s="211"/>
      <c r="P292" s="211"/>
      <c r="Q292" s="211"/>
      <c r="R292" s="211"/>
      <c r="S292" s="211"/>
      <c r="T292" s="212"/>
      <c r="AT292" s="213" t="s">
        <v>179</v>
      </c>
      <c r="AU292" s="213" t="s">
        <v>81</v>
      </c>
      <c r="AV292" s="12" t="s">
        <v>81</v>
      </c>
      <c r="AW292" s="12" t="s">
        <v>34</v>
      </c>
      <c r="AX292" s="12" t="s">
        <v>73</v>
      </c>
      <c r="AY292" s="213" t="s">
        <v>168</v>
      </c>
    </row>
    <row r="293" spans="2:51" s="13" customFormat="1" ht="12">
      <c r="B293" s="214"/>
      <c r="C293" s="215"/>
      <c r="D293" s="200" t="s">
        <v>179</v>
      </c>
      <c r="E293" s="216" t="s">
        <v>21</v>
      </c>
      <c r="F293" s="217" t="s">
        <v>181</v>
      </c>
      <c r="G293" s="215"/>
      <c r="H293" s="218">
        <v>23</v>
      </c>
      <c r="I293" s="219"/>
      <c r="J293" s="215"/>
      <c r="K293" s="215"/>
      <c r="L293" s="220"/>
      <c r="M293" s="221"/>
      <c r="N293" s="222"/>
      <c r="O293" s="222"/>
      <c r="P293" s="222"/>
      <c r="Q293" s="222"/>
      <c r="R293" s="222"/>
      <c r="S293" s="222"/>
      <c r="T293" s="223"/>
      <c r="AT293" s="224" t="s">
        <v>179</v>
      </c>
      <c r="AU293" s="224" t="s">
        <v>81</v>
      </c>
      <c r="AV293" s="13" t="s">
        <v>89</v>
      </c>
      <c r="AW293" s="13" t="s">
        <v>34</v>
      </c>
      <c r="AX293" s="13" t="s">
        <v>79</v>
      </c>
      <c r="AY293" s="224" t="s">
        <v>168</v>
      </c>
    </row>
    <row r="294" spans="2:65" s="1" customFormat="1" ht="16.5" customHeight="1">
      <c r="B294" s="35"/>
      <c r="C294" s="246" t="s">
        <v>470</v>
      </c>
      <c r="D294" s="246" t="s">
        <v>471</v>
      </c>
      <c r="E294" s="247" t="s">
        <v>472</v>
      </c>
      <c r="F294" s="248" t="s">
        <v>473</v>
      </c>
      <c r="G294" s="249" t="s">
        <v>191</v>
      </c>
      <c r="H294" s="250">
        <v>7</v>
      </c>
      <c r="I294" s="251"/>
      <c r="J294" s="252">
        <f>ROUND(I294*H294,2)</f>
        <v>0</v>
      </c>
      <c r="K294" s="248" t="s">
        <v>21</v>
      </c>
      <c r="L294" s="253"/>
      <c r="M294" s="254" t="s">
        <v>21</v>
      </c>
      <c r="N294" s="255" t="s">
        <v>44</v>
      </c>
      <c r="O294" s="64"/>
      <c r="P294" s="196">
        <f>O294*H294</f>
        <v>0</v>
      </c>
      <c r="Q294" s="196">
        <v>0.00575</v>
      </c>
      <c r="R294" s="196">
        <f>Q294*H294</f>
        <v>0.04025</v>
      </c>
      <c r="S294" s="196">
        <v>0</v>
      </c>
      <c r="T294" s="197">
        <f>S294*H294</f>
        <v>0</v>
      </c>
      <c r="AR294" s="198" t="s">
        <v>357</v>
      </c>
      <c r="AT294" s="198" t="s">
        <v>471</v>
      </c>
      <c r="AU294" s="198" t="s">
        <v>81</v>
      </c>
      <c r="AY294" s="18" t="s">
        <v>168</v>
      </c>
      <c r="BE294" s="199">
        <f>IF(N294="základní",J294,0)</f>
        <v>0</v>
      </c>
      <c r="BF294" s="199">
        <f>IF(N294="snížená",J294,0)</f>
        <v>0</v>
      </c>
      <c r="BG294" s="199">
        <f>IF(N294="zákl. přenesená",J294,0)</f>
        <v>0</v>
      </c>
      <c r="BH294" s="199">
        <f>IF(N294="sníž. přenesená",J294,0)</f>
        <v>0</v>
      </c>
      <c r="BI294" s="199">
        <f>IF(N294="nulová",J294,0)</f>
        <v>0</v>
      </c>
      <c r="BJ294" s="18" t="s">
        <v>79</v>
      </c>
      <c r="BK294" s="199">
        <f>ROUND(I294*H294,2)</f>
        <v>0</v>
      </c>
      <c r="BL294" s="18" t="s">
        <v>263</v>
      </c>
      <c r="BM294" s="198" t="s">
        <v>474</v>
      </c>
    </row>
    <row r="295" spans="2:47" s="1" customFormat="1" ht="97.5">
      <c r="B295" s="35"/>
      <c r="C295" s="36"/>
      <c r="D295" s="200" t="s">
        <v>309</v>
      </c>
      <c r="E295" s="36"/>
      <c r="F295" s="201" t="s">
        <v>475</v>
      </c>
      <c r="G295" s="36"/>
      <c r="H295" s="36"/>
      <c r="I295" s="117"/>
      <c r="J295" s="36"/>
      <c r="K295" s="36"/>
      <c r="L295" s="39"/>
      <c r="M295" s="202"/>
      <c r="N295" s="64"/>
      <c r="O295" s="64"/>
      <c r="P295" s="64"/>
      <c r="Q295" s="64"/>
      <c r="R295" s="64"/>
      <c r="S295" s="64"/>
      <c r="T295" s="65"/>
      <c r="AT295" s="18" t="s">
        <v>309</v>
      </c>
      <c r="AU295" s="18" t="s">
        <v>81</v>
      </c>
    </row>
    <row r="296" spans="2:51" s="12" customFormat="1" ht="12">
      <c r="B296" s="203"/>
      <c r="C296" s="204"/>
      <c r="D296" s="200" t="s">
        <v>179</v>
      </c>
      <c r="E296" s="205" t="s">
        <v>21</v>
      </c>
      <c r="F296" s="206" t="s">
        <v>467</v>
      </c>
      <c r="G296" s="204"/>
      <c r="H296" s="207">
        <v>7</v>
      </c>
      <c r="I296" s="208"/>
      <c r="J296" s="204"/>
      <c r="K296" s="204"/>
      <c r="L296" s="209"/>
      <c r="M296" s="210"/>
      <c r="N296" s="211"/>
      <c r="O296" s="211"/>
      <c r="P296" s="211"/>
      <c r="Q296" s="211"/>
      <c r="R296" s="211"/>
      <c r="S296" s="211"/>
      <c r="T296" s="212"/>
      <c r="AT296" s="213" t="s">
        <v>179</v>
      </c>
      <c r="AU296" s="213" t="s">
        <v>81</v>
      </c>
      <c r="AV296" s="12" t="s">
        <v>81</v>
      </c>
      <c r="AW296" s="12" t="s">
        <v>34</v>
      </c>
      <c r="AX296" s="12" t="s">
        <v>79</v>
      </c>
      <c r="AY296" s="213" t="s">
        <v>168</v>
      </c>
    </row>
    <row r="297" spans="2:65" s="1" customFormat="1" ht="16.5" customHeight="1">
      <c r="B297" s="35"/>
      <c r="C297" s="246" t="s">
        <v>476</v>
      </c>
      <c r="D297" s="246" t="s">
        <v>471</v>
      </c>
      <c r="E297" s="247" t="s">
        <v>477</v>
      </c>
      <c r="F297" s="248" t="s">
        <v>478</v>
      </c>
      <c r="G297" s="249" t="s">
        <v>191</v>
      </c>
      <c r="H297" s="250">
        <v>10</v>
      </c>
      <c r="I297" s="251"/>
      <c r="J297" s="252">
        <f>ROUND(I297*H297,2)</f>
        <v>0</v>
      </c>
      <c r="K297" s="248" t="s">
        <v>21</v>
      </c>
      <c r="L297" s="253"/>
      <c r="M297" s="254" t="s">
        <v>21</v>
      </c>
      <c r="N297" s="255" t="s">
        <v>44</v>
      </c>
      <c r="O297" s="64"/>
      <c r="P297" s="196">
        <f>O297*H297</f>
        <v>0</v>
      </c>
      <c r="Q297" s="196">
        <v>0.00575</v>
      </c>
      <c r="R297" s="196">
        <f>Q297*H297</f>
        <v>0.057499999999999996</v>
      </c>
      <c r="S297" s="196">
        <v>0</v>
      </c>
      <c r="T297" s="197">
        <f>S297*H297</f>
        <v>0</v>
      </c>
      <c r="AR297" s="198" t="s">
        <v>357</v>
      </c>
      <c r="AT297" s="198" t="s">
        <v>471</v>
      </c>
      <c r="AU297" s="198" t="s">
        <v>81</v>
      </c>
      <c r="AY297" s="18" t="s">
        <v>168</v>
      </c>
      <c r="BE297" s="199">
        <f>IF(N297="základní",J297,0)</f>
        <v>0</v>
      </c>
      <c r="BF297" s="199">
        <f>IF(N297="snížená",J297,0)</f>
        <v>0</v>
      </c>
      <c r="BG297" s="199">
        <f>IF(N297="zákl. přenesená",J297,0)</f>
        <v>0</v>
      </c>
      <c r="BH297" s="199">
        <f>IF(N297="sníž. přenesená",J297,0)</f>
        <v>0</v>
      </c>
      <c r="BI297" s="199">
        <f>IF(N297="nulová",J297,0)</f>
        <v>0</v>
      </c>
      <c r="BJ297" s="18" t="s">
        <v>79</v>
      </c>
      <c r="BK297" s="199">
        <f>ROUND(I297*H297,2)</f>
        <v>0</v>
      </c>
      <c r="BL297" s="18" t="s">
        <v>263</v>
      </c>
      <c r="BM297" s="198" t="s">
        <v>479</v>
      </c>
    </row>
    <row r="298" spans="2:47" s="1" customFormat="1" ht="97.5">
      <c r="B298" s="35"/>
      <c r="C298" s="36"/>
      <c r="D298" s="200" t="s">
        <v>309</v>
      </c>
      <c r="E298" s="36"/>
      <c r="F298" s="201" t="s">
        <v>475</v>
      </c>
      <c r="G298" s="36"/>
      <c r="H298" s="36"/>
      <c r="I298" s="117"/>
      <c r="J298" s="36"/>
      <c r="K298" s="36"/>
      <c r="L298" s="39"/>
      <c r="M298" s="202"/>
      <c r="N298" s="64"/>
      <c r="O298" s="64"/>
      <c r="P298" s="64"/>
      <c r="Q298" s="64"/>
      <c r="R298" s="64"/>
      <c r="S298" s="64"/>
      <c r="T298" s="65"/>
      <c r="AT298" s="18" t="s">
        <v>309</v>
      </c>
      <c r="AU298" s="18" t="s">
        <v>81</v>
      </c>
    </row>
    <row r="299" spans="2:51" s="12" customFormat="1" ht="12">
      <c r="B299" s="203"/>
      <c r="C299" s="204"/>
      <c r="D299" s="200" t="s">
        <v>179</v>
      </c>
      <c r="E299" s="205" t="s">
        <v>21</v>
      </c>
      <c r="F299" s="206" t="s">
        <v>468</v>
      </c>
      <c r="G299" s="204"/>
      <c r="H299" s="207">
        <v>10</v>
      </c>
      <c r="I299" s="208"/>
      <c r="J299" s="204"/>
      <c r="K299" s="204"/>
      <c r="L299" s="209"/>
      <c r="M299" s="210"/>
      <c r="N299" s="211"/>
      <c r="O299" s="211"/>
      <c r="P299" s="211"/>
      <c r="Q299" s="211"/>
      <c r="R299" s="211"/>
      <c r="S299" s="211"/>
      <c r="T299" s="212"/>
      <c r="AT299" s="213" t="s">
        <v>179</v>
      </c>
      <c r="AU299" s="213" t="s">
        <v>81</v>
      </c>
      <c r="AV299" s="12" t="s">
        <v>81</v>
      </c>
      <c r="AW299" s="12" t="s">
        <v>34</v>
      </c>
      <c r="AX299" s="12" t="s">
        <v>79</v>
      </c>
      <c r="AY299" s="213" t="s">
        <v>168</v>
      </c>
    </row>
    <row r="300" spans="2:65" s="1" customFormat="1" ht="16.5" customHeight="1">
      <c r="B300" s="35"/>
      <c r="C300" s="246" t="s">
        <v>480</v>
      </c>
      <c r="D300" s="246" t="s">
        <v>471</v>
      </c>
      <c r="E300" s="247" t="s">
        <v>481</v>
      </c>
      <c r="F300" s="248" t="s">
        <v>482</v>
      </c>
      <c r="G300" s="249" t="s">
        <v>191</v>
      </c>
      <c r="H300" s="250">
        <v>6</v>
      </c>
      <c r="I300" s="251"/>
      <c r="J300" s="252">
        <f>ROUND(I300*H300,2)</f>
        <v>0</v>
      </c>
      <c r="K300" s="248" t="s">
        <v>21</v>
      </c>
      <c r="L300" s="253"/>
      <c r="M300" s="254" t="s">
        <v>21</v>
      </c>
      <c r="N300" s="255" t="s">
        <v>44</v>
      </c>
      <c r="O300" s="64"/>
      <c r="P300" s="196">
        <f>O300*H300</f>
        <v>0</v>
      </c>
      <c r="Q300" s="196">
        <v>0.00575</v>
      </c>
      <c r="R300" s="196">
        <f>Q300*H300</f>
        <v>0.0345</v>
      </c>
      <c r="S300" s="196">
        <v>0</v>
      </c>
      <c r="T300" s="197">
        <f>S300*H300</f>
        <v>0</v>
      </c>
      <c r="AR300" s="198" t="s">
        <v>357</v>
      </c>
      <c r="AT300" s="198" t="s">
        <v>471</v>
      </c>
      <c r="AU300" s="198" t="s">
        <v>81</v>
      </c>
      <c r="AY300" s="18" t="s">
        <v>168</v>
      </c>
      <c r="BE300" s="199">
        <f>IF(N300="základní",J300,0)</f>
        <v>0</v>
      </c>
      <c r="BF300" s="199">
        <f>IF(N300="snížená",J300,0)</f>
        <v>0</v>
      </c>
      <c r="BG300" s="199">
        <f>IF(N300="zákl. přenesená",J300,0)</f>
        <v>0</v>
      </c>
      <c r="BH300" s="199">
        <f>IF(N300="sníž. přenesená",J300,0)</f>
        <v>0</v>
      </c>
      <c r="BI300" s="199">
        <f>IF(N300="nulová",J300,0)</f>
        <v>0</v>
      </c>
      <c r="BJ300" s="18" t="s">
        <v>79</v>
      </c>
      <c r="BK300" s="199">
        <f>ROUND(I300*H300,2)</f>
        <v>0</v>
      </c>
      <c r="BL300" s="18" t="s">
        <v>263</v>
      </c>
      <c r="BM300" s="198" t="s">
        <v>483</v>
      </c>
    </row>
    <row r="301" spans="2:47" s="1" customFormat="1" ht="97.5">
      <c r="B301" s="35"/>
      <c r="C301" s="36"/>
      <c r="D301" s="200" t="s">
        <v>309</v>
      </c>
      <c r="E301" s="36"/>
      <c r="F301" s="201" t="s">
        <v>475</v>
      </c>
      <c r="G301" s="36"/>
      <c r="H301" s="36"/>
      <c r="I301" s="117"/>
      <c r="J301" s="36"/>
      <c r="K301" s="36"/>
      <c r="L301" s="39"/>
      <c r="M301" s="202"/>
      <c r="N301" s="64"/>
      <c r="O301" s="64"/>
      <c r="P301" s="64"/>
      <c r="Q301" s="64"/>
      <c r="R301" s="64"/>
      <c r="S301" s="64"/>
      <c r="T301" s="65"/>
      <c r="AT301" s="18" t="s">
        <v>309</v>
      </c>
      <c r="AU301" s="18" t="s">
        <v>81</v>
      </c>
    </row>
    <row r="302" spans="2:51" s="12" customFormat="1" ht="12">
      <c r="B302" s="203"/>
      <c r="C302" s="204"/>
      <c r="D302" s="200" t="s">
        <v>179</v>
      </c>
      <c r="E302" s="205" t="s">
        <v>21</v>
      </c>
      <c r="F302" s="206" t="s">
        <v>469</v>
      </c>
      <c r="G302" s="204"/>
      <c r="H302" s="207">
        <v>6</v>
      </c>
      <c r="I302" s="208"/>
      <c r="J302" s="204"/>
      <c r="K302" s="204"/>
      <c r="L302" s="209"/>
      <c r="M302" s="210"/>
      <c r="N302" s="211"/>
      <c r="O302" s="211"/>
      <c r="P302" s="211"/>
      <c r="Q302" s="211"/>
      <c r="R302" s="211"/>
      <c r="S302" s="211"/>
      <c r="T302" s="212"/>
      <c r="AT302" s="213" t="s">
        <v>179</v>
      </c>
      <c r="AU302" s="213" t="s">
        <v>81</v>
      </c>
      <c r="AV302" s="12" t="s">
        <v>81</v>
      </c>
      <c r="AW302" s="12" t="s">
        <v>34</v>
      </c>
      <c r="AX302" s="12" t="s">
        <v>79</v>
      </c>
      <c r="AY302" s="213" t="s">
        <v>168</v>
      </c>
    </row>
    <row r="303" spans="2:65" s="1" customFormat="1" ht="24" customHeight="1">
      <c r="B303" s="35"/>
      <c r="C303" s="187" t="s">
        <v>484</v>
      </c>
      <c r="D303" s="187" t="s">
        <v>170</v>
      </c>
      <c r="E303" s="188" t="s">
        <v>485</v>
      </c>
      <c r="F303" s="189" t="s">
        <v>486</v>
      </c>
      <c r="G303" s="190" t="s">
        <v>173</v>
      </c>
      <c r="H303" s="191">
        <v>0.136</v>
      </c>
      <c r="I303" s="192"/>
      <c r="J303" s="193">
        <f>ROUND(I303*H303,2)</f>
        <v>0</v>
      </c>
      <c r="K303" s="189" t="s">
        <v>198</v>
      </c>
      <c r="L303" s="39"/>
      <c r="M303" s="194" t="s">
        <v>21</v>
      </c>
      <c r="N303" s="195" t="s">
        <v>44</v>
      </c>
      <c r="O303" s="64"/>
      <c r="P303" s="196">
        <f>O303*H303</f>
        <v>0</v>
      </c>
      <c r="Q303" s="196">
        <v>0</v>
      </c>
      <c r="R303" s="196">
        <f>Q303*H303</f>
        <v>0</v>
      </c>
      <c r="S303" s="196">
        <v>0</v>
      </c>
      <c r="T303" s="197">
        <f>S303*H303</f>
        <v>0</v>
      </c>
      <c r="AR303" s="198" t="s">
        <v>263</v>
      </c>
      <c r="AT303" s="198" t="s">
        <v>170</v>
      </c>
      <c r="AU303" s="198" t="s">
        <v>81</v>
      </c>
      <c r="AY303" s="18" t="s">
        <v>168</v>
      </c>
      <c r="BE303" s="199">
        <f>IF(N303="základní",J303,0)</f>
        <v>0</v>
      </c>
      <c r="BF303" s="199">
        <f>IF(N303="snížená",J303,0)</f>
        <v>0</v>
      </c>
      <c r="BG303" s="199">
        <f>IF(N303="zákl. přenesená",J303,0)</f>
        <v>0</v>
      </c>
      <c r="BH303" s="199">
        <f>IF(N303="sníž. přenesená",J303,0)</f>
        <v>0</v>
      </c>
      <c r="BI303" s="199">
        <f>IF(N303="nulová",J303,0)</f>
        <v>0</v>
      </c>
      <c r="BJ303" s="18" t="s">
        <v>79</v>
      </c>
      <c r="BK303" s="199">
        <f>ROUND(I303*H303,2)</f>
        <v>0</v>
      </c>
      <c r="BL303" s="18" t="s">
        <v>263</v>
      </c>
      <c r="BM303" s="198" t="s">
        <v>487</v>
      </c>
    </row>
    <row r="304" spans="2:47" s="1" customFormat="1" ht="78">
      <c r="B304" s="35"/>
      <c r="C304" s="36"/>
      <c r="D304" s="200" t="s">
        <v>177</v>
      </c>
      <c r="E304" s="36"/>
      <c r="F304" s="201" t="s">
        <v>488</v>
      </c>
      <c r="G304" s="36"/>
      <c r="H304" s="36"/>
      <c r="I304" s="117"/>
      <c r="J304" s="36"/>
      <c r="K304" s="36"/>
      <c r="L304" s="39"/>
      <c r="M304" s="202"/>
      <c r="N304" s="64"/>
      <c r="O304" s="64"/>
      <c r="P304" s="64"/>
      <c r="Q304" s="64"/>
      <c r="R304" s="64"/>
      <c r="S304" s="64"/>
      <c r="T304" s="65"/>
      <c r="AT304" s="18" t="s">
        <v>177</v>
      </c>
      <c r="AU304" s="18" t="s">
        <v>81</v>
      </c>
    </row>
    <row r="305" spans="2:65" s="1" customFormat="1" ht="24" customHeight="1">
      <c r="B305" s="35"/>
      <c r="C305" s="187" t="s">
        <v>489</v>
      </c>
      <c r="D305" s="187" t="s">
        <v>170</v>
      </c>
      <c r="E305" s="188" t="s">
        <v>490</v>
      </c>
      <c r="F305" s="189" t="s">
        <v>491</v>
      </c>
      <c r="G305" s="190" t="s">
        <v>173</v>
      </c>
      <c r="H305" s="191">
        <v>0.136</v>
      </c>
      <c r="I305" s="192"/>
      <c r="J305" s="193">
        <f>ROUND(I305*H305,2)</f>
        <v>0</v>
      </c>
      <c r="K305" s="189" t="s">
        <v>198</v>
      </c>
      <c r="L305" s="39"/>
      <c r="M305" s="194" t="s">
        <v>21</v>
      </c>
      <c r="N305" s="195" t="s">
        <v>44</v>
      </c>
      <c r="O305" s="64"/>
      <c r="P305" s="196">
        <f>O305*H305</f>
        <v>0</v>
      </c>
      <c r="Q305" s="196">
        <v>0</v>
      </c>
      <c r="R305" s="196">
        <f>Q305*H305</f>
        <v>0</v>
      </c>
      <c r="S305" s="196">
        <v>0</v>
      </c>
      <c r="T305" s="197">
        <f>S305*H305</f>
        <v>0</v>
      </c>
      <c r="AR305" s="198" t="s">
        <v>263</v>
      </c>
      <c r="AT305" s="198" t="s">
        <v>170</v>
      </c>
      <c r="AU305" s="198" t="s">
        <v>81</v>
      </c>
      <c r="AY305" s="18" t="s">
        <v>168</v>
      </c>
      <c r="BE305" s="199">
        <f>IF(N305="základní",J305,0)</f>
        <v>0</v>
      </c>
      <c r="BF305" s="199">
        <f>IF(N305="snížená",J305,0)</f>
        <v>0</v>
      </c>
      <c r="BG305" s="199">
        <f>IF(N305="zákl. přenesená",J305,0)</f>
        <v>0</v>
      </c>
      <c r="BH305" s="199">
        <f>IF(N305="sníž. přenesená",J305,0)</f>
        <v>0</v>
      </c>
      <c r="BI305" s="199">
        <f>IF(N305="nulová",J305,0)</f>
        <v>0</v>
      </c>
      <c r="BJ305" s="18" t="s">
        <v>79</v>
      </c>
      <c r="BK305" s="199">
        <f>ROUND(I305*H305,2)</f>
        <v>0</v>
      </c>
      <c r="BL305" s="18" t="s">
        <v>263</v>
      </c>
      <c r="BM305" s="198" t="s">
        <v>492</v>
      </c>
    </row>
    <row r="306" spans="2:47" s="1" customFormat="1" ht="78">
      <c r="B306" s="35"/>
      <c r="C306" s="36"/>
      <c r="D306" s="200" t="s">
        <v>177</v>
      </c>
      <c r="E306" s="36"/>
      <c r="F306" s="201" t="s">
        <v>488</v>
      </c>
      <c r="G306" s="36"/>
      <c r="H306" s="36"/>
      <c r="I306" s="117"/>
      <c r="J306" s="36"/>
      <c r="K306" s="36"/>
      <c r="L306" s="39"/>
      <c r="M306" s="202"/>
      <c r="N306" s="64"/>
      <c r="O306" s="64"/>
      <c r="P306" s="64"/>
      <c r="Q306" s="64"/>
      <c r="R306" s="64"/>
      <c r="S306" s="64"/>
      <c r="T306" s="65"/>
      <c r="AT306" s="18" t="s">
        <v>177</v>
      </c>
      <c r="AU306" s="18" t="s">
        <v>81</v>
      </c>
    </row>
    <row r="307" spans="2:63" s="11" customFormat="1" ht="22.9" customHeight="1">
      <c r="B307" s="171"/>
      <c r="C307" s="172"/>
      <c r="D307" s="173" t="s">
        <v>72</v>
      </c>
      <c r="E307" s="185" t="s">
        <v>493</v>
      </c>
      <c r="F307" s="185" t="s">
        <v>494</v>
      </c>
      <c r="G307" s="172"/>
      <c r="H307" s="172"/>
      <c r="I307" s="175"/>
      <c r="J307" s="186">
        <f>BK307</f>
        <v>0</v>
      </c>
      <c r="K307" s="172"/>
      <c r="L307" s="177"/>
      <c r="M307" s="178"/>
      <c r="N307" s="179"/>
      <c r="O307" s="179"/>
      <c r="P307" s="180">
        <f>SUM(P308:P367)</f>
        <v>0</v>
      </c>
      <c r="Q307" s="179"/>
      <c r="R307" s="180">
        <f>SUM(R308:R367)</f>
        <v>4.0031205299999995</v>
      </c>
      <c r="S307" s="179"/>
      <c r="T307" s="181">
        <f>SUM(T308:T367)</f>
        <v>0.143304</v>
      </c>
      <c r="AR307" s="182" t="s">
        <v>81</v>
      </c>
      <c r="AT307" s="183" t="s">
        <v>72</v>
      </c>
      <c r="AU307" s="183" t="s">
        <v>79</v>
      </c>
      <c r="AY307" s="182" t="s">
        <v>168</v>
      </c>
      <c r="BK307" s="184">
        <f>SUM(BK308:BK367)</f>
        <v>0</v>
      </c>
    </row>
    <row r="308" spans="2:65" s="1" customFormat="1" ht="36" customHeight="1">
      <c r="B308" s="35"/>
      <c r="C308" s="187" t="s">
        <v>495</v>
      </c>
      <c r="D308" s="187" t="s">
        <v>170</v>
      </c>
      <c r="E308" s="188" t="s">
        <v>496</v>
      </c>
      <c r="F308" s="189" t="s">
        <v>497</v>
      </c>
      <c r="G308" s="190" t="s">
        <v>117</v>
      </c>
      <c r="H308" s="191">
        <v>37.323</v>
      </c>
      <c r="I308" s="192"/>
      <c r="J308" s="193">
        <f>ROUND(I308*H308,2)</f>
        <v>0</v>
      </c>
      <c r="K308" s="189" t="s">
        <v>198</v>
      </c>
      <c r="L308" s="39"/>
      <c r="M308" s="194" t="s">
        <v>21</v>
      </c>
      <c r="N308" s="195" t="s">
        <v>44</v>
      </c>
      <c r="O308" s="64"/>
      <c r="P308" s="196">
        <f>O308*H308</f>
        <v>0</v>
      </c>
      <c r="Q308" s="196">
        <v>0.05346</v>
      </c>
      <c r="R308" s="196">
        <f>Q308*H308</f>
        <v>1.99528758</v>
      </c>
      <c r="S308" s="196">
        <v>0</v>
      </c>
      <c r="T308" s="197">
        <f>S308*H308</f>
        <v>0</v>
      </c>
      <c r="AR308" s="198" t="s">
        <v>263</v>
      </c>
      <c r="AT308" s="198" t="s">
        <v>170</v>
      </c>
      <c r="AU308" s="198" t="s">
        <v>81</v>
      </c>
      <c r="AY308" s="18" t="s">
        <v>168</v>
      </c>
      <c r="BE308" s="199">
        <f>IF(N308="základní",J308,0)</f>
        <v>0</v>
      </c>
      <c r="BF308" s="199">
        <f>IF(N308="snížená",J308,0)</f>
        <v>0</v>
      </c>
      <c r="BG308" s="199">
        <f>IF(N308="zákl. přenesená",J308,0)</f>
        <v>0</v>
      </c>
      <c r="BH308" s="199">
        <f>IF(N308="sníž. přenesená",J308,0)</f>
        <v>0</v>
      </c>
      <c r="BI308" s="199">
        <f>IF(N308="nulová",J308,0)</f>
        <v>0</v>
      </c>
      <c r="BJ308" s="18" t="s">
        <v>79</v>
      </c>
      <c r="BK308" s="199">
        <f>ROUND(I308*H308,2)</f>
        <v>0</v>
      </c>
      <c r="BL308" s="18" t="s">
        <v>263</v>
      </c>
      <c r="BM308" s="198" t="s">
        <v>498</v>
      </c>
    </row>
    <row r="309" spans="2:47" s="1" customFormat="1" ht="107.25">
      <c r="B309" s="35"/>
      <c r="C309" s="36"/>
      <c r="D309" s="200" t="s">
        <v>177</v>
      </c>
      <c r="E309" s="36"/>
      <c r="F309" s="201" t="s">
        <v>499</v>
      </c>
      <c r="G309" s="36"/>
      <c r="H309" s="36"/>
      <c r="I309" s="117"/>
      <c r="J309" s="36"/>
      <c r="K309" s="36"/>
      <c r="L309" s="39"/>
      <c r="M309" s="202"/>
      <c r="N309" s="64"/>
      <c r="O309" s="64"/>
      <c r="P309" s="64"/>
      <c r="Q309" s="64"/>
      <c r="R309" s="64"/>
      <c r="S309" s="64"/>
      <c r="T309" s="65"/>
      <c r="AT309" s="18" t="s">
        <v>177</v>
      </c>
      <c r="AU309" s="18" t="s">
        <v>81</v>
      </c>
    </row>
    <row r="310" spans="2:51" s="12" customFormat="1" ht="12">
      <c r="B310" s="203"/>
      <c r="C310" s="204"/>
      <c r="D310" s="200" t="s">
        <v>179</v>
      </c>
      <c r="E310" s="205" t="s">
        <v>21</v>
      </c>
      <c r="F310" s="206" t="s">
        <v>500</v>
      </c>
      <c r="G310" s="204"/>
      <c r="H310" s="207">
        <v>32.323</v>
      </c>
      <c r="I310" s="208"/>
      <c r="J310" s="204"/>
      <c r="K310" s="204"/>
      <c r="L310" s="209"/>
      <c r="M310" s="210"/>
      <c r="N310" s="211"/>
      <c r="O310" s="211"/>
      <c r="P310" s="211"/>
      <c r="Q310" s="211"/>
      <c r="R310" s="211"/>
      <c r="S310" s="211"/>
      <c r="T310" s="212"/>
      <c r="AT310" s="213" t="s">
        <v>179</v>
      </c>
      <c r="AU310" s="213" t="s">
        <v>81</v>
      </c>
      <c r="AV310" s="12" t="s">
        <v>81</v>
      </c>
      <c r="AW310" s="12" t="s">
        <v>34</v>
      </c>
      <c r="AX310" s="12" t="s">
        <v>73</v>
      </c>
      <c r="AY310" s="213" t="s">
        <v>168</v>
      </c>
    </row>
    <row r="311" spans="2:51" s="13" customFormat="1" ht="12">
      <c r="B311" s="214"/>
      <c r="C311" s="215"/>
      <c r="D311" s="200" t="s">
        <v>179</v>
      </c>
      <c r="E311" s="216" t="s">
        <v>21</v>
      </c>
      <c r="F311" s="217" t="s">
        <v>181</v>
      </c>
      <c r="G311" s="215"/>
      <c r="H311" s="218">
        <v>32.323</v>
      </c>
      <c r="I311" s="219"/>
      <c r="J311" s="215"/>
      <c r="K311" s="215"/>
      <c r="L311" s="220"/>
      <c r="M311" s="221"/>
      <c r="N311" s="222"/>
      <c r="O311" s="222"/>
      <c r="P311" s="222"/>
      <c r="Q311" s="222"/>
      <c r="R311" s="222"/>
      <c r="S311" s="222"/>
      <c r="T311" s="223"/>
      <c r="AT311" s="224" t="s">
        <v>179</v>
      </c>
      <c r="AU311" s="224" t="s">
        <v>81</v>
      </c>
      <c r="AV311" s="13" t="s">
        <v>89</v>
      </c>
      <c r="AW311" s="13" t="s">
        <v>34</v>
      </c>
      <c r="AX311" s="13" t="s">
        <v>73</v>
      </c>
      <c r="AY311" s="224" t="s">
        <v>168</v>
      </c>
    </row>
    <row r="312" spans="2:51" s="12" customFormat="1" ht="12">
      <c r="B312" s="203"/>
      <c r="C312" s="204"/>
      <c r="D312" s="200" t="s">
        <v>179</v>
      </c>
      <c r="E312" s="205" t="s">
        <v>21</v>
      </c>
      <c r="F312" s="206" t="s">
        <v>202</v>
      </c>
      <c r="G312" s="204"/>
      <c r="H312" s="207">
        <v>5</v>
      </c>
      <c r="I312" s="208"/>
      <c r="J312" s="204"/>
      <c r="K312" s="204"/>
      <c r="L312" s="209"/>
      <c r="M312" s="210"/>
      <c r="N312" s="211"/>
      <c r="O312" s="211"/>
      <c r="P312" s="211"/>
      <c r="Q312" s="211"/>
      <c r="R312" s="211"/>
      <c r="S312" s="211"/>
      <c r="T312" s="212"/>
      <c r="AT312" s="213" t="s">
        <v>179</v>
      </c>
      <c r="AU312" s="213" t="s">
        <v>81</v>
      </c>
      <c r="AV312" s="12" t="s">
        <v>81</v>
      </c>
      <c r="AW312" s="12" t="s">
        <v>34</v>
      </c>
      <c r="AX312" s="12" t="s">
        <v>73</v>
      </c>
      <c r="AY312" s="213" t="s">
        <v>168</v>
      </c>
    </row>
    <row r="313" spans="2:51" s="14" customFormat="1" ht="12">
      <c r="B313" s="225"/>
      <c r="C313" s="226"/>
      <c r="D313" s="200" t="s">
        <v>179</v>
      </c>
      <c r="E313" s="227" t="s">
        <v>21</v>
      </c>
      <c r="F313" s="228" t="s">
        <v>183</v>
      </c>
      <c r="G313" s="226"/>
      <c r="H313" s="229">
        <v>37.323</v>
      </c>
      <c r="I313" s="230"/>
      <c r="J313" s="226"/>
      <c r="K313" s="226"/>
      <c r="L313" s="231"/>
      <c r="M313" s="232"/>
      <c r="N313" s="233"/>
      <c r="O313" s="233"/>
      <c r="P313" s="233"/>
      <c r="Q313" s="233"/>
      <c r="R313" s="233"/>
      <c r="S313" s="233"/>
      <c r="T313" s="234"/>
      <c r="AT313" s="235" t="s">
        <v>179</v>
      </c>
      <c r="AU313" s="235" t="s">
        <v>81</v>
      </c>
      <c r="AV313" s="14" t="s">
        <v>175</v>
      </c>
      <c r="AW313" s="14" t="s">
        <v>34</v>
      </c>
      <c r="AX313" s="14" t="s">
        <v>79</v>
      </c>
      <c r="AY313" s="235" t="s">
        <v>168</v>
      </c>
    </row>
    <row r="314" spans="2:65" s="1" customFormat="1" ht="24" customHeight="1">
      <c r="B314" s="35"/>
      <c r="C314" s="187" t="s">
        <v>501</v>
      </c>
      <c r="D314" s="187" t="s">
        <v>170</v>
      </c>
      <c r="E314" s="188" t="s">
        <v>502</v>
      </c>
      <c r="F314" s="189" t="s">
        <v>503</v>
      </c>
      <c r="G314" s="190" t="s">
        <v>121</v>
      </c>
      <c r="H314" s="191">
        <v>3.3</v>
      </c>
      <c r="I314" s="192"/>
      <c r="J314" s="193">
        <f>ROUND(I314*H314,2)</f>
        <v>0</v>
      </c>
      <c r="K314" s="189" t="s">
        <v>198</v>
      </c>
      <c r="L314" s="39"/>
      <c r="M314" s="194" t="s">
        <v>21</v>
      </c>
      <c r="N314" s="195" t="s">
        <v>44</v>
      </c>
      <c r="O314" s="64"/>
      <c r="P314" s="196">
        <f>O314*H314</f>
        <v>0</v>
      </c>
      <c r="Q314" s="196">
        <v>0.00091</v>
      </c>
      <c r="R314" s="196">
        <f>Q314*H314</f>
        <v>0.003003</v>
      </c>
      <c r="S314" s="196">
        <v>0</v>
      </c>
      <c r="T314" s="197">
        <f>S314*H314</f>
        <v>0</v>
      </c>
      <c r="AR314" s="198" t="s">
        <v>263</v>
      </c>
      <c r="AT314" s="198" t="s">
        <v>170</v>
      </c>
      <c r="AU314" s="198" t="s">
        <v>81</v>
      </c>
      <c r="AY314" s="18" t="s">
        <v>168</v>
      </c>
      <c r="BE314" s="199">
        <f>IF(N314="základní",J314,0)</f>
        <v>0</v>
      </c>
      <c r="BF314" s="199">
        <f>IF(N314="snížená",J314,0)</f>
        <v>0</v>
      </c>
      <c r="BG314" s="199">
        <f>IF(N314="zákl. přenesená",J314,0)</f>
        <v>0</v>
      </c>
      <c r="BH314" s="199">
        <f>IF(N314="sníž. přenesená",J314,0)</f>
        <v>0</v>
      </c>
      <c r="BI314" s="199">
        <f>IF(N314="nulová",J314,0)</f>
        <v>0</v>
      </c>
      <c r="BJ314" s="18" t="s">
        <v>79</v>
      </c>
      <c r="BK314" s="199">
        <f>ROUND(I314*H314,2)</f>
        <v>0</v>
      </c>
      <c r="BL314" s="18" t="s">
        <v>263</v>
      </c>
      <c r="BM314" s="198" t="s">
        <v>504</v>
      </c>
    </row>
    <row r="315" spans="2:47" s="1" customFormat="1" ht="107.25">
      <c r="B315" s="35"/>
      <c r="C315" s="36"/>
      <c r="D315" s="200" t="s">
        <v>177</v>
      </c>
      <c r="E315" s="36"/>
      <c r="F315" s="201" t="s">
        <v>499</v>
      </c>
      <c r="G315" s="36"/>
      <c r="H315" s="36"/>
      <c r="I315" s="117"/>
      <c r="J315" s="36"/>
      <c r="K315" s="36"/>
      <c r="L315" s="39"/>
      <c r="M315" s="202"/>
      <c r="N315" s="64"/>
      <c r="O315" s="64"/>
      <c r="P315" s="64"/>
      <c r="Q315" s="64"/>
      <c r="R315" s="64"/>
      <c r="S315" s="64"/>
      <c r="T315" s="65"/>
      <c r="AT315" s="18" t="s">
        <v>177</v>
      </c>
      <c r="AU315" s="18" t="s">
        <v>81</v>
      </c>
    </row>
    <row r="316" spans="2:51" s="12" customFormat="1" ht="12">
      <c r="B316" s="203"/>
      <c r="C316" s="204"/>
      <c r="D316" s="200" t="s">
        <v>179</v>
      </c>
      <c r="E316" s="205" t="s">
        <v>21</v>
      </c>
      <c r="F316" s="206" t="s">
        <v>505</v>
      </c>
      <c r="G316" s="204"/>
      <c r="H316" s="207">
        <v>3.3</v>
      </c>
      <c r="I316" s="208"/>
      <c r="J316" s="204"/>
      <c r="K316" s="204"/>
      <c r="L316" s="209"/>
      <c r="M316" s="210"/>
      <c r="N316" s="211"/>
      <c r="O316" s="211"/>
      <c r="P316" s="211"/>
      <c r="Q316" s="211"/>
      <c r="R316" s="211"/>
      <c r="S316" s="211"/>
      <c r="T316" s="212"/>
      <c r="AT316" s="213" t="s">
        <v>179</v>
      </c>
      <c r="AU316" s="213" t="s">
        <v>81</v>
      </c>
      <c r="AV316" s="12" t="s">
        <v>81</v>
      </c>
      <c r="AW316" s="12" t="s">
        <v>34</v>
      </c>
      <c r="AX316" s="12" t="s">
        <v>73</v>
      </c>
      <c r="AY316" s="213" t="s">
        <v>168</v>
      </c>
    </row>
    <row r="317" spans="2:51" s="13" customFormat="1" ht="12">
      <c r="B317" s="214"/>
      <c r="C317" s="215"/>
      <c r="D317" s="200" t="s">
        <v>179</v>
      </c>
      <c r="E317" s="216" t="s">
        <v>21</v>
      </c>
      <c r="F317" s="217" t="s">
        <v>181</v>
      </c>
      <c r="G317" s="215"/>
      <c r="H317" s="218">
        <v>3.3</v>
      </c>
      <c r="I317" s="219"/>
      <c r="J317" s="215"/>
      <c r="K317" s="215"/>
      <c r="L317" s="220"/>
      <c r="M317" s="221"/>
      <c r="N317" s="222"/>
      <c r="O317" s="222"/>
      <c r="P317" s="222"/>
      <c r="Q317" s="222"/>
      <c r="R317" s="222"/>
      <c r="S317" s="222"/>
      <c r="T317" s="223"/>
      <c r="AT317" s="224" t="s">
        <v>179</v>
      </c>
      <c r="AU317" s="224" t="s">
        <v>81</v>
      </c>
      <c r="AV317" s="13" t="s">
        <v>89</v>
      </c>
      <c r="AW317" s="13" t="s">
        <v>34</v>
      </c>
      <c r="AX317" s="13" t="s">
        <v>79</v>
      </c>
      <c r="AY317" s="224" t="s">
        <v>168</v>
      </c>
    </row>
    <row r="318" spans="2:65" s="1" customFormat="1" ht="24" customHeight="1">
      <c r="B318" s="35"/>
      <c r="C318" s="187" t="s">
        <v>506</v>
      </c>
      <c r="D318" s="187" t="s">
        <v>170</v>
      </c>
      <c r="E318" s="188" t="s">
        <v>507</v>
      </c>
      <c r="F318" s="189" t="s">
        <v>508</v>
      </c>
      <c r="G318" s="190" t="s">
        <v>117</v>
      </c>
      <c r="H318" s="191">
        <v>37.323</v>
      </c>
      <c r="I318" s="192"/>
      <c r="J318" s="193">
        <f>ROUND(I318*H318,2)</f>
        <v>0</v>
      </c>
      <c r="K318" s="189" t="s">
        <v>198</v>
      </c>
      <c r="L318" s="39"/>
      <c r="M318" s="194" t="s">
        <v>21</v>
      </c>
      <c r="N318" s="195" t="s">
        <v>44</v>
      </c>
      <c r="O318" s="64"/>
      <c r="P318" s="196">
        <f>O318*H318</f>
        <v>0</v>
      </c>
      <c r="Q318" s="196">
        <v>0.0002</v>
      </c>
      <c r="R318" s="196">
        <f>Q318*H318</f>
        <v>0.0074646</v>
      </c>
      <c r="S318" s="196">
        <v>0</v>
      </c>
      <c r="T318" s="197">
        <f>S318*H318</f>
        <v>0</v>
      </c>
      <c r="AR318" s="198" t="s">
        <v>263</v>
      </c>
      <c r="AT318" s="198" t="s">
        <v>170</v>
      </c>
      <c r="AU318" s="198" t="s">
        <v>81</v>
      </c>
      <c r="AY318" s="18" t="s">
        <v>168</v>
      </c>
      <c r="BE318" s="199">
        <f>IF(N318="základní",J318,0)</f>
        <v>0</v>
      </c>
      <c r="BF318" s="199">
        <f>IF(N318="snížená",J318,0)</f>
        <v>0</v>
      </c>
      <c r="BG318" s="199">
        <f>IF(N318="zákl. přenesená",J318,0)</f>
        <v>0</v>
      </c>
      <c r="BH318" s="199">
        <f>IF(N318="sníž. přenesená",J318,0)</f>
        <v>0</v>
      </c>
      <c r="BI318" s="199">
        <f>IF(N318="nulová",J318,0)</f>
        <v>0</v>
      </c>
      <c r="BJ318" s="18" t="s">
        <v>79</v>
      </c>
      <c r="BK318" s="199">
        <f>ROUND(I318*H318,2)</f>
        <v>0</v>
      </c>
      <c r="BL318" s="18" t="s">
        <v>263</v>
      </c>
      <c r="BM318" s="198" t="s">
        <v>509</v>
      </c>
    </row>
    <row r="319" spans="2:47" s="1" customFormat="1" ht="107.25">
      <c r="B319" s="35"/>
      <c r="C319" s="36"/>
      <c r="D319" s="200" t="s">
        <v>177</v>
      </c>
      <c r="E319" s="36"/>
      <c r="F319" s="201" t="s">
        <v>499</v>
      </c>
      <c r="G319" s="36"/>
      <c r="H319" s="36"/>
      <c r="I319" s="117"/>
      <c r="J319" s="36"/>
      <c r="K319" s="36"/>
      <c r="L319" s="39"/>
      <c r="M319" s="202"/>
      <c r="N319" s="64"/>
      <c r="O319" s="64"/>
      <c r="P319" s="64"/>
      <c r="Q319" s="64"/>
      <c r="R319" s="64"/>
      <c r="S319" s="64"/>
      <c r="T319" s="65"/>
      <c r="AT319" s="18" t="s">
        <v>177</v>
      </c>
      <c r="AU319" s="18" t="s">
        <v>81</v>
      </c>
    </row>
    <row r="320" spans="2:51" s="12" customFormat="1" ht="12">
      <c r="B320" s="203"/>
      <c r="C320" s="204"/>
      <c r="D320" s="200" t="s">
        <v>179</v>
      </c>
      <c r="E320" s="205" t="s">
        <v>21</v>
      </c>
      <c r="F320" s="206" t="s">
        <v>510</v>
      </c>
      <c r="G320" s="204"/>
      <c r="H320" s="207">
        <v>37.323</v>
      </c>
      <c r="I320" s="208"/>
      <c r="J320" s="204"/>
      <c r="K320" s="204"/>
      <c r="L320" s="209"/>
      <c r="M320" s="210"/>
      <c r="N320" s="211"/>
      <c r="O320" s="211"/>
      <c r="P320" s="211"/>
      <c r="Q320" s="211"/>
      <c r="R320" s="211"/>
      <c r="S320" s="211"/>
      <c r="T320" s="212"/>
      <c r="AT320" s="213" t="s">
        <v>179</v>
      </c>
      <c r="AU320" s="213" t="s">
        <v>81</v>
      </c>
      <c r="AV320" s="12" t="s">
        <v>81</v>
      </c>
      <c r="AW320" s="12" t="s">
        <v>34</v>
      </c>
      <c r="AX320" s="12" t="s">
        <v>73</v>
      </c>
      <c r="AY320" s="213" t="s">
        <v>168</v>
      </c>
    </row>
    <row r="321" spans="2:51" s="13" customFormat="1" ht="12">
      <c r="B321" s="214"/>
      <c r="C321" s="215"/>
      <c r="D321" s="200" t="s">
        <v>179</v>
      </c>
      <c r="E321" s="216" t="s">
        <v>21</v>
      </c>
      <c r="F321" s="217" t="s">
        <v>181</v>
      </c>
      <c r="G321" s="215"/>
      <c r="H321" s="218">
        <v>37.323</v>
      </c>
      <c r="I321" s="219"/>
      <c r="J321" s="215"/>
      <c r="K321" s="215"/>
      <c r="L321" s="220"/>
      <c r="M321" s="221"/>
      <c r="N321" s="222"/>
      <c r="O321" s="222"/>
      <c r="P321" s="222"/>
      <c r="Q321" s="222"/>
      <c r="R321" s="222"/>
      <c r="S321" s="222"/>
      <c r="T321" s="223"/>
      <c r="AT321" s="224" t="s">
        <v>179</v>
      </c>
      <c r="AU321" s="224" t="s">
        <v>81</v>
      </c>
      <c r="AV321" s="13" t="s">
        <v>89</v>
      </c>
      <c r="AW321" s="13" t="s">
        <v>34</v>
      </c>
      <c r="AX321" s="13" t="s">
        <v>79</v>
      </c>
      <c r="AY321" s="224" t="s">
        <v>168</v>
      </c>
    </row>
    <row r="322" spans="2:65" s="1" customFormat="1" ht="24" customHeight="1">
      <c r="B322" s="35"/>
      <c r="C322" s="187" t="s">
        <v>511</v>
      </c>
      <c r="D322" s="187" t="s">
        <v>170</v>
      </c>
      <c r="E322" s="188" t="s">
        <v>512</v>
      </c>
      <c r="F322" s="189" t="s">
        <v>513</v>
      </c>
      <c r="G322" s="190" t="s">
        <v>121</v>
      </c>
      <c r="H322" s="191">
        <v>26.5</v>
      </c>
      <c r="I322" s="192"/>
      <c r="J322" s="193">
        <f>ROUND(I322*H322,2)</f>
        <v>0</v>
      </c>
      <c r="K322" s="189" t="s">
        <v>198</v>
      </c>
      <c r="L322" s="39"/>
      <c r="M322" s="194" t="s">
        <v>21</v>
      </c>
      <c r="N322" s="195" t="s">
        <v>44</v>
      </c>
      <c r="O322" s="64"/>
      <c r="P322" s="196">
        <f>O322*H322</f>
        <v>0</v>
      </c>
      <c r="Q322" s="196">
        <v>4E-05</v>
      </c>
      <c r="R322" s="196">
        <f>Q322*H322</f>
        <v>0.0010600000000000002</v>
      </c>
      <c r="S322" s="196">
        <v>0</v>
      </c>
      <c r="T322" s="197">
        <f>S322*H322</f>
        <v>0</v>
      </c>
      <c r="AR322" s="198" t="s">
        <v>263</v>
      </c>
      <c r="AT322" s="198" t="s">
        <v>170</v>
      </c>
      <c r="AU322" s="198" t="s">
        <v>81</v>
      </c>
      <c r="AY322" s="18" t="s">
        <v>168</v>
      </c>
      <c r="BE322" s="199">
        <f>IF(N322="základní",J322,0)</f>
        <v>0</v>
      </c>
      <c r="BF322" s="199">
        <f>IF(N322="snížená",J322,0)</f>
        <v>0</v>
      </c>
      <c r="BG322" s="199">
        <f>IF(N322="zákl. přenesená",J322,0)</f>
        <v>0</v>
      </c>
      <c r="BH322" s="199">
        <f>IF(N322="sníž. přenesená",J322,0)</f>
        <v>0</v>
      </c>
      <c r="BI322" s="199">
        <f>IF(N322="nulová",J322,0)</f>
        <v>0</v>
      </c>
      <c r="BJ322" s="18" t="s">
        <v>79</v>
      </c>
      <c r="BK322" s="199">
        <f>ROUND(I322*H322,2)</f>
        <v>0</v>
      </c>
      <c r="BL322" s="18" t="s">
        <v>263</v>
      </c>
      <c r="BM322" s="198" t="s">
        <v>514</v>
      </c>
    </row>
    <row r="323" spans="2:47" s="1" customFormat="1" ht="107.25">
      <c r="B323" s="35"/>
      <c r="C323" s="36"/>
      <c r="D323" s="200" t="s">
        <v>177</v>
      </c>
      <c r="E323" s="36"/>
      <c r="F323" s="201" t="s">
        <v>499</v>
      </c>
      <c r="G323" s="36"/>
      <c r="H323" s="36"/>
      <c r="I323" s="117"/>
      <c r="J323" s="36"/>
      <c r="K323" s="36"/>
      <c r="L323" s="39"/>
      <c r="M323" s="202"/>
      <c r="N323" s="64"/>
      <c r="O323" s="64"/>
      <c r="P323" s="64"/>
      <c r="Q323" s="64"/>
      <c r="R323" s="64"/>
      <c r="S323" s="64"/>
      <c r="T323" s="65"/>
      <c r="AT323" s="18" t="s">
        <v>177</v>
      </c>
      <c r="AU323" s="18" t="s">
        <v>81</v>
      </c>
    </row>
    <row r="324" spans="2:51" s="15" customFormat="1" ht="12">
      <c r="B324" s="236"/>
      <c r="C324" s="237"/>
      <c r="D324" s="200" t="s">
        <v>179</v>
      </c>
      <c r="E324" s="238" t="s">
        <v>21</v>
      </c>
      <c r="F324" s="239" t="s">
        <v>515</v>
      </c>
      <c r="G324" s="237"/>
      <c r="H324" s="238" t="s">
        <v>21</v>
      </c>
      <c r="I324" s="240"/>
      <c r="J324" s="237"/>
      <c r="K324" s="237"/>
      <c r="L324" s="241"/>
      <c r="M324" s="242"/>
      <c r="N324" s="243"/>
      <c r="O324" s="243"/>
      <c r="P324" s="243"/>
      <c r="Q324" s="243"/>
      <c r="R324" s="243"/>
      <c r="S324" s="243"/>
      <c r="T324" s="244"/>
      <c r="AT324" s="245" t="s">
        <v>179</v>
      </c>
      <c r="AU324" s="245" t="s">
        <v>81</v>
      </c>
      <c r="AV324" s="15" t="s">
        <v>79</v>
      </c>
      <c r="AW324" s="15" t="s">
        <v>34</v>
      </c>
      <c r="AX324" s="15" t="s">
        <v>73</v>
      </c>
      <c r="AY324" s="245" t="s">
        <v>168</v>
      </c>
    </row>
    <row r="325" spans="2:51" s="12" customFormat="1" ht="12">
      <c r="B325" s="203"/>
      <c r="C325" s="204"/>
      <c r="D325" s="200" t="s">
        <v>179</v>
      </c>
      <c r="E325" s="205" t="s">
        <v>21</v>
      </c>
      <c r="F325" s="206" t="s">
        <v>516</v>
      </c>
      <c r="G325" s="204"/>
      <c r="H325" s="207">
        <v>21.5</v>
      </c>
      <c r="I325" s="208"/>
      <c r="J325" s="204"/>
      <c r="K325" s="204"/>
      <c r="L325" s="209"/>
      <c r="M325" s="210"/>
      <c r="N325" s="211"/>
      <c r="O325" s="211"/>
      <c r="P325" s="211"/>
      <c r="Q325" s="211"/>
      <c r="R325" s="211"/>
      <c r="S325" s="211"/>
      <c r="T325" s="212"/>
      <c r="AT325" s="213" t="s">
        <v>179</v>
      </c>
      <c r="AU325" s="213" t="s">
        <v>81</v>
      </c>
      <c r="AV325" s="12" t="s">
        <v>81</v>
      </c>
      <c r="AW325" s="12" t="s">
        <v>34</v>
      </c>
      <c r="AX325" s="12" t="s">
        <v>73</v>
      </c>
      <c r="AY325" s="213" t="s">
        <v>168</v>
      </c>
    </row>
    <row r="326" spans="2:51" s="13" customFormat="1" ht="12">
      <c r="B326" s="214"/>
      <c r="C326" s="215"/>
      <c r="D326" s="200" t="s">
        <v>179</v>
      </c>
      <c r="E326" s="216" t="s">
        <v>21</v>
      </c>
      <c r="F326" s="217" t="s">
        <v>181</v>
      </c>
      <c r="G326" s="215"/>
      <c r="H326" s="218">
        <v>21.5</v>
      </c>
      <c r="I326" s="219"/>
      <c r="J326" s="215"/>
      <c r="K326" s="215"/>
      <c r="L326" s="220"/>
      <c r="M326" s="221"/>
      <c r="N326" s="222"/>
      <c r="O326" s="222"/>
      <c r="P326" s="222"/>
      <c r="Q326" s="222"/>
      <c r="R326" s="222"/>
      <c r="S326" s="222"/>
      <c r="T326" s="223"/>
      <c r="AT326" s="224" t="s">
        <v>179</v>
      </c>
      <c r="AU326" s="224" t="s">
        <v>81</v>
      </c>
      <c r="AV326" s="13" t="s">
        <v>89</v>
      </c>
      <c r="AW326" s="13" t="s">
        <v>34</v>
      </c>
      <c r="AX326" s="13" t="s">
        <v>73</v>
      </c>
      <c r="AY326" s="224" t="s">
        <v>168</v>
      </c>
    </row>
    <row r="327" spans="2:51" s="12" customFormat="1" ht="12">
      <c r="B327" s="203"/>
      <c r="C327" s="204"/>
      <c r="D327" s="200" t="s">
        <v>179</v>
      </c>
      <c r="E327" s="205" t="s">
        <v>21</v>
      </c>
      <c r="F327" s="206" t="s">
        <v>202</v>
      </c>
      <c r="G327" s="204"/>
      <c r="H327" s="207">
        <v>5</v>
      </c>
      <c r="I327" s="208"/>
      <c r="J327" s="204"/>
      <c r="K327" s="204"/>
      <c r="L327" s="209"/>
      <c r="M327" s="210"/>
      <c r="N327" s="211"/>
      <c r="O327" s="211"/>
      <c r="P327" s="211"/>
      <c r="Q327" s="211"/>
      <c r="R327" s="211"/>
      <c r="S327" s="211"/>
      <c r="T327" s="212"/>
      <c r="AT327" s="213" t="s">
        <v>179</v>
      </c>
      <c r="AU327" s="213" t="s">
        <v>81</v>
      </c>
      <c r="AV327" s="12" t="s">
        <v>81</v>
      </c>
      <c r="AW327" s="12" t="s">
        <v>34</v>
      </c>
      <c r="AX327" s="12" t="s">
        <v>73</v>
      </c>
      <c r="AY327" s="213" t="s">
        <v>168</v>
      </c>
    </row>
    <row r="328" spans="2:51" s="14" customFormat="1" ht="12">
      <c r="B328" s="225"/>
      <c r="C328" s="226"/>
      <c r="D328" s="200" t="s">
        <v>179</v>
      </c>
      <c r="E328" s="227" t="s">
        <v>21</v>
      </c>
      <c r="F328" s="228" t="s">
        <v>183</v>
      </c>
      <c r="G328" s="226"/>
      <c r="H328" s="229">
        <v>26.5</v>
      </c>
      <c r="I328" s="230"/>
      <c r="J328" s="226"/>
      <c r="K328" s="226"/>
      <c r="L328" s="231"/>
      <c r="M328" s="232"/>
      <c r="N328" s="233"/>
      <c r="O328" s="233"/>
      <c r="P328" s="233"/>
      <c r="Q328" s="233"/>
      <c r="R328" s="233"/>
      <c r="S328" s="233"/>
      <c r="T328" s="234"/>
      <c r="AT328" s="235" t="s">
        <v>179</v>
      </c>
      <c r="AU328" s="235" t="s">
        <v>81</v>
      </c>
      <c r="AV328" s="14" t="s">
        <v>175</v>
      </c>
      <c r="AW328" s="14" t="s">
        <v>34</v>
      </c>
      <c r="AX328" s="14" t="s">
        <v>79</v>
      </c>
      <c r="AY328" s="235" t="s">
        <v>168</v>
      </c>
    </row>
    <row r="329" spans="2:65" s="1" customFormat="1" ht="24" customHeight="1">
      <c r="B329" s="35"/>
      <c r="C329" s="187" t="s">
        <v>517</v>
      </c>
      <c r="D329" s="187" t="s">
        <v>170</v>
      </c>
      <c r="E329" s="188" t="s">
        <v>518</v>
      </c>
      <c r="F329" s="189" t="s">
        <v>519</v>
      </c>
      <c r="G329" s="190" t="s">
        <v>121</v>
      </c>
      <c r="H329" s="191">
        <v>3.3</v>
      </c>
      <c r="I329" s="192"/>
      <c r="J329" s="193">
        <f>ROUND(I329*H329,2)</f>
        <v>0</v>
      </c>
      <c r="K329" s="189" t="s">
        <v>198</v>
      </c>
      <c r="L329" s="39"/>
      <c r="M329" s="194" t="s">
        <v>21</v>
      </c>
      <c r="N329" s="195" t="s">
        <v>44</v>
      </c>
      <c r="O329" s="64"/>
      <c r="P329" s="196">
        <f>O329*H329</f>
        <v>0</v>
      </c>
      <c r="Q329" s="196">
        <v>0.00091</v>
      </c>
      <c r="R329" s="196">
        <f>Q329*H329</f>
        <v>0.003003</v>
      </c>
      <c r="S329" s="196">
        <v>0</v>
      </c>
      <c r="T329" s="197">
        <f>S329*H329</f>
        <v>0</v>
      </c>
      <c r="AR329" s="198" t="s">
        <v>263</v>
      </c>
      <c r="AT329" s="198" t="s">
        <v>170</v>
      </c>
      <c r="AU329" s="198" t="s">
        <v>81</v>
      </c>
      <c r="AY329" s="18" t="s">
        <v>168</v>
      </c>
      <c r="BE329" s="199">
        <f>IF(N329="základní",J329,0)</f>
        <v>0</v>
      </c>
      <c r="BF329" s="199">
        <f>IF(N329="snížená",J329,0)</f>
        <v>0</v>
      </c>
      <c r="BG329" s="199">
        <f>IF(N329="zákl. přenesená",J329,0)</f>
        <v>0</v>
      </c>
      <c r="BH329" s="199">
        <f>IF(N329="sníž. přenesená",J329,0)</f>
        <v>0</v>
      </c>
      <c r="BI329" s="199">
        <f>IF(N329="nulová",J329,0)</f>
        <v>0</v>
      </c>
      <c r="BJ329" s="18" t="s">
        <v>79</v>
      </c>
      <c r="BK329" s="199">
        <f>ROUND(I329*H329,2)</f>
        <v>0</v>
      </c>
      <c r="BL329" s="18" t="s">
        <v>263</v>
      </c>
      <c r="BM329" s="198" t="s">
        <v>520</v>
      </c>
    </row>
    <row r="330" spans="2:47" s="1" customFormat="1" ht="126.75">
      <c r="B330" s="35"/>
      <c r="C330" s="36"/>
      <c r="D330" s="200" t="s">
        <v>177</v>
      </c>
      <c r="E330" s="36"/>
      <c r="F330" s="201" t="s">
        <v>521</v>
      </c>
      <c r="G330" s="36"/>
      <c r="H330" s="36"/>
      <c r="I330" s="117"/>
      <c r="J330" s="36"/>
      <c r="K330" s="36"/>
      <c r="L330" s="39"/>
      <c r="M330" s="202"/>
      <c r="N330" s="64"/>
      <c r="O330" s="64"/>
      <c r="P330" s="64"/>
      <c r="Q330" s="64"/>
      <c r="R330" s="64"/>
      <c r="S330" s="64"/>
      <c r="T330" s="65"/>
      <c r="AT330" s="18" t="s">
        <v>177</v>
      </c>
      <c r="AU330" s="18" t="s">
        <v>81</v>
      </c>
    </row>
    <row r="331" spans="2:51" s="12" customFormat="1" ht="12">
      <c r="B331" s="203"/>
      <c r="C331" s="204"/>
      <c r="D331" s="200" t="s">
        <v>179</v>
      </c>
      <c r="E331" s="205" t="s">
        <v>21</v>
      </c>
      <c r="F331" s="206" t="s">
        <v>522</v>
      </c>
      <c r="G331" s="204"/>
      <c r="H331" s="207">
        <v>3.3</v>
      </c>
      <c r="I331" s="208"/>
      <c r="J331" s="204"/>
      <c r="K331" s="204"/>
      <c r="L331" s="209"/>
      <c r="M331" s="210"/>
      <c r="N331" s="211"/>
      <c r="O331" s="211"/>
      <c r="P331" s="211"/>
      <c r="Q331" s="211"/>
      <c r="R331" s="211"/>
      <c r="S331" s="211"/>
      <c r="T331" s="212"/>
      <c r="AT331" s="213" t="s">
        <v>179</v>
      </c>
      <c r="AU331" s="213" t="s">
        <v>81</v>
      </c>
      <c r="AV331" s="12" t="s">
        <v>81</v>
      </c>
      <c r="AW331" s="12" t="s">
        <v>34</v>
      </c>
      <c r="AX331" s="12" t="s">
        <v>79</v>
      </c>
      <c r="AY331" s="213" t="s">
        <v>168</v>
      </c>
    </row>
    <row r="332" spans="2:65" s="1" customFormat="1" ht="24" customHeight="1">
      <c r="B332" s="35"/>
      <c r="C332" s="187" t="s">
        <v>523</v>
      </c>
      <c r="D332" s="187" t="s">
        <v>170</v>
      </c>
      <c r="E332" s="188" t="s">
        <v>524</v>
      </c>
      <c r="F332" s="189" t="s">
        <v>525</v>
      </c>
      <c r="G332" s="190" t="s">
        <v>117</v>
      </c>
      <c r="H332" s="191">
        <v>6.765</v>
      </c>
      <c r="I332" s="192"/>
      <c r="J332" s="193">
        <f>ROUND(I332*H332,2)</f>
        <v>0</v>
      </c>
      <c r="K332" s="189" t="s">
        <v>198</v>
      </c>
      <c r="L332" s="39"/>
      <c r="M332" s="194" t="s">
        <v>21</v>
      </c>
      <c r="N332" s="195" t="s">
        <v>44</v>
      </c>
      <c r="O332" s="64"/>
      <c r="P332" s="196">
        <f>O332*H332</f>
        <v>0</v>
      </c>
      <c r="Q332" s="196">
        <v>0.0001</v>
      </c>
      <c r="R332" s="196">
        <f>Q332*H332</f>
        <v>0.0006765</v>
      </c>
      <c r="S332" s="196">
        <v>0</v>
      </c>
      <c r="T332" s="197">
        <f>S332*H332</f>
        <v>0</v>
      </c>
      <c r="AR332" s="198" t="s">
        <v>263</v>
      </c>
      <c r="AT332" s="198" t="s">
        <v>170</v>
      </c>
      <c r="AU332" s="198" t="s">
        <v>81</v>
      </c>
      <c r="AY332" s="18" t="s">
        <v>168</v>
      </c>
      <c r="BE332" s="199">
        <f>IF(N332="základní",J332,0)</f>
        <v>0</v>
      </c>
      <c r="BF332" s="199">
        <f>IF(N332="snížená",J332,0)</f>
        <v>0</v>
      </c>
      <c r="BG332" s="199">
        <f>IF(N332="zákl. přenesená",J332,0)</f>
        <v>0</v>
      </c>
      <c r="BH332" s="199">
        <f>IF(N332="sníž. přenesená",J332,0)</f>
        <v>0</v>
      </c>
      <c r="BI332" s="199">
        <f>IF(N332="nulová",J332,0)</f>
        <v>0</v>
      </c>
      <c r="BJ332" s="18" t="s">
        <v>79</v>
      </c>
      <c r="BK332" s="199">
        <f>ROUND(I332*H332,2)</f>
        <v>0</v>
      </c>
      <c r="BL332" s="18" t="s">
        <v>263</v>
      </c>
      <c r="BM332" s="198" t="s">
        <v>526</v>
      </c>
    </row>
    <row r="333" spans="2:47" s="1" customFormat="1" ht="126.75">
      <c r="B333" s="35"/>
      <c r="C333" s="36"/>
      <c r="D333" s="200" t="s">
        <v>177</v>
      </c>
      <c r="E333" s="36"/>
      <c r="F333" s="201" t="s">
        <v>521</v>
      </c>
      <c r="G333" s="36"/>
      <c r="H333" s="36"/>
      <c r="I333" s="117"/>
      <c r="J333" s="36"/>
      <c r="K333" s="36"/>
      <c r="L333" s="39"/>
      <c r="M333" s="202"/>
      <c r="N333" s="64"/>
      <c r="O333" s="64"/>
      <c r="P333" s="64"/>
      <c r="Q333" s="64"/>
      <c r="R333" s="64"/>
      <c r="S333" s="64"/>
      <c r="T333" s="65"/>
      <c r="AT333" s="18" t="s">
        <v>177</v>
      </c>
      <c r="AU333" s="18" t="s">
        <v>81</v>
      </c>
    </row>
    <row r="334" spans="2:51" s="12" customFormat="1" ht="12">
      <c r="B334" s="203"/>
      <c r="C334" s="204"/>
      <c r="D334" s="200" t="s">
        <v>179</v>
      </c>
      <c r="E334" s="205" t="s">
        <v>21</v>
      </c>
      <c r="F334" s="206" t="s">
        <v>527</v>
      </c>
      <c r="G334" s="204"/>
      <c r="H334" s="207">
        <v>6.765</v>
      </c>
      <c r="I334" s="208"/>
      <c r="J334" s="204"/>
      <c r="K334" s="204"/>
      <c r="L334" s="209"/>
      <c r="M334" s="210"/>
      <c r="N334" s="211"/>
      <c r="O334" s="211"/>
      <c r="P334" s="211"/>
      <c r="Q334" s="211"/>
      <c r="R334" s="211"/>
      <c r="S334" s="211"/>
      <c r="T334" s="212"/>
      <c r="AT334" s="213" t="s">
        <v>179</v>
      </c>
      <c r="AU334" s="213" t="s">
        <v>81</v>
      </c>
      <c r="AV334" s="12" t="s">
        <v>81</v>
      </c>
      <c r="AW334" s="12" t="s">
        <v>34</v>
      </c>
      <c r="AX334" s="12" t="s">
        <v>79</v>
      </c>
      <c r="AY334" s="213" t="s">
        <v>168</v>
      </c>
    </row>
    <row r="335" spans="2:65" s="1" customFormat="1" ht="16.5" customHeight="1">
      <c r="B335" s="35"/>
      <c r="C335" s="187" t="s">
        <v>528</v>
      </c>
      <c r="D335" s="187" t="s">
        <v>170</v>
      </c>
      <c r="E335" s="188" t="s">
        <v>529</v>
      </c>
      <c r="F335" s="189" t="s">
        <v>530</v>
      </c>
      <c r="G335" s="190" t="s">
        <v>117</v>
      </c>
      <c r="H335" s="191">
        <v>6.765</v>
      </c>
      <c r="I335" s="192"/>
      <c r="J335" s="193">
        <f>ROUND(I335*H335,2)</f>
        <v>0</v>
      </c>
      <c r="K335" s="189" t="s">
        <v>198</v>
      </c>
      <c r="L335" s="39"/>
      <c r="M335" s="194" t="s">
        <v>21</v>
      </c>
      <c r="N335" s="195" t="s">
        <v>44</v>
      </c>
      <c r="O335" s="64"/>
      <c r="P335" s="196">
        <f>O335*H335</f>
        <v>0</v>
      </c>
      <c r="Q335" s="196">
        <v>0</v>
      </c>
      <c r="R335" s="196">
        <f>Q335*H335</f>
        <v>0</v>
      </c>
      <c r="S335" s="196">
        <v>0</v>
      </c>
      <c r="T335" s="197">
        <f>S335*H335</f>
        <v>0</v>
      </c>
      <c r="AR335" s="198" t="s">
        <v>263</v>
      </c>
      <c r="AT335" s="198" t="s">
        <v>170</v>
      </c>
      <c r="AU335" s="198" t="s">
        <v>81</v>
      </c>
      <c r="AY335" s="18" t="s">
        <v>168</v>
      </c>
      <c r="BE335" s="199">
        <f>IF(N335="základní",J335,0)</f>
        <v>0</v>
      </c>
      <c r="BF335" s="199">
        <f>IF(N335="snížená",J335,0)</f>
        <v>0</v>
      </c>
      <c r="BG335" s="199">
        <f>IF(N335="zákl. přenesená",J335,0)</f>
        <v>0</v>
      </c>
      <c r="BH335" s="199">
        <f>IF(N335="sníž. přenesená",J335,0)</f>
        <v>0</v>
      </c>
      <c r="BI335" s="199">
        <f>IF(N335="nulová",J335,0)</f>
        <v>0</v>
      </c>
      <c r="BJ335" s="18" t="s">
        <v>79</v>
      </c>
      <c r="BK335" s="199">
        <f>ROUND(I335*H335,2)</f>
        <v>0</v>
      </c>
      <c r="BL335" s="18" t="s">
        <v>263</v>
      </c>
      <c r="BM335" s="198" t="s">
        <v>531</v>
      </c>
    </row>
    <row r="336" spans="2:47" s="1" customFormat="1" ht="126.75">
      <c r="B336" s="35"/>
      <c r="C336" s="36"/>
      <c r="D336" s="200" t="s">
        <v>177</v>
      </c>
      <c r="E336" s="36"/>
      <c r="F336" s="201" t="s">
        <v>521</v>
      </c>
      <c r="G336" s="36"/>
      <c r="H336" s="36"/>
      <c r="I336" s="117"/>
      <c r="J336" s="36"/>
      <c r="K336" s="36"/>
      <c r="L336" s="39"/>
      <c r="M336" s="202"/>
      <c r="N336" s="64"/>
      <c r="O336" s="64"/>
      <c r="P336" s="64"/>
      <c r="Q336" s="64"/>
      <c r="R336" s="64"/>
      <c r="S336" s="64"/>
      <c r="T336" s="65"/>
      <c r="AT336" s="18" t="s">
        <v>177</v>
      </c>
      <c r="AU336" s="18" t="s">
        <v>81</v>
      </c>
    </row>
    <row r="337" spans="2:51" s="12" customFormat="1" ht="12">
      <c r="B337" s="203"/>
      <c r="C337" s="204"/>
      <c r="D337" s="200" t="s">
        <v>179</v>
      </c>
      <c r="E337" s="205" t="s">
        <v>21</v>
      </c>
      <c r="F337" s="206" t="s">
        <v>527</v>
      </c>
      <c r="G337" s="204"/>
      <c r="H337" s="207">
        <v>6.765</v>
      </c>
      <c r="I337" s="208"/>
      <c r="J337" s="204"/>
      <c r="K337" s="204"/>
      <c r="L337" s="209"/>
      <c r="M337" s="210"/>
      <c r="N337" s="211"/>
      <c r="O337" s="211"/>
      <c r="P337" s="211"/>
      <c r="Q337" s="211"/>
      <c r="R337" s="211"/>
      <c r="S337" s="211"/>
      <c r="T337" s="212"/>
      <c r="AT337" s="213" t="s">
        <v>179</v>
      </c>
      <c r="AU337" s="213" t="s">
        <v>81</v>
      </c>
      <c r="AV337" s="12" t="s">
        <v>81</v>
      </c>
      <c r="AW337" s="12" t="s">
        <v>34</v>
      </c>
      <c r="AX337" s="12" t="s">
        <v>79</v>
      </c>
      <c r="AY337" s="213" t="s">
        <v>168</v>
      </c>
    </row>
    <row r="338" spans="2:65" s="1" customFormat="1" ht="36" customHeight="1">
      <c r="B338" s="35"/>
      <c r="C338" s="187" t="s">
        <v>532</v>
      </c>
      <c r="D338" s="187" t="s">
        <v>170</v>
      </c>
      <c r="E338" s="188" t="s">
        <v>533</v>
      </c>
      <c r="F338" s="189" t="s">
        <v>534</v>
      </c>
      <c r="G338" s="190" t="s">
        <v>117</v>
      </c>
      <c r="H338" s="191">
        <v>6.765</v>
      </c>
      <c r="I338" s="192"/>
      <c r="J338" s="193">
        <f>ROUND(I338*H338,2)</f>
        <v>0</v>
      </c>
      <c r="K338" s="189" t="s">
        <v>198</v>
      </c>
      <c r="L338" s="39"/>
      <c r="M338" s="194" t="s">
        <v>21</v>
      </c>
      <c r="N338" s="195" t="s">
        <v>44</v>
      </c>
      <c r="O338" s="64"/>
      <c r="P338" s="196">
        <f>O338*H338</f>
        <v>0</v>
      </c>
      <c r="Q338" s="196">
        <v>0.02869</v>
      </c>
      <c r="R338" s="196">
        <f>Q338*H338</f>
        <v>0.19408785</v>
      </c>
      <c r="S338" s="196">
        <v>0</v>
      </c>
      <c r="T338" s="197">
        <f>S338*H338</f>
        <v>0</v>
      </c>
      <c r="AR338" s="198" t="s">
        <v>263</v>
      </c>
      <c r="AT338" s="198" t="s">
        <v>170</v>
      </c>
      <c r="AU338" s="198" t="s">
        <v>81</v>
      </c>
      <c r="AY338" s="18" t="s">
        <v>168</v>
      </c>
      <c r="BE338" s="199">
        <f>IF(N338="základní",J338,0)</f>
        <v>0</v>
      </c>
      <c r="BF338" s="199">
        <f>IF(N338="snížená",J338,0)</f>
        <v>0</v>
      </c>
      <c r="BG338" s="199">
        <f>IF(N338="zákl. přenesená",J338,0)</f>
        <v>0</v>
      </c>
      <c r="BH338" s="199">
        <f>IF(N338="sníž. přenesená",J338,0)</f>
        <v>0</v>
      </c>
      <c r="BI338" s="199">
        <f>IF(N338="nulová",J338,0)</f>
        <v>0</v>
      </c>
      <c r="BJ338" s="18" t="s">
        <v>79</v>
      </c>
      <c r="BK338" s="199">
        <f>ROUND(I338*H338,2)</f>
        <v>0</v>
      </c>
      <c r="BL338" s="18" t="s">
        <v>263</v>
      </c>
      <c r="BM338" s="198" t="s">
        <v>535</v>
      </c>
    </row>
    <row r="339" spans="2:47" s="1" customFormat="1" ht="107.25">
      <c r="B339" s="35"/>
      <c r="C339" s="36"/>
      <c r="D339" s="200" t="s">
        <v>177</v>
      </c>
      <c r="E339" s="36"/>
      <c r="F339" s="201" t="s">
        <v>536</v>
      </c>
      <c r="G339" s="36"/>
      <c r="H339" s="36"/>
      <c r="I339" s="117"/>
      <c r="J339" s="36"/>
      <c r="K339" s="36"/>
      <c r="L339" s="39"/>
      <c r="M339" s="202"/>
      <c r="N339" s="64"/>
      <c r="O339" s="64"/>
      <c r="P339" s="64"/>
      <c r="Q339" s="64"/>
      <c r="R339" s="64"/>
      <c r="S339" s="64"/>
      <c r="T339" s="65"/>
      <c r="AT339" s="18" t="s">
        <v>177</v>
      </c>
      <c r="AU339" s="18" t="s">
        <v>81</v>
      </c>
    </row>
    <row r="340" spans="2:51" s="12" customFormat="1" ht="12">
      <c r="B340" s="203"/>
      <c r="C340" s="204"/>
      <c r="D340" s="200" t="s">
        <v>179</v>
      </c>
      <c r="E340" s="205" t="s">
        <v>21</v>
      </c>
      <c r="F340" s="206" t="s">
        <v>527</v>
      </c>
      <c r="G340" s="204"/>
      <c r="H340" s="207">
        <v>6.765</v>
      </c>
      <c r="I340" s="208"/>
      <c r="J340" s="204"/>
      <c r="K340" s="204"/>
      <c r="L340" s="209"/>
      <c r="M340" s="210"/>
      <c r="N340" s="211"/>
      <c r="O340" s="211"/>
      <c r="P340" s="211"/>
      <c r="Q340" s="211"/>
      <c r="R340" s="211"/>
      <c r="S340" s="211"/>
      <c r="T340" s="212"/>
      <c r="AT340" s="213" t="s">
        <v>179</v>
      </c>
      <c r="AU340" s="213" t="s">
        <v>81</v>
      </c>
      <c r="AV340" s="12" t="s">
        <v>81</v>
      </c>
      <c r="AW340" s="12" t="s">
        <v>34</v>
      </c>
      <c r="AX340" s="12" t="s">
        <v>79</v>
      </c>
      <c r="AY340" s="213" t="s">
        <v>168</v>
      </c>
    </row>
    <row r="341" spans="2:65" s="1" customFormat="1" ht="24" customHeight="1">
      <c r="B341" s="35"/>
      <c r="C341" s="187" t="s">
        <v>537</v>
      </c>
      <c r="D341" s="187" t="s">
        <v>170</v>
      </c>
      <c r="E341" s="188" t="s">
        <v>538</v>
      </c>
      <c r="F341" s="189" t="s">
        <v>539</v>
      </c>
      <c r="G341" s="190" t="s">
        <v>117</v>
      </c>
      <c r="H341" s="191">
        <v>70.72</v>
      </c>
      <c r="I341" s="192"/>
      <c r="J341" s="193">
        <f>ROUND(I341*H341,2)</f>
        <v>0</v>
      </c>
      <c r="K341" s="189" t="s">
        <v>198</v>
      </c>
      <c r="L341" s="39"/>
      <c r="M341" s="194" t="s">
        <v>21</v>
      </c>
      <c r="N341" s="195" t="s">
        <v>44</v>
      </c>
      <c r="O341" s="64"/>
      <c r="P341" s="196">
        <f>O341*H341</f>
        <v>0</v>
      </c>
      <c r="Q341" s="196">
        <v>0.02515</v>
      </c>
      <c r="R341" s="196">
        <f>Q341*H341</f>
        <v>1.778608</v>
      </c>
      <c r="S341" s="196">
        <v>0</v>
      </c>
      <c r="T341" s="197">
        <f>S341*H341</f>
        <v>0</v>
      </c>
      <c r="AR341" s="198" t="s">
        <v>263</v>
      </c>
      <c r="AT341" s="198" t="s">
        <v>170</v>
      </c>
      <c r="AU341" s="198" t="s">
        <v>81</v>
      </c>
      <c r="AY341" s="18" t="s">
        <v>168</v>
      </c>
      <c r="BE341" s="199">
        <f>IF(N341="základní",J341,0)</f>
        <v>0</v>
      </c>
      <c r="BF341" s="199">
        <f>IF(N341="snížená",J341,0)</f>
        <v>0</v>
      </c>
      <c r="BG341" s="199">
        <f>IF(N341="zákl. přenesená",J341,0)</f>
        <v>0</v>
      </c>
      <c r="BH341" s="199">
        <f>IF(N341="sníž. přenesená",J341,0)</f>
        <v>0</v>
      </c>
      <c r="BI341" s="199">
        <f>IF(N341="nulová",J341,0)</f>
        <v>0</v>
      </c>
      <c r="BJ341" s="18" t="s">
        <v>79</v>
      </c>
      <c r="BK341" s="199">
        <f>ROUND(I341*H341,2)</f>
        <v>0</v>
      </c>
      <c r="BL341" s="18" t="s">
        <v>263</v>
      </c>
      <c r="BM341" s="198" t="s">
        <v>540</v>
      </c>
    </row>
    <row r="342" spans="2:47" s="1" customFormat="1" ht="107.25">
      <c r="B342" s="35"/>
      <c r="C342" s="36"/>
      <c r="D342" s="200" t="s">
        <v>177</v>
      </c>
      <c r="E342" s="36"/>
      <c r="F342" s="201" t="s">
        <v>541</v>
      </c>
      <c r="G342" s="36"/>
      <c r="H342" s="36"/>
      <c r="I342" s="117"/>
      <c r="J342" s="36"/>
      <c r="K342" s="36"/>
      <c r="L342" s="39"/>
      <c r="M342" s="202"/>
      <c r="N342" s="64"/>
      <c r="O342" s="64"/>
      <c r="P342" s="64"/>
      <c r="Q342" s="64"/>
      <c r="R342" s="64"/>
      <c r="S342" s="64"/>
      <c r="T342" s="65"/>
      <c r="AT342" s="18" t="s">
        <v>177</v>
      </c>
      <c r="AU342" s="18" t="s">
        <v>81</v>
      </c>
    </row>
    <row r="343" spans="2:51" s="15" customFormat="1" ht="12">
      <c r="B343" s="236"/>
      <c r="C343" s="237"/>
      <c r="D343" s="200" t="s">
        <v>179</v>
      </c>
      <c r="E343" s="238" t="s">
        <v>21</v>
      </c>
      <c r="F343" s="239" t="s">
        <v>542</v>
      </c>
      <c r="G343" s="237"/>
      <c r="H343" s="238" t="s">
        <v>21</v>
      </c>
      <c r="I343" s="240"/>
      <c r="J343" s="237"/>
      <c r="K343" s="237"/>
      <c r="L343" s="241"/>
      <c r="M343" s="242"/>
      <c r="N343" s="243"/>
      <c r="O343" s="243"/>
      <c r="P343" s="243"/>
      <c r="Q343" s="243"/>
      <c r="R343" s="243"/>
      <c r="S343" s="243"/>
      <c r="T343" s="244"/>
      <c r="AT343" s="245" t="s">
        <v>179</v>
      </c>
      <c r="AU343" s="245" t="s">
        <v>81</v>
      </c>
      <c r="AV343" s="15" t="s">
        <v>79</v>
      </c>
      <c r="AW343" s="15" t="s">
        <v>34</v>
      </c>
      <c r="AX343" s="15" t="s">
        <v>73</v>
      </c>
      <c r="AY343" s="245" t="s">
        <v>168</v>
      </c>
    </row>
    <row r="344" spans="2:51" s="12" customFormat="1" ht="12">
      <c r="B344" s="203"/>
      <c r="C344" s="204"/>
      <c r="D344" s="200" t="s">
        <v>179</v>
      </c>
      <c r="E344" s="205" t="s">
        <v>21</v>
      </c>
      <c r="F344" s="206" t="s">
        <v>298</v>
      </c>
      <c r="G344" s="204"/>
      <c r="H344" s="207">
        <v>60.72</v>
      </c>
      <c r="I344" s="208"/>
      <c r="J344" s="204"/>
      <c r="K344" s="204"/>
      <c r="L344" s="209"/>
      <c r="M344" s="210"/>
      <c r="N344" s="211"/>
      <c r="O344" s="211"/>
      <c r="P344" s="211"/>
      <c r="Q344" s="211"/>
      <c r="R344" s="211"/>
      <c r="S344" s="211"/>
      <c r="T344" s="212"/>
      <c r="AT344" s="213" t="s">
        <v>179</v>
      </c>
      <c r="AU344" s="213" t="s">
        <v>81</v>
      </c>
      <c r="AV344" s="12" t="s">
        <v>81</v>
      </c>
      <c r="AW344" s="12" t="s">
        <v>34</v>
      </c>
      <c r="AX344" s="12" t="s">
        <v>73</v>
      </c>
      <c r="AY344" s="213" t="s">
        <v>168</v>
      </c>
    </row>
    <row r="345" spans="2:51" s="13" customFormat="1" ht="12">
      <c r="B345" s="214"/>
      <c r="C345" s="215"/>
      <c r="D345" s="200" t="s">
        <v>179</v>
      </c>
      <c r="E345" s="216" t="s">
        <v>21</v>
      </c>
      <c r="F345" s="217" t="s">
        <v>181</v>
      </c>
      <c r="G345" s="215"/>
      <c r="H345" s="218">
        <v>60.72</v>
      </c>
      <c r="I345" s="219"/>
      <c r="J345" s="215"/>
      <c r="K345" s="215"/>
      <c r="L345" s="220"/>
      <c r="M345" s="221"/>
      <c r="N345" s="222"/>
      <c r="O345" s="222"/>
      <c r="P345" s="222"/>
      <c r="Q345" s="222"/>
      <c r="R345" s="222"/>
      <c r="S345" s="222"/>
      <c r="T345" s="223"/>
      <c r="AT345" s="224" t="s">
        <v>179</v>
      </c>
      <c r="AU345" s="224" t="s">
        <v>81</v>
      </c>
      <c r="AV345" s="13" t="s">
        <v>89</v>
      </c>
      <c r="AW345" s="13" t="s">
        <v>34</v>
      </c>
      <c r="AX345" s="13" t="s">
        <v>73</v>
      </c>
      <c r="AY345" s="224" t="s">
        <v>168</v>
      </c>
    </row>
    <row r="346" spans="2:51" s="12" customFormat="1" ht="12">
      <c r="B346" s="203"/>
      <c r="C346" s="204"/>
      <c r="D346" s="200" t="s">
        <v>179</v>
      </c>
      <c r="E346" s="205" t="s">
        <v>21</v>
      </c>
      <c r="F346" s="206" t="s">
        <v>226</v>
      </c>
      <c r="G346" s="204"/>
      <c r="H346" s="207">
        <v>10</v>
      </c>
      <c r="I346" s="208"/>
      <c r="J346" s="204"/>
      <c r="K346" s="204"/>
      <c r="L346" s="209"/>
      <c r="M346" s="210"/>
      <c r="N346" s="211"/>
      <c r="O346" s="211"/>
      <c r="P346" s="211"/>
      <c r="Q346" s="211"/>
      <c r="R346" s="211"/>
      <c r="S346" s="211"/>
      <c r="T346" s="212"/>
      <c r="AT346" s="213" t="s">
        <v>179</v>
      </c>
      <c r="AU346" s="213" t="s">
        <v>81</v>
      </c>
      <c r="AV346" s="12" t="s">
        <v>81</v>
      </c>
      <c r="AW346" s="12" t="s">
        <v>34</v>
      </c>
      <c r="AX346" s="12" t="s">
        <v>73</v>
      </c>
      <c r="AY346" s="213" t="s">
        <v>168</v>
      </c>
    </row>
    <row r="347" spans="2:51" s="14" customFormat="1" ht="12">
      <c r="B347" s="225"/>
      <c r="C347" s="226"/>
      <c r="D347" s="200" t="s">
        <v>179</v>
      </c>
      <c r="E347" s="227" t="s">
        <v>21</v>
      </c>
      <c r="F347" s="228" t="s">
        <v>183</v>
      </c>
      <c r="G347" s="226"/>
      <c r="H347" s="229">
        <v>70.72</v>
      </c>
      <c r="I347" s="230"/>
      <c r="J347" s="226"/>
      <c r="K347" s="226"/>
      <c r="L347" s="231"/>
      <c r="M347" s="232"/>
      <c r="N347" s="233"/>
      <c r="O347" s="233"/>
      <c r="P347" s="233"/>
      <c r="Q347" s="233"/>
      <c r="R347" s="233"/>
      <c r="S347" s="233"/>
      <c r="T347" s="234"/>
      <c r="AT347" s="235" t="s">
        <v>179</v>
      </c>
      <c r="AU347" s="235" t="s">
        <v>81</v>
      </c>
      <c r="AV347" s="14" t="s">
        <v>175</v>
      </c>
      <c r="AW347" s="14" t="s">
        <v>34</v>
      </c>
      <c r="AX347" s="14" t="s">
        <v>79</v>
      </c>
      <c r="AY347" s="235" t="s">
        <v>168</v>
      </c>
    </row>
    <row r="348" spans="2:65" s="1" customFormat="1" ht="24" customHeight="1">
      <c r="B348" s="35"/>
      <c r="C348" s="187" t="s">
        <v>543</v>
      </c>
      <c r="D348" s="187" t="s">
        <v>170</v>
      </c>
      <c r="E348" s="188" t="s">
        <v>544</v>
      </c>
      <c r="F348" s="189" t="s">
        <v>545</v>
      </c>
      <c r="G348" s="190" t="s">
        <v>121</v>
      </c>
      <c r="H348" s="191">
        <v>53.3</v>
      </c>
      <c r="I348" s="192"/>
      <c r="J348" s="193">
        <f>ROUND(I348*H348,2)</f>
        <v>0</v>
      </c>
      <c r="K348" s="189" t="s">
        <v>198</v>
      </c>
      <c r="L348" s="39"/>
      <c r="M348" s="194" t="s">
        <v>21</v>
      </c>
      <c r="N348" s="195" t="s">
        <v>44</v>
      </c>
      <c r="O348" s="64"/>
      <c r="P348" s="196">
        <f>O348*H348</f>
        <v>0</v>
      </c>
      <c r="Q348" s="196">
        <v>0.00026</v>
      </c>
      <c r="R348" s="196">
        <f>Q348*H348</f>
        <v>0.013857999999999999</v>
      </c>
      <c r="S348" s="196">
        <v>0</v>
      </c>
      <c r="T348" s="197">
        <f>S348*H348</f>
        <v>0</v>
      </c>
      <c r="AR348" s="198" t="s">
        <v>263</v>
      </c>
      <c r="AT348" s="198" t="s">
        <v>170</v>
      </c>
      <c r="AU348" s="198" t="s">
        <v>81</v>
      </c>
      <c r="AY348" s="18" t="s">
        <v>168</v>
      </c>
      <c r="BE348" s="199">
        <f>IF(N348="základní",J348,0)</f>
        <v>0</v>
      </c>
      <c r="BF348" s="199">
        <f>IF(N348="snížená",J348,0)</f>
        <v>0</v>
      </c>
      <c r="BG348" s="199">
        <f>IF(N348="zákl. přenesená",J348,0)</f>
        <v>0</v>
      </c>
      <c r="BH348" s="199">
        <f>IF(N348="sníž. přenesená",J348,0)</f>
        <v>0</v>
      </c>
      <c r="BI348" s="199">
        <f>IF(N348="nulová",J348,0)</f>
        <v>0</v>
      </c>
      <c r="BJ348" s="18" t="s">
        <v>79</v>
      </c>
      <c r="BK348" s="199">
        <f>ROUND(I348*H348,2)</f>
        <v>0</v>
      </c>
      <c r="BL348" s="18" t="s">
        <v>263</v>
      </c>
      <c r="BM348" s="198" t="s">
        <v>546</v>
      </c>
    </row>
    <row r="349" spans="2:47" s="1" customFormat="1" ht="107.25">
      <c r="B349" s="35"/>
      <c r="C349" s="36"/>
      <c r="D349" s="200" t="s">
        <v>177</v>
      </c>
      <c r="E349" s="36"/>
      <c r="F349" s="201" t="s">
        <v>541</v>
      </c>
      <c r="G349" s="36"/>
      <c r="H349" s="36"/>
      <c r="I349" s="117"/>
      <c r="J349" s="36"/>
      <c r="K349" s="36"/>
      <c r="L349" s="39"/>
      <c r="M349" s="202"/>
      <c r="N349" s="64"/>
      <c r="O349" s="64"/>
      <c r="P349" s="64"/>
      <c r="Q349" s="64"/>
      <c r="R349" s="64"/>
      <c r="S349" s="64"/>
      <c r="T349" s="65"/>
      <c r="AT349" s="18" t="s">
        <v>177</v>
      </c>
      <c r="AU349" s="18" t="s">
        <v>81</v>
      </c>
    </row>
    <row r="350" spans="2:51" s="15" customFormat="1" ht="12">
      <c r="B350" s="236"/>
      <c r="C350" s="237"/>
      <c r="D350" s="200" t="s">
        <v>179</v>
      </c>
      <c r="E350" s="238" t="s">
        <v>21</v>
      </c>
      <c r="F350" s="239" t="s">
        <v>547</v>
      </c>
      <c r="G350" s="237"/>
      <c r="H350" s="238" t="s">
        <v>21</v>
      </c>
      <c r="I350" s="240"/>
      <c r="J350" s="237"/>
      <c r="K350" s="237"/>
      <c r="L350" s="241"/>
      <c r="M350" s="242"/>
      <c r="N350" s="243"/>
      <c r="O350" s="243"/>
      <c r="P350" s="243"/>
      <c r="Q350" s="243"/>
      <c r="R350" s="243"/>
      <c r="S350" s="243"/>
      <c r="T350" s="244"/>
      <c r="AT350" s="245" t="s">
        <v>179</v>
      </c>
      <c r="AU350" s="245" t="s">
        <v>81</v>
      </c>
      <c r="AV350" s="15" t="s">
        <v>79</v>
      </c>
      <c r="AW350" s="15" t="s">
        <v>34</v>
      </c>
      <c r="AX350" s="15" t="s">
        <v>73</v>
      </c>
      <c r="AY350" s="245" t="s">
        <v>168</v>
      </c>
    </row>
    <row r="351" spans="2:51" s="12" customFormat="1" ht="12">
      <c r="B351" s="203"/>
      <c r="C351" s="204"/>
      <c r="D351" s="200" t="s">
        <v>179</v>
      </c>
      <c r="E351" s="205" t="s">
        <v>21</v>
      </c>
      <c r="F351" s="206" t="s">
        <v>548</v>
      </c>
      <c r="G351" s="204"/>
      <c r="H351" s="207">
        <v>43.3</v>
      </c>
      <c r="I351" s="208"/>
      <c r="J351" s="204"/>
      <c r="K351" s="204"/>
      <c r="L351" s="209"/>
      <c r="M351" s="210"/>
      <c r="N351" s="211"/>
      <c r="O351" s="211"/>
      <c r="P351" s="211"/>
      <c r="Q351" s="211"/>
      <c r="R351" s="211"/>
      <c r="S351" s="211"/>
      <c r="T351" s="212"/>
      <c r="AT351" s="213" t="s">
        <v>179</v>
      </c>
      <c r="AU351" s="213" t="s">
        <v>81</v>
      </c>
      <c r="AV351" s="12" t="s">
        <v>81</v>
      </c>
      <c r="AW351" s="12" t="s">
        <v>34</v>
      </c>
      <c r="AX351" s="12" t="s">
        <v>73</v>
      </c>
      <c r="AY351" s="213" t="s">
        <v>168</v>
      </c>
    </row>
    <row r="352" spans="2:51" s="13" customFormat="1" ht="12">
      <c r="B352" s="214"/>
      <c r="C352" s="215"/>
      <c r="D352" s="200" t="s">
        <v>179</v>
      </c>
      <c r="E352" s="216" t="s">
        <v>21</v>
      </c>
      <c r="F352" s="217" t="s">
        <v>181</v>
      </c>
      <c r="G352" s="215"/>
      <c r="H352" s="218">
        <v>43.3</v>
      </c>
      <c r="I352" s="219"/>
      <c r="J352" s="215"/>
      <c r="K352" s="215"/>
      <c r="L352" s="220"/>
      <c r="M352" s="221"/>
      <c r="N352" s="222"/>
      <c r="O352" s="222"/>
      <c r="P352" s="222"/>
      <c r="Q352" s="222"/>
      <c r="R352" s="222"/>
      <c r="S352" s="222"/>
      <c r="T352" s="223"/>
      <c r="AT352" s="224" t="s">
        <v>179</v>
      </c>
      <c r="AU352" s="224" t="s">
        <v>81</v>
      </c>
      <c r="AV352" s="13" t="s">
        <v>89</v>
      </c>
      <c r="AW352" s="13" t="s">
        <v>34</v>
      </c>
      <c r="AX352" s="13" t="s">
        <v>73</v>
      </c>
      <c r="AY352" s="224" t="s">
        <v>168</v>
      </c>
    </row>
    <row r="353" spans="2:51" s="12" customFormat="1" ht="12">
      <c r="B353" s="203"/>
      <c r="C353" s="204"/>
      <c r="D353" s="200" t="s">
        <v>179</v>
      </c>
      <c r="E353" s="205" t="s">
        <v>21</v>
      </c>
      <c r="F353" s="206" t="s">
        <v>226</v>
      </c>
      <c r="G353" s="204"/>
      <c r="H353" s="207">
        <v>10</v>
      </c>
      <c r="I353" s="208"/>
      <c r="J353" s="204"/>
      <c r="K353" s="204"/>
      <c r="L353" s="209"/>
      <c r="M353" s="210"/>
      <c r="N353" s="211"/>
      <c r="O353" s="211"/>
      <c r="P353" s="211"/>
      <c r="Q353" s="211"/>
      <c r="R353" s="211"/>
      <c r="S353" s="211"/>
      <c r="T353" s="212"/>
      <c r="AT353" s="213" t="s">
        <v>179</v>
      </c>
      <c r="AU353" s="213" t="s">
        <v>81</v>
      </c>
      <c r="AV353" s="12" t="s">
        <v>81</v>
      </c>
      <c r="AW353" s="12" t="s">
        <v>34</v>
      </c>
      <c r="AX353" s="12" t="s">
        <v>73</v>
      </c>
      <c r="AY353" s="213" t="s">
        <v>168</v>
      </c>
    </row>
    <row r="354" spans="2:51" s="14" customFormat="1" ht="12">
      <c r="B354" s="225"/>
      <c r="C354" s="226"/>
      <c r="D354" s="200" t="s">
        <v>179</v>
      </c>
      <c r="E354" s="227" t="s">
        <v>21</v>
      </c>
      <c r="F354" s="228" t="s">
        <v>183</v>
      </c>
      <c r="G354" s="226"/>
      <c r="H354" s="229">
        <v>53.3</v>
      </c>
      <c r="I354" s="230"/>
      <c r="J354" s="226"/>
      <c r="K354" s="226"/>
      <c r="L354" s="231"/>
      <c r="M354" s="232"/>
      <c r="N354" s="233"/>
      <c r="O354" s="233"/>
      <c r="P354" s="233"/>
      <c r="Q354" s="233"/>
      <c r="R354" s="233"/>
      <c r="S354" s="233"/>
      <c r="T354" s="234"/>
      <c r="AT354" s="235" t="s">
        <v>179</v>
      </c>
      <c r="AU354" s="235" t="s">
        <v>81</v>
      </c>
      <c r="AV354" s="14" t="s">
        <v>175</v>
      </c>
      <c r="AW354" s="14" t="s">
        <v>34</v>
      </c>
      <c r="AX354" s="14" t="s">
        <v>79</v>
      </c>
      <c r="AY354" s="235" t="s">
        <v>168</v>
      </c>
    </row>
    <row r="355" spans="2:65" s="1" customFormat="1" ht="24" customHeight="1">
      <c r="B355" s="35"/>
      <c r="C355" s="187" t="s">
        <v>549</v>
      </c>
      <c r="D355" s="187" t="s">
        <v>170</v>
      </c>
      <c r="E355" s="188" t="s">
        <v>550</v>
      </c>
      <c r="F355" s="189" t="s">
        <v>551</v>
      </c>
      <c r="G355" s="190" t="s">
        <v>117</v>
      </c>
      <c r="H355" s="191">
        <v>60.72</v>
      </c>
      <c r="I355" s="192"/>
      <c r="J355" s="193">
        <f>ROUND(I355*H355,2)</f>
        <v>0</v>
      </c>
      <c r="K355" s="189" t="s">
        <v>198</v>
      </c>
      <c r="L355" s="39"/>
      <c r="M355" s="194" t="s">
        <v>21</v>
      </c>
      <c r="N355" s="195" t="s">
        <v>44</v>
      </c>
      <c r="O355" s="64"/>
      <c r="P355" s="196">
        <f>O355*H355</f>
        <v>0</v>
      </c>
      <c r="Q355" s="196">
        <v>0.0001</v>
      </c>
      <c r="R355" s="196">
        <f>Q355*H355</f>
        <v>0.006072</v>
      </c>
      <c r="S355" s="196">
        <v>0</v>
      </c>
      <c r="T355" s="197">
        <f>S355*H355</f>
        <v>0</v>
      </c>
      <c r="AR355" s="198" t="s">
        <v>263</v>
      </c>
      <c r="AT355" s="198" t="s">
        <v>170</v>
      </c>
      <c r="AU355" s="198" t="s">
        <v>81</v>
      </c>
      <c r="AY355" s="18" t="s">
        <v>168</v>
      </c>
      <c r="BE355" s="199">
        <f>IF(N355="základní",J355,0)</f>
        <v>0</v>
      </c>
      <c r="BF355" s="199">
        <f>IF(N355="snížená",J355,0)</f>
        <v>0</v>
      </c>
      <c r="BG355" s="199">
        <f>IF(N355="zákl. přenesená",J355,0)</f>
        <v>0</v>
      </c>
      <c r="BH355" s="199">
        <f>IF(N355="sníž. přenesená",J355,0)</f>
        <v>0</v>
      </c>
      <c r="BI355" s="199">
        <f>IF(N355="nulová",J355,0)</f>
        <v>0</v>
      </c>
      <c r="BJ355" s="18" t="s">
        <v>79</v>
      </c>
      <c r="BK355" s="199">
        <f>ROUND(I355*H355,2)</f>
        <v>0</v>
      </c>
      <c r="BL355" s="18" t="s">
        <v>263</v>
      </c>
      <c r="BM355" s="198" t="s">
        <v>552</v>
      </c>
    </row>
    <row r="356" spans="2:47" s="1" customFormat="1" ht="107.25">
      <c r="B356" s="35"/>
      <c r="C356" s="36"/>
      <c r="D356" s="200" t="s">
        <v>177</v>
      </c>
      <c r="E356" s="36"/>
      <c r="F356" s="201" t="s">
        <v>541</v>
      </c>
      <c r="G356" s="36"/>
      <c r="H356" s="36"/>
      <c r="I356" s="117"/>
      <c r="J356" s="36"/>
      <c r="K356" s="36"/>
      <c r="L356" s="39"/>
      <c r="M356" s="202"/>
      <c r="N356" s="64"/>
      <c r="O356" s="64"/>
      <c r="P356" s="64"/>
      <c r="Q356" s="64"/>
      <c r="R356" s="64"/>
      <c r="S356" s="64"/>
      <c r="T356" s="65"/>
      <c r="AT356" s="18" t="s">
        <v>177</v>
      </c>
      <c r="AU356" s="18" t="s">
        <v>81</v>
      </c>
    </row>
    <row r="357" spans="2:51" s="12" customFormat="1" ht="12">
      <c r="B357" s="203"/>
      <c r="C357" s="204"/>
      <c r="D357" s="200" t="s">
        <v>179</v>
      </c>
      <c r="E357" s="205" t="s">
        <v>21</v>
      </c>
      <c r="F357" s="206" t="s">
        <v>553</v>
      </c>
      <c r="G357" s="204"/>
      <c r="H357" s="207">
        <v>60.72</v>
      </c>
      <c r="I357" s="208"/>
      <c r="J357" s="204"/>
      <c r="K357" s="204"/>
      <c r="L357" s="209"/>
      <c r="M357" s="210"/>
      <c r="N357" s="211"/>
      <c r="O357" s="211"/>
      <c r="P357" s="211"/>
      <c r="Q357" s="211"/>
      <c r="R357" s="211"/>
      <c r="S357" s="211"/>
      <c r="T357" s="212"/>
      <c r="AT357" s="213" t="s">
        <v>179</v>
      </c>
      <c r="AU357" s="213" t="s">
        <v>81</v>
      </c>
      <c r="AV357" s="12" t="s">
        <v>81</v>
      </c>
      <c r="AW357" s="12" t="s">
        <v>34</v>
      </c>
      <c r="AX357" s="12" t="s">
        <v>73</v>
      </c>
      <c r="AY357" s="213" t="s">
        <v>168</v>
      </c>
    </row>
    <row r="358" spans="2:51" s="13" customFormat="1" ht="12">
      <c r="B358" s="214"/>
      <c r="C358" s="215"/>
      <c r="D358" s="200" t="s">
        <v>179</v>
      </c>
      <c r="E358" s="216" t="s">
        <v>21</v>
      </c>
      <c r="F358" s="217" t="s">
        <v>181</v>
      </c>
      <c r="G358" s="215"/>
      <c r="H358" s="218">
        <v>60.72</v>
      </c>
      <c r="I358" s="219"/>
      <c r="J358" s="215"/>
      <c r="K358" s="215"/>
      <c r="L358" s="220"/>
      <c r="M358" s="221"/>
      <c r="N358" s="222"/>
      <c r="O358" s="222"/>
      <c r="P358" s="222"/>
      <c r="Q358" s="222"/>
      <c r="R358" s="222"/>
      <c r="S358" s="222"/>
      <c r="T358" s="223"/>
      <c r="AT358" s="224" t="s">
        <v>179</v>
      </c>
      <c r="AU358" s="224" t="s">
        <v>81</v>
      </c>
      <c r="AV358" s="13" t="s">
        <v>89</v>
      </c>
      <c r="AW358" s="13" t="s">
        <v>34</v>
      </c>
      <c r="AX358" s="13" t="s">
        <v>79</v>
      </c>
      <c r="AY358" s="224" t="s">
        <v>168</v>
      </c>
    </row>
    <row r="359" spans="2:65" s="1" customFormat="1" ht="16.5" customHeight="1">
      <c r="B359" s="35"/>
      <c r="C359" s="187" t="s">
        <v>554</v>
      </c>
      <c r="D359" s="187" t="s">
        <v>170</v>
      </c>
      <c r="E359" s="188" t="s">
        <v>555</v>
      </c>
      <c r="F359" s="189" t="s">
        <v>556</v>
      </c>
      <c r="G359" s="190" t="s">
        <v>117</v>
      </c>
      <c r="H359" s="191">
        <v>68.24</v>
      </c>
      <c r="I359" s="192"/>
      <c r="J359" s="193">
        <f>ROUND(I359*H359,2)</f>
        <v>0</v>
      </c>
      <c r="K359" s="189" t="s">
        <v>198</v>
      </c>
      <c r="L359" s="39"/>
      <c r="M359" s="194" t="s">
        <v>21</v>
      </c>
      <c r="N359" s="195" t="s">
        <v>44</v>
      </c>
      <c r="O359" s="64"/>
      <c r="P359" s="196">
        <f>O359*H359</f>
        <v>0</v>
      </c>
      <c r="Q359" s="196">
        <v>0</v>
      </c>
      <c r="R359" s="196">
        <f>Q359*H359</f>
        <v>0</v>
      </c>
      <c r="S359" s="196">
        <v>0.0021</v>
      </c>
      <c r="T359" s="197">
        <f>S359*H359</f>
        <v>0.143304</v>
      </c>
      <c r="AR359" s="198" t="s">
        <v>263</v>
      </c>
      <c r="AT359" s="198" t="s">
        <v>170</v>
      </c>
      <c r="AU359" s="198" t="s">
        <v>81</v>
      </c>
      <c r="AY359" s="18" t="s">
        <v>168</v>
      </c>
      <c r="BE359" s="199">
        <f>IF(N359="základní",J359,0)</f>
        <v>0</v>
      </c>
      <c r="BF359" s="199">
        <f>IF(N359="snížená",J359,0)</f>
        <v>0</v>
      </c>
      <c r="BG359" s="199">
        <f>IF(N359="zákl. přenesená",J359,0)</f>
        <v>0</v>
      </c>
      <c r="BH359" s="199">
        <f>IF(N359="sníž. přenesená",J359,0)</f>
        <v>0</v>
      </c>
      <c r="BI359" s="199">
        <f>IF(N359="nulová",J359,0)</f>
        <v>0</v>
      </c>
      <c r="BJ359" s="18" t="s">
        <v>79</v>
      </c>
      <c r="BK359" s="199">
        <f>ROUND(I359*H359,2)</f>
        <v>0</v>
      </c>
      <c r="BL359" s="18" t="s">
        <v>263</v>
      </c>
      <c r="BM359" s="198" t="s">
        <v>557</v>
      </c>
    </row>
    <row r="360" spans="2:47" s="1" customFormat="1" ht="29.25">
      <c r="B360" s="35"/>
      <c r="C360" s="36"/>
      <c r="D360" s="200" t="s">
        <v>177</v>
      </c>
      <c r="E360" s="36"/>
      <c r="F360" s="201" t="s">
        <v>558</v>
      </c>
      <c r="G360" s="36"/>
      <c r="H360" s="36"/>
      <c r="I360" s="117"/>
      <c r="J360" s="36"/>
      <c r="K360" s="36"/>
      <c r="L360" s="39"/>
      <c r="M360" s="202"/>
      <c r="N360" s="64"/>
      <c r="O360" s="64"/>
      <c r="P360" s="64"/>
      <c r="Q360" s="64"/>
      <c r="R360" s="64"/>
      <c r="S360" s="64"/>
      <c r="T360" s="65"/>
      <c r="AT360" s="18" t="s">
        <v>177</v>
      </c>
      <c r="AU360" s="18" t="s">
        <v>81</v>
      </c>
    </row>
    <row r="361" spans="2:51" s="15" customFormat="1" ht="12">
      <c r="B361" s="236"/>
      <c r="C361" s="237"/>
      <c r="D361" s="200" t="s">
        <v>179</v>
      </c>
      <c r="E361" s="238" t="s">
        <v>21</v>
      </c>
      <c r="F361" s="239" t="s">
        <v>559</v>
      </c>
      <c r="G361" s="237"/>
      <c r="H361" s="238" t="s">
        <v>21</v>
      </c>
      <c r="I361" s="240"/>
      <c r="J361" s="237"/>
      <c r="K361" s="237"/>
      <c r="L361" s="241"/>
      <c r="M361" s="242"/>
      <c r="N361" s="243"/>
      <c r="O361" s="243"/>
      <c r="P361" s="243"/>
      <c r="Q361" s="243"/>
      <c r="R361" s="243"/>
      <c r="S361" s="243"/>
      <c r="T361" s="244"/>
      <c r="AT361" s="245" t="s">
        <v>179</v>
      </c>
      <c r="AU361" s="245" t="s">
        <v>81</v>
      </c>
      <c r="AV361" s="15" t="s">
        <v>79</v>
      </c>
      <c r="AW361" s="15" t="s">
        <v>34</v>
      </c>
      <c r="AX361" s="15" t="s">
        <v>73</v>
      </c>
      <c r="AY361" s="245" t="s">
        <v>168</v>
      </c>
    </row>
    <row r="362" spans="2:51" s="12" customFormat="1" ht="12">
      <c r="B362" s="203"/>
      <c r="C362" s="204"/>
      <c r="D362" s="200" t="s">
        <v>179</v>
      </c>
      <c r="E362" s="205" t="s">
        <v>21</v>
      </c>
      <c r="F362" s="206" t="s">
        <v>560</v>
      </c>
      <c r="G362" s="204"/>
      <c r="H362" s="207">
        <v>68.24</v>
      </c>
      <c r="I362" s="208"/>
      <c r="J362" s="204"/>
      <c r="K362" s="204"/>
      <c r="L362" s="209"/>
      <c r="M362" s="210"/>
      <c r="N362" s="211"/>
      <c r="O362" s="211"/>
      <c r="P362" s="211"/>
      <c r="Q362" s="211"/>
      <c r="R362" s="211"/>
      <c r="S362" s="211"/>
      <c r="T362" s="212"/>
      <c r="AT362" s="213" t="s">
        <v>179</v>
      </c>
      <c r="AU362" s="213" t="s">
        <v>81</v>
      </c>
      <c r="AV362" s="12" t="s">
        <v>81</v>
      </c>
      <c r="AW362" s="12" t="s">
        <v>34</v>
      </c>
      <c r="AX362" s="12" t="s">
        <v>73</v>
      </c>
      <c r="AY362" s="213" t="s">
        <v>168</v>
      </c>
    </row>
    <row r="363" spans="2:51" s="13" customFormat="1" ht="12">
      <c r="B363" s="214"/>
      <c r="C363" s="215"/>
      <c r="D363" s="200" t="s">
        <v>179</v>
      </c>
      <c r="E363" s="216" t="s">
        <v>21</v>
      </c>
      <c r="F363" s="217" t="s">
        <v>181</v>
      </c>
      <c r="G363" s="215"/>
      <c r="H363" s="218">
        <v>68.24</v>
      </c>
      <c r="I363" s="219"/>
      <c r="J363" s="215"/>
      <c r="K363" s="215"/>
      <c r="L363" s="220"/>
      <c r="M363" s="221"/>
      <c r="N363" s="222"/>
      <c r="O363" s="222"/>
      <c r="P363" s="222"/>
      <c r="Q363" s="222"/>
      <c r="R363" s="222"/>
      <c r="S363" s="222"/>
      <c r="T363" s="223"/>
      <c r="AT363" s="224" t="s">
        <v>179</v>
      </c>
      <c r="AU363" s="224" t="s">
        <v>81</v>
      </c>
      <c r="AV363" s="13" t="s">
        <v>89</v>
      </c>
      <c r="AW363" s="13" t="s">
        <v>34</v>
      </c>
      <c r="AX363" s="13" t="s">
        <v>79</v>
      </c>
      <c r="AY363" s="224" t="s">
        <v>168</v>
      </c>
    </row>
    <row r="364" spans="2:65" s="1" customFormat="1" ht="36" customHeight="1">
      <c r="B364" s="35"/>
      <c r="C364" s="187" t="s">
        <v>561</v>
      </c>
      <c r="D364" s="187" t="s">
        <v>170</v>
      </c>
      <c r="E364" s="188" t="s">
        <v>562</v>
      </c>
      <c r="F364" s="189" t="s">
        <v>563</v>
      </c>
      <c r="G364" s="190" t="s">
        <v>173</v>
      </c>
      <c r="H364" s="191">
        <v>4.003</v>
      </c>
      <c r="I364" s="192"/>
      <c r="J364" s="193">
        <f>ROUND(I364*H364,2)</f>
        <v>0</v>
      </c>
      <c r="K364" s="189" t="s">
        <v>198</v>
      </c>
      <c r="L364" s="39"/>
      <c r="M364" s="194" t="s">
        <v>21</v>
      </c>
      <c r="N364" s="195" t="s">
        <v>44</v>
      </c>
      <c r="O364" s="64"/>
      <c r="P364" s="196">
        <f>O364*H364</f>
        <v>0</v>
      </c>
      <c r="Q364" s="196">
        <v>0</v>
      </c>
      <c r="R364" s="196">
        <f>Q364*H364</f>
        <v>0</v>
      </c>
      <c r="S364" s="196">
        <v>0</v>
      </c>
      <c r="T364" s="197">
        <f>S364*H364</f>
        <v>0</v>
      </c>
      <c r="AR364" s="198" t="s">
        <v>263</v>
      </c>
      <c r="AT364" s="198" t="s">
        <v>170</v>
      </c>
      <c r="AU364" s="198" t="s">
        <v>81</v>
      </c>
      <c r="AY364" s="18" t="s">
        <v>168</v>
      </c>
      <c r="BE364" s="199">
        <f>IF(N364="základní",J364,0)</f>
        <v>0</v>
      </c>
      <c r="BF364" s="199">
        <f>IF(N364="snížená",J364,0)</f>
        <v>0</v>
      </c>
      <c r="BG364" s="199">
        <f>IF(N364="zákl. přenesená",J364,0)</f>
        <v>0</v>
      </c>
      <c r="BH364" s="199">
        <f>IF(N364="sníž. přenesená",J364,0)</f>
        <v>0</v>
      </c>
      <c r="BI364" s="199">
        <f>IF(N364="nulová",J364,0)</f>
        <v>0</v>
      </c>
      <c r="BJ364" s="18" t="s">
        <v>79</v>
      </c>
      <c r="BK364" s="199">
        <f>ROUND(I364*H364,2)</f>
        <v>0</v>
      </c>
      <c r="BL364" s="18" t="s">
        <v>263</v>
      </c>
      <c r="BM364" s="198" t="s">
        <v>564</v>
      </c>
    </row>
    <row r="365" spans="2:47" s="1" customFormat="1" ht="78">
      <c r="B365" s="35"/>
      <c r="C365" s="36"/>
      <c r="D365" s="200" t="s">
        <v>177</v>
      </c>
      <c r="E365" s="36"/>
      <c r="F365" s="201" t="s">
        <v>565</v>
      </c>
      <c r="G365" s="36"/>
      <c r="H365" s="36"/>
      <c r="I365" s="117"/>
      <c r="J365" s="36"/>
      <c r="K365" s="36"/>
      <c r="L365" s="39"/>
      <c r="M365" s="202"/>
      <c r="N365" s="64"/>
      <c r="O365" s="64"/>
      <c r="P365" s="64"/>
      <c r="Q365" s="64"/>
      <c r="R365" s="64"/>
      <c r="S365" s="64"/>
      <c r="T365" s="65"/>
      <c r="AT365" s="18" t="s">
        <v>177</v>
      </c>
      <c r="AU365" s="18" t="s">
        <v>81</v>
      </c>
    </row>
    <row r="366" spans="2:65" s="1" customFormat="1" ht="24" customHeight="1">
      <c r="B366" s="35"/>
      <c r="C366" s="187" t="s">
        <v>566</v>
      </c>
      <c r="D366" s="187" t="s">
        <v>170</v>
      </c>
      <c r="E366" s="188" t="s">
        <v>567</v>
      </c>
      <c r="F366" s="189" t="s">
        <v>568</v>
      </c>
      <c r="G366" s="190" t="s">
        <v>173</v>
      </c>
      <c r="H366" s="191">
        <v>4.003</v>
      </c>
      <c r="I366" s="192"/>
      <c r="J366" s="193">
        <f>ROUND(I366*H366,2)</f>
        <v>0</v>
      </c>
      <c r="K366" s="189" t="s">
        <v>198</v>
      </c>
      <c r="L366" s="39"/>
      <c r="M366" s="194" t="s">
        <v>21</v>
      </c>
      <c r="N366" s="195" t="s">
        <v>44</v>
      </c>
      <c r="O366" s="64"/>
      <c r="P366" s="196">
        <f>O366*H366</f>
        <v>0</v>
      </c>
      <c r="Q366" s="196">
        <v>0</v>
      </c>
      <c r="R366" s="196">
        <f>Q366*H366</f>
        <v>0</v>
      </c>
      <c r="S366" s="196">
        <v>0</v>
      </c>
      <c r="T366" s="197">
        <f>S366*H366</f>
        <v>0</v>
      </c>
      <c r="AR366" s="198" t="s">
        <v>263</v>
      </c>
      <c r="AT366" s="198" t="s">
        <v>170</v>
      </c>
      <c r="AU366" s="198" t="s">
        <v>81</v>
      </c>
      <c r="AY366" s="18" t="s">
        <v>168</v>
      </c>
      <c r="BE366" s="199">
        <f>IF(N366="základní",J366,0)</f>
        <v>0</v>
      </c>
      <c r="BF366" s="199">
        <f>IF(N366="snížená",J366,0)</f>
        <v>0</v>
      </c>
      <c r="BG366" s="199">
        <f>IF(N366="zákl. přenesená",J366,0)</f>
        <v>0</v>
      </c>
      <c r="BH366" s="199">
        <f>IF(N366="sníž. přenesená",J366,0)</f>
        <v>0</v>
      </c>
      <c r="BI366" s="199">
        <f>IF(N366="nulová",J366,0)</f>
        <v>0</v>
      </c>
      <c r="BJ366" s="18" t="s">
        <v>79</v>
      </c>
      <c r="BK366" s="199">
        <f>ROUND(I366*H366,2)</f>
        <v>0</v>
      </c>
      <c r="BL366" s="18" t="s">
        <v>263</v>
      </c>
      <c r="BM366" s="198" t="s">
        <v>569</v>
      </c>
    </row>
    <row r="367" spans="2:47" s="1" customFormat="1" ht="78">
      <c r="B367" s="35"/>
      <c r="C367" s="36"/>
      <c r="D367" s="200" t="s">
        <v>177</v>
      </c>
      <c r="E367" s="36"/>
      <c r="F367" s="201" t="s">
        <v>565</v>
      </c>
      <c r="G367" s="36"/>
      <c r="H367" s="36"/>
      <c r="I367" s="117"/>
      <c r="J367" s="36"/>
      <c r="K367" s="36"/>
      <c r="L367" s="39"/>
      <c r="M367" s="202"/>
      <c r="N367" s="64"/>
      <c r="O367" s="64"/>
      <c r="P367" s="64"/>
      <c r="Q367" s="64"/>
      <c r="R367" s="64"/>
      <c r="S367" s="64"/>
      <c r="T367" s="65"/>
      <c r="AT367" s="18" t="s">
        <v>177</v>
      </c>
      <c r="AU367" s="18" t="s">
        <v>81</v>
      </c>
    </row>
    <row r="368" spans="2:63" s="11" customFormat="1" ht="22.9" customHeight="1">
      <c r="B368" s="171"/>
      <c r="C368" s="172"/>
      <c r="D368" s="173" t="s">
        <v>72</v>
      </c>
      <c r="E368" s="185" t="s">
        <v>570</v>
      </c>
      <c r="F368" s="185" t="s">
        <v>571</v>
      </c>
      <c r="G368" s="172"/>
      <c r="H368" s="172"/>
      <c r="I368" s="175"/>
      <c r="J368" s="186">
        <f>BK368</f>
        <v>0</v>
      </c>
      <c r="K368" s="172"/>
      <c r="L368" s="177"/>
      <c r="M368" s="178"/>
      <c r="N368" s="179"/>
      <c r="O368" s="179"/>
      <c r="P368" s="180">
        <f>SUM(P369:P376)</f>
        <v>0</v>
      </c>
      <c r="Q368" s="179"/>
      <c r="R368" s="180">
        <f>SUM(R369:R376)</f>
        <v>0</v>
      </c>
      <c r="S368" s="179"/>
      <c r="T368" s="181">
        <f>SUM(T369:T376)</f>
        <v>0</v>
      </c>
      <c r="AR368" s="182" t="s">
        <v>81</v>
      </c>
      <c r="AT368" s="183" t="s">
        <v>72</v>
      </c>
      <c r="AU368" s="183" t="s">
        <v>79</v>
      </c>
      <c r="AY368" s="182" t="s">
        <v>168</v>
      </c>
      <c r="BK368" s="184">
        <f>SUM(BK369:BK376)</f>
        <v>0</v>
      </c>
    </row>
    <row r="369" spans="2:65" s="1" customFormat="1" ht="16.5" customHeight="1">
      <c r="B369" s="35"/>
      <c r="C369" s="187" t="s">
        <v>572</v>
      </c>
      <c r="D369" s="187" t="s">
        <v>170</v>
      </c>
      <c r="E369" s="188" t="s">
        <v>573</v>
      </c>
      <c r="F369" s="189" t="s">
        <v>574</v>
      </c>
      <c r="G369" s="190" t="s">
        <v>575</v>
      </c>
      <c r="H369" s="191">
        <v>1</v>
      </c>
      <c r="I369" s="192"/>
      <c r="J369" s="193">
        <f>ROUND(I369*H369,2)</f>
        <v>0</v>
      </c>
      <c r="K369" s="189" t="s">
        <v>21</v>
      </c>
      <c r="L369" s="39"/>
      <c r="M369" s="194" t="s">
        <v>21</v>
      </c>
      <c r="N369" s="195" t="s">
        <v>44</v>
      </c>
      <c r="O369" s="64"/>
      <c r="P369" s="196">
        <f>O369*H369</f>
        <v>0</v>
      </c>
      <c r="Q369" s="196">
        <v>0</v>
      </c>
      <c r="R369" s="196">
        <f>Q369*H369</f>
        <v>0</v>
      </c>
      <c r="S369" s="196">
        <v>0</v>
      </c>
      <c r="T369" s="197">
        <f>S369*H369</f>
        <v>0</v>
      </c>
      <c r="AR369" s="198" t="s">
        <v>263</v>
      </c>
      <c r="AT369" s="198" t="s">
        <v>170</v>
      </c>
      <c r="AU369" s="198" t="s">
        <v>81</v>
      </c>
      <c r="AY369" s="18" t="s">
        <v>168</v>
      </c>
      <c r="BE369" s="199">
        <f>IF(N369="základní",J369,0)</f>
        <v>0</v>
      </c>
      <c r="BF369" s="199">
        <f>IF(N369="snížená",J369,0)</f>
        <v>0</v>
      </c>
      <c r="BG369" s="199">
        <f>IF(N369="zákl. přenesená",J369,0)</f>
        <v>0</v>
      </c>
      <c r="BH369" s="199">
        <f>IF(N369="sníž. přenesená",J369,0)</f>
        <v>0</v>
      </c>
      <c r="BI369" s="199">
        <f>IF(N369="nulová",J369,0)</f>
        <v>0</v>
      </c>
      <c r="BJ369" s="18" t="s">
        <v>79</v>
      </c>
      <c r="BK369" s="199">
        <f>ROUND(I369*H369,2)</f>
        <v>0</v>
      </c>
      <c r="BL369" s="18" t="s">
        <v>263</v>
      </c>
      <c r="BM369" s="198" t="s">
        <v>576</v>
      </c>
    </row>
    <row r="370" spans="2:47" s="1" customFormat="1" ht="126.75">
      <c r="B370" s="35"/>
      <c r="C370" s="36"/>
      <c r="D370" s="200" t="s">
        <v>309</v>
      </c>
      <c r="E370" s="36"/>
      <c r="F370" s="201" t="s">
        <v>577</v>
      </c>
      <c r="G370" s="36"/>
      <c r="H370" s="36"/>
      <c r="I370" s="117"/>
      <c r="J370" s="36"/>
      <c r="K370" s="36"/>
      <c r="L370" s="39"/>
      <c r="M370" s="202"/>
      <c r="N370" s="64"/>
      <c r="O370" s="64"/>
      <c r="P370" s="64"/>
      <c r="Q370" s="64"/>
      <c r="R370" s="64"/>
      <c r="S370" s="64"/>
      <c r="T370" s="65"/>
      <c r="AT370" s="18" t="s">
        <v>309</v>
      </c>
      <c r="AU370" s="18" t="s">
        <v>81</v>
      </c>
    </row>
    <row r="371" spans="2:65" s="1" customFormat="1" ht="36" customHeight="1">
      <c r="B371" s="35"/>
      <c r="C371" s="187" t="s">
        <v>578</v>
      </c>
      <c r="D371" s="187" t="s">
        <v>170</v>
      </c>
      <c r="E371" s="188" t="s">
        <v>579</v>
      </c>
      <c r="F371" s="189" t="s">
        <v>580</v>
      </c>
      <c r="G371" s="190" t="s">
        <v>307</v>
      </c>
      <c r="H371" s="191">
        <v>1</v>
      </c>
      <c r="I371" s="192"/>
      <c r="J371" s="193">
        <f>ROUND(I371*H371,2)</f>
        <v>0</v>
      </c>
      <c r="K371" s="189" t="s">
        <v>21</v>
      </c>
      <c r="L371" s="39"/>
      <c r="M371" s="194" t="s">
        <v>21</v>
      </c>
      <c r="N371" s="195" t="s">
        <v>44</v>
      </c>
      <c r="O371" s="64"/>
      <c r="P371" s="196">
        <f>O371*H371</f>
        <v>0</v>
      </c>
      <c r="Q371" s="196">
        <v>0</v>
      </c>
      <c r="R371" s="196">
        <f>Q371*H371</f>
        <v>0</v>
      </c>
      <c r="S371" s="196">
        <v>0</v>
      </c>
      <c r="T371" s="197">
        <f>S371*H371</f>
        <v>0</v>
      </c>
      <c r="AR371" s="198" t="s">
        <v>263</v>
      </c>
      <c r="AT371" s="198" t="s">
        <v>170</v>
      </c>
      <c r="AU371" s="198" t="s">
        <v>81</v>
      </c>
      <c r="AY371" s="18" t="s">
        <v>168</v>
      </c>
      <c r="BE371" s="199">
        <f>IF(N371="základní",J371,0)</f>
        <v>0</v>
      </c>
      <c r="BF371" s="199">
        <f>IF(N371="snížená",J371,0)</f>
        <v>0</v>
      </c>
      <c r="BG371" s="199">
        <f>IF(N371="zákl. přenesená",J371,0)</f>
        <v>0</v>
      </c>
      <c r="BH371" s="199">
        <f>IF(N371="sníž. přenesená",J371,0)</f>
        <v>0</v>
      </c>
      <c r="BI371" s="199">
        <f>IF(N371="nulová",J371,0)</f>
        <v>0</v>
      </c>
      <c r="BJ371" s="18" t="s">
        <v>79</v>
      </c>
      <c r="BK371" s="199">
        <f>ROUND(I371*H371,2)</f>
        <v>0</v>
      </c>
      <c r="BL371" s="18" t="s">
        <v>263</v>
      </c>
      <c r="BM371" s="198" t="s">
        <v>581</v>
      </c>
    </row>
    <row r="372" spans="2:47" s="1" customFormat="1" ht="165.75">
      <c r="B372" s="35"/>
      <c r="C372" s="36"/>
      <c r="D372" s="200" t="s">
        <v>309</v>
      </c>
      <c r="E372" s="36"/>
      <c r="F372" s="201" t="s">
        <v>582</v>
      </c>
      <c r="G372" s="36"/>
      <c r="H372" s="36"/>
      <c r="I372" s="117"/>
      <c r="J372" s="36"/>
      <c r="K372" s="36"/>
      <c r="L372" s="39"/>
      <c r="M372" s="202"/>
      <c r="N372" s="64"/>
      <c r="O372" s="64"/>
      <c r="P372" s="64"/>
      <c r="Q372" s="64"/>
      <c r="R372" s="64"/>
      <c r="S372" s="64"/>
      <c r="T372" s="65"/>
      <c r="AT372" s="18" t="s">
        <v>309</v>
      </c>
      <c r="AU372" s="18" t="s">
        <v>81</v>
      </c>
    </row>
    <row r="373" spans="2:65" s="1" customFormat="1" ht="36" customHeight="1">
      <c r="B373" s="35"/>
      <c r="C373" s="187" t="s">
        <v>583</v>
      </c>
      <c r="D373" s="187" t="s">
        <v>170</v>
      </c>
      <c r="E373" s="188" t="s">
        <v>584</v>
      </c>
      <c r="F373" s="189" t="s">
        <v>585</v>
      </c>
      <c r="G373" s="190" t="s">
        <v>307</v>
      </c>
      <c r="H373" s="191">
        <v>1</v>
      </c>
      <c r="I373" s="192"/>
      <c r="J373" s="193">
        <f>ROUND(I373*H373,2)</f>
        <v>0</v>
      </c>
      <c r="K373" s="189" t="s">
        <v>21</v>
      </c>
      <c r="L373" s="39"/>
      <c r="M373" s="194" t="s">
        <v>21</v>
      </c>
      <c r="N373" s="195" t="s">
        <v>44</v>
      </c>
      <c r="O373" s="64"/>
      <c r="P373" s="196">
        <f>O373*H373</f>
        <v>0</v>
      </c>
      <c r="Q373" s="196">
        <v>0</v>
      </c>
      <c r="R373" s="196">
        <f>Q373*H373</f>
        <v>0</v>
      </c>
      <c r="S373" s="196">
        <v>0</v>
      </c>
      <c r="T373" s="197">
        <f>S373*H373</f>
        <v>0</v>
      </c>
      <c r="AR373" s="198" t="s">
        <v>263</v>
      </c>
      <c r="AT373" s="198" t="s">
        <v>170</v>
      </c>
      <c r="AU373" s="198" t="s">
        <v>81</v>
      </c>
      <c r="AY373" s="18" t="s">
        <v>168</v>
      </c>
      <c r="BE373" s="199">
        <f>IF(N373="základní",J373,0)</f>
        <v>0</v>
      </c>
      <c r="BF373" s="199">
        <f>IF(N373="snížená",J373,0)</f>
        <v>0</v>
      </c>
      <c r="BG373" s="199">
        <f>IF(N373="zákl. přenesená",J373,0)</f>
        <v>0</v>
      </c>
      <c r="BH373" s="199">
        <f>IF(N373="sníž. přenesená",J373,0)</f>
        <v>0</v>
      </c>
      <c r="BI373" s="199">
        <f>IF(N373="nulová",J373,0)</f>
        <v>0</v>
      </c>
      <c r="BJ373" s="18" t="s">
        <v>79</v>
      </c>
      <c r="BK373" s="199">
        <f>ROUND(I373*H373,2)</f>
        <v>0</v>
      </c>
      <c r="BL373" s="18" t="s">
        <v>263</v>
      </c>
      <c r="BM373" s="198" t="s">
        <v>586</v>
      </c>
    </row>
    <row r="374" spans="2:47" s="1" customFormat="1" ht="136.5">
      <c r="B374" s="35"/>
      <c r="C374" s="36"/>
      <c r="D374" s="200" t="s">
        <v>309</v>
      </c>
      <c r="E374" s="36"/>
      <c r="F374" s="201" t="s">
        <v>587</v>
      </c>
      <c r="G374" s="36"/>
      <c r="H374" s="36"/>
      <c r="I374" s="117"/>
      <c r="J374" s="36"/>
      <c r="K374" s="36"/>
      <c r="L374" s="39"/>
      <c r="M374" s="202"/>
      <c r="N374" s="64"/>
      <c r="O374" s="64"/>
      <c r="P374" s="64"/>
      <c r="Q374" s="64"/>
      <c r="R374" s="64"/>
      <c r="S374" s="64"/>
      <c r="T374" s="65"/>
      <c r="AT374" s="18" t="s">
        <v>309</v>
      </c>
      <c r="AU374" s="18" t="s">
        <v>81</v>
      </c>
    </row>
    <row r="375" spans="2:65" s="1" customFormat="1" ht="24" customHeight="1">
      <c r="B375" s="35"/>
      <c r="C375" s="187" t="s">
        <v>588</v>
      </c>
      <c r="D375" s="187" t="s">
        <v>170</v>
      </c>
      <c r="E375" s="188" t="s">
        <v>589</v>
      </c>
      <c r="F375" s="189" t="s">
        <v>590</v>
      </c>
      <c r="G375" s="190" t="s">
        <v>591</v>
      </c>
      <c r="H375" s="256"/>
      <c r="I375" s="192"/>
      <c r="J375" s="193">
        <f>ROUND(I375*H375,2)</f>
        <v>0</v>
      </c>
      <c r="K375" s="189" t="s">
        <v>198</v>
      </c>
      <c r="L375" s="39"/>
      <c r="M375" s="194" t="s">
        <v>21</v>
      </c>
      <c r="N375" s="195" t="s">
        <v>44</v>
      </c>
      <c r="O375" s="64"/>
      <c r="P375" s="196">
        <f>O375*H375</f>
        <v>0</v>
      </c>
      <c r="Q375" s="196">
        <v>0</v>
      </c>
      <c r="R375" s="196">
        <f>Q375*H375</f>
        <v>0</v>
      </c>
      <c r="S375" s="196">
        <v>0</v>
      </c>
      <c r="T375" s="197">
        <f>S375*H375</f>
        <v>0</v>
      </c>
      <c r="AR375" s="198" t="s">
        <v>263</v>
      </c>
      <c r="AT375" s="198" t="s">
        <v>170</v>
      </c>
      <c r="AU375" s="198" t="s">
        <v>81</v>
      </c>
      <c r="AY375" s="18" t="s">
        <v>168</v>
      </c>
      <c r="BE375" s="199">
        <f>IF(N375="základní",J375,0)</f>
        <v>0</v>
      </c>
      <c r="BF375" s="199">
        <f>IF(N375="snížená",J375,0)</f>
        <v>0</v>
      </c>
      <c r="BG375" s="199">
        <f>IF(N375="zákl. přenesená",J375,0)</f>
        <v>0</v>
      </c>
      <c r="BH375" s="199">
        <f>IF(N375="sníž. přenesená",J375,0)</f>
        <v>0</v>
      </c>
      <c r="BI375" s="199">
        <f>IF(N375="nulová",J375,0)</f>
        <v>0</v>
      </c>
      <c r="BJ375" s="18" t="s">
        <v>79</v>
      </c>
      <c r="BK375" s="199">
        <f>ROUND(I375*H375,2)</f>
        <v>0</v>
      </c>
      <c r="BL375" s="18" t="s">
        <v>263</v>
      </c>
      <c r="BM375" s="198" t="s">
        <v>592</v>
      </c>
    </row>
    <row r="376" spans="2:47" s="1" customFormat="1" ht="78">
      <c r="B376" s="35"/>
      <c r="C376" s="36"/>
      <c r="D376" s="200" t="s">
        <v>177</v>
      </c>
      <c r="E376" s="36"/>
      <c r="F376" s="201" t="s">
        <v>593</v>
      </c>
      <c r="G376" s="36"/>
      <c r="H376" s="36"/>
      <c r="I376" s="117"/>
      <c r="J376" s="36"/>
      <c r="K376" s="36"/>
      <c r="L376" s="39"/>
      <c r="M376" s="202"/>
      <c r="N376" s="64"/>
      <c r="O376" s="64"/>
      <c r="P376" s="64"/>
      <c r="Q376" s="64"/>
      <c r="R376" s="64"/>
      <c r="S376" s="64"/>
      <c r="T376" s="65"/>
      <c r="AT376" s="18" t="s">
        <v>177</v>
      </c>
      <c r="AU376" s="18" t="s">
        <v>81</v>
      </c>
    </row>
    <row r="377" spans="2:63" s="11" customFormat="1" ht="22.9" customHeight="1">
      <c r="B377" s="171"/>
      <c r="C377" s="172"/>
      <c r="D377" s="173" t="s">
        <v>72</v>
      </c>
      <c r="E377" s="185" t="s">
        <v>594</v>
      </c>
      <c r="F377" s="185" t="s">
        <v>595</v>
      </c>
      <c r="G377" s="172"/>
      <c r="H377" s="172"/>
      <c r="I377" s="175"/>
      <c r="J377" s="186">
        <f>BK377</f>
        <v>0</v>
      </c>
      <c r="K377" s="172"/>
      <c r="L377" s="177"/>
      <c r="M377" s="178"/>
      <c r="N377" s="179"/>
      <c r="O377" s="179"/>
      <c r="P377" s="180">
        <f>SUM(P378:P453)</f>
        <v>0</v>
      </c>
      <c r="Q377" s="179"/>
      <c r="R377" s="180">
        <f>SUM(R378:R453)</f>
        <v>1.8633243000000002</v>
      </c>
      <c r="S377" s="179"/>
      <c r="T377" s="181">
        <f>SUM(T378:T453)</f>
        <v>0</v>
      </c>
      <c r="AR377" s="182" t="s">
        <v>81</v>
      </c>
      <c r="AT377" s="183" t="s">
        <v>72</v>
      </c>
      <c r="AU377" s="183" t="s">
        <v>79</v>
      </c>
      <c r="AY377" s="182" t="s">
        <v>168</v>
      </c>
      <c r="BK377" s="184">
        <f>SUM(BK378:BK453)</f>
        <v>0</v>
      </c>
    </row>
    <row r="378" spans="2:65" s="1" customFormat="1" ht="16.5" customHeight="1">
      <c r="B378" s="35"/>
      <c r="C378" s="187" t="s">
        <v>596</v>
      </c>
      <c r="D378" s="187" t="s">
        <v>170</v>
      </c>
      <c r="E378" s="188" t="s">
        <v>597</v>
      </c>
      <c r="F378" s="189" t="s">
        <v>598</v>
      </c>
      <c r="G378" s="190" t="s">
        <v>121</v>
      </c>
      <c r="H378" s="191">
        <v>48</v>
      </c>
      <c r="I378" s="192"/>
      <c r="J378" s="193">
        <f>ROUND(I378*H378,2)</f>
        <v>0</v>
      </c>
      <c r="K378" s="189" t="s">
        <v>21</v>
      </c>
      <c r="L378" s="39"/>
      <c r="M378" s="194" t="s">
        <v>21</v>
      </c>
      <c r="N378" s="195" t="s">
        <v>44</v>
      </c>
      <c r="O378" s="64"/>
      <c r="P378" s="196">
        <f>O378*H378</f>
        <v>0</v>
      </c>
      <c r="Q378" s="196">
        <v>0.001</v>
      </c>
      <c r="R378" s="196">
        <f>Q378*H378</f>
        <v>0.048</v>
      </c>
      <c r="S378" s="196">
        <v>0</v>
      </c>
      <c r="T378" s="197">
        <f>S378*H378</f>
        <v>0</v>
      </c>
      <c r="AR378" s="198" t="s">
        <v>263</v>
      </c>
      <c r="AT378" s="198" t="s">
        <v>170</v>
      </c>
      <c r="AU378" s="198" t="s">
        <v>81</v>
      </c>
      <c r="AY378" s="18" t="s">
        <v>168</v>
      </c>
      <c r="BE378" s="199">
        <f>IF(N378="základní",J378,0)</f>
        <v>0</v>
      </c>
      <c r="BF378" s="199">
        <f>IF(N378="snížená",J378,0)</f>
        <v>0</v>
      </c>
      <c r="BG378" s="199">
        <f>IF(N378="zákl. přenesená",J378,0)</f>
        <v>0</v>
      </c>
      <c r="BH378" s="199">
        <f>IF(N378="sníž. přenesená",J378,0)</f>
        <v>0</v>
      </c>
      <c r="BI378" s="199">
        <f>IF(N378="nulová",J378,0)</f>
        <v>0</v>
      </c>
      <c r="BJ378" s="18" t="s">
        <v>79</v>
      </c>
      <c r="BK378" s="199">
        <f>ROUND(I378*H378,2)</f>
        <v>0</v>
      </c>
      <c r="BL378" s="18" t="s">
        <v>263</v>
      </c>
      <c r="BM378" s="198" t="s">
        <v>599</v>
      </c>
    </row>
    <row r="379" spans="2:51" s="12" customFormat="1" ht="12">
      <c r="B379" s="203"/>
      <c r="C379" s="204"/>
      <c r="D379" s="200" t="s">
        <v>179</v>
      </c>
      <c r="E379" s="205" t="s">
        <v>21</v>
      </c>
      <c r="F379" s="206" t="s">
        <v>600</v>
      </c>
      <c r="G379" s="204"/>
      <c r="H379" s="207">
        <v>48</v>
      </c>
      <c r="I379" s="208"/>
      <c r="J379" s="204"/>
      <c r="K379" s="204"/>
      <c r="L379" s="209"/>
      <c r="M379" s="210"/>
      <c r="N379" s="211"/>
      <c r="O379" s="211"/>
      <c r="P379" s="211"/>
      <c r="Q379" s="211"/>
      <c r="R379" s="211"/>
      <c r="S379" s="211"/>
      <c r="T379" s="212"/>
      <c r="AT379" s="213" t="s">
        <v>179</v>
      </c>
      <c r="AU379" s="213" t="s">
        <v>81</v>
      </c>
      <c r="AV379" s="12" t="s">
        <v>81</v>
      </c>
      <c r="AW379" s="12" t="s">
        <v>34</v>
      </c>
      <c r="AX379" s="12" t="s">
        <v>79</v>
      </c>
      <c r="AY379" s="213" t="s">
        <v>168</v>
      </c>
    </row>
    <row r="380" spans="2:65" s="1" customFormat="1" ht="16.5" customHeight="1">
      <c r="B380" s="35"/>
      <c r="C380" s="246" t="s">
        <v>601</v>
      </c>
      <c r="D380" s="246" t="s">
        <v>471</v>
      </c>
      <c r="E380" s="247" t="s">
        <v>602</v>
      </c>
      <c r="F380" s="248" t="s">
        <v>603</v>
      </c>
      <c r="G380" s="249" t="s">
        <v>121</v>
      </c>
      <c r="H380" s="250">
        <v>50.4</v>
      </c>
      <c r="I380" s="251"/>
      <c r="J380" s="252">
        <f>ROUND(I380*H380,2)</f>
        <v>0</v>
      </c>
      <c r="K380" s="248" t="s">
        <v>21</v>
      </c>
      <c r="L380" s="253"/>
      <c r="M380" s="254" t="s">
        <v>21</v>
      </c>
      <c r="N380" s="255" t="s">
        <v>44</v>
      </c>
      <c r="O380" s="64"/>
      <c r="P380" s="196">
        <f>O380*H380</f>
        <v>0</v>
      </c>
      <c r="Q380" s="196">
        <v>0</v>
      </c>
      <c r="R380" s="196">
        <f>Q380*H380</f>
        <v>0</v>
      </c>
      <c r="S380" s="196">
        <v>0</v>
      </c>
      <c r="T380" s="197">
        <f>S380*H380</f>
        <v>0</v>
      </c>
      <c r="AR380" s="198" t="s">
        <v>357</v>
      </c>
      <c r="AT380" s="198" t="s">
        <v>471</v>
      </c>
      <c r="AU380" s="198" t="s">
        <v>81</v>
      </c>
      <c r="AY380" s="18" t="s">
        <v>168</v>
      </c>
      <c r="BE380" s="199">
        <f>IF(N380="základní",J380,0)</f>
        <v>0</v>
      </c>
      <c r="BF380" s="199">
        <f>IF(N380="snížená",J380,0)</f>
        <v>0</v>
      </c>
      <c r="BG380" s="199">
        <f>IF(N380="zákl. přenesená",J380,0)</f>
        <v>0</v>
      </c>
      <c r="BH380" s="199">
        <f>IF(N380="sníž. přenesená",J380,0)</f>
        <v>0</v>
      </c>
      <c r="BI380" s="199">
        <f>IF(N380="nulová",J380,0)</f>
        <v>0</v>
      </c>
      <c r="BJ380" s="18" t="s">
        <v>79</v>
      </c>
      <c r="BK380" s="199">
        <f>ROUND(I380*H380,2)</f>
        <v>0</v>
      </c>
      <c r="BL380" s="18" t="s">
        <v>263</v>
      </c>
      <c r="BM380" s="198" t="s">
        <v>604</v>
      </c>
    </row>
    <row r="381" spans="2:51" s="12" customFormat="1" ht="12">
      <c r="B381" s="203"/>
      <c r="C381" s="204"/>
      <c r="D381" s="200" t="s">
        <v>179</v>
      </c>
      <c r="E381" s="204"/>
      <c r="F381" s="206" t="s">
        <v>605</v>
      </c>
      <c r="G381" s="204"/>
      <c r="H381" s="207">
        <v>50.4</v>
      </c>
      <c r="I381" s="208"/>
      <c r="J381" s="204"/>
      <c r="K381" s="204"/>
      <c r="L381" s="209"/>
      <c r="M381" s="210"/>
      <c r="N381" s="211"/>
      <c r="O381" s="211"/>
      <c r="P381" s="211"/>
      <c r="Q381" s="211"/>
      <c r="R381" s="211"/>
      <c r="S381" s="211"/>
      <c r="T381" s="212"/>
      <c r="AT381" s="213" t="s">
        <v>179</v>
      </c>
      <c r="AU381" s="213" t="s">
        <v>81</v>
      </c>
      <c r="AV381" s="12" t="s">
        <v>81</v>
      </c>
      <c r="AW381" s="12" t="s">
        <v>4</v>
      </c>
      <c r="AX381" s="12" t="s">
        <v>79</v>
      </c>
      <c r="AY381" s="213" t="s">
        <v>168</v>
      </c>
    </row>
    <row r="382" spans="2:65" s="1" customFormat="1" ht="16.5" customHeight="1">
      <c r="B382" s="35"/>
      <c r="C382" s="187" t="s">
        <v>606</v>
      </c>
      <c r="D382" s="187" t="s">
        <v>170</v>
      </c>
      <c r="E382" s="188" t="s">
        <v>607</v>
      </c>
      <c r="F382" s="189" t="s">
        <v>608</v>
      </c>
      <c r="G382" s="190" t="s">
        <v>117</v>
      </c>
      <c r="H382" s="191">
        <v>128.32</v>
      </c>
      <c r="I382" s="192"/>
      <c r="J382" s="193">
        <f>ROUND(I382*H382,2)</f>
        <v>0</v>
      </c>
      <c r="K382" s="189" t="s">
        <v>198</v>
      </c>
      <c r="L382" s="39"/>
      <c r="M382" s="194" t="s">
        <v>21</v>
      </c>
      <c r="N382" s="195" t="s">
        <v>44</v>
      </c>
      <c r="O382" s="64"/>
      <c r="P382" s="196">
        <f>O382*H382</f>
        <v>0</v>
      </c>
      <c r="Q382" s="196">
        <v>0</v>
      </c>
      <c r="R382" s="196">
        <f>Q382*H382</f>
        <v>0</v>
      </c>
      <c r="S382" s="196">
        <v>0</v>
      </c>
      <c r="T382" s="197">
        <f>S382*H382</f>
        <v>0</v>
      </c>
      <c r="AR382" s="198" t="s">
        <v>263</v>
      </c>
      <c r="AT382" s="198" t="s">
        <v>170</v>
      </c>
      <c r="AU382" s="198" t="s">
        <v>81</v>
      </c>
      <c r="AY382" s="18" t="s">
        <v>168</v>
      </c>
      <c r="BE382" s="199">
        <f>IF(N382="základní",J382,0)</f>
        <v>0</v>
      </c>
      <c r="BF382" s="199">
        <f>IF(N382="snížená",J382,0)</f>
        <v>0</v>
      </c>
      <c r="BG382" s="199">
        <f>IF(N382="zákl. přenesená",J382,0)</f>
        <v>0</v>
      </c>
      <c r="BH382" s="199">
        <f>IF(N382="sníž. přenesená",J382,0)</f>
        <v>0</v>
      </c>
      <c r="BI382" s="199">
        <f>IF(N382="nulová",J382,0)</f>
        <v>0</v>
      </c>
      <c r="BJ382" s="18" t="s">
        <v>79</v>
      </c>
      <c r="BK382" s="199">
        <f>ROUND(I382*H382,2)</f>
        <v>0</v>
      </c>
      <c r="BL382" s="18" t="s">
        <v>263</v>
      </c>
      <c r="BM382" s="198" t="s">
        <v>609</v>
      </c>
    </row>
    <row r="383" spans="2:47" s="1" customFormat="1" ht="48.75">
      <c r="B383" s="35"/>
      <c r="C383" s="36"/>
      <c r="D383" s="200" t="s">
        <v>177</v>
      </c>
      <c r="E383" s="36"/>
      <c r="F383" s="201" t="s">
        <v>610</v>
      </c>
      <c r="G383" s="36"/>
      <c r="H383" s="36"/>
      <c r="I383" s="117"/>
      <c r="J383" s="36"/>
      <c r="K383" s="36"/>
      <c r="L383" s="39"/>
      <c r="M383" s="202"/>
      <c r="N383" s="64"/>
      <c r="O383" s="64"/>
      <c r="P383" s="64"/>
      <c r="Q383" s="64"/>
      <c r="R383" s="64"/>
      <c r="S383" s="64"/>
      <c r="T383" s="65"/>
      <c r="AT383" s="18" t="s">
        <v>177</v>
      </c>
      <c r="AU383" s="18" t="s">
        <v>81</v>
      </c>
    </row>
    <row r="384" spans="2:51" s="12" customFormat="1" ht="12">
      <c r="B384" s="203"/>
      <c r="C384" s="204"/>
      <c r="D384" s="200" t="s">
        <v>179</v>
      </c>
      <c r="E384" s="205" t="s">
        <v>21</v>
      </c>
      <c r="F384" s="206" t="s">
        <v>611</v>
      </c>
      <c r="G384" s="204"/>
      <c r="H384" s="207">
        <v>121.44</v>
      </c>
      <c r="I384" s="208"/>
      <c r="J384" s="204"/>
      <c r="K384" s="204"/>
      <c r="L384" s="209"/>
      <c r="M384" s="210"/>
      <c r="N384" s="211"/>
      <c r="O384" s="211"/>
      <c r="P384" s="211"/>
      <c r="Q384" s="211"/>
      <c r="R384" s="211"/>
      <c r="S384" s="211"/>
      <c r="T384" s="212"/>
      <c r="AT384" s="213" t="s">
        <v>179</v>
      </c>
      <c r="AU384" s="213" t="s">
        <v>81</v>
      </c>
      <c r="AV384" s="12" t="s">
        <v>81</v>
      </c>
      <c r="AW384" s="12" t="s">
        <v>34</v>
      </c>
      <c r="AX384" s="12" t="s">
        <v>73</v>
      </c>
      <c r="AY384" s="213" t="s">
        <v>168</v>
      </c>
    </row>
    <row r="385" spans="2:51" s="12" customFormat="1" ht="12">
      <c r="B385" s="203"/>
      <c r="C385" s="204"/>
      <c r="D385" s="200" t="s">
        <v>179</v>
      </c>
      <c r="E385" s="205" t="s">
        <v>21</v>
      </c>
      <c r="F385" s="206" t="s">
        <v>612</v>
      </c>
      <c r="G385" s="204"/>
      <c r="H385" s="207">
        <v>6.88</v>
      </c>
      <c r="I385" s="208"/>
      <c r="J385" s="204"/>
      <c r="K385" s="204"/>
      <c r="L385" s="209"/>
      <c r="M385" s="210"/>
      <c r="N385" s="211"/>
      <c r="O385" s="211"/>
      <c r="P385" s="211"/>
      <c r="Q385" s="211"/>
      <c r="R385" s="211"/>
      <c r="S385" s="211"/>
      <c r="T385" s="212"/>
      <c r="AT385" s="213" t="s">
        <v>179</v>
      </c>
      <c r="AU385" s="213" t="s">
        <v>81</v>
      </c>
      <c r="AV385" s="12" t="s">
        <v>81</v>
      </c>
      <c r="AW385" s="12" t="s">
        <v>34</v>
      </c>
      <c r="AX385" s="12" t="s">
        <v>73</v>
      </c>
      <c r="AY385" s="213" t="s">
        <v>168</v>
      </c>
    </row>
    <row r="386" spans="2:51" s="13" customFormat="1" ht="12">
      <c r="B386" s="214"/>
      <c r="C386" s="215"/>
      <c r="D386" s="200" t="s">
        <v>179</v>
      </c>
      <c r="E386" s="216" t="s">
        <v>21</v>
      </c>
      <c r="F386" s="217" t="s">
        <v>181</v>
      </c>
      <c r="G386" s="215"/>
      <c r="H386" s="218">
        <v>128.32</v>
      </c>
      <c r="I386" s="219"/>
      <c r="J386" s="215"/>
      <c r="K386" s="215"/>
      <c r="L386" s="220"/>
      <c r="M386" s="221"/>
      <c r="N386" s="222"/>
      <c r="O386" s="222"/>
      <c r="P386" s="222"/>
      <c r="Q386" s="222"/>
      <c r="R386" s="222"/>
      <c r="S386" s="222"/>
      <c r="T386" s="223"/>
      <c r="AT386" s="224" t="s">
        <v>179</v>
      </c>
      <c r="AU386" s="224" t="s">
        <v>81</v>
      </c>
      <c r="AV386" s="13" t="s">
        <v>89</v>
      </c>
      <c r="AW386" s="13" t="s">
        <v>34</v>
      </c>
      <c r="AX386" s="13" t="s">
        <v>79</v>
      </c>
      <c r="AY386" s="224" t="s">
        <v>168</v>
      </c>
    </row>
    <row r="387" spans="2:65" s="1" customFormat="1" ht="16.5" customHeight="1">
      <c r="B387" s="35"/>
      <c r="C387" s="187" t="s">
        <v>613</v>
      </c>
      <c r="D387" s="187" t="s">
        <v>170</v>
      </c>
      <c r="E387" s="188" t="s">
        <v>614</v>
      </c>
      <c r="F387" s="189" t="s">
        <v>615</v>
      </c>
      <c r="G387" s="190" t="s">
        <v>117</v>
      </c>
      <c r="H387" s="191">
        <v>64.16</v>
      </c>
      <c r="I387" s="192"/>
      <c r="J387" s="193">
        <f>ROUND(I387*H387,2)</f>
        <v>0</v>
      </c>
      <c r="K387" s="189" t="s">
        <v>198</v>
      </c>
      <c r="L387" s="39"/>
      <c r="M387" s="194" t="s">
        <v>21</v>
      </c>
      <c r="N387" s="195" t="s">
        <v>44</v>
      </c>
      <c r="O387" s="64"/>
      <c r="P387" s="196">
        <f>O387*H387</f>
        <v>0</v>
      </c>
      <c r="Q387" s="196">
        <v>0.0003</v>
      </c>
      <c r="R387" s="196">
        <f>Q387*H387</f>
        <v>0.019247999999999998</v>
      </c>
      <c r="S387" s="196">
        <v>0</v>
      </c>
      <c r="T387" s="197">
        <f>S387*H387</f>
        <v>0</v>
      </c>
      <c r="AR387" s="198" t="s">
        <v>263</v>
      </c>
      <c r="AT387" s="198" t="s">
        <v>170</v>
      </c>
      <c r="AU387" s="198" t="s">
        <v>81</v>
      </c>
      <c r="AY387" s="18" t="s">
        <v>168</v>
      </c>
      <c r="BE387" s="199">
        <f>IF(N387="základní",J387,0)</f>
        <v>0</v>
      </c>
      <c r="BF387" s="199">
        <f>IF(N387="snížená",J387,0)</f>
        <v>0</v>
      </c>
      <c r="BG387" s="199">
        <f>IF(N387="zákl. přenesená",J387,0)</f>
        <v>0</v>
      </c>
      <c r="BH387" s="199">
        <f>IF(N387="sníž. přenesená",J387,0)</f>
        <v>0</v>
      </c>
      <c r="BI387" s="199">
        <f>IF(N387="nulová",J387,0)</f>
        <v>0</v>
      </c>
      <c r="BJ387" s="18" t="s">
        <v>79</v>
      </c>
      <c r="BK387" s="199">
        <f>ROUND(I387*H387,2)</f>
        <v>0</v>
      </c>
      <c r="BL387" s="18" t="s">
        <v>263</v>
      </c>
      <c r="BM387" s="198" t="s">
        <v>616</v>
      </c>
    </row>
    <row r="388" spans="2:47" s="1" customFormat="1" ht="48.75">
      <c r="B388" s="35"/>
      <c r="C388" s="36"/>
      <c r="D388" s="200" t="s">
        <v>177</v>
      </c>
      <c r="E388" s="36"/>
      <c r="F388" s="201" t="s">
        <v>610</v>
      </c>
      <c r="G388" s="36"/>
      <c r="H388" s="36"/>
      <c r="I388" s="117"/>
      <c r="J388" s="36"/>
      <c r="K388" s="36"/>
      <c r="L388" s="39"/>
      <c r="M388" s="202"/>
      <c r="N388" s="64"/>
      <c r="O388" s="64"/>
      <c r="P388" s="64"/>
      <c r="Q388" s="64"/>
      <c r="R388" s="64"/>
      <c r="S388" s="64"/>
      <c r="T388" s="65"/>
      <c r="AT388" s="18" t="s">
        <v>177</v>
      </c>
      <c r="AU388" s="18" t="s">
        <v>81</v>
      </c>
    </row>
    <row r="389" spans="2:51" s="12" customFormat="1" ht="12">
      <c r="B389" s="203"/>
      <c r="C389" s="204"/>
      <c r="D389" s="200" t="s">
        <v>179</v>
      </c>
      <c r="E389" s="205" t="s">
        <v>21</v>
      </c>
      <c r="F389" s="206" t="s">
        <v>617</v>
      </c>
      <c r="G389" s="204"/>
      <c r="H389" s="207">
        <v>60.72</v>
      </c>
      <c r="I389" s="208"/>
      <c r="J389" s="204"/>
      <c r="K389" s="204"/>
      <c r="L389" s="209"/>
      <c r="M389" s="210"/>
      <c r="N389" s="211"/>
      <c r="O389" s="211"/>
      <c r="P389" s="211"/>
      <c r="Q389" s="211"/>
      <c r="R389" s="211"/>
      <c r="S389" s="211"/>
      <c r="T389" s="212"/>
      <c r="AT389" s="213" t="s">
        <v>179</v>
      </c>
      <c r="AU389" s="213" t="s">
        <v>81</v>
      </c>
      <c r="AV389" s="12" t="s">
        <v>81</v>
      </c>
      <c r="AW389" s="12" t="s">
        <v>34</v>
      </c>
      <c r="AX389" s="12" t="s">
        <v>73</v>
      </c>
      <c r="AY389" s="213" t="s">
        <v>168</v>
      </c>
    </row>
    <row r="390" spans="2:51" s="12" customFormat="1" ht="12">
      <c r="B390" s="203"/>
      <c r="C390" s="204"/>
      <c r="D390" s="200" t="s">
        <v>179</v>
      </c>
      <c r="E390" s="205" t="s">
        <v>21</v>
      </c>
      <c r="F390" s="206" t="s">
        <v>618</v>
      </c>
      <c r="G390" s="204"/>
      <c r="H390" s="207">
        <v>3.44</v>
      </c>
      <c r="I390" s="208"/>
      <c r="J390" s="204"/>
      <c r="K390" s="204"/>
      <c r="L390" s="209"/>
      <c r="M390" s="210"/>
      <c r="N390" s="211"/>
      <c r="O390" s="211"/>
      <c r="P390" s="211"/>
      <c r="Q390" s="211"/>
      <c r="R390" s="211"/>
      <c r="S390" s="211"/>
      <c r="T390" s="212"/>
      <c r="AT390" s="213" t="s">
        <v>179</v>
      </c>
      <c r="AU390" s="213" t="s">
        <v>81</v>
      </c>
      <c r="AV390" s="12" t="s">
        <v>81</v>
      </c>
      <c r="AW390" s="12" t="s">
        <v>34</v>
      </c>
      <c r="AX390" s="12" t="s">
        <v>73</v>
      </c>
      <c r="AY390" s="213" t="s">
        <v>168</v>
      </c>
    </row>
    <row r="391" spans="2:51" s="13" customFormat="1" ht="12">
      <c r="B391" s="214"/>
      <c r="C391" s="215"/>
      <c r="D391" s="200" t="s">
        <v>179</v>
      </c>
      <c r="E391" s="216" t="s">
        <v>21</v>
      </c>
      <c r="F391" s="217" t="s">
        <v>181</v>
      </c>
      <c r="G391" s="215"/>
      <c r="H391" s="218">
        <v>64.16</v>
      </c>
      <c r="I391" s="219"/>
      <c r="J391" s="215"/>
      <c r="K391" s="215"/>
      <c r="L391" s="220"/>
      <c r="M391" s="221"/>
      <c r="N391" s="222"/>
      <c r="O391" s="222"/>
      <c r="P391" s="222"/>
      <c r="Q391" s="222"/>
      <c r="R391" s="222"/>
      <c r="S391" s="222"/>
      <c r="T391" s="223"/>
      <c r="AT391" s="224" t="s">
        <v>179</v>
      </c>
      <c r="AU391" s="224" t="s">
        <v>81</v>
      </c>
      <c r="AV391" s="13" t="s">
        <v>89</v>
      </c>
      <c r="AW391" s="13" t="s">
        <v>34</v>
      </c>
      <c r="AX391" s="13" t="s">
        <v>79</v>
      </c>
      <c r="AY391" s="224" t="s">
        <v>168</v>
      </c>
    </row>
    <row r="392" spans="2:65" s="1" customFormat="1" ht="16.5" customHeight="1">
      <c r="B392" s="35"/>
      <c r="C392" s="187" t="s">
        <v>619</v>
      </c>
      <c r="D392" s="187" t="s">
        <v>170</v>
      </c>
      <c r="E392" s="188" t="s">
        <v>620</v>
      </c>
      <c r="F392" s="189" t="s">
        <v>621</v>
      </c>
      <c r="G392" s="190" t="s">
        <v>121</v>
      </c>
      <c r="H392" s="191">
        <v>43</v>
      </c>
      <c r="I392" s="192"/>
      <c r="J392" s="193">
        <f>ROUND(I392*H392,2)</f>
        <v>0</v>
      </c>
      <c r="K392" s="189" t="s">
        <v>198</v>
      </c>
      <c r="L392" s="39"/>
      <c r="M392" s="194" t="s">
        <v>21</v>
      </c>
      <c r="N392" s="195" t="s">
        <v>44</v>
      </c>
      <c r="O392" s="64"/>
      <c r="P392" s="196">
        <f>O392*H392</f>
        <v>0</v>
      </c>
      <c r="Q392" s="196">
        <v>0.00043</v>
      </c>
      <c r="R392" s="196">
        <f>Q392*H392</f>
        <v>0.01849</v>
      </c>
      <c r="S392" s="196">
        <v>0</v>
      </c>
      <c r="T392" s="197">
        <f>S392*H392</f>
        <v>0</v>
      </c>
      <c r="AR392" s="198" t="s">
        <v>263</v>
      </c>
      <c r="AT392" s="198" t="s">
        <v>170</v>
      </c>
      <c r="AU392" s="198" t="s">
        <v>81</v>
      </c>
      <c r="AY392" s="18" t="s">
        <v>168</v>
      </c>
      <c r="BE392" s="199">
        <f>IF(N392="základní",J392,0)</f>
        <v>0</v>
      </c>
      <c r="BF392" s="199">
        <f>IF(N392="snížená",J392,0)</f>
        <v>0</v>
      </c>
      <c r="BG392" s="199">
        <f>IF(N392="zákl. přenesená",J392,0)</f>
        <v>0</v>
      </c>
      <c r="BH392" s="199">
        <f>IF(N392="sníž. přenesená",J392,0)</f>
        <v>0</v>
      </c>
      <c r="BI392" s="199">
        <f>IF(N392="nulová",J392,0)</f>
        <v>0</v>
      </c>
      <c r="BJ392" s="18" t="s">
        <v>79</v>
      </c>
      <c r="BK392" s="199">
        <f>ROUND(I392*H392,2)</f>
        <v>0</v>
      </c>
      <c r="BL392" s="18" t="s">
        <v>263</v>
      </c>
      <c r="BM392" s="198" t="s">
        <v>622</v>
      </c>
    </row>
    <row r="393" spans="2:51" s="15" customFormat="1" ht="12">
      <c r="B393" s="236"/>
      <c r="C393" s="237"/>
      <c r="D393" s="200" t="s">
        <v>179</v>
      </c>
      <c r="E393" s="238" t="s">
        <v>21</v>
      </c>
      <c r="F393" s="239" t="s">
        <v>623</v>
      </c>
      <c r="G393" s="237"/>
      <c r="H393" s="238" t="s">
        <v>21</v>
      </c>
      <c r="I393" s="240"/>
      <c r="J393" s="237"/>
      <c r="K393" s="237"/>
      <c r="L393" s="241"/>
      <c r="M393" s="242"/>
      <c r="N393" s="243"/>
      <c r="O393" s="243"/>
      <c r="P393" s="243"/>
      <c r="Q393" s="243"/>
      <c r="R393" s="243"/>
      <c r="S393" s="243"/>
      <c r="T393" s="244"/>
      <c r="AT393" s="245" t="s">
        <v>179</v>
      </c>
      <c r="AU393" s="245" t="s">
        <v>81</v>
      </c>
      <c r="AV393" s="15" t="s">
        <v>79</v>
      </c>
      <c r="AW393" s="15" t="s">
        <v>34</v>
      </c>
      <c r="AX393" s="15" t="s">
        <v>73</v>
      </c>
      <c r="AY393" s="245" t="s">
        <v>168</v>
      </c>
    </row>
    <row r="394" spans="2:51" s="15" customFormat="1" ht="12">
      <c r="B394" s="236"/>
      <c r="C394" s="237"/>
      <c r="D394" s="200" t="s">
        <v>179</v>
      </c>
      <c r="E394" s="238" t="s">
        <v>21</v>
      </c>
      <c r="F394" s="239" t="s">
        <v>247</v>
      </c>
      <c r="G394" s="237"/>
      <c r="H394" s="238" t="s">
        <v>21</v>
      </c>
      <c r="I394" s="240"/>
      <c r="J394" s="237"/>
      <c r="K394" s="237"/>
      <c r="L394" s="241"/>
      <c r="M394" s="242"/>
      <c r="N394" s="243"/>
      <c r="O394" s="243"/>
      <c r="P394" s="243"/>
      <c r="Q394" s="243"/>
      <c r="R394" s="243"/>
      <c r="S394" s="243"/>
      <c r="T394" s="244"/>
      <c r="AT394" s="245" t="s">
        <v>179</v>
      </c>
      <c r="AU394" s="245" t="s">
        <v>81</v>
      </c>
      <c r="AV394" s="15" t="s">
        <v>79</v>
      </c>
      <c r="AW394" s="15" t="s">
        <v>34</v>
      </c>
      <c r="AX394" s="15" t="s">
        <v>73</v>
      </c>
      <c r="AY394" s="245" t="s">
        <v>168</v>
      </c>
    </row>
    <row r="395" spans="2:51" s="12" customFormat="1" ht="12">
      <c r="B395" s="203"/>
      <c r="C395" s="204"/>
      <c r="D395" s="200" t="s">
        <v>179</v>
      </c>
      <c r="E395" s="205" t="s">
        <v>21</v>
      </c>
      <c r="F395" s="206" t="s">
        <v>624</v>
      </c>
      <c r="G395" s="204"/>
      <c r="H395" s="207">
        <v>38</v>
      </c>
      <c r="I395" s="208"/>
      <c r="J395" s="204"/>
      <c r="K395" s="204"/>
      <c r="L395" s="209"/>
      <c r="M395" s="210"/>
      <c r="N395" s="211"/>
      <c r="O395" s="211"/>
      <c r="P395" s="211"/>
      <c r="Q395" s="211"/>
      <c r="R395" s="211"/>
      <c r="S395" s="211"/>
      <c r="T395" s="212"/>
      <c r="AT395" s="213" t="s">
        <v>179</v>
      </c>
      <c r="AU395" s="213" t="s">
        <v>81</v>
      </c>
      <c r="AV395" s="12" t="s">
        <v>81</v>
      </c>
      <c r="AW395" s="12" t="s">
        <v>34</v>
      </c>
      <c r="AX395" s="12" t="s">
        <v>73</v>
      </c>
      <c r="AY395" s="213" t="s">
        <v>168</v>
      </c>
    </row>
    <row r="396" spans="2:51" s="13" customFormat="1" ht="12">
      <c r="B396" s="214"/>
      <c r="C396" s="215"/>
      <c r="D396" s="200" t="s">
        <v>179</v>
      </c>
      <c r="E396" s="216" t="s">
        <v>21</v>
      </c>
      <c r="F396" s="217" t="s">
        <v>181</v>
      </c>
      <c r="G396" s="215"/>
      <c r="H396" s="218">
        <v>38</v>
      </c>
      <c r="I396" s="219"/>
      <c r="J396" s="215"/>
      <c r="K396" s="215"/>
      <c r="L396" s="220"/>
      <c r="M396" s="221"/>
      <c r="N396" s="222"/>
      <c r="O396" s="222"/>
      <c r="P396" s="222"/>
      <c r="Q396" s="222"/>
      <c r="R396" s="222"/>
      <c r="S396" s="222"/>
      <c r="T396" s="223"/>
      <c r="AT396" s="224" t="s">
        <v>179</v>
      </c>
      <c r="AU396" s="224" t="s">
        <v>81</v>
      </c>
      <c r="AV396" s="13" t="s">
        <v>89</v>
      </c>
      <c r="AW396" s="13" t="s">
        <v>34</v>
      </c>
      <c r="AX396" s="13" t="s">
        <v>73</v>
      </c>
      <c r="AY396" s="224" t="s">
        <v>168</v>
      </c>
    </row>
    <row r="397" spans="2:51" s="12" customFormat="1" ht="12">
      <c r="B397" s="203"/>
      <c r="C397" s="204"/>
      <c r="D397" s="200" t="s">
        <v>179</v>
      </c>
      <c r="E397" s="205" t="s">
        <v>21</v>
      </c>
      <c r="F397" s="206" t="s">
        <v>202</v>
      </c>
      <c r="G397" s="204"/>
      <c r="H397" s="207">
        <v>5</v>
      </c>
      <c r="I397" s="208"/>
      <c r="J397" s="204"/>
      <c r="K397" s="204"/>
      <c r="L397" s="209"/>
      <c r="M397" s="210"/>
      <c r="N397" s="211"/>
      <c r="O397" s="211"/>
      <c r="P397" s="211"/>
      <c r="Q397" s="211"/>
      <c r="R397" s="211"/>
      <c r="S397" s="211"/>
      <c r="T397" s="212"/>
      <c r="AT397" s="213" t="s">
        <v>179</v>
      </c>
      <c r="AU397" s="213" t="s">
        <v>81</v>
      </c>
      <c r="AV397" s="12" t="s">
        <v>81</v>
      </c>
      <c r="AW397" s="12" t="s">
        <v>34</v>
      </c>
      <c r="AX397" s="12" t="s">
        <v>73</v>
      </c>
      <c r="AY397" s="213" t="s">
        <v>168</v>
      </c>
    </row>
    <row r="398" spans="2:51" s="14" customFormat="1" ht="12">
      <c r="B398" s="225"/>
      <c r="C398" s="226"/>
      <c r="D398" s="200" t="s">
        <v>179</v>
      </c>
      <c r="E398" s="227" t="s">
        <v>119</v>
      </c>
      <c r="F398" s="228" t="s">
        <v>183</v>
      </c>
      <c r="G398" s="226"/>
      <c r="H398" s="229">
        <v>43</v>
      </c>
      <c r="I398" s="230"/>
      <c r="J398" s="226"/>
      <c r="K398" s="226"/>
      <c r="L398" s="231"/>
      <c r="M398" s="232"/>
      <c r="N398" s="233"/>
      <c r="O398" s="233"/>
      <c r="P398" s="233"/>
      <c r="Q398" s="233"/>
      <c r="R398" s="233"/>
      <c r="S398" s="233"/>
      <c r="T398" s="234"/>
      <c r="AT398" s="235" t="s">
        <v>179</v>
      </c>
      <c r="AU398" s="235" t="s">
        <v>81</v>
      </c>
      <c r="AV398" s="14" t="s">
        <v>175</v>
      </c>
      <c r="AW398" s="14" t="s">
        <v>34</v>
      </c>
      <c r="AX398" s="14" t="s">
        <v>79</v>
      </c>
      <c r="AY398" s="235" t="s">
        <v>168</v>
      </c>
    </row>
    <row r="399" spans="2:65" s="1" customFormat="1" ht="16.5" customHeight="1">
      <c r="B399" s="35"/>
      <c r="C399" s="246" t="s">
        <v>625</v>
      </c>
      <c r="D399" s="246" t="s">
        <v>471</v>
      </c>
      <c r="E399" s="247" t="s">
        <v>626</v>
      </c>
      <c r="F399" s="248" t="s">
        <v>627</v>
      </c>
      <c r="G399" s="249" t="s">
        <v>117</v>
      </c>
      <c r="H399" s="250">
        <v>3.956</v>
      </c>
      <c r="I399" s="251"/>
      <c r="J399" s="252">
        <f>ROUND(I399*H399,2)</f>
        <v>0</v>
      </c>
      <c r="K399" s="248" t="s">
        <v>21</v>
      </c>
      <c r="L399" s="253"/>
      <c r="M399" s="254" t="s">
        <v>21</v>
      </c>
      <c r="N399" s="255" t="s">
        <v>44</v>
      </c>
      <c r="O399" s="64"/>
      <c r="P399" s="196">
        <f>O399*H399</f>
        <v>0</v>
      </c>
      <c r="Q399" s="196">
        <v>0.0071</v>
      </c>
      <c r="R399" s="196">
        <f>Q399*H399</f>
        <v>0.0280876</v>
      </c>
      <c r="S399" s="196">
        <v>0</v>
      </c>
      <c r="T399" s="197">
        <f>S399*H399</f>
        <v>0</v>
      </c>
      <c r="AR399" s="198" t="s">
        <v>357</v>
      </c>
      <c r="AT399" s="198" t="s">
        <v>471</v>
      </c>
      <c r="AU399" s="198" t="s">
        <v>81</v>
      </c>
      <c r="AY399" s="18" t="s">
        <v>168</v>
      </c>
      <c r="BE399" s="199">
        <f>IF(N399="základní",J399,0)</f>
        <v>0</v>
      </c>
      <c r="BF399" s="199">
        <f>IF(N399="snížená",J399,0)</f>
        <v>0</v>
      </c>
      <c r="BG399" s="199">
        <f>IF(N399="zákl. přenesená",J399,0)</f>
        <v>0</v>
      </c>
      <c r="BH399" s="199">
        <f>IF(N399="sníž. přenesená",J399,0)</f>
        <v>0</v>
      </c>
      <c r="BI399" s="199">
        <f>IF(N399="nulová",J399,0)</f>
        <v>0</v>
      </c>
      <c r="BJ399" s="18" t="s">
        <v>79</v>
      </c>
      <c r="BK399" s="199">
        <f>ROUND(I399*H399,2)</f>
        <v>0</v>
      </c>
      <c r="BL399" s="18" t="s">
        <v>263</v>
      </c>
      <c r="BM399" s="198" t="s">
        <v>628</v>
      </c>
    </row>
    <row r="400" spans="2:51" s="12" customFormat="1" ht="12">
      <c r="B400" s="203"/>
      <c r="C400" s="204"/>
      <c r="D400" s="200" t="s">
        <v>179</v>
      </c>
      <c r="E400" s="205" t="s">
        <v>21</v>
      </c>
      <c r="F400" s="206" t="s">
        <v>629</v>
      </c>
      <c r="G400" s="204"/>
      <c r="H400" s="207">
        <v>3.44</v>
      </c>
      <c r="I400" s="208"/>
      <c r="J400" s="204"/>
      <c r="K400" s="204"/>
      <c r="L400" s="209"/>
      <c r="M400" s="210"/>
      <c r="N400" s="211"/>
      <c r="O400" s="211"/>
      <c r="P400" s="211"/>
      <c r="Q400" s="211"/>
      <c r="R400" s="211"/>
      <c r="S400" s="211"/>
      <c r="T400" s="212"/>
      <c r="AT400" s="213" t="s">
        <v>179</v>
      </c>
      <c r="AU400" s="213" t="s">
        <v>81</v>
      </c>
      <c r="AV400" s="12" t="s">
        <v>81</v>
      </c>
      <c r="AW400" s="12" t="s">
        <v>34</v>
      </c>
      <c r="AX400" s="12" t="s">
        <v>79</v>
      </c>
      <c r="AY400" s="213" t="s">
        <v>168</v>
      </c>
    </row>
    <row r="401" spans="2:51" s="12" customFormat="1" ht="12">
      <c r="B401" s="203"/>
      <c r="C401" s="204"/>
      <c r="D401" s="200" t="s">
        <v>179</v>
      </c>
      <c r="E401" s="204"/>
      <c r="F401" s="206" t="s">
        <v>630</v>
      </c>
      <c r="G401" s="204"/>
      <c r="H401" s="207">
        <v>3.956</v>
      </c>
      <c r="I401" s="208"/>
      <c r="J401" s="204"/>
      <c r="K401" s="204"/>
      <c r="L401" s="209"/>
      <c r="M401" s="210"/>
      <c r="N401" s="211"/>
      <c r="O401" s="211"/>
      <c r="P401" s="211"/>
      <c r="Q401" s="211"/>
      <c r="R401" s="211"/>
      <c r="S401" s="211"/>
      <c r="T401" s="212"/>
      <c r="AT401" s="213" t="s">
        <v>179</v>
      </c>
      <c r="AU401" s="213" t="s">
        <v>81</v>
      </c>
      <c r="AV401" s="12" t="s">
        <v>81</v>
      </c>
      <c r="AW401" s="12" t="s">
        <v>4</v>
      </c>
      <c r="AX401" s="12" t="s">
        <v>79</v>
      </c>
      <c r="AY401" s="213" t="s">
        <v>168</v>
      </c>
    </row>
    <row r="402" spans="2:65" s="1" customFormat="1" ht="24" customHeight="1">
      <c r="B402" s="35"/>
      <c r="C402" s="187" t="s">
        <v>631</v>
      </c>
      <c r="D402" s="187" t="s">
        <v>170</v>
      </c>
      <c r="E402" s="188" t="s">
        <v>632</v>
      </c>
      <c r="F402" s="189" t="s">
        <v>633</v>
      </c>
      <c r="G402" s="190" t="s">
        <v>117</v>
      </c>
      <c r="H402" s="191">
        <v>60.72</v>
      </c>
      <c r="I402" s="192"/>
      <c r="J402" s="193">
        <f>ROUND(I402*H402,2)</f>
        <v>0</v>
      </c>
      <c r="K402" s="189" t="s">
        <v>198</v>
      </c>
      <c r="L402" s="39"/>
      <c r="M402" s="194" t="s">
        <v>21</v>
      </c>
      <c r="N402" s="195" t="s">
        <v>44</v>
      </c>
      <c r="O402" s="64"/>
      <c r="P402" s="196">
        <f>O402*H402</f>
        <v>0</v>
      </c>
      <c r="Q402" s="196">
        <v>0.009</v>
      </c>
      <c r="R402" s="196">
        <f>Q402*H402</f>
        <v>0.54648</v>
      </c>
      <c r="S402" s="196">
        <v>0</v>
      </c>
      <c r="T402" s="197">
        <f>S402*H402</f>
        <v>0</v>
      </c>
      <c r="AR402" s="198" t="s">
        <v>263</v>
      </c>
      <c r="AT402" s="198" t="s">
        <v>170</v>
      </c>
      <c r="AU402" s="198" t="s">
        <v>81</v>
      </c>
      <c r="AY402" s="18" t="s">
        <v>168</v>
      </c>
      <c r="BE402" s="199">
        <f>IF(N402="základní",J402,0)</f>
        <v>0</v>
      </c>
      <c r="BF402" s="199">
        <f>IF(N402="snížená",J402,0)</f>
        <v>0</v>
      </c>
      <c r="BG402" s="199">
        <f>IF(N402="zákl. přenesená",J402,0)</f>
        <v>0</v>
      </c>
      <c r="BH402" s="199">
        <f>IF(N402="sníž. přenesená",J402,0)</f>
        <v>0</v>
      </c>
      <c r="BI402" s="199">
        <f>IF(N402="nulová",J402,0)</f>
        <v>0</v>
      </c>
      <c r="BJ402" s="18" t="s">
        <v>79</v>
      </c>
      <c r="BK402" s="199">
        <f>ROUND(I402*H402,2)</f>
        <v>0</v>
      </c>
      <c r="BL402" s="18" t="s">
        <v>263</v>
      </c>
      <c r="BM402" s="198" t="s">
        <v>634</v>
      </c>
    </row>
    <row r="403" spans="2:47" s="1" customFormat="1" ht="29.25">
      <c r="B403" s="35"/>
      <c r="C403" s="36"/>
      <c r="D403" s="200" t="s">
        <v>177</v>
      </c>
      <c r="E403" s="36"/>
      <c r="F403" s="201" t="s">
        <v>635</v>
      </c>
      <c r="G403" s="36"/>
      <c r="H403" s="36"/>
      <c r="I403" s="117"/>
      <c r="J403" s="36"/>
      <c r="K403" s="36"/>
      <c r="L403" s="39"/>
      <c r="M403" s="202"/>
      <c r="N403" s="64"/>
      <c r="O403" s="64"/>
      <c r="P403" s="64"/>
      <c r="Q403" s="64"/>
      <c r="R403" s="64"/>
      <c r="S403" s="64"/>
      <c r="T403" s="65"/>
      <c r="AT403" s="18" t="s">
        <v>177</v>
      </c>
      <c r="AU403" s="18" t="s">
        <v>81</v>
      </c>
    </row>
    <row r="404" spans="2:51" s="15" customFormat="1" ht="12">
      <c r="B404" s="236"/>
      <c r="C404" s="237"/>
      <c r="D404" s="200" t="s">
        <v>179</v>
      </c>
      <c r="E404" s="238" t="s">
        <v>21</v>
      </c>
      <c r="F404" s="239" t="s">
        <v>636</v>
      </c>
      <c r="G404" s="237"/>
      <c r="H404" s="238" t="s">
        <v>21</v>
      </c>
      <c r="I404" s="240"/>
      <c r="J404" s="237"/>
      <c r="K404" s="237"/>
      <c r="L404" s="241"/>
      <c r="M404" s="242"/>
      <c r="N404" s="243"/>
      <c r="O404" s="243"/>
      <c r="P404" s="243"/>
      <c r="Q404" s="243"/>
      <c r="R404" s="243"/>
      <c r="S404" s="243"/>
      <c r="T404" s="244"/>
      <c r="AT404" s="245" t="s">
        <v>179</v>
      </c>
      <c r="AU404" s="245" t="s">
        <v>81</v>
      </c>
      <c r="AV404" s="15" t="s">
        <v>79</v>
      </c>
      <c r="AW404" s="15" t="s">
        <v>34</v>
      </c>
      <c r="AX404" s="15" t="s">
        <v>73</v>
      </c>
      <c r="AY404" s="245" t="s">
        <v>168</v>
      </c>
    </row>
    <row r="405" spans="2:51" s="15" customFormat="1" ht="12">
      <c r="B405" s="236"/>
      <c r="C405" s="237"/>
      <c r="D405" s="200" t="s">
        <v>179</v>
      </c>
      <c r="E405" s="238" t="s">
        <v>21</v>
      </c>
      <c r="F405" s="239" t="s">
        <v>637</v>
      </c>
      <c r="G405" s="237"/>
      <c r="H405" s="238" t="s">
        <v>21</v>
      </c>
      <c r="I405" s="240"/>
      <c r="J405" s="237"/>
      <c r="K405" s="237"/>
      <c r="L405" s="241"/>
      <c r="M405" s="242"/>
      <c r="N405" s="243"/>
      <c r="O405" s="243"/>
      <c r="P405" s="243"/>
      <c r="Q405" s="243"/>
      <c r="R405" s="243"/>
      <c r="S405" s="243"/>
      <c r="T405" s="244"/>
      <c r="AT405" s="245" t="s">
        <v>179</v>
      </c>
      <c r="AU405" s="245" t="s">
        <v>81</v>
      </c>
      <c r="AV405" s="15" t="s">
        <v>79</v>
      </c>
      <c r="AW405" s="15" t="s">
        <v>34</v>
      </c>
      <c r="AX405" s="15" t="s">
        <v>73</v>
      </c>
      <c r="AY405" s="245" t="s">
        <v>168</v>
      </c>
    </row>
    <row r="406" spans="2:51" s="15" customFormat="1" ht="12">
      <c r="B406" s="236"/>
      <c r="C406" s="237"/>
      <c r="D406" s="200" t="s">
        <v>179</v>
      </c>
      <c r="E406" s="238" t="s">
        <v>21</v>
      </c>
      <c r="F406" s="239" t="s">
        <v>638</v>
      </c>
      <c r="G406" s="237"/>
      <c r="H406" s="238" t="s">
        <v>21</v>
      </c>
      <c r="I406" s="240"/>
      <c r="J406" s="237"/>
      <c r="K406" s="237"/>
      <c r="L406" s="241"/>
      <c r="M406" s="242"/>
      <c r="N406" s="243"/>
      <c r="O406" s="243"/>
      <c r="P406" s="243"/>
      <c r="Q406" s="243"/>
      <c r="R406" s="243"/>
      <c r="S406" s="243"/>
      <c r="T406" s="244"/>
      <c r="AT406" s="245" t="s">
        <v>179</v>
      </c>
      <c r="AU406" s="245" t="s">
        <v>81</v>
      </c>
      <c r="AV406" s="15" t="s">
        <v>79</v>
      </c>
      <c r="AW406" s="15" t="s">
        <v>34</v>
      </c>
      <c r="AX406" s="15" t="s">
        <v>73</v>
      </c>
      <c r="AY406" s="245" t="s">
        <v>168</v>
      </c>
    </row>
    <row r="407" spans="2:51" s="12" customFormat="1" ht="12">
      <c r="B407" s="203"/>
      <c r="C407" s="204"/>
      <c r="D407" s="200" t="s">
        <v>179</v>
      </c>
      <c r="E407" s="205" t="s">
        <v>21</v>
      </c>
      <c r="F407" s="206" t="s">
        <v>118</v>
      </c>
      <c r="G407" s="204"/>
      <c r="H407" s="207">
        <v>60.72</v>
      </c>
      <c r="I407" s="208"/>
      <c r="J407" s="204"/>
      <c r="K407" s="204"/>
      <c r="L407" s="209"/>
      <c r="M407" s="210"/>
      <c r="N407" s="211"/>
      <c r="O407" s="211"/>
      <c r="P407" s="211"/>
      <c r="Q407" s="211"/>
      <c r="R407" s="211"/>
      <c r="S407" s="211"/>
      <c r="T407" s="212"/>
      <c r="AT407" s="213" t="s">
        <v>179</v>
      </c>
      <c r="AU407" s="213" t="s">
        <v>81</v>
      </c>
      <c r="AV407" s="12" t="s">
        <v>81</v>
      </c>
      <c r="AW407" s="12" t="s">
        <v>34</v>
      </c>
      <c r="AX407" s="12" t="s">
        <v>73</v>
      </c>
      <c r="AY407" s="213" t="s">
        <v>168</v>
      </c>
    </row>
    <row r="408" spans="2:51" s="13" customFormat="1" ht="12">
      <c r="B408" s="214"/>
      <c r="C408" s="215"/>
      <c r="D408" s="200" t="s">
        <v>179</v>
      </c>
      <c r="E408" s="216" t="s">
        <v>115</v>
      </c>
      <c r="F408" s="217" t="s">
        <v>181</v>
      </c>
      <c r="G408" s="215"/>
      <c r="H408" s="218">
        <v>60.72</v>
      </c>
      <c r="I408" s="219"/>
      <c r="J408" s="215"/>
      <c r="K408" s="215"/>
      <c r="L408" s="220"/>
      <c r="M408" s="221"/>
      <c r="N408" s="222"/>
      <c r="O408" s="222"/>
      <c r="P408" s="222"/>
      <c r="Q408" s="222"/>
      <c r="R408" s="222"/>
      <c r="S408" s="222"/>
      <c r="T408" s="223"/>
      <c r="AT408" s="224" t="s">
        <v>179</v>
      </c>
      <c r="AU408" s="224" t="s">
        <v>81</v>
      </c>
      <c r="AV408" s="13" t="s">
        <v>89</v>
      </c>
      <c r="AW408" s="13" t="s">
        <v>34</v>
      </c>
      <c r="AX408" s="13" t="s">
        <v>73</v>
      </c>
      <c r="AY408" s="224" t="s">
        <v>168</v>
      </c>
    </row>
    <row r="409" spans="2:51" s="14" customFormat="1" ht="12">
      <c r="B409" s="225"/>
      <c r="C409" s="226"/>
      <c r="D409" s="200" t="s">
        <v>179</v>
      </c>
      <c r="E409" s="227" t="s">
        <v>21</v>
      </c>
      <c r="F409" s="228" t="s">
        <v>183</v>
      </c>
      <c r="G409" s="226"/>
      <c r="H409" s="229">
        <v>60.72</v>
      </c>
      <c r="I409" s="230"/>
      <c r="J409" s="226"/>
      <c r="K409" s="226"/>
      <c r="L409" s="231"/>
      <c r="M409" s="232"/>
      <c r="N409" s="233"/>
      <c r="O409" s="233"/>
      <c r="P409" s="233"/>
      <c r="Q409" s="233"/>
      <c r="R409" s="233"/>
      <c r="S409" s="233"/>
      <c r="T409" s="234"/>
      <c r="AT409" s="235" t="s">
        <v>179</v>
      </c>
      <c r="AU409" s="235" t="s">
        <v>81</v>
      </c>
      <c r="AV409" s="14" t="s">
        <v>175</v>
      </c>
      <c r="AW409" s="14" t="s">
        <v>34</v>
      </c>
      <c r="AX409" s="14" t="s">
        <v>79</v>
      </c>
      <c r="AY409" s="235" t="s">
        <v>168</v>
      </c>
    </row>
    <row r="410" spans="2:65" s="1" customFormat="1" ht="16.5" customHeight="1">
      <c r="B410" s="35"/>
      <c r="C410" s="246" t="s">
        <v>639</v>
      </c>
      <c r="D410" s="246" t="s">
        <v>471</v>
      </c>
      <c r="E410" s="247" t="s">
        <v>626</v>
      </c>
      <c r="F410" s="248" t="s">
        <v>627</v>
      </c>
      <c r="G410" s="249" t="s">
        <v>117</v>
      </c>
      <c r="H410" s="250">
        <v>69.828</v>
      </c>
      <c r="I410" s="251"/>
      <c r="J410" s="252">
        <f>ROUND(I410*H410,2)</f>
        <v>0</v>
      </c>
      <c r="K410" s="248" t="s">
        <v>21</v>
      </c>
      <c r="L410" s="253"/>
      <c r="M410" s="254" t="s">
        <v>21</v>
      </c>
      <c r="N410" s="255" t="s">
        <v>44</v>
      </c>
      <c r="O410" s="64"/>
      <c r="P410" s="196">
        <f>O410*H410</f>
        <v>0</v>
      </c>
      <c r="Q410" s="196">
        <v>0.0071</v>
      </c>
      <c r="R410" s="196">
        <f>Q410*H410</f>
        <v>0.4957788000000001</v>
      </c>
      <c r="S410" s="196">
        <v>0</v>
      </c>
      <c r="T410" s="197">
        <f>S410*H410</f>
        <v>0</v>
      </c>
      <c r="AR410" s="198" t="s">
        <v>357</v>
      </c>
      <c r="AT410" s="198" t="s">
        <v>471</v>
      </c>
      <c r="AU410" s="198" t="s">
        <v>81</v>
      </c>
      <c r="AY410" s="18" t="s">
        <v>168</v>
      </c>
      <c r="BE410" s="199">
        <f>IF(N410="základní",J410,0)</f>
        <v>0</v>
      </c>
      <c r="BF410" s="199">
        <f>IF(N410="snížená",J410,0)</f>
        <v>0</v>
      </c>
      <c r="BG410" s="199">
        <f>IF(N410="zákl. přenesená",J410,0)</f>
        <v>0</v>
      </c>
      <c r="BH410" s="199">
        <f>IF(N410="sníž. přenesená",J410,0)</f>
        <v>0</v>
      </c>
      <c r="BI410" s="199">
        <f>IF(N410="nulová",J410,0)</f>
        <v>0</v>
      </c>
      <c r="BJ410" s="18" t="s">
        <v>79</v>
      </c>
      <c r="BK410" s="199">
        <f>ROUND(I410*H410,2)</f>
        <v>0</v>
      </c>
      <c r="BL410" s="18" t="s">
        <v>263</v>
      </c>
      <c r="BM410" s="198" t="s">
        <v>640</v>
      </c>
    </row>
    <row r="411" spans="2:51" s="12" customFormat="1" ht="12">
      <c r="B411" s="203"/>
      <c r="C411" s="204"/>
      <c r="D411" s="200" t="s">
        <v>179</v>
      </c>
      <c r="E411" s="205" t="s">
        <v>21</v>
      </c>
      <c r="F411" s="206" t="s">
        <v>115</v>
      </c>
      <c r="G411" s="204"/>
      <c r="H411" s="207">
        <v>60.72</v>
      </c>
      <c r="I411" s="208"/>
      <c r="J411" s="204"/>
      <c r="K411" s="204"/>
      <c r="L411" s="209"/>
      <c r="M411" s="210"/>
      <c r="N411" s="211"/>
      <c r="O411" s="211"/>
      <c r="P411" s="211"/>
      <c r="Q411" s="211"/>
      <c r="R411" s="211"/>
      <c r="S411" s="211"/>
      <c r="T411" s="212"/>
      <c r="AT411" s="213" t="s">
        <v>179</v>
      </c>
      <c r="AU411" s="213" t="s">
        <v>81</v>
      </c>
      <c r="AV411" s="12" t="s">
        <v>81</v>
      </c>
      <c r="AW411" s="12" t="s">
        <v>34</v>
      </c>
      <c r="AX411" s="12" t="s">
        <v>79</v>
      </c>
      <c r="AY411" s="213" t="s">
        <v>168</v>
      </c>
    </row>
    <row r="412" spans="2:51" s="12" customFormat="1" ht="12">
      <c r="B412" s="203"/>
      <c r="C412" s="204"/>
      <c r="D412" s="200" t="s">
        <v>179</v>
      </c>
      <c r="E412" s="204"/>
      <c r="F412" s="206" t="s">
        <v>641</v>
      </c>
      <c r="G412" s="204"/>
      <c r="H412" s="207">
        <v>69.828</v>
      </c>
      <c r="I412" s="208"/>
      <c r="J412" s="204"/>
      <c r="K412" s="204"/>
      <c r="L412" s="209"/>
      <c r="M412" s="210"/>
      <c r="N412" s="211"/>
      <c r="O412" s="211"/>
      <c r="P412" s="211"/>
      <c r="Q412" s="211"/>
      <c r="R412" s="211"/>
      <c r="S412" s="211"/>
      <c r="T412" s="212"/>
      <c r="AT412" s="213" t="s">
        <v>179</v>
      </c>
      <c r="AU412" s="213" t="s">
        <v>81</v>
      </c>
      <c r="AV412" s="12" t="s">
        <v>81</v>
      </c>
      <c r="AW412" s="12" t="s">
        <v>4</v>
      </c>
      <c r="AX412" s="12" t="s">
        <v>79</v>
      </c>
      <c r="AY412" s="213" t="s">
        <v>168</v>
      </c>
    </row>
    <row r="413" spans="2:65" s="1" customFormat="1" ht="24" customHeight="1">
      <c r="B413" s="35"/>
      <c r="C413" s="187" t="s">
        <v>642</v>
      </c>
      <c r="D413" s="187" t="s">
        <v>170</v>
      </c>
      <c r="E413" s="188" t="s">
        <v>643</v>
      </c>
      <c r="F413" s="189" t="s">
        <v>644</v>
      </c>
      <c r="G413" s="190" t="s">
        <v>117</v>
      </c>
      <c r="H413" s="191">
        <v>64.16</v>
      </c>
      <c r="I413" s="192"/>
      <c r="J413" s="193">
        <f>ROUND(I413*H413,2)</f>
        <v>0</v>
      </c>
      <c r="K413" s="189" t="s">
        <v>198</v>
      </c>
      <c r="L413" s="39"/>
      <c r="M413" s="194" t="s">
        <v>21</v>
      </c>
      <c r="N413" s="195" t="s">
        <v>44</v>
      </c>
      <c r="O413" s="64"/>
      <c r="P413" s="196">
        <f>O413*H413</f>
        <v>0</v>
      </c>
      <c r="Q413" s="196">
        <v>0</v>
      </c>
      <c r="R413" s="196">
        <f>Q413*H413</f>
        <v>0</v>
      </c>
      <c r="S413" s="196">
        <v>0</v>
      </c>
      <c r="T413" s="197">
        <f>S413*H413</f>
        <v>0</v>
      </c>
      <c r="AR413" s="198" t="s">
        <v>263</v>
      </c>
      <c r="AT413" s="198" t="s">
        <v>170</v>
      </c>
      <c r="AU413" s="198" t="s">
        <v>81</v>
      </c>
      <c r="AY413" s="18" t="s">
        <v>168</v>
      </c>
      <c r="BE413" s="199">
        <f>IF(N413="základní",J413,0)</f>
        <v>0</v>
      </c>
      <c r="BF413" s="199">
        <f>IF(N413="snížená",J413,0)</f>
        <v>0</v>
      </c>
      <c r="BG413" s="199">
        <f>IF(N413="zákl. přenesená",J413,0)</f>
        <v>0</v>
      </c>
      <c r="BH413" s="199">
        <f>IF(N413="sníž. přenesená",J413,0)</f>
        <v>0</v>
      </c>
      <c r="BI413" s="199">
        <f>IF(N413="nulová",J413,0)</f>
        <v>0</v>
      </c>
      <c r="BJ413" s="18" t="s">
        <v>79</v>
      </c>
      <c r="BK413" s="199">
        <f>ROUND(I413*H413,2)</f>
        <v>0</v>
      </c>
      <c r="BL413" s="18" t="s">
        <v>263</v>
      </c>
      <c r="BM413" s="198" t="s">
        <v>645</v>
      </c>
    </row>
    <row r="414" spans="2:47" s="1" customFormat="1" ht="29.25">
      <c r="B414" s="35"/>
      <c r="C414" s="36"/>
      <c r="D414" s="200" t="s">
        <v>177</v>
      </c>
      <c r="E414" s="36"/>
      <c r="F414" s="201" t="s">
        <v>635</v>
      </c>
      <c r="G414" s="36"/>
      <c r="H414" s="36"/>
      <c r="I414" s="117"/>
      <c r="J414" s="36"/>
      <c r="K414" s="36"/>
      <c r="L414" s="39"/>
      <c r="M414" s="202"/>
      <c r="N414" s="64"/>
      <c r="O414" s="64"/>
      <c r="P414" s="64"/>
      <c r="Q414" s="64"/>
      <c r="R414" s="64"/>
      <c r="S414" s="64"/>
      <c r="T414" s="65"/>
      <c r="AT414" s="18" t="s">
        <v>177</v>
      </c>
      <c r="AU414" s="18" t="s">
        <v>81</v>
      </c>
    </row>
    <row r="415" spans="2:51" s="12" customFormat="1" ht="12">
      <c r="B415" s="203"/>
      <c r="C415" s="204"/>
      <c r="D415" s="200" t="s">
        <v>179</v>
      </c>
      <c r="E415" s="205" t="s">
        <v>21</v>
      </c>
      <c r="F415" s="206" t="s">
        <v>617</v>
      </c>
      <c r="G415" s="204"/>
      <c r="H415" s="207">
        <v>60.72</v>
      </c>
      <c r="I415" s="208"/>
      <c r="J415" s="204"/>
      <c r="K415" s="204"/>
      <c r="L415" s="209"/>
      <c r="M415" s="210"/>
      <c r="N415" s="211"/>
      <c r="O415" s="211"/>
      <c r="P415" s="211"/>
      <c r="Q415" s="211"/>
      <c r="R415" s="211"/>
      <c r="S415" s="211"/>
      <c r="T415" s="212"/>
      <c r="AT415" s="213" t="s">
        <v>179</v>
      </c>
      <c r="AU415" s="213" t="s">
        <v>81</v>
      </c>
      <c r="AV415" s="12" t="s">
        <v>81</v>
      </c>
      <c r="AW415" s="12" t="s">
        <v>34</v>
      </c>
      <c r="AX415" s="12" t="s">
        <v>73</v>
      </c>
      <c r="AY415" s="213" t="s">
        <v>168</v>
      </c>
    </row>
    <row r="416" spans="2:51" s="12" customFormat="1" ht="12">
      <c r="B416" s="203"/>
      <c r="C416" s="204"/>
      <c r="D416" s="200" t="s">
        <v>179</v>
      </c>
      <c r="E416" s="205" t="s">
        <v>21</v>
      </c>
      <c r="F416" s="206" t="s">
        <v>618</v>
      </c>
      <c r="G416" s="204"/>
      <c r="H416" s="207">
        <v>3.44</v>
      </c>
      <c r="I416" s="208"/>
      <c r="J416" s="204"/>
      <c r="K416" s="204"/>
      <c r="L416" s="209"/>
      <c r="M416" s="210"/>
      <c r="N416" s="211"/>
      <c r="O416" s="211"/>
      <c r="P416" s="211"/>
      <c r="Q416" s="211"/>
      <c r="R416" s="211"/>
      <c r="S416" s="211"/>
      <c r="T416" s="212"/>
      <c r="AT416" s="213" t="s">
        <v>179</v>
      </c>
      <c r="AU416" s="213" t="s">
        <v>81</v>
      </c>
      <c r="AV416" s="12" t="s">
        <v>81</v>
      </c>
      <c r="AW416" s="12" t="s">
        <v>34</v>
      </c>
      <c r="AX416" s="12" t="s">
        <v>73</v>
      </c>
      <c r="AY416" s="213" t="s">
        <v>168</v>
      </c>
    </row>
    <row r="417" spans="2:51" s="13" customFormat="1" ht="12">
      <c r="B417" s="214"/>
      <c r="C417" s="215"/>
      <c r="D417" s="200" t="s">
        <v>179</v>
      </c>
      <c r="E417" s="216" t="s">
        <v>21</v>
      </c>
      <c r="F417" s="217" t="s">
        <v>181</v>
      </c>
      <c r="G417" s="215"/>
      <c r="H417" s="218">
        <v>64.16</v>
      </c>
      <c r="I417" s="219"/>
      <c r="J417" s="215"/>
      <c r="K417" s="215"/>
      <c r="L417" s="220"/>
      <c r="M417" s="221"/>
      <c r="N417" s="222"/>
      <c r="O417" s="222"/>
      <c r="P417" s="222"/>
      <c r="Q417" s="222"/>
      <c r="R417" s="222"/>
      <c r="S417" s="222"/>
      <c r="T417" s="223"/>
      <c r="AT417" s="224" t="s">
        <v>179</v>
      </c>
      <c r="AU417" s="224" t="s">
        <v>81</v>
      </c>
      <c r="AV417" s="13" t="s">
        <v>89</v>
      </c>
      <c r="AW417" s="13" t="s">
        <v>34</v>
      </c>
      <c r="AX417" s="13" t="s">
        <v>79</v>
      </c>
      <c r="AY417" s="224" t="s">
        <v>168</v>
      </c>
    </row>
    <row r="418" spans="2:65" s="1" customFormat="1" ht="16.5" customHeight="1">
      <c r="B418" s="35"/>
      <c r="C418" s="187" t="s">
        <v>646</v>
      </c>
      <c r="D418" s="187" t="s">
        <v>170</v>
      </c>
      <c r="E418" s="188" t="s">
        <v>647</v>
      </c>
      <c r="F418" s="189" t="s">
        <v>648</v>
      </c>
      <c r="G418" s="190" t="s">
        <v>121</v>
      </c>
      <c r="H418" s="191">
        <v>43</v>
      </c>
      <c r="I418" s="192"/>
      <c r="J418" s="193">
        <f>ROUND(I418*H418,2)</f>
        <v>0</v>
      </c>
      <c r="K418" s="189" t="s">
        <v>21</v>
      </c>
      <c r="L418" s="39"/>
      <c r="M418" s="194" t="s">
        <v>21</v>
      </c>
      <c r="N418" s="195" t="s">
        <v>44</v>
      </c>
      <c r="O418" s="64"/>
      <c r="P418" s="196">
        <f>O418*H418</f>
        <v>0</v>
      </c>
      <c r="Q418" s="196">
        <v>0</v>
      </c>
      <c r="R418" s="196">
        <f>Q418*H418</f>
        <v>0</v>
      </c>
      <c r="S418" s="196">
        <v>0</v>
      </c>
      <c r="T418" s="197">
        <f>S418*H418</f>
        <v>0</v>
      </c>
      <c r="AR418" s="198" t="s">
        <v>263</v>
      </c>
      <c r="AT418" s="198" t="s">
        <v>170</v>
      </c>
      <c r="AU418" s="198" t="s">
        <v>81</v>
      </c>
      <c r="AY418" s="18" t="s">
        <v>168</v>
      </c>
      <c r="BE418" s="199">
        <f>IF(N418="základní",J418,0)</f>
        <v>0</v>
      </c>
      <c r="BF418" s="199">
        <f>IF(N418="snížená",J418,0)</f>
        <v>0</v>
      </c>
      <c r="BG418" s="199">
        <f>IF(N418="zákl. přenesená",J418,0)</f>
        <v>0</v>
      </c>
      <c r="BH418" s="199">
        <f>IF(N418="sníž. přenesená",J418,0)</f>
        <v>0</v>
      </c>
      <c r="BI418" s="199">
        <f>IF(N418="nulová",J418,0)</f>
        <v>0</v>
      </c>
      <c r="BJ418" s="18" t="s">
        <v>79</v>
      </c>
      <c r="BK418" s="199">
        <f>ROUND(I418*H418,2)</f>
        <v>0</v>
      </c>
      <c r="BL418" s="18" t="s">
        <v>263</v>
      </c>
      <c r="BM418" s="198" t="s">
        <v>649</v>
      </c>
    </row>
    <row r="419" spans="2:51" s="12" customFormat="1" ht="12">
      <c r="B419" s="203"/>
      <c r="C419" s="204"/>
      <c r="D419" s="200" t="s">
        <v>179</v>
      </c>
      <c r="E419" s="205" t="s">
        <v>21</v>
      </c>
      <c r="F419" s="206" t="s">
        <v>650</v>
      </c>
      <c r="G419" s="204"/>
      <c r="H419" s="207">
        <v>43</v>
      </c>
      <c r="I419" s="208"/>
      <c r="J419" s="204"/>
      <c r="K419" s="204"/>
      <c r="L419" s="209"/>
      <c r="M419" s="210"/>
      <c r="N419" s="211"/>
      <c r="O419" s="211"/>
      <c r="P419" s="211"/>
      <c r="Q419" s="211"/>
      <c r="R419" s="211"/>
      <c r="S419" s="211"/>
      <c r="T419" s="212"/>
      <c r="AT419" s="213" t="s">
        <v>179</v>
      </c>
      <c r="AU419" s="213" t="s">
        <v>81</v>
      </c>
      <c r="AV419" s="12" t="s">
        <v>81</v>
      </c>
      <c r="AW419" s="12" t="s">
        <v>34</v>
      </c>
      <c r="AX419" s="12" t="s">
        <v>79</v>
      </c>
      <c r="AY419" s="213" t="s">
        <v>168</v>
      </c>
    </row>
    <row r="420" spans="2:65" s="1" customFormat="1" ht="16.5" customHeight="1">
      <c r="B420" s="35"/>
      <c r="C420" s="187" t="s">
        <v>651</v>
      </c>
      <c r="D420" s="187" t="s">
        <v>170</v>
      </c>
      <c r="E420" s="188" t="s">
        <v>652</v>
      </c>
      <c r="F420" s="189" t="s">
        <v>653</v>
      </c>
      <c r="G420" s="190" t="s">
        <v>121</v>
      </c>
      <c r="H420" s="191">
        <v>48</v>
      </c>
      <c r="I420" s="192"/>
      <c r="J420" s="193">
        <f>ROUND(I420*H420,2)</f>
        <v>0</v>
      </c>
      <c r="K420" s="189" t="s">
        <v>198</v>
      </c>
      <c r="L420" s="39"/>
      <c r="M420" s="194" t="s">
        <v>21</v>
      </c>
      <c r="N420" s="195" t="s">
        <v>44</v>
      </c>
      <c r="O420" s="64"/>
      <c r="P420" s="196">
        <f>O420*H420</f>
        <v>0</v>
      </c>
      <c r="Q420" s="196">
        <v>3E-05</v>
      </c>
      <c r="R420" s="196">
        <f>Q420*H420</f>
        <v>0.00144</v>
      </c>
      <c r="S420" s="196">
        <v>0</v>
      </c>
      <c r="T420" s="197">
        <f>S420*H420</f>
        <v>0</v>
      </c>
      <c r="AR420" s="198" t="s">
        <v>263</v>
      </c>
      <c r="AT420" s="198" t="s">
        <v>170</v>
      </c>
      <c r="AU420" s="198" t="s">
        <v>81</v>
      </c>
      <c r="AY420" s="18" t="s">
        <v>168</v>
      </c>
      <c r="BE420" s="199">
        <f>IF(N420="základní",J420,0)</f>
        <v>0</v>
      </c>
      <c r="BF420" s="199">
        <f>IF(N420="snížená",J420,0)</f>
        <v>0</v>
      </c>
      <c r="BG420" s="199">
        <f>IF(N420="zákl. přenesená",J420,0)</f>
        <v>0</v>
      </c>
      <c r="BH420" s="199">
        <f>IF(N420="sníž. přenesená",J420,0)</f>
        <v>0</v>
      </c>
      <c r="BI420" s="199">
        <f>IF(N420="nulová",J420,0)</f>
        <v>0</v>
      </c>
      <c r="BJ420" s="18" t="s">
        <v>79</v>
      </c>
      <c r="BK420" s="199">
        <f>ROUND(I420*H420,2)</f>
        <v>0</v>
      </c>
      <c r="BL420" s="18" t="s">
        <v>263</v>
      </c>
      <c r="BM420" s="198" t="s">
        <v>654</v>
      </c>
    </row>
    <row r="421" spans="2:47" s="1" customFormat="1" ht="39">
      <c r="B421" s="35"/>
      <c r="C421" s="36"/>
      <c r="D421" s="200" t="s">
        <v>177</v>
      </c>
      <c r="E421" s="36"/>
      <c r="F421" s="201" t="s">
        <v>655</v>
      </c>
      <c r="G421" s="36"/>
      <c r="H421" s="36"/>
      <c r="I421" s="117"/>
      <c r="J421" s="36"/>
      <c r="K421" s="36"/>
      <c r="L421" s="39"/>
      <c r="M421" s="202"/>
      <c r="N421" s="64"/>
      <c r="O421" s="64"/>
      <c r="P421" s="64"/>
      <c r="Q421" s="64"/>
      <c r="R421" s="64"/>
      <c r="S421" s="64"/>
      <c r="T421" s="65"/>
      <c r="AT421" s="18" t="s">
        <v>177</v>
      </c>
      <c r="AU421" s="18" t="s">
        <v>81</v>
      </c>
    </row>
    <row r="422" spans="2:51" s="12" customFormat="1" ht="12">
      <c r="B422" s="203"/>
      <c r="C422" s="204"/>
      <c r="D422" s="200" t="s">
        <v>179</v>
      </c>
      <c r="E422" s="205" t="s">
        <v>21</v>
      </c>
      <c r="F422" s="206" t="s">
        <v>656</v>
      </c>
      <c r="G422" s="204"/>
      <c r="H422" s="207">
        <v>43</v>
      </c>
      <c r="I422" s="208"/>
      <c r="J422" s="204"/>
      <c r="K422" s="204"/>
      <c r="L422" s="209"/>
      <c r="M422" s="210"/>
      <c r="N422" s="211"/>
      <c r="O422" s="211"/>
      <c r="P422" s="211"/>
      <c r="Q422" s="211"/>
      <c r="R422" s="211"/>
      <c r="S422" s="211"/>
      <c r="T422" s="212"/>
      <c r="AT422" s="213" t="s">
        <v>179</v>
      </c>
      <c r="AU422" s="213" t="s">
        <v>81</v>
      </c>
      <c r="AV422" s="12" t="s">
        <v>81</v>
      </c>
      <c r="AW422" s="12" t="s">
        <v>34</v>
      </c>
      <c r="AX422" s="12" t="s">
        <v>73</v>
      </c>
      <c r="AY422" s="213" t="s">
        <v>168</v>
      </c>
    </row>
    <row r="423" spans="2:51" s="13" customFormat="1" ht="12">
      <c r="B423" s="214"/>
      <c r="C423" s="215"/>
      <c r="D423" s="200" t="s">
        <v>179</v>
      </c>
      <c r="E423" s="216" t="s">
        <v>21</v>
      </c>
      <c r="F423" s="217" t="s">
        <v>181</v>
      </c>
      <c r="G423" s="215"/>
      <c r="H423" s="218">
        <v>43</v>
      </c>
      <c r="I423" s="219"/>
      <c r="J423" s="215"/>
      <c r="K423" s="215"/>
      <c r="L423" s="220"/>
      <c r="M423" s="221"/>
      <c r="N423" s="222"/>
      <c r="O423" s="222"/>
      <c r="P423" s="222"/>
      <c r="Q423" s="222"/>
      <c r="R423" s="222"/>
      <c r="S423" s="222"/>
      <c r="T423" s="223"/>
      <c r="AT423" s="224" t="s">
        <v>179</v>
      </c>
      <c r="AU423" s="224" t="s">
        <v>81</v>
      </c>
      <c r="AV423" s="13" t="s">
        <v>89</v>
      </c>
      <c r="AW423" s="13" t="s">
        <v>34</v>
      </c>
      <c r="AX423" s="13" t="s">
        <v>73</v>
      </c>
      <c r="AY423" s="224" t="s">
        <v>168</v>
      </c>
    </row>
    <row r="424" spans="2:51" s="12" customFormat="1" ht="12">
      <c r="B424" s="203"/>
      <c r="C424" s="204"/>
      <c r="D424" s="200" t="s">
        <v>179</v>
      </c>
      <c r="E424" s="205" t="s">
        <v>21</v>
      </c>
      <c r="F424" s="206" t="s">
        <v>202</v>
      </c>
      <c r="G424" s="204"/>
      <c r="H424" s="207">
        <v>5</v>
      </c>
      <c r="I424" s="208"/>
      <c r="J424" s="204"/>
      <c r="K424" s="204"/>
      <c r="L424" s="209"/>
      <c r="M424" s="210"/>
      <c r="N424" s="211"/>
      <c r="O424" s="211"/>
      <c r="P424" s="211"/>
      <c r="Q424" s="211"/>
      <c r="R424" s="211"/>
      <c r="S424" s="211"/>
      <c r="T424" s="212"/>
      <c r="AT424" s="213" t="s">
        <v>179</v>
      </c>
      <c r="AU424" s="213" t="s">
        <v>81</v>
      </c>
      <c r="AV424" s="12" t="s">
        <v>81</v>
      </c>
      <c r="AW424" s="12" t="s">
        <v>34</v>
      </c>
      <c r="AX424" s="12" t="s">
        <v>73</v>
      </c>
      <c r="AY424" s="213" t="s">
        <v>168</v>
      </c>
    </row>
    <row r="425" spans="2:51" s="14" customFormat="1" ht="12">
      <c r="B425" s="225"/>
      <c r="C425" s="226"/>
      <c r="D425" s="200" t="s">
        <v>179</v>
      </c>
      <c r="E425" s="227" t="s">
        <v>21</v>
      </c>
      <c r="F425" s="228" t="s">
        <v>183</v>
      </c>
      <c r="G425" s="226"/>
      <c r="H425" s="229">
        <v>48</v>
      </c>
      <c r="I425" s="230"/>
      <c r="J425" s="226"/>
      <c r="K425" s="226"/>
      <c r="L425" s="231"/>
      <c r="M425" s="232"/>
      <c r="N425" s="233"/>
      <c r="O425" s="233"/>
      <c r="P425" s="233"/>
      <c r="Q425" s="233"/>
      <c r="R425" s="233"/>
      <c r="S425" s="233"/>
      <c r="T425" s="234"/>
      <c r="AT425" s="235" t="s">
        <v>179</v>
      </c>
      <c r="AU425" s="235" t="s">
        <v>81</v>
      </c>
      <c r="AV425" s="14" t="s">
        <v>175</v>
      </c>
      <c r="AW425" s="14" t="s">
        <v>34</v>
      </c>
      <c r="AX425" s="14" t="s">
        <v>79</v>
      </c>
      <c r="AY425" s="235" t="s">
        <v>168</v>
      </c>
    </row>
    <row r="426" spans="2:65" s="1" customFormat="1" ht="16.5" customHeight="1">
      <c r="B426" s="35"/>
      <c r="C426" s="187" t="s">
        <v>657</v>
      </c>
      <c r="D426" s="187" t="s">
        <v>170</v>
      </c>
      <c r="E426" s="188" t="s">
        <v>658</v>
      </c>
      <c r="F426" s="189" t="s">
        <v>659</v>
      </c>
      <c r="G426" s="190" t="s">
        <v>121</v>
      </c>
      <c r="H426" s="191">
        <v>20.45</v>
      </c>
      <c r="I426" s="192"/>
      <c r="J426" s="193">
        <f>ROUND(I426*H426,2)</f>
        <v>0</v>
      </c>
      <c r="K426" s="189" t="s">
        <v>198</v>
      </c>
      <c r="L426" s="39"/>
      <c r="M426" s="194" t="s">
        <v>21</v>
      </c>
      <c r="N426" s="195" t="s">
        <v>44</v>
      </c>
      <c r="O426" s="64"/>
      <c r="P426" s="196">
        <f>O426*H426</f>
        <v>0</v>
      </c>
      <c r="Q426" s="196">
        <v>0</v>
      </c>
      <c r="R426" s="196">
        <f>Q426*H426</f>
        <v>0</v>
      </c>
      <c r="S426" s="196">
        <v>0</v>
      </c>
      <c r="T426" s="197">
        <f>S426*H426</f>
        <v>0</v>
      </c>
      <c r="AR426" s="198" t="s">
        <v>263</v>
      </c>
      <c r="AT426" s="198" t="s">
        <v>170</v>
      </c>
      <c r="AU426" s="198" t="s">
        <v>81</v>
      </c>
      <c r="AY426" s="18" t="s">
        <v>168</v>
      </c>
      <c r="BE426" s="199">
        <f>IF(N426="základní",J426,0)</f>
        <v>0</v>
      </c>
      <c r="BF426" s="199">
        <f>IF(N426="snížená",J426,0)</f>
        <v>0</v>
      </c>
      <c r="BG426" s="199">
        <f>IF(N426="zákl. přenesená",J426,0)</f>
        <v>0</v>
      </c>
      <c r="BH426" s="199">
        <f>IF(N426="sníž. přenesená",J426,0)</f>
        <v>0</v>
      </c>
      <c r="BI426" s="199">
        <f>IF(N426="nulová",J426,0)</f>
        <v>0</v>
      </c>
      <c r="BJ426" s="18" t="s">
        <v>79</v>
      </c>
      <c r="BK426" s="199">
        <f>ROUND(I426*H426,2)</f>
        <v>0</v>
      </c>
      <c r="BL426" s="18" t="s">
        <v>263</v>
      </c>
      <c r="BM426" s="198" t="s">
        <v>660</v>
      </c>
    </row>
    <row r="427" spans="2:47" s="1" customFormat="1" ht="48.75">
      <c r="B427" s="35"/>
      <c r="C427" s="36"/>
      <c r="D427" s="200" t="s">
        <v>177</v>
      </c>
      <c r="E427" s="36"/>
      <c r="F427" s="201" t="s">
        <v>610</v>
      </c>
      <c r="G427" s="36"/>
      <c r="H427" s="36"/>
      <c r="I427" s="117"/>
      <c r="J427" s="36"/>
      <c r="K427" s="36"/>
      <c r="L427" s="39"/>
      <c r="M427" s="202"/>
      <c r="N427" s="64"/>
      <c r="O427" s="64"/>
      <c r="P427" s="64"/>
      <c r="Q427" s="64"/>
      <c r="R427" s="64"/>
      <c r="S427" s="64"/>
      <c r="T427" s="65"/>
      <c r="AT427" s="18" t="s">
        <v>177</v>
      </c>
      <c r="AU427" s="18" t="s">
        <v>81</v>
      </c>
    </row>
    <row r="428" spans="2:51" s="15" customFormat="1" ht="12">
      <c r="B428" s="236"/>
      <c r="C428" s="237"/>
      <c r="D428" s="200" t="s">
        <v>179</v>
      </c>
      <c r="E428" s="238" t="s">
        <v>21</v>
      </c>
      <c r="F428" s="239" t="s">
        <v>661</v>
      </c>
      <c r="G428" s="237"/>
      <c r="H428" s="238" t="s">
        <v>21</v>
      </c>
      <c r="I428" s="240"/>
      <c r="J428" s="237"/>
      <c r="K428" s="237"/>
      <c r="L428" s="241"/>
      <c r="M428" s="242"/>
      <c r="N428" s="243"/>
      <c r="O428" s="243"/>
      <c r="P428" s="243"/>
      <c r="Q428" s="243"/>
      <c r="R428" s="243"/>
      <c r="S428" s="243"/>
      <c r="T428" s="244"/>
      <c r="AT428" s="245" t="s">
        <v>179</v>
      </c>
      <c r="AU428" s="245" t="s">
        <v>81</v>
      </c>
      <c r="AV428" s="15" t="s">
        <v>79</v>
      </c>
      <c r="AW428" s="15" t="s">
        <v>34</v>
      </c>
      <c r="AX428" s="15" t="s">
        <v>73</v>
      </c>
      <c r="AY428" s="245" t="s">
        <v>168</v>
      </c>
    </row>
    <row r="429" spans="2:51" s="12" customFormat="1" ht="12">
      <c r="B429" s="203"/>
      <c r="C429" s="204"/>
      <c r="D429" s="200" t="s">
        <v>179</v>
      </c>
      <c r="E429" s="205" t="s">
        <v>21</v>
      </c>
      <c r="F429" s="206" t="s">
        <v>662</v>
      </c>
      <c r="G429" s="204"/>
      <c r="H429" s="207">
        <v>15.45</v>
      </c>
      <c r="I429" s="208"/>
      <c r="J429" s="204"/>
      <c r="K429" s="204"/>
      <c r="L429" s="209"/>
      <c r="M429" s="210"/>
      <c r="N429" s="211"/>
      <c r="O429" s="211"/>
      <c r="P429" s="211"/>
      <c r="Q429" s="211"/>
      <c r="R429" s="211"/>
      <c r="S429" s="211"/>
      <c r="T429" s="212"/>
      <c r="AT429" s="213" t="s">
        <v>179</v>
      </c>
      <c r="AU429" s="213" t="s">
        <v>81</v>
      </c>
      <c r="AV429" s="12" t="s">
        <v>81</v>
      </c>
      <c r="AW429" s="12" t="s">
        <v>34</v>
      </c>
      <c r="AX429" s="12" t="s">
        <v>73</v>
      </c>
      <c r="AY429" s="213" t="s">
        <v>168</v>
      </c>
    </row>
    <row r="430" spans="2:51" s="13" customFormat="1" ht="12">
      <c r="B430" s="214"/>
      <c r="C430" s="215"/>
      <c r="D430" s="200" t="s">
        <v>179</v>
      </c>
      <c r="E430" s="216" t="s">
        <v>21</v>
      </c>
      <c r="F430" s="217" t="s">
        <v>181</v>
      </c>
      <c r="G430" s="215"/>
      <c r="H430" s="218">
        <v>15.45</v>
      </c>
      <c r="I430" s="219"/>
      <c r="J430" s="215"/>
      <c r="K430" s="215"/>
      <c r="L430" s="220"/>
      <c r="M430" s="221"/>
      <c r="N430" s="222"/>
      <c r="O430" s="222"/>
      <c r="P430" s="222"/>
      <c r="Q430" s="222"/>
      <c r="R430" s="222"/>
      <c r="S430" s="222"/>
      <c r="T430" s="223"/>
      <c r="AT430" s="224" t="s">
        <v>179</v>
      </c>
      <c r="AU430" s="224" t="s">
        <v>81</v>
      </c>
      <c r="AV430" s="13" t="s">
        <v>89</v>
      </c>
      <c r="AW430" s="13" t="s">
        <v>34</v>
      </c>
      <c r="AX430" s="13" t="s">
        <v>73</v>
      </c>
      <c r="AY430" s="224" t="s">
        <v>168</v>
      </c>
    </row>
    <row r="431" spans="2:51" s="12" customFormat="1" ht="12">
      <c r="B431" s="203"/>
      <c r="C431" s="204"/>
      <c r="D431" s="200" t="s">
        <v>179</v>
      </c>
      <c r="E431" s="205" t="s">
        <v>21</v>
      </c>
      <c r="F431" s="206" t="s">
        <v>202</v>
      </c>
      <c r="G431" s="204"/>
      <c r="H431" s="207">
        <v>5</v>
      </c>
      <c r="I431" s="208"/>
      <c r="J431" s="204"/>
      <c r="K431" s="204"/>
      <c r="L431" s="209"/>
      <c r="M431" s="210"/>
      <c r="N431" s="211"/>
      <c r="O431" s="211"/>
      <c r="P431" s="211"/>
      <c r="Q431" s="211"/>
      <c r="R431" s="211"/>
      <c r="S431" s="211"/>
      <c r="T431" s="212"/>
      <c r="AT431" s="213" t="s">
        <v>179</v>
      </c>
      <c r="AU431" s="213" t="s">
        <v>81</v>
      </c>
      <c r="AV431" s="12" t="s">
        <v>81</v>
      </c>
      <c r="AW431" s="12" t="s">
        <v>34</v>
      </c>
      <c r="AX431" s="12" t="s">
        <v>73</v>
      </c>
      <c r="AY431" s="213" t="s">
        <v>168</v>
      </c>
    </row>
    <row r="432" spans="2:51" s="14" customFormat="1" ht="12">
      <c r="B432" s="225"/>
      <c r="C432" s="226"/>
      <c r="D432" s="200" t="s">
        <v>179</v>
      </c>
      <c r="E432" s="227" t="s">
        <v>21</v>
      </c>
      <c r="F432" s="228" t="s">
        <v>183</v>
      </c>
      <c r="G432" s="226"/>
      <c r="H432" s="229">
        <v>20.45</v>
      </c>
      <c r="I432" s="230"/>
      <c r="J432" s="226"/>
      <c r="K432" s="226"/>
      <c r="L432" s="231"/>
      <c r="M432" s="232"/>
      <c r="N432" s="233"/>
      <c r="O432" s="233"/>
      <c r="P432" s="233"/>
      <c r="Q432" s="233"/>
      <c r="R432" s="233"/>
      <c r="S432" s="233"/>
      <c r="T432" s="234"/>
      <c r="AT432" s="235" t="s">
        <v>179</v>
      </c>
      <c r="AU432" s="235" t="s">
        <v>81</v>
      </c>
      <c r="AV432" s="14" t="s">
        <v>175</v>
      </c>
      <c r="AW432" s="14" t="s">
        <v>34</v>
      </c>
      <c r="AX432" s="14" t="s">
        <v>79</v>
      </c>
      <c r="AY432" s="235" t="s">
        <v>168</v>
      </c>
    </row>
    <row r="433" spans="2:65" s="1" customFormat="1" ht="16.5" customHeight="1">
      <c r="B433" s="35"/>
      <c r="C433" s="246" t="s">
        <v>663</v>
      </c>
      <c r="D433" s="246" t="s">
        <v>471</v>
      </c>
      <c r="E433" s="247" t="s">
        <v>664</v>
      </c>
      <c r="F433" s="248" t="s">
        <v>665</v>
      </c>
      <c r="G433" s="249" t="s">
        <v>121</v>
      </c>
      <c r="H433" s="250">
        <v>22.495</v>
      </c>
      <c r="I433" s="251"/>
      <c r="J433" s="252">
        <f>ROUND(I433*H433,2)</f>
        <v>0</v>
      </c>
      <c r="K433" s="248" t="s">
        <v>198</v>
      </c>
      <c r="L433" s="253"/>
      <c r="M433" s="254" t="s">
        <v>21</v>
      </c>
      <c r="N433" s="255" t="s">
        <v>44</v>
      </c>
      <c r="O433" s="64"/>
      <c r="P433" s="196">
        <f>O433*H433</f>
        <v>0</v>
      </c>
      <c r="Q433" s="196">
        <v>6E-05</v>
      </c>
      <c r="R433" s="196">
        <f>Q433*H433</f>
        <v>0.0013497000000000001</v>
      </c>
      <c r="S433" s="196">
        <v>0</v>
      </c>
      <c r="T433" s="197">
        <f>S433*H433</f>
        <v>0</v>
      </c>
      <c r="AR433" s="198" t="s">
        <v>357</v>
      </c>
      <c r="AT433" s="198" t="s">
        <v>471</v>
      </c>
      <c r="AU433" s="198" t="s">
        <v>81</v>
      </c>
      <c r="AY433" s="18" t="s">
        <v>168</v>
      </c>
      <c r="BE433" s="199">
        <f>IF(N433="základní",J433,0)</f>
        <v>0</v>
      </c>
      <c r="BF433" s="199">
        <f>IF(N433="snížená",J433,0)</f>
        <v>0</v>
      </c>
      <c r="BG433" s="199">
        <f>IF(N433="zákl. přenesená",J433,0)</f>
        <v>0</v>
      </c>
      <c r="BH433" s="199">
        <f>IF(N433="sníž. přenesená",J433,0)</f>
        <v>0</v>
      </c>
      <c r="BI433" s="199">
        <f>IF(N433="nulová",J433,0)</f>
        <v>0</v>
      </c>
      <c r="BJ433" s="18" t="s">
        <v>79</v>
      </c>
      <c r="BK433" s="199">
        <f>ROUND(I433*H433,2)</f>
        <v>0</v>
      </c>
      <c r="BL433" s="18" t="s">
        <v>263</v>
      </c>
      <c r="BM433" s="198" t="s">
        <v>666</v>
      </c>
    </row>
    <row r="434" spans="2:51" s="12" customFormat="1" ht="12">
      <c r="B434" s="203"/>
      <c r="C434" s="204"/>
      <c r="D434" s="200" t="s">
        <v>179</v>
      </c>
      <c r="E434" s="204"/>
      <c r="F434" s="206" t="s">
        <v>667</v>
      </c>
      <c r="G434" s="204"/>
      <c r="H434" s="207">
        <v>22.495</v>
      </c>
      <c r="I434" s="208"/>
      <c r="J434" s="204"/>
      <c r="K434" s="204"/>
      <c r="L434" s="209"/>
      <c r="M434" s="210"/>
      <c r="N434" s="211"/>
      <c r="O434" s="211"/>
      <c r="P434" s="211"/>
      <c r="Q434" s="211"/>
      <c r="R434" s="211"/>
      <c r="S434" s="211"/>
      <c r="T434" s="212"/>
      <c r="AT434" s="213" t="s">
        <v>179</v>
      </c>
      <c r="AU434" s="213" t="s">
        <v>81</v>
      </c>
      <c r="AV434" s="12" t="s">
        <v>81</v>
      </c>
      <c r="AW434" s="12" t="s">
        <v>4</v>
      </c>
      <c r="AX434" s="12" t="s">
        <v>79</v>
      </c>
      <c r="AY434" s="213" t="s">
        <v>168</v>
      </c>
    </row>
    <row r="435" spans="2:65" s="1" customFormat="1" ht="24" customHeight="1">
      <c r="B435" s="35"/>
      <c r="C435" s="187" t="s">
        <v>668</v>
      </c>
      <c r="D435" s="187" t="s">
        <v>170</v>
      </c>
      <c r="E435" s="188" t="s">
        <v>669</v>
      </c>
      <c r="F435" s="189" t="s">
        <v>670</v>
      </c>
      <c r="G435" s="190" t="s">
        <v>121</v>
      </c>
      <c r="H435" s="191">
        <v>9.5</v>
      </c>
      <c r="I435" s="192"/>
      <c r="J435" s="193">
        <f>ROUND(I435*H435,2)</f>
        <v>0</v>
      </c>
      <c r="K435" s="189" t="s">
        <v>198</v>
      </c>
      <c r="L435" s="39"/>
      <c r="M435" s="194" t="s">
        <v>21</v>
      </c>
      <c r="N435" s="195" t="s">
        <v>44</v>
      </c>
      <c r="O435" s="64"/>
      <c r="P435" s="196">
        <f>O435*H435</f>
        <v>0</v>
      </c>
      <c r="Q435" s="196">
        <v>0.0002</v>
      </c>
      <c r="R435" s="196">
        <f>Q435*H435</f>
        <v>0.0019</v>
      </c>
      <c r="S435" s="196">
        <v>0</v>
      </c>
      <c r="T435" s="197">
        <f>S435*H435</f>
        <v>0</v>
      </c>
      <c r="AR435" s="198" t="s">
        <v>263</v>
      </c>
      <c r="AT435" s="198" t="s">
        <v>170</v>
      </c>
      <c r="AU435" s="198" t="s">
        <v>81</v>
      </c>
      <c r="AY435" s="18" t="s">
        <v>168</v>
      </c>
      <c r="BE435" s="199">
        <f>IF(N435="základní",J435,0)</f>
        <v>0</v>
      </c>
      <c r="BF435" s="199">
        <f>IF(N435="snížená",J435,0)</f>
        <v>0</v>
      </c>
      <c r="BG435" s="199">
        <f>IF(N435="zákl. přenesená",J435,0)</f>
        <v>0</v>
      </c>
      <c r="BH435" s="199">
        <f>IF(N435="sníž. přenesená",J435,0)</f>
        <v>0</v>
      </c>
      <c r="BI435" s="199">
        <f>IF(N435="nulová",J435,0)</f>
        <v>0</v>
      </c>
      <c r="BJ435" s="18" t="s">
        <v>79</v>
      </c>
      <c r="BK435" s="199">
        <f>ROUND(I435*H435,2)</f>
        <v>0</v>
      </c>
      <c r="BL435" s="18" t="s">
        <v>263</v>
      </c>
      <c r="BM435" s="198" t="s">
        <v>671</v>
      </c>
    </row>
    <row r="436" spans="2:47" s="1" customFormat="1" ht="48.75">
      <c r="B436" s="35"/>
      <c r="C436" s="36"/>
      <c r="D436" s="200" t="s">
        <v>177</v>
      </c>
      <c r="E436" s="36"/>
      <c r="F436" s="201" t="s">
        <v>610</v>
      </c>
      <c r="G436" s="36"/>
      <c r="H436" s="36"/>
      <c r="I436" s="117"/>
      <c r="J436" s="36"/>
      <c r="K436" s="36"/>
      <c r="L436" s="39"/>
      <c r="M436" s="202"/>
      <c r="N436" s="64"/>
      <c r="O436" s="64"/>
      <c r="P436" s="64"/>
      <c r="Q436" s="64"/>
      <c r="R436" s="64"/>
      <c r="S436" s="64"/>
      <c r="T436" s="65"/>
      <c r="AT436" s="18" t="s">
        <v>177</v>
      </c>
      <c r="AU436" s="18" t="s">
        <v>81</v>
      </c>
    </row>
    <row r="437" spans="2:51" s="12" customFormat="1" ht="12">
      <c r="B437" s="203"/>
      <c r="C437" s="204"/>
      <c r="D437" s="200" t="s">
        <v>179</v>
      </c>
      <c r="E437" s="205" t="s">
        <v>21</v>
      </c>
      <c r="F437" s="206" t="s">
        <v>672</v>
      </c>
      <c r="G437" s="204"/>
      <c r="H437" s="207">
        <v>7.5</v>
      </c>
      <c r="I437" s="208"/>
      <c r="J437" s="204"/>
      <c r="K437" s="204"/>
      <c r="L437" s="209"/>
      <c r="M437" s="210"/>
      <c r="N437" s="211"/>
      <c r="O437" s="211"/>
      <c r="P437" s="211"/>
      <c r="Q437" s="211"/>
      <c r="R437" s="211"/>
      <c r="S437" s="211"/>
      <c r="T437" s="212"/>
      <c r="AT437" s="213" t="s">
        <v>179</v>
      </c>
      <c r="AU437" s="213" t="s">
        <v>81</v>
      </c>
      <c r="AV437" s="12" t="s">
        <v>81</v>
      </c>
      <c r="AW437" s="12" t="s">
        <v>34</v>
      </c>
      <c r="AX437" s="12" t="s">
        <v>73</v>
      </c>
      <c r="AY437" s="213" t="s">
        <v>168</v>
      </c>
    </row>
    <row r="438" spans="2:51" s="13" customFormat="1" ht="12">
      <c r="B438" s="214"/>
      <c r="C438" s="215"/>
      <c r="D438" s="200" t="s">
        <v>179</v>
      </c>
      <c r="E438" s="216" t="s">
        <v>21</v>
      </c>
      <c r="F438" s="217" t="s">
        <v>181</v>
      </c>
      <c r="G438" s="215"/>
      <c r="H438" s="218">
        <v>7.5</v>
      </c>
      <c r="I438" s="219"/>
      <c r="J438" s="215"/>
      <c r="K438" s="215"/>
      <c r="L438" s="220"/>
      <c r="M438" s="221"/>
      <c r="N438" s="222"/>
      <c r="O438" s="222"/>
      <c r="P438" s="222"/>
      <c r="Q438" s="222"/>
      <c r="R438" s="222"/>
      <c r="S438" s="222"/>
      <c r="T438" s="223"/>
      <c r="AT438" s="224" t="s">
        <v>179</v>
      </c>
      <c r="AU438" s="224" t="s">
        <v>81</v>
      </c>
      <c r="AV438" s="13" t="s">
        <v>89</v>
      </c>
      <c r="AW438" s="13" t="s">
        <v>34</v>
      </c>
      <c r="AX438" s="13" t="s">
        <v>73</v>
      </c>
      <c r="AY438" s="224" t="s">
        <v>168</v>
      </c>
    </row>
    <row r="439" spans="2:51" s="12" customFormat="1" ht="12">
      <c r="B439" s="203"/>
      <c r="C439" s="204"/>
      <c r="D439" s="200" t="s">
        <v>179</v>
      </c>
      <c r="E439" s="205" t="s">
        <v>21</v>
      </c>
      <c r="F439" s="206" t="s">
        <v>81</v>
      </c>
      <c r="G439" s="204"/>
      <c r="H439" s="207">
        <v>2</v>
      </c>
      <c r="I439" s="208"/>
      <c r="J439" s="204"/>
      <c r="K439" s="204"/>
      <c r="L439" s="209"/>
      <c r="M439" s="210"/>
      <c r="N439" s="211"/>
      <c r="O439" s="211"/>
      <c r="P439" s="211"/>
      <c r="Q439" s="211"/>
      <c r="R439" s="211"/>
      <c r="S439" s="211"/>
      <c r="T439" s="212"/>
      <c r="AT439" s="213" t="s">
        <v>179</v>
      </c>
      <c r="AU439" s="213" t="s">
        <v>81</v>
      </c>
      <c r="AV439" s="12" t="s">
        <v>81</v>
      </c>
      <c r="AW439" s="12" t="s">
        <v>34</v>
      </c>
      <c r="AX439" s="12" t="s">
        <v>73</v>
      </c>
      <c r="AY439" s="213" t="s">
        <v>168</v>
      </c>
    </row>
    <row r="440" spans="2:51" s="14" customFormat="1" ht="12">
      <c r="B440" s="225"/>
      <c r="C440" s="226"/>
      <c r="D440" s="200" t="s">
        <v>179</v>
      </c>
      <c r="E440" s="227" t="s">
        <v>21</v>
      </c>
      <c r="F440" s="228" t="s">
        <v>183</v>
      </c>
      <c r="G440" s="226"/>
      <c r="H440" s="229">
        <v>9.5</v>
      </c>
      <c r="I440" s="230"/>
      <c r="J440" s="226"/>
      <c r="K440" s="226"/>
      <c r="L440" s="231"/>
      <c r="M440" s="232"/>
      <c r="N440" s="233"/>
      <c r="O440" s="233"/>
      <c r="P440" s="233"/>
      <c r="Q440" s="233"/>
      <c r="R440" s="233"/>
      <c r="S440" s="233"/>
      <c r="T440" s="234"/>
      <c r="AT440" s="235" t="s">
        <v>179</v>
      </c>
      <c r="AU440" s="235" t="s">
        <v>81</v>
      </c>
      <c r="AV440" s="14" t="s">
        <v>175</v>
      </c>
      <c r="AW440" s="14" t="s">
        <v>34</v>
      </c>
      <c r="AX440" s="14" t="s">
        <v>79</v>
      </c>
      <c r="AY440" s="235" t="s">
        <v>168</v>
      </c>
    </row>
    <row r="441" spans="2:65" s="1" customFormat="1" ht="16.5" customHeight="1">
      <c r="B441" s="35"/>
      <c r="C441" s="246" t="s">
        <v>673</v>
      </c>
      <c r="D441" s="246" t="s">
        <v>471</v>
      </c>
      <c r="E441" s="247" t="s">
        <v>674</v>
      </c>
      <c r="F441" s="248" t="s">
        <v>675</v>
      </c>
      <c r="G441" s="249" t="s">
        <v>121</v>
      </c>
      <c r="H441" s="250">
        <v>10.45</v>
      </c>
      <c r="I441" s="251"/>
      <c r="J441" s="252">
        <f>ROUND(I441*H441,2)</f>
        <v>0</v>
      </c>
      <c r="K441" s="248" t="s">
        <v>198</v>
      </c>
      <c r="L441" s="253"/>
      <c r="M441" s="254" t="s">
        <v>21</v>
      </c>
      <c r="N441" s="255" t="s">
        <v>44</v>
      </c>
      <c r="O441" s="64"/>
      <c r="P441" s="196">
        <f>O441*H441</f>
        <v>0</v>
      </c>
      <c r="Q441" s="196">
        <v>6E-05</v>
      </c>
      <c r="R441" s="196">
        <f>Q441*H441</f>
        <v>0.000627</v>
      </c>
      <c r="S441" s="196">
        <v>0</v>
      </c>
      <c r="T441" s="197">
        <f>S441*H441</f>
        <v>0</v>
      </c>
      <c r="AR441" s="198" t="s">
        <v>357</v>
      </c>
      <c r="AT441" s="198" t="s">
        <v>471</v>
      </c>
      <c r="AU441" s="198" t="s">
        <v>81</v>
      </c>
      <c r="AY441" s="18" t="s">
        <v>168</v>
      </c>
      <c r="BE441" s="199">
        <f>IF(N441="základní",J441,0)</f>
        <v>0</v>
      </c>
      <c r="BF441" s="199">
        <f>IF(N441="snížená",J441,0)</f>
        <v>0</v>
      </c>
      <c r="BG441" s="199">
        <f>IF(N441="zákl. přenesená",J441,0)</f>
        <v>0</v>
      </c>
      <c r="BH441" s="199">
        <f>IF(N441="sníž. přenesená",J441,0)</f>
        <v>0</v>
      </c>
      <c r="BI441" s="199">
        <f>IF(N441="nulová",J441,0)</f>
        <v>0</v>
      </c>
      <c r="BJ441" s="18" t="s">
        <v>79</v>
      </c>
      <c r="BK441" s="199">
        <f>ROUND(I441*H441,2)</f>
        <v>0</v>
      </c>
      <c r="BL441" s="18" t="s">
        <v>263</v>
      </c>
      <c r="BM441" s="198" t="s">
        <v>676</v>
      </c>
    </row>
    <row r="442" spans="2:51" s="12" customFormat="1" ht="12">
      <c r="B442" s="203"/>
      <c r="C442" s="204"/>
      <c r="D442" s="200" t="s">
        <v>179</v>
      </c>
      <c r="E442" s="204"/>
      <c r="F442" s="206" t="s">
        <v>677</v>
      </c>
      <c r="G442" s="204"/>
      <c r="H442" s="207">
        <v>10.45</v>
      </c>
      <c r="I442" s="208"/>
      <c r="J442" s="204"/>
      <c r="K442" s="204"/>
      <c r="L442" s="209"/>
      <c r="M442" s="210"/>
      <c r="N442" s="211"/>
      <c r="O442" s="211"/>
      <c r="P442" s="211"/>
      <c r="Q442" s="211"/>
      <c r="R442" s="211"/>
      <c r="S442" s="211"/>
      <c r="T442" s="212"/>
      <c r="AT442" s="213" t="s">
        <v>179</v>
      </c>
      <c r="AU442" s="213" t="s">
        <v>81</v>
      </c>
      <c r="AV442" s="12" t="s">
        <v>81</v>
      </c>
      <c r="AW442" s="12" t="s">
        <v>4</v>
      </c>
      <c r="AX442" s="12" t="s">
        <v>79</v>
      </c>
      <c r="AY442" s="213" t="s">
        <v>168</v>
      </c>
    </row>
    <row r="443" spans="2:65" s="1" customFormat="1" ht="16.5" customHeight="1">
      <c r="B443" s="35"/>
      <c r="C443" s="187" t="s">
        <v>678</v>
      </c>
      <c r="D443" s="187" t="s">
        <v>170</v>
      </c>
      <c r="E443" s="188" t="s">
        <v>679</v>
      </c>
      <c r="F443" s="189" t="s">
        <v>680</v>
      </c>
      <c r="G443" s="190" t="s">
        <v>117</v>
      </c>
      <c r="H443" s="191">
        <v>60.72</v>
      </c>
      <c r="I443" s="192"/>
      <c r="J443" s="193">
        <f>ROUND(I443*H443,2)</f>
        <v>0</v>
      </c>
      <c r="K443" s="189" t="s">
        <v>174</v>
      </c>
      <c r="L443" s="39"/>
      <c r="M443" s="194" t="s">
        <v>21</v>
      </c>
      <c r="N443" s="195" t="s">
        <v>44</v>
      </c>
      <c r="O443" s="64"/>
      <c r="P443" s="196">
        <f>O443*H443</f>
        <v>0</v>
      </c>
      <c r="Q443" s="196">
        <v>0.0077</v>
      </c>
      <c r="R443" s="196">
        <f>Q443*H443</f>
        <v>0.467544</v>
      </c>
      <c r="S443" s="196">
        <v>0</v>
      </c>
      <c r="T443" s="197">
        <f>S443*H443</f>
        <v>0</v>
      </c>
      <c r="AR443" s="198" t="s">
        <v>263</v>
      </c>
      <c r="AT443" s="198" t="s">
        <v>170</v>
      </c>
      <c r="AU443" s="198" t="s">
        <v>81</v>
      </c>
      <c r="AY443" s="18" t="s">
        <v>168</v>
      </c>
      <c r="BE443" s="199">
        <f>IF(N443="základní",J443,0)</f>
        <v>0</v>
      </c>
      <c r="BF443" s="199">
        <f>IF(N443="snížená",J443,0)</f>
        <v>0</v>
      </c>
      <c r="BG443" s="199">
        <f>IF(N443="zákl. přenesená",J443,0)</f>
        <v>0</v>
      </c>
      <c r="BH443" s="199">
        <f>IF(N443="sníž. přenesená",J443,0)</f>
        <v>0</v>
      </c>
      <c r="BI443" s="199">
        <f>IF(N443="nulová",J443,0)</f>
        <v>0</v>
      </c>
      <c r="BJ443" s="18" t="s">
        <v>79</v>
      </c>
      <c r="BK443" s="199">
        <f>ROUND(I443*H443,2)</f>
        <v>0</v>
      </c>
      <c r="BL443" s="18" t="s">
        <v>263</v>
      </c>
      <c r="BM443" s="198" t="s">
        <v>681</v>
      </c>
    </row>
    <row r="444" spans="2:47" s="1" customFormat="1" ht="29.25">
      <c r="B444" s="35"/>
      <c r="C444" s="36"/>
      <c r="D444" s="200" t="s">
        <v>177</v>
      </c>
      <c r="E444" s="36"/>
      <c r="F444" s="201" t="s">
        <v>682</v>
      </c>
      <c r="G444" s="36"/>
      <c r="H444" s="36"/>
      <c r="I444" s="117"/>
      <c r="J444" s="36"/>
      <c r="K444" s="36"/>
      <c r="L444" s="39"/>
      <c r="M444" s="202"/>
      <c r="N444" s="64"/>
      <c r="O444" s="64"/>
      <c r="P444" s="64"/>
      <c r="Q444" s="64"/>
      <c r="R444" s="64"/>
      <c r="S444" s="64"/>
      <c r="T444" s="65"/>
      <c r="AT444" s="18" t="s">
        <v>177</v>
      </c>
      <c r="AU444" s="18" t="s">
        <v>81</v>
      </c>
    </row>
    <row r="445" spans="2:51" s="12" customFormat="1" ht="12">
      <c r="B445" s="203"/>
      <c r="C445" s="204"/>
      <c r="D445" s="200" t="s">
        <v>179</v>
      </c>
      <c r="E445" s="205" t="s">
        <v>21</v>
      </c>
      <c r="F445" s="206" t="s">
        <v>683</v>
      </c>
      <c r="G445" s="204"/>
      <c r="H445" s="207">
        <v>60.72</v>
      </c>
      <c r="I445" s="208"/>
      <c r="J445" s="204"/>
      <c r="K445" s="204"/>
      <c r="L445" s="209"/>
      <c r="M445" s="210"/>
      <c r="N445" s="211"/>
      <c r="O445" s="211"/>
      <c r="P445" s="211"/>
      <c r="Q445" s="211"/>
      <c r="R445" s="211"/>
      <c r="S445" s="211"/>
      <c r="T445" s="212"/>
      <c r="AT445" s="213" t="s">
        <v>179</v>
      </c>
      <c r="AU445" s="213" t="s">
        <v>81</v>
      </c>
      <c r="AV445" s="12" t="s">
        <v>81</v>
      </c>
      <c r="AW445" s="12" t="s">
        <v>34</v>
      </c>
      <c r="AX445" s="12" t="s">
        <v>73</v>
      </c>
      <c r="AY445" s="213" t="s">
        <v>168</v>
      </c>
    </row>
    <row r="446" spans="2:51" s="13" customFormat="1" ht="12">
      <c r="B446" s="214"/>
      <c r="C446" s="215"/>
      <c r="D446" s="200" t="s">
        <v>179</v>
      </c>
      <c r="E446" s="216" t="s">
        <v>21</v>
      </c>
      <c r="F446" s="217" t="s">
        <v>181</v>
      </c>
      <c r="G446" s="215"/>
      <c r="H446" s="218">
        <v>60.72</v>
      </c>
      <c r="I446" s="219"/>
      <c r="J446" s="215"/>
      <c r="K446" s="215"/>
      <c r="L446" s="220"/>
      <c r="M446" s="221"/>
      <c r="N446" s="222"/>
      <c r="O446" s="222"/>
      <c r="P446" s="222"/>
      <c r="Q446" s="222"/>
      <c r="R446" s="222"/>
      <c r="S446" s="222"/>
      <c r="T446" s="223"/>
      <c r="AT446" s="224" t="s">
        <v>179</v>
      </c>
      <c r="AU446" s="224" t="s">
        <v>81</v>
      </c>
      <c r="AV446" s="13" t="s">
        <v>89</v>
      </c>
      <c r="AW446" s="13" t="s">
        <v>34</v>
      </c>
      <c r="AX446" s="13" t="s">
        <v>79</v>
      </c>
      <c r="AY446" s="224" t="s">
        <v>168</v>
      </c>
    </row>
    <row r="447" spans="2:65" s="1" customFormat="1" ht="24" customHeight="1">
      <c r="B447" s="35"/>
      <c r="C447" s="187" t="s">
        <v>684</v>
      </c>
      <c r="D447" s="187" t="s">
        <v>170</v>
      </c>
      <c r="E447" s="188" t="s">
        <v>685</v>
      </c>
      <c r="F447" s="189" t="s">
        <v>686</v>
      </c>
      <c r="G447" s="190" t="s">
        <v>117</v>
      </c>
      <c r="H447" s="191">
        <v>121.44</v>
      </c>
      <c r="I447" s="192"/>
      <c r="J447" s="193">
        <f>ROUND(I447*H447,2)</f>
        <v>0</v>
      </c>
      <c r="K447" s="189" t="s">
        <v>174</v>
      </c>
      <c r="L447" s="39"/>
      <c r="M447" s="194" t="s">
        <v>21</v>
      </c>
      <c r="N447" s="195" t="s">
        <v>44</v>
      </c>
      <c r="O447" s="64"/>
      <c r="P447" s="196">
        <f>O447*H447</f>
        <v>0</v>
      </c>
      <c r="Q447" s="196">
        <v>0.00193</v>
      </c>
      <c r="R447" s="196">
        <f>Q447*H447</f>
        <v>0.2343792</v>
      </c>
      <c r="S447" s="196">
        <v>0</v>
      </c>
      <c r="T447" s="197">
        <f>S447*H447</f>
        <v>0</v>
      </c>
      <c r="AR447" s="198" t="s">
        <v>263</v>
      </c>
      <c r="AT447" s="198" t="s">
        <v>170</v>
      </c>
      <c r="AU447" s="198" t="s">
        <v>81</v>
      </c>
      <c r="AY447" s="18" t="s">
        <v>168</v>
      </c>
      <c r="BE447" s="199">
        <f>IF(N447="základní",J447,0)</f>
        <v>0</v>
      </c>
      <c r="BF447" s="199">
        <f>IF(N447="snížená",J447,0)</f>
        <v>0</v>
      </c>
      <c r="BG447" s="199">
        <f>IF(N447="zákl. přenesená",J447,0)</f>
        <v>0</v>
      </c>
      <c r="BH447" s="199">
        <f>IF(N447="sníž. přenesená",J447,0)</f>
        <v>0</v>
      </c>
      <c r="BI447" s="199">
        <f>IF(N447="nulová",J447,0)</f>
        <v>0</v>
      </c>
      <c r="BJ447" s="18" t="s">
        <v>79</v>
      </c>
      <c r="BK447" s="199">
        <f>ROUND(I447*H447,2)</f>
        <v>0</v>
      </c>
      <c r="BL447" s="18" t="s">
        <v>263</v>
      </c>
      <c r="BM447" s="198" t="s">
        <v>687</v>
      </c>
    </row>
    <row r="448" spans="2:47" s="1" customFormat="1" ht="29.25">
      <c r="B448" s="35"/>
      <c r="C448" s="36"/>
      <c r="D448" s="200" t="s">
        <v>177</v>
      </c>
      <c r="E448" s="36"/>
      <c r="F448" s="201" t="s">
        <v>682</v>
      </c>
      <c r="G448" s="36"/>
      <c r="H448" s="36"/>
      <c r="I448" s="117"/>
      <c r="J448" s="36"/>
      <c r="K448" s="36"/>
      <c r="L448" s="39"/>
      <c r="M448" s="202"/>
      <c r="N448" s="64"/>
      <c r="O448" s="64"/>
      <c r="P448" s="64"/>
      <c r="Q448" s="64"/>
      <c r="R448" s="64"/>
      <c r="S448" s="64"/>
      <c r="T448" s="65"/>
      <c r="AT448" s="18" t="s">
        <v>177</v>
      </c>
      <c r="AU448" s="18" t="s">
        <v>81</v>
      </c>
    </row>
    <row r="449" spans="2:51" s="12" customFormat="1" ht="12">
      <c r="B449" s="203"/>
      <c r="C449" s="204"/>
      <c r="D449" s="200" t="s">
        <v>179</v>
      </c>
      <c r="E449" s="205" t="s">
        <v>21</v>
      </c>
      <c r="F449" s="206" t="s">
        <v>688</v>
      </c>
      <c r="G449" s="204"/>
      <c r="H449" s="207">
        <v>121.44</v>
      </c>
      <c r="I449" s="208"/>
      <c r="J449" s="204"/>
      <c r="K449" s="204"/>
      <c r="L449" s="209"/>
      <c r="M449" s="210"/>
      <c r="N449" s="211"/>
      <c r="O449" s="211"/>
      <c r="P449" s="211"/>
      <c r="Q449" s="211"/>
      <c r="R449" s="211"/>
      <c r="S449" s="211"/>
      <c r="T449" s="212"/>
      <c r="AT449" s="213" t="s">
        <v>179</v>
      </c>
      <c r="AU449" s="213" t="s">
        <v>81</v>
      </c>
      <c r="AV449" s="12" t="s">
        <v>81</v>
      </c>
      <c r="AW449" s="12" t="s">
        <v>34</v>
      </c>
      <c r="AX449" s="12" t="s">
        <v>79</v>
      </c>
      <c r="AY449" s="213" t="s">
        <v>168</v>
      </c>
    </row>
    <row r="450" spans="2:65" s="1" customFormat="1" ht="24" customHeight="1">
      <c r="B450" s="35"/>
      <c r="C450" s="187" t="s">
        <v>689</v>
      </c>
      <c r="D450" s="187" t="s">
        <v>170</v>
      </c>
      <c r="E450" s="188" t="s">
        <v>690</v>
      </c>
      <c r="F450" s="189" t="s">
        <v>691</v>
      </c>
      <c r="G450" s="190" t="s">
        <v>173</v>
      </c>
      <c r="H450" s="191">
        <v>1.863</v>
      </c>
      <c r="I450" s="192"/>
      <c r="J450" s="193">
        <f>ROUND(I450*H450,2)</f>
        <v>0</v>
      </c>
      <c r="K450" s="189" t="s">
        <v>198</v>
      </c>
      <c r="L450" s="39"/>
      <c r="M450" s="194" t="s">
        <v>21</v>
      </c>
      <c r="N450" s="195" t="s">
        <v>44</v>
      </c>
      <c r="O450" s="64"/>
      <c r="P450" s="196">
        <f>O450*H450</f>
        <v>0</v>
      </c>
      <c r="Q450" s="196">
        <v>0</v>
      </c>
      <c r="R450" s="196">
        <f>Q450*H450</f>
        <v>0</v>
      </c>
      <c r="S450" s="196">
        <v>0</v>
      </c>
      <c r="T450" s="197">
        <f>S450*H450</f>
        <v>0</v>
      </c>
      <c r="AR450" s="198" t="s">
        <v>263</v>
      </c>
      <c r="AT450" s="198" t="s">
        <v>170</v>
      </c>
      <c r="AU450" s="198" t="s">
        <v>81</v>
      </c>
      <c r="AY450" s="18" t="s">
        <v>168</v>
      </c>
      <c r="BE450" s="199">
        <f>IF(N450="základní",J450,0)</f>
        <v>0</v>
      </c>
      <c r="BF450" s="199">
        <f>IF(N450="snížená",J450,0)</f>
        <v>0</v>
      </c>
      <c r="BG450" s="199">
        <f>IF(N450="zákl. přenesená",J450,0)</f>
        <v>0</v>
      </c>
      <c r="BH450" s="199">
        <f>IF(N450="sníž. přenesená",J450,0)</f>
        <v>0</v>
      </c>
      <c r="BI450" s="199">
        <f>IF(N450="nulová",J450,0)</f>
        <v>0</v>
      </c>
      <c r="BJ450" s="18" t="s">
        <v>79</v>
      </c>
      <c r="BK450" s="199">
        <f>ROUND(I450*H450,2)</f>
        <v>0</v>
      </c>
      <c r="BL450" s="18" t="s">
        <v>263</v>
      </c>
      <c r="BM450" s="198" t="s">
        <v>692</v>
      </c>
    </row>
    <row r="451" spans="2:47" s="1" customFormat="1" ht="78">
      <c r="B451" s="35"/>
      <c r="C451" s="36"/>
      <c r="D451" s="200" t="s">
        <v>177</v>
      </c>
      <c r="E451" s="36"/>
      <c r="F451" s="201" t="s">
        <v>455</v>
      </c>
      <c r="G451" s="36"/>
      <c r="H451" s="36"/>
      <c r="I451" s="117"/>
      <c r="J451" s="36"/>
      <c r="K451" s="36"/>
      <c r="L451" s="39"/>
      <c r="M451" s="202"/>
      <c r="N451" s="64"/>
      <c r="O451" s="64"/>
      <c r="P451" s="64"/>
      <c r="Q451" s="64"/>
      <c r="R451" s="64"/>
      <c r="S451" s="64"/>
      <c r="T451" s="65"/>
      <c r="AT451" s="18" t="s">
        <v>177</v>
      </c>
      <c r="AU451" s="18" t="s">
        <v>81</v>
      </c>
    </row>
    <row r="452" spans="2:65" s="1" customFormat="1" ht="24" customHeight="1">
      <c r="B452" s="35"/>
      <c r="C452" s="187" t="s">
        <v>693</v>
      </c>
      <c r="D452" s="187" t="s">
        <v>170</v>
      </c>
      <c r="E452" s="188" t="s">
        <v>694</v>
      </c>
      <c r="F452" s="189" t="s">
        <v>695</v>
      </c>
      <c r="G452" s="190" t="s">
        <v>173</v>
      </c>
      <c r="H452" s="191">
        <v>1.863</v>
      </c>
      <c r="I452" s="192"/>
      <c r="J452" s="193">
        <f>ROUND(I452*H452,2)</f>
        <v>0</v>
      </c>
      <c r="K452" s="189" t="s">
        <v>198</v>
      </c>
      <c r="L452" s="39"/>
      <c r="M452" s="194" t="s">
        <v>21</v>
      </c>
      <c r="N452" s="195" t="s">
        <v>44</v>
      </c>
      <c r="O452" s="64"/>
      <c r="P452" s="196">
        <f>O452*H452</f>
        <v>0</v>
      </c>
      <c r="Q452" s="196">
        <v>0</v>
      </c>
      <c r="R452" s="196">
        <f>Q452*H452</f>
        <v>0</v>
      </c>
      <c r="S452" s="196">
        <v>0</v>
      </c>
      <c r="T452" s="197">
        <f>S452*H452</f>
        <v>0</v>
      </c>
      <c r="AR452" s="198" t="s">
        <v>263</v>
      </c>
      <c r="AT452" s="198" t="s">
        <v>170</v>
      </c>
      <c r="AU452" s="198" t="s">
        <v>81</v>
      </c>
      <c r="AY452" s="18" t="s">
        <v>168</v>
      </c>
      <c r="BE452" s="199">
        <f>IF(N452="základní",J452,0)</f>
        <v>0</v>
      </c>
      <c r="BF452" s="199">
        <f>IF(N452="snížená",J452,0)</f>
        <v>0</v>
      </c>
      <c r="BG452" s="199">
        <f>IF(N452="zákl. přenesená",J452,0)</f>
        <v>0</v>
      </c>
      <c r="BH452" s="199">
        <f>IF(N452="sníž. přenesená",J452,0)</f>
        <v>0</v>
      </c>
      <c r="BI452" s="199">
        <f>IF(N452="nulová",J452,0)</f>
        <v>0</v>
      </c>
      <c r="BJ452" s="18" t="s">
        <v>79</v>
      </c>
      <c r="BK452" s="199">
        <f>ROUND(I452*H452,2)</f>
        <v>0</v>
      </c>
      <c r="BL452" s="18" t="s">
        <v>263</v>
      </c>
      <c r="BM452" s="198" t="s">
        <v>696</v>
      </c>
    </row>
    <row r="453" spans="2:47" s="1" customFormat="1" ht="78">
      <c r="B453" s="35"/>
      <c r="C453" s="36"/>
      <c r="D453" s="200" t="s">
        <v>177</v>
      </c>
      <c r="E453" s="36"/>
      <c r="F453" s="201" t="s">
        <v>455</v>
      </c>
      <c r="G453" s="36"/>
      <c r="H453" s="36"/>
      <c r="I453" s="117"/>
      <c r="J453" s="36"/>
      <c r="K453" s="36"/>
      <c r="L453" s="39"/>
      <c r="M453" s="202"/>
      <c r="N453" s="64"/>
      <c r="O453" s="64"/>
      <c r="P453" s="64"/>
      <c r="Q453" s="64"/>
      <c r="R453" s="64"/>
      <c r="S453" s="64"/>
      <c r="T453" s="65"/>
      <c r="AT453" s="18" t="s">
        <v>177</v>
      </c>
      <c r="AU453" s="18" t="s">
        <v>81</v>
      </c>
    </row>
    <row r="454" spans="2:63" s="11" customFormat="1" ht="22.9" customHeight="1">
      <c r="B454" s="171"/>
      <c r="C454" s="172"/>
      <c r="D454" s="173" t="s">
        <v>72</v>
      </c>
      <c r="E454" s="185" t="s">
        <v>697</v>
      </c>
      <c r="F454" s="185" t="s">
        <v>698</v>
      </c>
      <c r="G454" s="172"/>
      <c r="H454" s="172"/>
      <c r="I454" s="175"/>
      <c r="J454" s="186">
        <f>BK454</f>
        <v>0</v>
      </c>
      <c r="K454" s="172"/>
      <c r="L454" s="177"/>
      <c r="M454" s="178"/>
      <c r="N454" s="179"/>
      <c r="O454" s="179"/>
      <c r="P454" s="180">
        <f>SUM(P455:P467)</f>
        <v>0</v>
      </c>
      <c r="Q454" s="179"/>
      <c r="R454" s="180">
        <f>SUM(R455:R467)</f>
        <v>0</v>
      </c>
      <c r="S454" s="179"/>
      <c r="T454" s="181">
        <f>SUM(T455:T467)</f>
        <v>0.21764999999999998</v>
      </c>
      <c r="AR454" s="182" t="s">
        <v>81</v>
      </c>
      <c r="AT454" s="183" t="s">
        <v>72</v>
      </c>
      <c r="AU454" s="183" t="s">
        <v>79</v>
      </c>
      <c r="AY454" s="182" t="s">
        <v>168</v>
      </c>
      <c r="BK454" s="184">
        <f>SUM(BK455:BK467)</f>
        <v>0</v>
      </c>
    </row>
    <row r="455" spans="2:65" s="1" customFormat="1" ht="16.5" customHeight="1">
      <c r="B455" s="35"/>
      <c r="C455" s="187" t="s">
        <v>699</v>
      </c>
      <c r="D455" s="187" t="s">
        <v>170</v>
      </c>
      <c r="E455" s="188" t="s">
        <v>700</v>
      </c>
      <c r="F455" s="189" t="s">
        <v>701</v>
      </c>
      <c r="G455" s="190" t="s">
        <v>117</v>
      </c>
      <c r="H455" s="191">
        <v>68.24</v>
      </c>
      <c r="I455" s="192"/>
      <c r="J455" s="193">
        <f>ROUND(I455*H455,2)</f>
        <v>0</v>
      </c>
      <c r="K455" s="189" t="s">
        <v>198</v>
      </c>
      <c r="L455" s="39"/>
      <c r="M455" s="194" t="s">
        <v>21</v>
      </c>
      <c r="N455" s="195" t="s">
        <v>44</v>
      </c>
      <c r="O455" s="64"/>
      <c r="P455" s="196">
        <f>O455*H455</f>
        <v>0</v>
      </c>
      <c r="Q455" s="196">
        <v>0</v>
      </c>
      <c r="R455" s="196">
        <f>Q455*H455</f>
        <v>0</v>
      </c>
      <c r="S455" s="196">
        <v>0</v>
      </c>
      <c r="T455" s="197">
        <f>S455*H455</f>
        <v>0</v>
      </c>
      <c r="AR455" s="198" t="s">
        <v>263</v>
      </c>
      <c r="AT455" s="198" t="s">
        <v>170</v>
      </c>
      <c r="AU455" s="198" t="s">
        <v>81</v>
      </c>
      <c r="AY455" s="18" t="s">
        <v>168</v>
      </c>
      <c r="BE455" s="199">
        <f>IF(N455="základní",J455,0)</f>
        <v>0</v>
      </c>
      <c r="BF455" s="199">
        <f>IF(N455="snížená",J455,0)</f>
        <v>0</v>
      </c>
      <c r="BG455" s="199">
        <f>IF(N455="zákl. přenesená",J455,0)</f>
        <v>0</v>
      </c>
      <c r="BH455" s="199">
        <f>IF(N455="sníž. přenesená",J455,0)</f>
        <v>0</v>
      </c>
      <c r="BI455" s="199">
        <f>IF(N455="nulová",J455,0)</f>
        <v>0</v>
      </c>
      <c r="BJ455" s="18" t="s">
        <v>79</v>
      </c>
      <c r="BK455" s="199">
        <f>ROUND(I455*H455,2)</f>
        <v>0</v>
      </c>
      <c r="BL455" s="18" t="s">
        <v>263</v>
      </c>
      <c r="BM455" s="198" t="s">
        <v>702</v>
      </c>
    </row>
    <row r="456" spans="2:47" s="1" customFormat="1" ht="48.75">
      <c r="B456" s="35"/>
      <c r="C456" s="36"/>
      <c r="D456" s="200" t="s">
        <v>177</v>
      </c>
      <c r="E456" s="36"/>
      <c r="F456" s="201" t="s">
        <v>703</v>
      </c>
      <c r="G456" s="36"/>
      <c r="H456" s="36"/>
      <c r="I456" s="117"/>
      <c r="J456" s="36"/>
      <c r="K456" s="36"/>
      <c r="L456" s="39"/>
      <c r="M456" s="202"/>
      <c r="N456" s="64"/>
      <c r="O456" s="64"/>
      <c r="P456" s="64"/>
      <c r="Q456" s="64"/>
      <c r="R456" s="64"/>
      <c r="S456" s="64"/>
      <c r="T456" s="65"/>
      <c r="AT456" s="18" t="s">
        <v>177</v>
      </c>
      <c r="AU456" s="18" t="s">
        <v>81</v>
      </c>
    </row>
    <row r="457" spans="2:51" s="12" customFormat="1" ht="12">
      <c r="B457" s="203"/>
      <c r="C457" s="204"/>
      <c r="D457" s="200" t="s">
        <v>179</v>
      </c>
      <c r="E457" s="205" t="s">
        <v>21</v>
      </c>
      <c r="F457" s="206" t="s">
        <v>704</v>
      </c>
      <c r="G457" s="204"/>
      <c r="H457" s="207">
        <v>68.24</v>
      </c>
      <c r="I457" s="208"/>
      <c r="J457" s="204"/>
      <c r="K457" s="204"/>
      <c r="L457" s="209"/>
      <c r="M457" s="210"/>
      <c r="N457" s="211"/>
      <c r="O457" s="211"/>
      <c r="P457" s="211"/>
      <c r="Q457" s="211"/>
      <c r="R457" s="211"/>
      <c r="S457" s="211"/>
      <c r="T457" s="212"/>
      <c r="AT457" s="213" t="s">
        <v>179</v>
      </c>
      <c r="AU457" s="213" t="s">
        <v>81</v>
      </c>
      <c r="AV457" s="12" t="s">
        <v>81</v>
      </c>
      <c r="AW457" s="12" t="s">
        <v>34</v>
      </c>
      <c r="AX457" s="12" t="s">
        <v>79</v>
      </c>
      <c r="AY457" s="213" t="s">
        <v>168</v>
      </c>
    </row>
    <row r="458" spans="2:65" s="1" customFormat="1" ht="16.5" customHeight="1">
      <c r="B458" s="35"/>
      <c r="C458" s="187" t="s">
        <v>705</v>
      </c>
      <c r="D458" s="187" t="s">
        <v>170</v>
      </c>
      <c r="E458" s="188" t="s">
        <v>706</v>
      </c>
      <c r="F458" s="189" t="s">
        <v>707</v>
      </c>
      <c r="G458" s="190" t="s">
        <v>117</v>
      </c>
      <c r="H458" s="191">
        <v>68.24</v>
      </c>
      <c r="I458" s="192"/>
      <c r="J458" s="193">
        <f>ROUND(I458*H458,2)</f>
        <v>0</v>
      </c>
      <c r="K458" s="189" t="s">
        <v>198</v>
      </c>
      <c r="L458" s="39"/>
      <c r="M458" s="194" t="s">
        <v>21</v>
      </c>
      <c r="N458" s="195" t="s">
        <v>44</v>
      </c>
      <c r="O458" s="64"/>
      <c r="P458" s="196">
        <f>O458*H458</f>
        <v>0</v>
      </c>
      <c r="Q458" s="196">
        <v>0</v>
      </c>
      <c r="R458" s="196">
        <f>Q458*H458</f>
        <v>0</v>
      </c>
      <c r="S458" s="196">
        <v>0.003</v>
      </c>
      <c r="T458" s="197">
        <f>S458*H458</f>
        <v>0.20471999999999999</v>
      </c>
      <c r="AR458" s="198" t="s">
        <v>263</v>
      </c>
      <c r="AT458" s="198" t="s">
        <v>170</v>
      </c>
      <c r="AU458" s="198" t="s">
        <v>81</v>
      </c>
      <c r="AY458" s="18" t="s">
        <v>168</v>
      </c>
      <c r="BE458" s="199">
        <f>IF(N458="základní",J458,0)</f>
        <v>0</v>
      </c>
      <c r="BF458" s="199">
        <f>IF(N458="snížená",J458,0)</f>
        <v>0</v>
      </c>
      <c r="BG458" s="199">
        <f>IF(N458="zákl. přenesená",J458,0)</f>
        <v>0</v>
      </c>
      <c r="BH458" s="199">
        <f>IF(N458="sníž. přenesená",J458,0)</f>
        <v>0</v>
      </c>
      <c r="BI458" s="199">
        <f>IF(N458="nulová",J458,0)</f>
        <v>0</v>
      </c>
      <c r="BJ458" s="18" t="s">
        <v>79</v>
      </c>
      <c r="BK458" s="199">
        <f>ROUND(I458*H458,2)</f>
        <v>0</v>
      </c>
      <c r="BL458" s="18" t="s">
        <v>263</v>
      </c>
      <c r="BM458" s="198" t="s">
        <v>708</v>
      </c>
    </row>
    <row r="459" spans="2:51" s="15" customFormat="1" ht="12">
      <c r="B459" s="236"/>
      <c r="C459" s="237"/>
      <c r="D459" s="200" t="s">
        <v>179</v>
      </c>
      <c r="E459" s="238" t="s">
        <v>21</v>
      </c>
      <c r="F459" s="239" t="s">
        <v>559</v>
      </c>
      <c r="G459" s="237"/>
      <c r="H459" s="238" t="s">
        <v>21</v>
      </c>
      <c r="I459" s="240"/>
      <c r="J459" s="237"/>
      <c r="K459" s="237"/>
      <c r="L459" s="241"/>
      <c r="M459" s="242"/>
      <c r="N459" s="243"/>
      <c r="O459" s="243"/>
      <c r="P459" s="243"/>
      <c r="Q459" s="243"/>
      <c r="R459" s="243"/>
      <c r="S459" s="243"/>
      <c r="T459" s="244"/>
      <c r="AT459" s="245" t="s">
        <v>179</v>
      </c>
      <c r="AU459" s="245" t="s">
        <v>81</v>
      </c>
      <c r="AV459" s="15" t="s">
        <v>79</v>
      </c>
      <c r="AW459" s="15" t="s">
        <v>34</v>
      </c>
      <c r="AX459" s="15" t="s">
        <v>73</v>
      </c>
      <c r="AY459" s="245" t="s">
        <v>168</v>
      </c>
    </row>
    <row r="460" spans="2:51" s="15" customFormat="1" ht="12">
      <c r="B460" s="236"/>
      <c r="C460" s="237"/>
      <c r="D460" s="200" t="s">
        <v>179</v>
      </c>
      <c r="E460" s="238" t="s">
        <v>21</v>
      </c>
      <c r="F460" s="239" t="s">
        <v>709</v>
      </c>
      <c r="G460" s="237"/>
      <c r="H460" s="238" t="s">
        <v>21</v>
      </c>
      <c r="I460" s="240"/>
      <c r="J460" s="237"/>
      <c r="K460" s="237"/>
      <c r="L460" s="241"/>
      <c r="M460" s="242"/>
      <c r="N460" s="243"/>
      <c r="O460" s="243"/>
      <c r="P460" s="243"/>
      <c r="Q460" s="243"/>
      <c r="R460" s="243"/>
      <c r="S460" s="243"/>
      <c r="T460" s="244"/>
      <c r="AT460" s="245" t="s">
        <v>179</v>
      </c>
      <c r="AU460" s="245" t="s">
        <v>81</v>
      </c>
      <c r="AV460" s="15" t="s">
        <v>79</v>
      </c>
      <c r="AW460" s="15" t="s">
        <v>34</v>
      </c>
      <c r="AX460" s="15" t="s">
        <v>73</v>
      </c>
      <c r="AY460" s="245" t="s">
        <v>168</v>
      </c>
    </row>
    <row r="461" spans="2:51" s="12" customFormat="1" ht="12">
      <c r="B461" s="203"/>
      <c r="C461" s="204"/>
      <c r="D461" s="200" t="s">
        <v>179</v>
      </c>
      <c r="E461" s="205" t="s">
        <v>21</v>
      </c>
      <c r="F461" s="206" t="s">
        <v>560</v>
      </c>
      <c r="G461" s="204"/>
      <c r="H461" s="207">
        <v>68.24</v>
      </c>
      <c r="I461" s="208"/>
      <c r="J461" s="204"/>
      <c r="K461" s="204"/>
      <c r="L461" s="209"/>
      <c r="M461" s="210"/>
      <c r="N461" s="211"/>
      <c r="O461" s="211"/>
      <c r="P461" s="211"/>
      <c r="Q461" s="211"/>
      <c r="R461" s="211"/>
      <c r="S461" s="211"/>
      <c r="T461" s="212"/>
      <c r="AT461" s="213" t="s">
        <v>179</v>
      </c>
      <c r="AU461" s="213" t="s">
        <v>81</v>
      </c>
      <c r="AV461" s="12" t="s">
        <v>81</v>
      </c>
      <c r="AW461" s="12" t="s">
        <v>34</v>
      </c>
      <c r="AX461" s="12" t="s">
        <v>73</v>
      </c>
      <c r="AY461" s="213" t="s">
        <v>168</v>
      </c>
    </row>
    <row r="462" spans="2:51" s="13" customFormat="1" ht="12">
      <c r="B462" s="214"/>
      <c r="C462" s="215"/>
      <c r="D462" s="200" t="s">
        <v>179</v>
      </c>
      <c r="E462" s="216" t="s">
        <v>21</v>
      </c>
      <c r="F462" s="217" t="s">
        <v>181</v>
      </c>
      <c r="G462" s="215"/>
      <c r="H462" s="218">
        <v>68.24</v>
      </c>
      <c r="I462" s="219"/>
      <c r="J462" s="215"/>
      <c r="K462" s="215"/>
      <c r="L462" s="220"/>
      <c r="M462" s="221"/>
      <c r="N462" s="222"/>
      <c r="O462" s="222"/>
      <c r="P462" s="222"/>
      <c r="Q462" s="222"/>
      <c r="R462" s="222"/>
      <c r="S462" s="222"/>
      <c r="T462" s="223"/>
      <c r="AT462" s="224" t="s">
        <v>179</v>
      </c>
      <c r="AU462" s="224" t="s">
        <v>81</v>
      </c>
      <c r="AV462" s="13" t="s">
        <v>89</v>
      </c>
      <c r="AW462" s="13" t="s">
        <v>34</v>
      </c>
      <c r="AX462" s="13" t="s">
        <v>73</v>
      </c>
      <c r="AY462" s="224" t="s">
        <v>168</v>
      </c>
    </row>
    <row r="463" spans="2:51" s="14" customFormat="1" ht="12">
      <c r="B463" s="225"/>
      <c r="C463" s="226"/>
      <c r="D463" s="200" t="s">
        <v>179</v>
      </c>
      <c r="E463" s="227" t="s">
        <v>21</v>
      </c>
      <c r="F463" s="228" t="s">
        <v>183</v>
      </c>
      <c r="G463" s="226"/>
      <c r="H463" s="229">
        <v>68.24</v>
      </c>
      <c r="I463" s="230"/>
      <c r="J463" s="226"/>
      <c r="K463" s="226"/>
      <c r="L463" s="231"/>
      <c r="M463" s="232"/>
      <c r="N463" s="233"/>
      <c r="O463" s="233"/>
      <c r="P463" s="233"/>
      <c r="Q463" s="233"/>
      <c r="R463" s="233"/>
      <c r="S463" s="233"/>
      <c r="T463" s="234"/>
      <c r="AT463" s="235" t="s">
        <v>179</v>
      </c>
      <c r="AU463" s="235" t="s">
        <v>81</v>
      </c>
      <c r="AV463" s="14" t="s">
        <v>175</v>
      </c>
      <c r="AW463" s="14" t="s">
        <v>34</v>
      </c>
      <c r="AX463" s="14" t="s">
        <v>79</v>
      </c>
      <c r="AY463" s="235" t="s">
        <v>168</v>
      </c>
    </row>
    <row r="464" spans="2:65" s="1" customFormat="1" ht="16.5" customHeight="1">
      <c r="B464" s="35"/>
      <c r="C464" s="187" t="s">
        <v>710</v>
      </c>
      <c r="D464" s="187" t="s">
        <v>170</v>
      </c>
      <c r="E464" s="188" t="s">
        <v>711</v>
      </c>
      <c r="F464" s="189" t="s">
        <v>712</v>
      </c>
      <c r="G464" s="190" t="s">
        <v>121</v>
      </c>
      <c r="H464" s="191">
        <v>43.1</v>
      </c>
      <c r="I464" s="192"/>
      <c r="J464" s="193">
        <f>ROUND(I464*H464,2)</f>
        <v>0</v>
      </c>
      <c r="K464" s="189" t="s">
        <v>198</v>
      </c>
      <c r="L464" s="39"/>
      <c r="M464" s="194" t="s">
        <v>21</v>
      </c>
      <c r="N464" s="195" t="s">
        <v>44</v>
      </c>
      <c r="O464" s="64"/>
      <c r="P464" s="196">
        <f>O464*H464</f>
        <v>0</v>
      </c>
      <c r="Q464" s="196">
        <v>0</v>
      </c>
      <c r="R464" s="196">
        <f>Q464*H464</f>
        <v>0</v>
      </c>
      <c r="S464" s="196">
        <v>0.0003</v>
      </c>
      <c r="T464" s="197">
        <f>S464*H464</f>
        <v>0.012929999999999999</v>
      </c>
      <c r="AR464" s="198" t="s">
        <v>263</v>
      </c>
      <c r="AT464" s="198" t="s">
        <v>170</v>
      </c>
      <c r="AU464" s="198" t="s">
        <v>81</v>
      </c>
      <c r="AY464" s="18" t="s">
        <v>168</v>
      </c>
      <c r="BE464" s="199">
        <f>IF(N464="základní",J464,0)</f>
        <v>0</v>
      </c>
      <c r="BF464" s="199">
        <f>IF(N464="snížená",J464,0)</f>
        <v>0</v>
      </c>
      <c r="BG464" s="199">
        <f>IF(N464="zákl. přenesená",J464,0)</f>
        <v>0</v>
      </c>
      <c r="BH464" s="199">
        <f>IF(N464="sníž. přenesená",J464,0)</f>
        <v>0</v>
      </c>
      <c r="BI464" s="199">
        <f>IF(N464="nulová",J464,0)</f>
        <v>0</v>
      </c>
      <c r="BJ464" s="18" t="s">
        <v>79</v>
      </c>
      <c r="BK464" s="199">
        <f>ROUND(I464*H464,2)</f>
        <v>0</v>
      </c>
      <c r="BL464" s="18" t="s">
        <v>263</v>
      </c>
      <c r="BM464" s="198" t="s">
        <v>713</v>
      </c>
    </row>
    <row r="465" spans="2:51" s="15" customFormat="1" ht="12">
      <c r="B465" s="236"/>
      <c r="C465" s="237"/>
      <c r="D465" s="200" t="s">
        <v>179</v>
      </c>
      <c r="E465" s="238" t="s">
        <v>21</v>
      </c>
      <c r="F465" s="239" t="s">
        <v>714</v>
      </c>
      <c r="G465" s="237"/>
      <c r="H465" s="238" t="s">
        <v>21</v>
      </c>
      <c r="I465" s="240"/>
      <c r="J465" s="237"/>
      <c r="K465" s="237"/>
      <c r="L465" s="241"/>
      <c r="M465" s="242"/>
      <c r="N465" s="243"/>
      <c r="O465" s="243"/>
      <c r="P465" s="243"/>
      <c r="Q465" s="243"/>
      <c r="R465" s="243"/>
      <c r="S465" s="243"/>
      <c r="T465" s="244"/>
      <c r="AT465" s="245" t="s">
        <v>179</v>
      </c>
      <c r="AU465" s="245" t="s">
        <v>81</v>
      </c>
      <c r="AV465" s="15" t="s">
        <v>79</v>
      </c>
      <c r="AW465" s="15" t="s">
        <v>34</v>
      </c>
      <c r="AX465" s="15" t="s">
        <v>73</v>
      </c>
      <c r="AY465" s="245" t="s">
        <v>168</v>
      </c>
    </row>
    <row r="466" spans="2:51" s="12" customFormat="1" ht="12">
      <c r="B466" s="203"/>
      <c r="C466" s="204"/>
      <c r="D466" s="200" t="s">
        <v>179</v>
      </c>
      <c r="E466" s="205" t="s">
        <v>21</v>
      </c>
      <c r="F466" s="206" t="s">
        <v>715</v>
      </c>
      <c r="G466" s="204"/>
      <c r="H466" s="207">
        <v>43.1</v>
      </c>
      <c r="I466" s="208"/>
      <c r="J466" s="204"/>
      <c r="K466" s="204"/>
      <c r="L466" s="209"/>
      <c r="M466" s="210"/>
      <c r="N466" s="211"/>
      <c r="O466" s="211"/>
      <c r="P466" s="211"/>
      <c r="Q466" s="211"/>
      <c r="R466" s="211"/>
      <c r="S466" s="211"/>
      <c r="T466" s="212"/>
      <c r="AT466" s="213" t="s">
        <v>179</v>
      </c>
      <c r="AU466" s="213" t="s">
        <v>81</v>
      </c>
      <c r="AV466" s="12" t="s">
        <v>81</v>
      </c>
      <c r="AW466" s="12" t="s">
        <v>34</v>
      </c>
      <c r="AX466" s="12" t="s">
        <v>73</v>
      </c>
      <c r="AY466" s="213" t="s">
        <v>168</v>
      </c>
    </row>
    <row r="467" spans="2:51" s="13" customFormat="1" ht="12">
      <c r="B467" s="214"/>
      <c r="C467" s="215"/>
      <c r="D467" s="200" t="s">
        <v>179</v>
      </c>
      <c r="E467" s="216" t="s">
        <v>21</v>
      </c>
      <c r="F467" s="217" t="s">
        <v>181</v>
      </c>
      <c r="G467" s="215"/>
      <c r="H467" s="218">
        <v>43.1</v>
      </c>
      <c r="I467" s="219"/>
      <c r="J467" s="215"/>
      <c r="K467" s="215"/>
      <c r="L467" s="220"/>
      <c r="M467" s="221"/>
      <c r="N467" s="222"/>
      <c r="O467" s="222"/>
      <c r="P467" s="222"/>
      <c r="Q467" s="222"/>
      <c r="R467" s="222"/>
      <c r="S467" s="222"/>
      <c r="T467" s="223"/>
      <c r="AT467" s="224" t="s">
        <v>179</v>
      </c>
      <c r="AU467" s="224" t="s">
        <v>81</v>
      </c>
      <c r="AV467" s="13" t="s">
        <v>89</v>
      </c>
      <c r="AW467" s="13" t="s">
        <v>34</v>
      </c>
      <c r="AX467" s="13" t="s">
        <v>79</v>
      </c>
      <c r="AY467" s="224" t="s">
        <v>168</v>
      </c>
    </row>
    <row r="468" spans="2:63" s="11" customFormat="1" ht="22.9" customHeight="1">
      <c r="B468" s="171"/>
      <c r="C468" s="172"/>
      <c r="D468" s="173" t="s">
        <v>72</v>
      </c>
      <c r="E468" s="185" t="s">
        <v>716</v>
      </c>
      <c r="F468" s="185" t="s">
        <v>717</v>
      </c>
      <c r="G468" s="172"/>
      <c r="H468" s="172"/>
      <c r="I468" s="175"/>
      <c r="J468" s="186">
        <f>BK468</f>
        <v>0</v>
      </c>
      <c r="K468" s="172"/>
      <c r="L468" s="177"/>
      <c r="M468" s="178"/>
      <c r="N468" s="179"/>
      <c r="O468" s="179"/>
      <c r="P468" s="180">
        <f>SUM(P469:P475)</f>
        <v>0</v>
      </c>
      <c r="Q468" s="179"/>
      <c r="R468" s="180">
        <f>SUM(R469:R475)</f>
        <v>0.1147608</v>
      </c>
      <c r="S468" s="179"/>
      <c r="T468" s="181">
        <f>SUM(T469:T475)</f>
        <v>0</v>
      </c>
      <c r="AR468" s="182" t="s">
        <v>81</v>
      </c>
      <c r="AT468" s="183" t="s">
        <v>72</v>
      </c>
      <c r="AU468" s="183" t="s">
        <v>79</v>
      </c>
      <c r="AY468" s="182" t="s">
        <v>168</v>
      </c>
      <c r="BK468" s="184">
        <f>SUM(BK469:BK475)</f>
        <v>0</v>
      </c>
    </row>
    <row r="469" spans="2:65" s="1" customFormat="1" ht="16.5" customHeight="1">
      <c r="B469" s="35"/>
      <c r="C469" s="187" t="s">
        <v>718</v>
      </c>
      <c r="D469" s="187" t="s">
        <v>170</v>
      </c>
      <c r="E469" s="188" t="s">
        <v>719</v>
      </c>
      <c r="F469" s="189" t="s">
        <v>720</v>
      </c>
      <c r="G469" s="190" t="s">
        <v>117</v>
      </c>
      <c r="H469" s="191">
        <v>60.72</v>
      </c>
      <c r="I469" s="192"/>
      <c r="J469" s="193">
        <f>ROUND(I469*H469,2)</f>
        <v>0</v>
      </c>
      <c r="K469" s="189" t="s">
        <v>21</v>
      </c>
      <c r="L469" s="39"/>
      <c r="M469" s="194" t="s">
        <v>21</v>
      </c>
      <c r="N469" s="195" t="s">
        <v>44</v>
      </c>
      <c r="O469" s="64"/>
      <c r="P469" s="196">
        <f>O469*H469</f>
        <v>0</v>
      </c>
      <c r="Q469" s="196">
        <v>0.00189</v>
      </c>
      <c r="R469" s="196">
        <f>Q469*H469</f>
        <v>0.1147608</v>
      </c>
      <c r="S469" s="196">
        <v>0</v>
      </c>
      <c r="T469" s="197">
        <f>S469*H469</f>
        <v>0</v>
      </c>
      <c r="AR469" s="198" t="s">
        <v>263</v>
      </c>
      <c r="AT469" s="198" t="s">
        <v>170</v>
      </c>
      <c r="AU469" s="198" t="s">
        <v>81</v>
      </c>
      <c r="AY469" s="18" t="s">
        <v>168</v>
      </c>
      <c r="BE469" s="199">
        <f>IF(N469="základní",J469,0)</f>
        <v>0</v>
      </c>
      <c r="BF469" s="199">
        <f>IF(N469="snížená",J469,0)</f>
        <v>0</v>
      </c>
      <c r="BG469" s="199">
        <f>IF(N469="zákl. přenesená",J469,0)</f>
        <v>0</v>
      </c>
      <c r="BH469" s="199">
        <f>IF(N469="sníž. přenesená",J469,0)</f>
        <v>0</v>
      </c>
      <c r="BI469" s="199">
        <f>IF(N469="nulová",J469,0)</f>
        <v>0</v>
      </c>
      <c r="BJ469" s="18" t="s">
        <v>79</v>
      </c>
      <c r="BK469" s="199">
        <f>ROUND(I469*H469,2)</f>
        <v>0</v>
      </c>
      <c r="BL469" s="18" t="s">
        <v>263</v>
      </c>
      <c r="BM469" s="198" t="s">
        <v>721</v>
      </c>
    </row>
    <row r="470" spans="2:47" s="1" customFormat="1" ht="29.25">
      <c r="B470" s="35"/>
      <c r="C470" s="36"/>
      <c r="D470" s="200" t="s">
        <v>309</v>
      </c>
      <c r="E470" s="36"/>
      <c r="F470" s="201" t="s">
        <v>722</v>
      </c>
      <c r="G470" s="36"/>
      <c r="H470" s="36"/>
      <c r="I470" s="117"/>
      <c r="J470" s="36"/>
      <c r="K470" s="36"/>
      <c r="L470" s="39"/>
      <c r="M470" s="202"/>
      <c r="N470" s="64"/>
      <c r="O470" s="64"/>
      <c r="P470" s="64"/>
      <c r="Q470" s="64"/>
      <c r="R470" s="64"/>
      <c r="S470" s="64"/>
      <c r="T470" s="65"/>
      <c r="AT470" s="18" t="s">
        <v>309</v>
      </c>
      <c r="AU470" s="18" t="s">
        <v>81</v>
      </c>
    </row>
    <row r="471" spans="2:51" s="12" customFormat="1" ht="12">
      <c r="B471" s="203"/>
      <c r="C471" s="204"/>
      <c r="D471" s="200" t="s">
        <v>179</v>
      </c>
      <c r="E471" s="205" t="s">
        <v>21</v>
      </c>
      <c r="F471" s="206" t="s">
        <v>291</v>
      </c>
      <c r="G471" s="204"/>
      <c r="H471" s="207">
        <v>60.72</v>
      </c>
      <c r="I471" s="208"/>
      <c r="J471" s="204"/>
      <c r="K471" s="204"/>
      <c r="L471" s="209"/>
      <c r="M471" s="210"/>
      <c r="N471" s="211"/>
      <c r="O471" s="211"/>
      <c r="P471" s="211"/>
      <c r="Q471" s="211"/>
      <c r="R471" s="211"/>
      <c r="S471" s="211"/>
      <c r="T471" s="212"/>
      <c r="AT471" s="213" t="s">
        <v>179</v>
      </c>
      <c r="AU471" s="213" t="s">
        <v>81</v>
      </c>
      <c r="AV471" s="12" t="s">
        <v>81</v>
      </c>
      <c r="AW471" s="12" t="s">
        <v>34</v>
      </c>
      <c r="AX471" s="12" t="s">
        <v>79</v>
      </c>
      <c r="AY471" s="213" t="s">
        <v>168</v>
      </c>
    </row>
    <row r="472" spans="2:65" s="1" customFormat="1" ht="24" customHeight="1">
      <c r="B472" s="35"/>
      <c r="C472" s="187" t="s">
        <v>723</v>
      </c>
      <c r="D472" s="187" t="s">
        <v>170</v>
      </c>
      <c r="E472" s="188" t="s">
        <v>724</v>
      </c>
      <c r="F472" s="189" t="s">
        <v>725</v>
      </c>
      <c r="G472" s="190" t="s">
        <v>173</v>
      </c>
      <c r="H472" s="191">
        <v>0.115</v>
      </c>
      <c r="I472" s="192"/>
      <c r="J472" s="193">
        <f>ROUND(I472*H472,2)</f>
        <v>0</v>
      </c>
      <c r="K472" s="189" t="s">
        <v>198</v>
      </c>
      <c r="L472" s="39"/>
      <c r="M472" s="194" t="s">
        <v>21</v>
      </c>
      <c r="N472" s="195" t="s">
        <v>44</v>
      </c>
      <c r="O472" s="64"/>
      <c r="P472" s="196">
        <f>O472*H472</f>
        <v>0</v>
      </c>
      <c r="Q472" s="196">
        <v>0</v>
      </c>
      <c r="R472" s="196">
        <f>Q472*H472</f>
        <v>0</v>
      </c>
      <c r="S472" s="196">
        <v>0</v>
      </c>
      <c r="T472" s="197">
        <f>S472*H472</f>
        <v>0</v>
      </c>
      <c r="AR472" s="198" t="s">
        <v>263</v>
      </c>
      <c r="AT472" s="198" t="s">
        <v>170</v>
      </c>
      <c r="AU472" s="198" t="s">
        <v>81</v>
      </c>
      <c r="AY472" s="18" t="s">
        <v>168</v>
      </c>
      <c r="BE472" s="199">
        <f>IF(N472="základní",J472,0)</f>
        <v>0</v>
      </c>
      <c r="BF472" s="199">
        <f>IF(N472="snížená",J472,0)</f>
        <v>0</v>
      </c>
      <c r="BG472" s="199">
        <f>IF(N472="zákl. přenesená",J472,0)</f>
        <v>0</v>
      </c>
      <c r="BH472" s="199">
        <f>IF(N472="sníž. přenesená",J472,0)</f>
        <v>0</v>
      </c>
      <c r="BI472" s="199">
        <f>IF(N472="nulová",J472,0)</f>
        <v>0</v>
      </c>
      <c r="BJ472" s="18" t="s">
        <v>79</v>
      </c>
      <c r="BK472" s="199">
        <f>ROUND(I472*H472,2)</f>
        <v>0</v>
      </c>
      <c r="BL472" s="18" t="s">
        <v>263</v>
      </c>
      <c r="BM472" s="198" t="s">
        <v>726</v>
      </c>
    </row>
    <row r="473" spans="2:47" s="1" customFormat="1" ht="78">
      <c r="B473" s="35"/>
      <c r="C473" s="36"/>
      <c r="D473" s="200" t="s">
        <v>177</v>
      </c>
      <c r="E473" s="36"/>
      <c r="F473" s="201" t="s">
        <v>593</v>
      </c>
      <c r="G473" s="36"/>
      <c r="H473" s="36"/>
      <c r="I473" s="117"/>
      <c r="J473" s="36"/>
      <c r="K473" s="36"/>
      <c r="L473" s="39"/>
      <c r="M473" s="202"/>
      <c r="N473" s="64"/>
      <c r="O473" s="64"/>
      <c r="P473" s="64"/>
      <c r="Q473" s="64"/>
      <c r="R473" s="64"/>
      <c r="S473" s="64"/>
      <c r="T473" s="65"/>
      <c r="AT473" s="18" t="s">
        <v>177</v>
      </c>
      <c r="AU473" s="18" t="s">
        <v>81</v>
      </c>
    </row>
    <row r="474" spans="2:65" s="1" customFormat="1" ht="24" customHeight="1">
      <c r="B474" s="35"/>
      <c r="C474" s="187" t="s">
        <v>727</v>
      </c>
      <c r="D474" s="187" t="s">
        <v>170</v>
      </c>
      <c r="E474" s="188" t="s">
        <v>728</v>
      </c>
      <c r="F474" s="189" t="s">
        <v>729</v>
      </c>
      <c r="G474" s="190" t="s">
        <v>173</v>
      </c>
      <c r="H474" s="191">
        <v>0.115</v>
      </c>
      <c r="I474" s="192"/>
      <c r="J474" s="193">
        <f>ROUND(I474*H474,2)</f>
        <v>0</v>
      </c>
      <c r="K474" s="189" t="s">
        <v>198</v>
      </c>
      <c r="L474" s="39"/>
      <c r="M474" s="194" t="s">
        <v>21</v>
      </c>
      <c r="N474" s="195" t="s">
        <v>44</v>
      </c>
      <c r="O474" s="64"/>
      <c r="P474" s="196">
        <f>O474*H474</f>
        <v>0</v>
      </c>
      <c r="Q474" s="196">
        <v>0</v>
      </c>
      <c r="R474" s="196">
        <f>Q474*H474</f>
        <v>0</v>
      </c>
      <c r="S474" s="196">
        <v>0</v>
      </c>
      <c r="T474" s="197">
        <f>S474*H474</f>
        <v>0</v>
      </c>
      <c r="AR474" s="198" t="s">
        <v>263</v>
      </c>
      <c r="AT474" s="198" t="s">
        <v>170</v>
      </c>
      <c r="AU474" s="198" t="s">
        <v>81</v>
      </c>
      <c r="AY474" s="18" t="s">
        <v>168</v>
      </c>
      <c r="BE474" s="199">
        <f>IF(N474="základní",J474,0)</f>
        <v>0</v>
      </c>
      <c r="BF474" s="199">
        <f>IF(N474="snížená",J474,0)</f>
        <v>0</v>
      </c>
      <c r="BG474" s="199">
        <f>IF(N474="zákl. přenesená",J474,0)</f>
        <v>0</v>
      </c>
      <c r="BH474" s="199">
        <f>IF(N474="sníž. přenesená",J474,0)</f>
        <v>0</v>
      </c>
      <c r="BI474" s="199">
        <f>IF(N474="nulová",J474,0)</f>
        <v>0</v>
      </c>
      <c r="BJ474" s="18" t="s">
        <v>79</v>
      </c>
      <c r="BK474" s="199">
        <f>ROUND(I474*H474,2)</f>
        <v>0</v>
      </c>
      <c r="BL474" s="18" t="s">
        <v>263</v>
      </c>
      <c r="BM474" s="198" t="s">
        <v>730</v>
      </c>
    </row>
    <row r="475" spans="2:47" s="1" customFormat="1" ht="78">
      <c r="B475" s="35"/>
      <c r="C475" s="36"/>
      <c r="D475" s="200" t="s">
        <v>177</v>
      </c>
      <c r="E475" s="36"/>
      <c r="F475" s="201" t="s">
        <v>593</v>
      </c>
      <c r="G475" s="36"/>
      <c r="H475" s="36"/>
      <c r="I475" s="117"/>
      <c r="J475" s="36"/>
      <c r="K475" s="36"/>
      <c r="L475" s="39"/>
      <c r="M475" s="202"/>
      <c r="N475" s="64"/>
      <c r="O475" s="64"/>
      <c r="P475" s="64"/>
      <c r="Q475" s="64"/>
      <c r="R475" s="64"/>
      <c r="S475" s="64"/>
      <c r="T475" s="65"/>
      <c r="AT475" s="18" t="s">
        <v>177</v>
      </c>
      <c r="AU475" s="18" t="s">
        <v>81</v>
      </c>
    </row>
    <row r="476" spans="2:63" s="11" customFormat="1" ht="22.9" customHeight="1">
      <c r="B476" s="171"/>
      <c r="C476" s="172"/>
      <c r="D476" s="173" t="s">
        <v>72</v>
      </c>
      <c r="E476" s="185" t="s">
        <v>731</v>
      </c>
      <c r="F476" s="185" t="s">
        <v>732</v>
      </c>
      <c r="G476" s="172"/>
      <c r="H476" s="172"/>
      <c r="I476" s="175"/>
      <c r="J476" s="186">
        <f>BK476</f>
        <v>0</v>
      </c>
      <c r="K476" s="172"/>
      <c r="L476" s="177"/>
      <c r="M476" s="178"/>
      <c r="N476" s="179"/>
      <c r="O476" s="179"/>
      <c r="P476" s="180">
        <f>SUM(P477:P486)</f>
        <v>0</v>
      </c>
      <c r="Q476" s="179"/>
      <c r="R476" s="180">
        <f>SUM(R477:R486)</f>
        <v>0.012479999999999998</v>
      </c>
      <c r="S476" s="179"/>
      <c r="T476" s="181">
        <f>SUM(T477:T486)</f>
        <v>0</v>
      </c>
      <c r="AR476" s="182" t="s">
        <v>81</v>
      </c>
      <c r="AT476" s="183" t="s">
        <v>72</v>
      </c>
      <c r="AU476" s="183" t="s">
        <v>79</v>
      </c>
      <c r="AY476" s="182" t="s">
        <v>168</v>
      </c>
      <c r="BK476" s="184">
        <f>SUM(BK477:BK486)</f>
        <v>0</v>
      </c>
    </row>
    <row r="477" spans="2:65" s="1" customFormat="1" ht="16.5" customHeight="1">
      <c r="B477" s="35"/>
      <c r="C477" s="187" t="s">
        <v>733</v>
      </c>
      <c r="D477" s="187" t="s">
        <v>170</v>
      </c>
      <c r="E477" s="188" t="s">
        <v>734</v>
      </c>
      <c r="F477" s="189" t="s">
        <v>735</v>
      </c>
      <c r="G477" s="190" t="s">
        <v>121</v>
      </c>
      <c r="H477" s="191">
        <v>48</v>
      </c>
      <c r="I477" s="192"/>
      <c r="J477" s="193">
        <f>ROUND(I477*H477,2)</f>
        <v>0</v>
      </c>
      <c r="K477" s="189" t="s">
        <v>21</v>
      </c>
      <c r="L477" s="39"/>
      <c r="M477" s="194" t="s">
        <v>21</v>
      </c>
      <c r="N477" s="195" t="s">
        <v>44</v>
      </c>
      <c r="O477" s="64"/>
      <c r="P477" s="196">
        <f>O477*H477</f>
        <v>0</v>
      </c>
      <c r="Q477" s="196">
        <v>0.00026</v>
      </c>
      <c r="R477" s="196">
        <f>Q477*H477</f>
        <v>0.012479999999999998</v>
      </c>
      <c r="S477" s="196">
        <v>0</v>
      </c>
      <c r="T477" s="197">
        <f>S477*H477</f>
        <v>0</v>
      </c>
      <c r="AR477" s="198" t="s">
        <v>263</v>
      </c>
      <c r="AT477" s="198" t="s">
        <v>170</v>
      </c>
      <c r="AU477" s="198" t="s">
        <v>81</v>
      </c>
      <c r="AY477" s="18" t="s">
        <v>168</v>
      </c>
      <c r="BE477" s="199">
        <f>IF(N477="základní",J477,0)</f>
        <v>0</v>
      </c>
      <c r="BF477" s="199">
        <f>IF(N477="snížená",J477,0)</f>
        <v>0</v>
      </c>
      <c r="BG477" s="199">
        <f>IF(N477="zákl. přenesená",J477,0)</f>
        <v>0</v>
      </c>
      <c r="BH477" s="199">
        <f>IF(N477="sníž. přenesená",J477,0)</f>
        <v>0</v>
      </c>
      <c r="BI477" s="199">
        <f>IF(N477="nulová",J477,0)</f>
        <v>0</v>
      </c>
      <c r="BJ477" s="18" t="s">
        <v>79</v>
      </c>
      <c r="BK477" s="199">
        <f>ROUND(I477*H477,2)</f>
        <v>0</v>
      </c>
      <c r="BL477" s="18" t="s">
        <v>263</v>
      </c>
      <c r="BM477" s="198" t="s">
        <v>736</v>
      </c>
    </row>
    <row r="478" spans="2:47" s="1" customFormat="1" ht="39">
      <c r="B478" s="35"/>
      <c r="C478" s="36"/>
      <c r="D478" s="200" t="s">
        <v>177</v>
      </c>
      <c r="E478" s="36"/>
      <c r="F478" s="201" t="s">
        <v>737</v>
      </c>
      <c r="G478" s="36"/>
      <c r="H478" s="36"/>
      <c r="I478" s="117"/>
      <c r="J478" s="36"/>
      <c r="K478" s="36"/>
      <c r="L478" s="39"/>
      <c r="M478" s="202"/>
      <c r="N478" s="64"/>
      <c r="O478" s="64"/>
      <c r="P478" s="64"/>
      <c r="Q478" s="64"/>
      <c r="R478" s="64"/>
      <c r="S478" s="64"/>
      <c r="T478" s="65"/>
      <c r="AT478" s="18" t="s">
        <v>177</v>
      </c>
      <c r="AU478" s="18" t="s">
        <v>81</v>
      </c>
    </row>
    <row r="479" spans="2:51" s="12" customFormat="1" ht="12">
      <c r="B479" s="203"/>
      <c r="C479" s="204"/>
      <c r="D479" s="200" t="s">
        <v>179</v>
      </c>
      <c r="E479" s="205" t="s">
        <v>21</v>
      </c>
      <c r="F479" s="206" t="s">
        <v>738</v>
      </c>
      <c r="G479" s="204"/>
      <c r="H479" s="207">
        <v>43</v>
      </c>
      <c r="I479" s="208"/>
      <c r="J479" s="204"/>
      <c r="K479" s="204"/>
      <c r="L479" s="209"/>
      <c r="M479" s="210"/>
      <c r="N479" s="211"/>
      <c r="O479" s="211"/>
      <c r="P479" s="211"/>
      <c r="Q479" s="211"/>
      <c r="R479" s="211"/>
      <c r="S479" s="211"/>
      <c r="T479" s="212"/>
      <c r="AT479" s="213" t="s">
        <v>179</v>
      </c>
      <c r="AU479" s="213" t="s">
        <v>81</v>
      </c>
      <c r="AV479" s="12" t="s">
        <v>81</v>
      </c>
      <c r="AW479" s="12" t="s">
        <v>34</v>
      </c>
      <c r="AX479" s="12" t="s">
        <v>73</v>
      </c>
      <c r="AY479" s="213" t="s">
        <v>168</v>
      </c>
    </row>
    <row r="480" spans="2:51" s="13" customFormat="1" ht="12">
      <c r="B480" s="214"/>
      <c r="C480" s="215"/>
      <c r="D480" s="200" t="s">
        <v>179</v>
      </c>
      <c r="E480" s="216" t="s">
        <v>21</v>
      </c>
      <c r="F480" s="217" t="s">
        <v>181</v>
      </c>
      <c r="G480" s="215"/>
      <c r="H480" s="218">
        <v>43</v>
      </c>
      <c r="I480" s="219"/>
      <c r="J480" s="215"/>
      <c r="K480" s="215"/>
      <c r="L480" s="220"/>
      <c r="M480" s="221"/>
      <c r="N480" s="222"/>
      <c r="O480" s="222"/>
      <c r="P480" s="222"/>
      <c r="Q480" s="222"/>
      <c r="R480" s="222"/>
      <c r="S480" s="222"/>
      <c r="T480" s="223"/>
      <c r="AT480" s="224" t="s">
        <v>179</v>
      </c>
      <c r="AU480" s="224" t="s">
        <v>81</v>
      </c>
      <c r="AV480" s="13" t="s">
        <v>89</v>
      </c>
      <c r="AW480" s="13" t="s">
        <v>34</v>
      </c>
      <c r="AX480" s="13" t="s">
        <v>73</v>
      </c>
      <c r="AY480" s="224" t="s">
        <v>168</v>
      </c>
    </row>
    <row r="481" spans="2:51" s="12" customFormat="1" ht="12">
      <c r="B481" s="203"/>
      <c r="C481" s="204"/>
      <c r="D481" s="200" t="s">
        <v>179</v>
      </c>
      <c r="E481" s="205" t="s">
        <v>21</v>
      </c>
      <c r="F481" s="206" t="s">
        <v>202</v>
      </c>
      <c r="G481" s="204"/>
      <c r="H481" s="207">
        <v>5</v>
      </c>
      <c r="I481" s="208"/>
      <c r="J481" s="204"/>
      <c r="K481" s="204"/>
      <c r="L481" s="209"/>
      <c r="M481" s="210"/>
      <c r="N481" s="211"/>
      <c r="O481" s="211"/>
      <c r="P481" s="211"/>
      <c r="Q481" s="211"/>
      <c r="R481" s="211"/>
      <c r="S481" s="211"/>
      <c r="T481" s="212"/>
      <c r="AT481" s="213" t="s">
        <v>179</v>
      </c>
      <c r="AU481" s="213" t="s">
        <v>81</v>
      </c>
      <c r="AV481" s="12" t="s">
        <v>81</v>
      </c>
      <c r="AW481" s="12" t="s">
        <v>34</v>
      </c>
      <c r="AX481" s="12" t="s">
        <v>73</v>
      </c>
      <c r="AY481" s="213" t="s">
        <v>168</v>
      </c>
    </row>
    <row r="482" spans="2:51" s="14" customFormat="1" ht="12">
      <c r="B482" s="225"/>
      <c r="C482" s="226"/>
      <c r="D482" s="200" t="s">
        <v>179</v>
      </c>
      <c r="E482" s="227" t="s">
        <v>21</v>
      </c>
      <c r="F482" s="228" t="s">
        <v>183</v>
      </c>
      <c r="G482" s="226"/>
      <c r="H482" s="229">
        <v>48</v>
      </c>
      <c r="I482" s="230"/>
      <c r="J482" s="226"/>
      <c r="K482" s="226"/>
      <c r="L482" s="231"/>
      <c r="M482" s="232"/>
      <c r="N482" s="233"/>
      <c r="O482" s="233"/>
      <c r="P482" s="233"/>
      <c r="Q482" s="233"/>
      <c r="R482" s="233"/>
      <c r="S482" s="233"/>
      <c r="T482" s="234"/>
      <c r="AT482" s="235" t="s">
        <v>179</v>
      </c>
      <c r="AU482" s="235" t="s">
        <v>81</v>
      </c>
      <c r="AV482" s="14" t="s">
        <v>175</v>
      </c>
      <c r="AW482" s="14" t="s">
        <v>34</v>
      </c>
      <c r="AX482" s="14" t="s">
        <v>79</v>
      </c>
      <c r="AY482" s="235" t="s">
        <v>168</v>
      </c>
    </row>
    <row r="483" spans="2:65" s="1" customFormat="1" ht="24" customHeight="1">
      <c r="B483" s="35"/>
      <c r="C483" s="187" t="s">
        <v>739</v>
      </c>
      <c r="D483" s="187" t="s">
        <v>170</v>
      </c>
      <c r="E483" s="188" t="s">
        <v>740</v>
      </c>
      <c r="F483" s="189" t="s">
        <v>741</v>
      </c>
      <c r="G483" s="190" t="s">
        <v>173</v>
      </c>
      <c r="H483" s="191">
        <v>0.012</v>
      </c>
      <c r="I483" s="192"/>
      <c r="J483" s="193">
        <f>ROUND(I483*H483,2)</f>
        <v>0</v>
      </c>
      <c r="K483" s="189" t="s">
        <v>198</v>
      </c>
      <c r="L483" s="39"/>
      <c r="M483" s="194" t="s">
        <v>21</v>
      </c>
      <c r="N483" s="195" t="s">
        <v>44</v>
      </c>
      <c r="O483" s="64"/>
      <c r="P483" s="196">
        <f>O483*H483</f>
        <v>0</v>
      </c>
      <c r="Q483" s="196">
        <v>0</v>
      </c>
      <c r="R483" s="196">
        <f>Q483*H483</f>
        <v>0</v>
      </c>
      <c r="S483" s="196">
        <v>0</v>
      </c>
      <c r="T483" s="197">
        <f>S483*H483</f>
        <v>0</v>
      </c>
      <c r="AR483" s="198" t="s">
        <v>263</v>
      </c>
      <c r="AT483" s="198" t="s">
        <v>170</v>
      </c>
      <c r="AU483" s="198" t="s">
        <v>81</v>
      </c>
      <c r="AY483" s="18" t="s">
        <v>168</v>
      </c>
      <c r="BE483" s="199">
        <f>IF(N483="základní",J483,0)</f>
        <v>0</v>
      </c>
      <c r="BF483" s="199">
        <f>IF(N483="snížená",J483,0)</f>
        <v>0</v>
      </c>
      <c r="BG483" s="199">
        <f>IF(N483="zákl. přenesená",J483,0)</f>
        <v>0</v>
      </c>
      <c r="BH483" s="199">
        <f>IF(N483="sníž. přenesená",J483,0)</f>
        <v>0</v>
      </c>
      <c r="BI483" s="199">
        <f>IF(N483="nulová",J483,0)</f>
        <v>0</v>
      </c>
      <c r="BJ483" s="18" t="s">
        <v>79</v>
      </c>
      <c r="BK483" s="199">
        <f>ROUND(I483*H483,2)</f>
        <v>0</v>
      </c>
      <c r="BL483" s="18" t="s">
        <v>263</v>
      </c>
      <c r="BM483" s="198" t="s">
        <v>742</v>
      </c>
    </row>
    <row r="484" spans="2:47" s="1" customFormat="1" ht="78">
      <c r="B484" s="35"/>
      <c r="C484" s="36"/>
      <c r="D484" s="200" t="s">
        <v>177</v>
      </c>
      <c r="E484" s="36"/>
      <c r="F484" s="201" t="s">
        <v>455</v>
      </c>
      <c r="G484" s="36"/>
      <c r="H484" s="36"/>
      <c r="I484" s="117"/>
      <c r="J484" s="36"/>
      <c r="K484" s="36"/>
      <c r="L484" s="39"/>
      <c r="M484" s="202"/>
      <c r="N484" s="64"/>
      <c r="O484" s="64"/>
      <c r="P484" s="64"/>
      <c r="Q484" s="64"/>
      <c r="R484" s="64"/>
      <c r="S484" s="64"/>
      <c r="T484" s="65"/>
      <c r="AT484" s="18" t="s">
        <v>177</v>
      </c>
      <c r="AU484" s="18" t="s">
        <v>81</v>
      </c>
    </row>
    <row r="485" spans="2:65" s="1" customFormat="1" ht="24" customHeight="1">
      <c r="B485" s="35"/>
      <c r="C485" s="187" t="s">
        <v>743</v>
      </c>
      <c r="D485" s="187" t="s">
        <v>170</v>
      </c>
      <c r="E485" s="188" t="s">
        <v>744</v>
      </c>
      <c r="F485" s="189" t="s">
        <v>745</v>
      </c>
      <c r="G485" s="190" t="s">
        <v>173</v>
      </c>
      <c r="H485" s="191">
        <v>0.012</v>
      </c>
      <c r="I485" s="192"/>
      <c r="J485" s="193">
        <f>ROUND(I485*H485,2)</f>
        <v>0</v>
      </c>
      <c r="K485" s="189" t="s">
        <v>198</v>
      </c>
      <c r="L485" s="39"/>
      <c r="M485" s="194" t="s">
        <v>21</v>
      </c>
      <c r="N485" s="195" t="s">
        <v>44</v>
      </c>
      <c r="O485" s="64"/>
      <c r="P485" s="196">
        <f>O485*H485</f>
        <v>0</v>
      </c>
      <c r="Q485" s="196">
        <v>0</v>
      </c>
      <c r="R485" s="196">
        <f>Q485*H485</f>
        <v>0</v>
      </c>
      <c r="S485" s="196">
        <v>0</v>
      </c>
      <c r="T485" s="197">
        <f>S485*H485</f>
        <v>0</v>
      </c>
      <c r="AR485" s="198" t="s">
        <v>263</v>
      </c>
      <c r="AT485" s="198" t="s">
        <v>170</v>
      </c>
      <c r="AU485" s="198" t="s">
        <v>81</v>
      </c>
      <c r="AY485" s="18" t="s">
        <v>168</v>
      </c>
      <c r="BE485" s="199">
        <f>IF(N485="základní",J485,0)</f>
        <v>0</v>
      </c>
      <c r="BF485" s="199">
        <f>IF(N485="snížená",J485,0)</f>
        <v>0</v>
      </c>
      <c r="BG485" s="199">
        <f>IF(N485="zákl. přenesená",J485,0)</f>
        <v>0</v>
      </c>
      <c r="BH485" s="199">
        <f>IF(N485="sníž. přenesená",J485,0)</f>
        <v>0</v>
      </c>
      <c r="BI485" s="199">
        <f>IF(N485="nulová",J485,0)</f>
        <v>0</v>
      </c>
      <c r="BJ485" s="18" t="s">
        <v>79</v>
      </c>
      <c r="BK485" s="199">
        <f>ROUND(I485*H485,2)</f>
        <v>0</v>
      </c>
      <c r="BL485" s="18" t="s">
        <v>263</v>
      </c>
      <c r="BM485" s="198" t="s">
        <v>746</v>
      </c>
    </row>
    <row r="486" spans="2:47" s="1" customFormat="1" ht="78">
      <c r="B486" s="35"/>
      <c r="C486" s="36"/>
      <c r="D486" s="200" t="s">
        <v>177</v>
      </c>
      <c r="E486" s="36"/>
      <c r="F486" s="201" t="s">
        <v>455</v>
      </c>
      <c r="G486" s="36"/>
      <c r="H486" s="36"/>
      <c r="I486" s="117"/>
      <c r="J486" s="36"/>
      <c r="K486" s="36"/>
      <c r="L486" s="39"/>
      <c r="M486" s="202"/>
      <c r="N486" s="64"/>
      <c r="O486" s="64"/>
      <c r="P486" s="64"/>
      <c r="Q486" s="64"/>
      <c r="R486" s="64"/>
      <c r="S486" s="64"/>
      <c r="T486" s="65"/>
      <c r="AT486" s="18" t="s">
        <v>177</v>
      </c>
      <c r="AU486" s="18" t="s">
        <v>81</v>
      </c>
    </row>
    <row r="487" spans="2:63" s="11" customFormat="1" ht="22.9" customHeight="1">
      <c r="B487" s="171"/>
      <c r="C487" s="172"/>
      <c r="D487" s="173" t="s">
        <v>72</v>
      </c>
      <c r="E487" s="185" t="s">
        <v>747</v>
      </c>
      <c r="F487" s="185" t="s">
        <v>748</v>
      </c>
      <c r="G487" s="172"/>
      <c r="H487" s="172"/>
      <c r="I487" s="175"/>
      <c r="J487" s="186">
        <f>BK487</f>
        <v>0</v>
      </c>
      <c r="K487" s="172"/>
      <c r="L487" s="177"/>
      <c r="M487" s="178"/>
      <c r="N487" s="179"/>
      <c r="O487" s="179"/>
      <c r="P487" s="180">
        <f>SUM(P488:P502)</f>
        <v>0</v>
      </c>
      <c r="Q487" s="179"/>
      <c r="R487" s="180">
        <f>SUM(R488:R502)</f>
        <v>0.0159432</v>
      </c>
      <c r="S487" s="179"/>
      <c r="T487" s="181">
        <f>SUM(T488:T502)</f>
        <v>0</v>
      </c>
      <c r="AR487" s="182" t="s">
        <v>81</v>
      </c>
      <c r="AT487" s="183" t="s">
        <v>72</v>
      </c>
      <c r="AU487" s="183" t="s">
        <v>79</v>
      </c>
      <c r="AY487" s="182" t="s">
        <v>168</v>
      </c>
      <c r="BK487" s="184">
        <f>SUM(BK488:BK502)</f>
        <v>0</v>
      </c>
    </row>
    <row r="488" spans="2:65" s="1" customFormat="1" ht="16.5" customHeight="1">
      <c r="B488" s="35"/>
      <c r="C488" s="187" t="s">
        <v>749</v>
      </c>
      <c r="D488" s="187" t="s">
        <v>170</v>
      </c>
      <c r="E488" s="188" t="s">
        <v>750</v>
      </c>
      <c r="F488" s="189" t="s">
        <v>751</v>
      </c>
      <c r="G488" s="190" t="s">
        <v>117</v>
      </c>
      <c r="H488" s="191">
        <v>0.96</v>
      </c>
      <c r="I488" s="192"/>
      <c r="J488" s="193">
        <f>ROUND(I488*H488,2)</f>
        <v>0</v>
      </c>
      <c r="K488" s="189" t="s">
        <v>198</v>
      </c>
      <c r="L488" s="39"/>
      <c r="M488" s="194" t="s">
        <v>21</v>
      </c>
      <c r="N488" s="195" t="s">
        <v>44</v>
      </c>
      <c r="O488" s="64"/>
      <c r="P488" s="196">
        <f>O488*H488</f>
        <v>0</v>
      </c>
      <c r="Q488" s="196">
        <v>0.00017</v>
      </c>
      <c r="R488" s="196">
        <f>Q488*H488</f>
        <v>0.0001632</v>
      </c>
      <c r="S488" s="196">
        <v>0</v>
      </c>
      <c r="T488" s="197">
        <f>S488*H488</f>
        <v>0</v>
      </c>
      <c r="AR488" s="198" t="s">
        <v>263</v>
      </c>
      <c r="AT488" s="198" t="s">
        <v>170</v>
      </c>
      <c r="AU488" s="198" t="s">
        <v>81</v>
      </c>
      <c r="AY488" s="18" t="s">
        <v>168</v>
      </c>
      <c r="BE488" s="199">
        <f>IF(N488="základní",J488,0)</f>
        <v>0</v>
      </c>
      <c r="BF488" s="199">
        <f>IF(N488="snížená",J488,0)</f>
        <v>0</v>
      </c>
      <c r="BG488" s="199">
        <f>IF(N488="zákl. přenesená",J488,0)</f>
        <v>0</v>
      </c>
      <c r="BH488" s="199">
        <f>IF(N488="sníž. přenesená",J488,0)</f>
        <v>0</v>
      </c>
      <c r="BI488" s="199">
        <f>IF(N488="nulová",J488,0)</f>
        <v>0</v>
      </c>
      <c r="BJ488" s="18" t="s">
        <v>79</v>
      </c>
      <c r="BK488" s="199">
        <f>ROUND(I488*H488,2)</f>
        <v>0</v>
      </c>
      <c r="BL488" s="18" t="s">
        <v>263</v>
      </c>
      <c r="BM488" s="198" t="s">
        <v>752</v>
      </c>
    </row>
    <row r="489" spans="2:51" s="12" customFormat="1" ht="12">
      <c r="B489" s="203"/>
      <c r="C489" s="204"/>
      <c r="D489" s="200" t="s">
        <v>179</v>
      </c>
      <c r="E489" s="205" t="s">
        <v>21</v>
      </c>
      <c r="F489" s="206" t="s">
        <v>753</v>
      </c>
      <c r="G489" s="204"/>
      <c r="H489" s="207">
        <v>0.96</v>
      </c>
      <c r="I489" s="208"/>
      <c r="J489" s="204"/>
      <c r="K489" s="204"/>
      <c r="L489" s="209"/>
      <c r="M489" s="210"/>
      <c r="N489" s="211"/>
      <c r="O489" s="211"/>
      <c r="P489" s="211"/>
      <c r="Q489" s="211"/>
      <c r="R489" s="211"/>
      <c r="S489" s="211"/>
      <c r="T489" s="212"/>
      <c r="AT489" s="213" t="s">
        <v>179</v>
      </c>
      <c r="AU489" s="213" t="s">
        <v>81</v>
      </c>
      <c r="AV489" s="12" t="s">
        <v>81</v>
      </c>
      <c r="AW489" s="12" t="s">
        <v>34</v>
      </c>
      <c r="AX489" s="12" t="s">
        <v>73</v>
      </c>
      <c r="AY489" s="213" t="s">
        <v>168</v>
      </c>
    </row>
    <row r="490" spans="2:51" s="13" customFormat="1" ht="12">
      <c r="B490" s="214"/>
      <c r="C490" s="215"/>
      <c r="D490" s="200" t="s">
        <v>179</v>
      </c>
      <c r="E490" s="216" t="s">
        <v>21</v>
      </c>
      <c r="F490" s="217" t="s">
        <v>181</v>
      </c>
      <c r="G490" s="215"/>
      <c r="H490" s="218">
        <v>0.96</v>
      </c>
      <c r="I490" s="219"/>
      <c r="J490" s="215"/>
      <c r="K490" s="215"/>
      <c r="L490" s="220"/>
      <c r="M490" s="221"/>
      <c r="N490" s="222"/>
      <c r="O490" s="222"/>
      <c r="P490" s="222"/>
      <c r="Q490" s="222"/>
      <c r="R490" s="222"/>
      <c r="S490" s="222"/>
      <c r="T490" s="223"/>
      <c r="AT490" s="224" t="s">
        <v>179</v>
      </c>
      <c r="AU490" s="224" t="s">
        <v>81</v>
      </c>
      <c r="AV490" s="13" t="s">
        <v>89</v>
      </c>
      <c r="AW490" s="13" t="s">
        <v>34</v>
      </c>
      <c r="AX490" s="13" t="s">
        <v>73</v>
      </c>
      <c r="AY490" s="224" t="s">
        <v>168</v>
      </c>
    </row>
    <row r="491" spans="2:51" s="14" customFormat="1" ht="12">
      <c r="B491" s="225"/>
      <c r="C491" s="226"/>
      <c r="D491" s="200" t="s">
        <v>179</v>
      </c>
      <c r="E491" s="227" t="s">
        <v>21</v>
      </c>
      <c r="F491" s="228" t="s">
        <v>183</v>
      </c>
      <c r="G491" s="226"/>
      <c r="H491" s="229">
        <v>0.96</v>
      </c>
      <c r="I491" s="230"/>
      <c r="J491" s="226"/>
      <c r="K491" s="226"/>
      <c r="L491" s="231"/>
      <c r="M491" s="232"/>
      <c r="N491" s="233"/>
      <c r="O491" s="233"/>
      <c r="P491" s="233"/>
      <c r="Q491" s="233"/>
      <c r="R491" s="233"/>
      <c r="S491" s="233"/>
      <c r="T491" s="234"/>
      <c r="AT491" s="235" t="s">
        <v>179</v>
      </c>
      <c r="AU491" s="235" t="s">
        <v>81</v>
      </c>
      <c r="AV491" s="14" t="s">
        <v>175</v>
      </c>
      <c r="AW491" s="14" t="s">
        <v>34</v>
      </c>
      <c r="AX491" s="14" t="s">
        <v>79</v>
      </c>
      <c r="AY491" s="235" t="s">
        <v>168</v>
      </c>
    </row>
    <row r="492" spans="2:65" s="1" customFormat="1" ht="16.5" customHeight="1">
      <c r="B492" s="35"/>
      <c r="C492" s="187" t="s">
        <v>754</v>
      </c>
      <c r="D492" s="187" t="s">
        <v>170</v>
      </c>
      <c r="E492" s="188" t="s">
        <v>755</v>
      </c>
      <c r="F492" s="189" t="s">
        <v>756</v>
      </c>
      <c r="G492" s="190" t="s">
        <v>117</v>
      </c>
      <c r="H492" s="191">
        <v>182.16</v>
      </c>
      <c r="I492" s="192"/>
      <c r="J492" s="193">
        <f>ROUND(I492*H492,2)</f>
        <v>0</v>
      </c>
      <c r="K492" s="189" t="s">
        <v>198</v>
      </c>
      <c r="L492" s="39"/>
      <c r="M492" s="194" t="s">
        <v>21</v>
      </c>
      <c r="N492" s="195" t="s">
        <v>44</v>
      </c>
      <c r="O492" s="64"/>
      <c r="P492" s="196">
        <f>O492*H492</f>
        <v>0</v>
      </c>
      <c r="Q492" s="196">
        <v>0</v>
      </c>
      <c r="R492" s="196">
        <f>Q492*H492</f>
        <v>0</v>
      </c>
      <c r="S492" s="196">
        <v>0</v>
      </c>
      <c r="T492" s="197">
        <f>S492*H492</f>
        <v>0</v>
      </c>
      <c r="AR492" s="198" t="s">
        <v>263</v>
      </c>
      <c r="AT492" s="198" t="s">
        <v>170</v>
      </c>
      <c r="AU492" s="198" t="s">
        <v>81</v>
      </c>
      <c r="AY492" s="18" t="s">
        <v>168</v>
      </c>
      <c r="BE492" s="199">
        <f>IF(N492="základní",J492,0)</f>
        <v>0</v>
      </c>
      <c r="BF492" s="199">
        <f>IF(N492="snížená",J492,0)</f>
        <v>0</v>
      </c>
      <c r="BG492" s="199">
        <f>IF(N492="zákl. přenesená",J492,0)</f>
        <v>0</v>
      </c>
      <c r="BH492" s="199">
        <f>IF(N492="sníž. přenesená",J492,0)</f>
        <v>0</v>
      </c>
      <c r="BI492" s="199">
        <f>IF(N492="nulová",J492,0)</f>
        <v>0</v>
      </c>
      <c r="BJ492" s="18" t="s">
        <v>79</v>
      </c>
      <c r="BK492" s="199">
        <f>ROUND(I492*H492,2)</f>
        <v>0</v>
      </c>
      <c r="BL492" s="18" t="s">
        <v>263</v>
      </c>
      <c r="BM492" s="198" t="s">
        <v>757</v>
      </c>
    </row>
    <row r="493" spans="2:51" s="15" customFormat="1" ht="12">
      <c r="B493" s="236"/>
      <c r="C493" s="237"/>
      <c r="D493" s="200" t="s">
        <v>179</v>
      </c>
      <c r="E493" s="238" t="s">
        <v>21</v>
      </c>
      <c r="F493" s="239" t="s">
        <v>758</v>
      </c>
      <c r="G493" s="237"/>
      <c r="H493" s="238" t="s">
        <v>21</v>
      </c>
      <c r="I493" s="240"/>
      <c r="J493" s="237"/>
      <c r="K493" s="237"/>
      <c r="L493" s="241"/>
      <c r="M493" s="242"/>
      <c r="N493" s="243"/>
      <c r="O493" s="243"/>
      <c r="P493" s="243"/>
      <c r="Q493" s="243"/>
      <c r="R493" s="243"/>
      <c r="S493" s="243"/>
      <c r="T493" s="244"/>
      <c r="AT493" s="245" t="s">
        <v>179</v>
      </c>
      <c r="AU493" s="245" t="s">
        <v>81</v>
      </c>
      <c r="AV493" s="15" t="s">
        <v>79</v>
      </c>
      <c r="AW493" s="15" t="s">
        <v>34</v>
      </c>
      <c r="AX493" s="15" t="s">
        <v>73</v>
      </c>
      <c r="AY493" s="245" t="s">
        <v>168</v>
      </c>
    </row>
    <row r="494" spans="2:51" s="12" customFormat="1" ht="12">
      <c r="B494" s="203"/>
      <c r="C494" s="204"/>
      <c r="D494" s="200" t="s">
        <v>179</v>
      </c>
      <c r="E494" s="205" t="s">
        <v>21</v>
      </c>
      <c r="F494" s="206" t="s">
        <v>759</v>
      </c>
      <c r="G494" s="204"/>
      <c r="H494" s="207">
        <v>182.16</v>
      </c>
      <c r="I494" s="208"/>
      <c r="J494" s="204"/>
      <c r="K494" s="204"/>
      <c r="L494" s="209"/>
      <c r="M494" s="210"/>
      <c r="N494" s="211"/>
      <c r="O494" s="211"/>
      <c r="P494" s="211"/>
      <c r="Q494" s="211"/>
      <c r="R494" s="211"/>
      <c r="S494" s="211"/>
      <c r="T494" s="212"/>
      <c r="AT494" s="213" t="s">
        <v>179</v>
      </c>
      <c r="AU494" s="213" t="s">
        <v>81</v>
      </c>
      <c r="AV494" s="12" t="s">
        <v>81</v>
      </c>
      <c r="AW494" s="12" t="s">
        <v>34</v>
      </c>
      <c r="AX494" s="12" t="s">
        <v>73</v>
      </c>
      <c r="AY494" s="213" t="s">
        <v>168</v>
      </c>
    </row>
    <row r="495" spans="2:51" s="13" customFormat="1" ht="12">
      <c r="B495" s="214"/>
      <c r="C495" s="215"/>
      <c r="D495" s="200" t="s">
        <v>179</v>
      </c>
      <c r="E495" s="216" t="s">
        <v>21</v>
      </c>
      <c r="F495" s="217" t="s">
        <v>181</v>
      </c>
      <c r="G495" s="215"/>
      <c r="H495" s="218">
        <v>182.16</v>
      </c>
      <c r="I495" s="219"/>
      <c r="J495" s="215"/>
      <c r="K495" s="215"/>
      <c r="L495" s="220"/>
      <c r="M495" s="221"/>
      <c r="N495" s="222"/>
      <c r="O495" s="222"/>
      <c r="P495" s="222"/>
      <c r="Q495" s="222"/>
      <c r="R495" s="222"/>
      <c r="S495" s="222"/>
      <c r="T495" s="223"/>
      <c r="AT495" s="224" t="s">
        <v>179</v>
      </c>
      <c r="AU495" s="224" t="s">
        <v>81</v>
      </c>
      <c r="AV495" s="13" t="s">
        <v>89</v>
      </c>
      <c r="AW495" s="13" t="s">
        <v>34</v>
      </c>
      <c r="AX495" s="13" t="s">
        <v>79</v>
      </c>
      <c r="AY495" s="224" t="s">
        <v>168</v>
      </c>
    </row>
    <row r="496" spans="2:65" s="1" customFormat="1" ht="16.5" customHeight="1">
      <c r="B496" s="35"/>
      <c r="C496" s="187" t="s">
        <v>760</v>
      </c>
      <c r="D496" s="187" t="s">
        <v>170</v>
      </c>
      <c r="E496" s="188" t="s">
        <v>761</v>
      </c>
      <c r="F496" s="189" t="s">
        <v>762</v>
      </c>
      <c r="G496" s="190" t="s">
        <v>117</v>
      </c>
      <c r="H496" s="191">
        <v>60.72</v>
      </c>
      <c r="I496" s="192"/>
      <c r="J496" s="193">
        <f>ROUND(I496*H496,2)</f>
        <v>0</v>
      </c>
      <c r="K496" s="189" t="s">
        <v>198</v>
      </c>
      <c r="L496" s="39"/>
      <c r="M496" s="194" t="s">
        <v>21</v>
      </c>
      <c r="N496" s="195" t="s">
        <v>44</v>
      </c>
      <c r="O496" s="64"/>
      <c r="P496" s="196">
        <f>O496*H496</f>
        <v>0</v>
      </c>
      <c r="Q496" s="196">
        <v>0.00025</v>
      </c>
      <c r="R496" s="196">
        <f>Q496*H496</f>
        <v>0.01518</v>
      </c>
      <c r="S496" s="196">
        <v>0</v>
      </c>
      <c r="T496" s="197">
        <f>S496*H496</f>
        <v>0</v>
      </c>
      <c r="AR496" s="198" t="s">
        <v>263</v>
      </c>
      <c r="AT496" s="198" t="s">
        <v>170</v>
      </c>
      <c r="AU496" s="198" t="s">
        <v>81</v>
      </c>
      <c r="AY496" s="18" t="s">
        <v>168</v>
      </c>
      <c r="BE496" s="199">
        <f>IF(N496="základní",J496,0)</f>
        <v>0</v>
      </c>
      <c r="BF496" s="199">
        <f>IF(N496="snížená",J496,0)</f>
        <v>0</v>
      </c>
      <c r="BG496" s="199">
        <f>IF(N496="zákl. přenesená",J496,0)</f>
        <v>0</v>
      </c>
      <c r="BH496" s="199">
        <f>IF(N496="sníž. přenesená",J496,0)</f>
        <v>0</v>
      </c>
      <c r="BI496" s="199">
        <f>IF(N496="nulová",J496,0)</f>
        <v>0</v>
      </c>
      <c r="BJ496" s="18" t="s">
        <v>79</v>
      </c>
      <c r="BK496" s="199">
        <f>ROUND(I496*H496,2)</f>
        <v>0</v>
      </c>
      <c r="BL496" s="18" t="s">
        <v>263</v>
      </c>
      <c r="BM496" s="198" t="s">
        <v>763</v>
      </c>
    </row>
    <row r="497" spans="2:51" s="15" customFormat="1" ht="12">
      <c r="B497" s="236"/>
      <c r="C497" s="237"/>
      <c r="D497" s="200" t="s">
        <v>179</v>
      </c>
      <c r="E497" s="238" t="s">
        <v>21</v>
      </c>
      <c r="F497" s="239" t="s">
        <v>764</v>
      </c>
      <c r="G497" s="237"/>
      <c r="H497" s="238" t="s">
        <v>21</v>
      </c>
      <c r="I497" s="240"/>
      <c r="J497" s="237"/>
      <c r="K497" s="237"/>
      <c r="L497" s="241"/>
      <c r="M497" s="242"/>
      <c r="N497" s="243"/>
      <c r="O497" s="243"/>
      <c r="P497" s="243"/>
      <c r="Q497" s="243"/>
      <c r="R497" s="243"/>
      <c r="S497" s="243"/>
      <c r="T497" s="244"/>
      <c r="AT497" s="245" t="s">
        <v>179</v>
      </c>
      <c r="AU497" s="245" t="s">
        <v>81</v>
      </c>
      <c r="AV497" s="15" t="s">
        <v>79</v>
      </c>
      <c r="AW497" s="15" t="s">
        <v>34</v>
      </c>
      <c r="AX497" s="15" t="s">
        <v>73</v>
      </c>
      <c r="AY497" s="245" t="s">
        <v>168</v>
      </c>
    </row>
    <row r="498" spans="2:51" s="12" customFormat="1" ht="12">
      <c r="B498" s="203"/>
      <c r="C498" s="204"/>
      <c r="D498" s="200" t="s">
        <v>179</v>
      </c>
      <c r="E498" s="205" t="s">
        <v>21</v>
      </c>
      <c r="F498" s="206" t="s">
        <v>683</v>
      </c>
      <c r="G498" s="204"/>
      <c r="H498" s="207">
        <v>60.72</v>
      </c>
      <c r="I498" s="208"/>
      <c r="J498" s="204"/>
      <c r="K498" s="204"/>
      <c r="L498" s="209"/>
      <c r="M498" s="210"/>
      <c r="N498" s="211"/>
      <c r="O498" s="211"/>
      <c r="P498" s="211"/>
      <c r="Q498" s="211"/>
      <c r="R498" s="211"/>
      <c r="S498" s="211"/>
      <c r="T498" s="212"/>
      <c r="AT498" s="213" t="s">
        <v>179</v>
      </c>
      <c r="AU498" s="213" t="s">
        <v>81</v>
      </c>
      <c r="AV498" s="12" t="s">
        <v>81</v>
      </c>
      <c r="AW498" s="12" t="s">
        <v>34</v>
      </c>
      <c r="AX498" s="12" t="s">
        <v>73</v>
      </c>
      <c r="AY498" s="213" t="s">
        <v>168</v>
      </c>
    </row>
    <row r="499" spans="2:51" s="13" customFormat="1" ht="12">
      <c r="B499" s="214"/>
      <c r="C499" s="215"/>
      <c r="D499" s="200" t="s">
        <v>179</v>
      </c>
      <c r="E499" s="216" t="s">
        <v>21</v>
      </c>
      <c r="F499" s="217" t="s">
        <v>181</v>
      </c>
      <c r="G499" s="215"/>
      <c r="H499" s="218">
        <v>60.72</v>
      </c>
      <c r="I499" s="219"/>
      <c r="J499" s="215"/>
      <c r="K499" s="215"/>
      <c r="L499" s="220"/>
      <c r="M499" s="221"/>
      <c r="N499" s="222"/>
      <c r="O499" s="222"/>
      <c r="P499" s="222"/>
      <c r="Q499" s="222"/>
      <c r="R499" s="222"/>
      <c r="S499" s="222"/>
      <c r="T499" s="223"/>
      <c r="AT499" s="224" t="s">
        <v>179</v>
      </c>
      <c r="AU499" s="224" t="s">
        <v>81</v>
      </c>
      <c r="AV499" s="13" t="s">
        <v>89</v>
      </c>
      <c r="AW499" s="13" t="s">
        <v>34</v>
      </c>
      <c r="AX499" s="13" t="s">
        <v>79</v>
      </c>
      <c r="AY499" s="224" t="s">
        <v>168</v>
      </c>
    </row>
    <row r="500" spans="2:65" s="1" customFormat="1" ht="16.5" customHeight="1">
      <c r="B500" s="35"/>
      <c r="C500" s="187" t="s">
        <v>765</v>
      </c>
      <c r="D500" s="187" t="s">
        <v>170</v>
      </c>
      <c r="E500" s="188" t="s">
        <v>766</v>
      </c>
      <c r="F500" s="189" t="s">
        <v>767</v>
      </c>
      <c r="G500" s="190" t="s">
        <v>121</v>
      </c>
      <c r="H500" s="191">
        <v>30</v>
      </c>
      <c r="I500" s="192"/>
      <c r="J500" s="193">
        <f>ROUND(I500*H500,2)</f>
        <v>0</v>
      </c>
      <c r="K500" s="189" t="s">
        <v>198</v>
      </c>
      <c r="L500" s="39"/>
      <c r="M500" s="194" t="s">
        <v>21</v>
      </c>
      <c r="N500" s="195" t="s">
        <v>44</v>
      </c>
      <c r="O500" s="64"/>
      <c r="P500" s="196">
        <f>O500*H500</f>
        <v>0</v>
      </c>
      <c r="Q500" s="196">
        <v>2E-05</v>
      </c>
      <c r="R500" s="196">
        <f>Q500*H500</f>
        <v>0.0006000000000000001</v>
      </c>
      <c r="S500" s="196">
        <v>0</v>
      </c>
      <c r="T500" s="197">
        <f>S500*H500</f>
        <v>0</v>
      </c>
      <c r="AR500" s="198" t="s">
        <v>263</v>
      </c>
      <c r="AT500" s="198" t="s">
        <v>170</v>
      </c>
      <c r="AU500" s="198" t="s">
        <v>81</v>
      </c>
      <c r="AY500" s="18" t="s">
        <v>168</v>
      </c>
      <c r="BE500" s="199">
        <f>IF(N500="základní",J500,0)</f>
        <v>0</v>
      </c>
      <c r="BF500" s="199">
        <f>IF(N500="snížená",J500,0)</f>
        <v>0</v>
      </c>
      <c r="BG500" s="199">
        <f>IF(N500="zákl. přenesená",J500,0)</f>
        <v>0</v>
      </c>
      <c r="BH500" s="199">
        <f>IF(N500="sníž. přenesená",J500,0)</f>
        <v>0</v>
      </c>
      <c r="BI500" s="199">
        <f>IF(N500="nulová",J500,0)</f>
        <v>0</v>
      </c>
      <c r="BJ500" s="18" t="s">
        <v>79</v>
      </c>
      <c r="BK500" s="199">
        <f>ROUND(I500*H500,2)</f>
        <v>0</v>
      </c>
      <c r="BL500" s="18" t="s">
        <v>263</v>
      </c>
      <c r="BM500" s="198" t="s">
        <v>768</v>
      </c>
    </row>
    <row r="501" spans="2:47" s="1" customFormat="1" ht="39">
      <c r="B501" s="35"/>
      <c r="C501" s="36"/>
      <c r="D501" s="200" t="s">
        <v>177</v>
      </c>
      <c r="E501" s="36"/>
      <c r="F501" s="201" t="s">
        <v>769</v>
      </c>
      <c r="G501" s="36"/>
      <c r="H501" s="36"/>
      <c r="I501" s="117"/>
      <c r="J501" s="36"/>
      <c r="K501" s="36"/>
      <c r="L501" s="39"/>
      <c r="M501" s="202"/>
      <c r="N501" s="64"/>
      <c r="O501" s="64"/>
      <c r="P501" s="64"/>
      <c r="Q501" s="64"/>
      <c r="R501" s="64"/>
      <c r="S501" s="64"/>
      <c r="T501" s="65"/>
      <c r="AT501" s="18" t="s">
        <v>177</v>
      </c>
      <c r="AU501" s="18" t="s">
        <v>81</v>
      </c>
    </row>
    <row r="502" spans="2:51" s="12" customFormat="1" ht="12">
      <c r="B502" s="203"/>
      <c r="C502" s="204"/>
      <c r="D502" s="200" t="s">
        <v>179</v>
      </c>
      <c r="E502" s="205" t="s">
        <v>21</v>
      </c>
      <c r="F502" s="206" t="s">
        <v>770</v>
      </c>
      <c r="G502" s="204"/>
      <c r="H502" s="207">
        <v>30</v>
      </c>
      <c r="I502" s="208"/>
      <c r="J502" s="204"/>
      <c r="K502" s="204"/>
      <c r="L502" s="209"/>
      <c r="M502" s="210"/>
      <c r="N502" s="211"/>
      <c r="O502" s="211"/>
      <c r="P502" s="211"/>
      <c r="Q502" s="211"/>
      <c r="R502" s="211"/>
      <c r="S502" s="211"/>
      <c r="T502" s="212"/>
      <c r="AT502" s="213" t="s">
        <v>179</v>
      </c>
      <c r="AU502" s="213" t="s">
        <v>81</v>
      </c>
      <c r="AV502" s="12" t="s">
        <v>81</v>
      </c>
      <c r="AW502" s="12" t="s">
        <v>34</v>
      </c>
      <c r="AX502" s="12" t="s">
        <v>79</v>
      </c>
      <c r="AY502" s="213" t="s">
        <v>168</v>
      </c>
    </row>
    <row r="503" spans="2:63" s="11" customFormat="1" ht="22.9" customHeight="1">
      <c r="B503" s="171"/>
      <c r="C503" s="172"/>
      <c r="D503" s="173" t="s">
        <v>72</v>
      </c>
      <c r="E503" s="185" t="s">
        <v>771</v>
      </c>
      <c r="F503" s="185" t="s">
        <v>772</v>
      </c>
      <c r="G503" s="172"/>
      <c r="H503" s="172"/>
      <c r="I503" s="175"/>
      <c r="J503" s="186">
        <f>BK503</f>
        <v>0</v>
      </c>
      <c r="K503" s="172"/>
      <c r="L503" s="177"/>
      <c r="M503" s="178"/>
      <c r="N503" s="179"/>
      <c r="O503" s="179"/>
      <c r="P503" s="180">
        <f>SUM(P504:P548)</f>
        <v>0</v>
      </c>
      <c r="Q503" s="179"/>
      <c r="R503" s="180">
        <f>SUM(R504:R548)</f>
        <v>0.38995407</v>
      </c>
      <c r="S503" s="179"/>
      <c r="T503" s="181">
        <f>SUM(T504:T548)</f>
        <v>0.040284499999999994</v>
      </c>
      <c r="AR503" s="182" t="s">
        <v>81</v>
      </c>
      <c r="AT503" s="183" t="s">
        <v>72</v>
      </c>
      <c r="AU503" s="183" t="s">
        <v>79</v>
      </c>
      <c r="AY503" s="182" t="s">
        <v>168</v>
      </c>
      <c r="BK503" s="184">
        <f>SUM(BK504:BK548)</f>
        <v>0</v>
      </c>
    </row>
    <row r="504" spans="2:65" s="1" customFormat="1" ht="16.5" customHeight="1">
      <c r="B504" s="35"/>
      <c r="C504" s="187" t="s">
        <v>773</v>
      </c>
      <c r="D504" s="187" t="s">
        <v>170</v>
      </c>
      <c r="E504" s="188" t="s">
        <v>774</v>
      </c>
      <c r="F504" s="189" t="s">
        <v>775</v>
      </c>
      <c r="G504" s="190" t="s">
        <v>117</v>
      </c>
      <c r="H504" s="191">
        <v>129.95</v>
      </c>
      <c r="I504" s="192"/>
      <c r="J504" s="193">
        <f>ROUND(I504*H504,2)</f>
        <v>0</v>
      </c>
      <c r="K504" s="189" t="s">
        <v>198</v>
      </c>
      <c r="L504" s="39"/>
      <c r="M504" s="194" t="s">
        <v>21</v>
      </c>
      <c r="N504" s="195" t="s">
        <v>44</v>
      </c>
      <c r="O504" s="64"/>
      <c r="P504" s="196">
        <f>O504*H504</f>
        <v>0</v>
      </c>
      <c r="Q504" s="196">
        <v>0.001</v>
      </c>
      <c r="R504" s="196">
        <f>Q504*H504</f>
        <v>0.12994999999999998</v>
      </c>
      <c r="S504" s="196">
        <v>0.00031</v>
      </c>
      <c r="T504" s="197">
        <f>S504*H504</f>
        <v>0.040284499999999994</v>
      </c>
      <c r="AR504" s="198" t="s">
        <v>263</v>
      </c>
      <c r="AT504" s="198" t="s">
        <v>170</v>
      </c>
      <c r="AU504" s="198" t="s">
        <v>81</v>
      </c>
      <c r="AY504" s="18" t="s">
        <v>168</v>
      </c>
      <c r="BE504" s="199">
        <f>IF(N504="základní",J504,0)</f>
        <v>0</v>
      </c>
      <c r="BF504" s="199">
        <f>IF(N504="snížená",J504,0)</f>
        <v>0</v>
      </c>
      <c r="BG504" s="199">
        <f>IF(N504="zákl. přenesená",J504,0)</f>
        <v>0</v>
      </c>
      <c r="BH504" s="199">
        <f>IF(N504="sníž. přenesená",J504,0)</f>
        <v>0</v>
      </c>
      <c r="BI504" s="199">
        <f>IF(N504="nulová",J504,0)</f>
        <v>0</v>
      </c>
      <c r="BJ504" s="18" t="s">
        <v>79</v>
      </c>
      <c r="BK504" s="199">
        <f>ROUND(I504*H504,2)</f>
        <v>0</v>
      </c>
      <c r="BL504" s="18" t="s">
        <v>263</v>
      </c>
      <c r="BM504" s="198" t="s">
        <v>776</v>
      </c>
    </row>
    <row r="505" spans="2:47" s="1" customFormat="1" ht="29.25">
      <c r="B505" s="35"/>
      <c r="C505" s="36"/>
      <c r="D505" s="200" t="s">
        <v>177</v>
      </c>
      <c r="E505" s="36"/>
      <c r="F505" s="201" t="s">
        <v>777</v>
      </c>
      <c r="G505" s="36"/>
      <c r="H505" s="36"/>
      <c r="I505" s="117"/>
      <c r="J505" s="36"/>
      <c r="K505" s="36"/>
      <c r="L505" s="39"/>
      <c r="M505" s="202"/>
      <c r="N505" s="64"/>
      <c r="O505" s="64"/>
      <c r="P505" s="64"/>
      <c r="Q505" s="64"/>
      <c r="R505" s="64"/>
      <c r="S505" s="64"/>
      <c r="T505" s="65"/>
      <c r="AT505" s="18" t="s">
        <v>177</v>
      </c>
      <c r="AU505" s="18" t="s">
        <v>81</v>
      </c>
    </row>
    <row r="506" spans="2:51" s="15" customFormat="1" ht="12">
      <c r="B506" s="236"/>
      <c r="C506" s="237"/>
      <c r="D506" s="200" t="s">
        <v>179</v>
      </c>
      <c r="E506" s="238" t="s">
        <v>21</v>
      </c>
      <c r="F506" s="239" t="s">
        <v>246</v>
      </c>
      <c r="G506" s="237"/>
      <c r="H506" s="238" t="s">
        <v>21</v>
      </c>
      <c r="I506" s="240"/>
      <c r="J506" s="237"/>
      <c r="K506" s="237"/>
      <c r="L506" s="241"/>
      <c r="M506" s="242"/>
      <c r="N506" s="243"/>
      <c r="O506" s="243"/>
      <c r="P506" s="243"/>
      <c r="Q506" s="243"/>
      <c r="R506" s="243"/>
      <c r="S506" s="243"/>
      <c r="T506" s="244"/>
      <c r="AT506" s="245" t="s">
        <v>179</v>
      </c>
      <c r="AU506" s="245" t="s">
        <v>81</v>
      </c>
      <c r="AV506" s="15" t="s">
        <v>79</v>
      </c>
      <c r="AW506" s="15" t="s">
        <v>34</v>
      </c>
      <c r="AX506" s="15" t="s">
        <v>73</v>
      </c>
      <c r="AY506" s="245" t="s">
        <v>168</v>
      </c>
    </row>
    <row r="507" spans="2:51" s="15" customFormat="1" ht="12">
      <c r="B507" s="236"/>
      <c r="C507" s="237"/>
      <c r="D507" s="200" t="s">
        <v>179</v>
      </c>
      <c r="E507" s="238" t="s">
        <v>21</v>
      </c>
      <c r="F507" s="239" t="s">
        <v>247</v>
      </c>
      <c r="G507" s="237"/>
      <c r="H507" s="238" t="s">
        <v>21</v>
      </c>
      <c r="I507" s="240"/>
      <c r="J507" s="237"/>
      <c r="K507" s="237"/>
      <c r="L507" s="241"/>
      <c r="M507" s="242"/>
      <c r="N507" s="243"/>
      <c r="O507" s="243"/>
      <c r="P507" s="243"/>
      <c r="Q507" s="243"/>
      <c r="R507" s="243"/>
      <c r="S507" s="243"/>
      <c r="T507" s="244"/>
      <c r="AT507" s="245" t="s">
        <v>179</v>
      </c>
      <c r="AU507" s="245" t="s">
        <v>81</v>
      </c>
      <c r="AV507" s="15" t="s">
        <v>79</v>
      </c>
      <c r="AW507" s="15" t="s">
        <v>34</v>
      </c>
      <c r="AX507" s="15" t="s">
        <v>73</v>
      </c>
      <c r="AY507" s="245" t="s">
        <v>168</v>
      </c>
    </row>
    <row r="508" spans="2:51" s="12" customFormat="1" ht="12">
      <c r="B508" s="203"/>
      <c r="C508" s="204"/>
      <c r="D508" s="200" t="s">
        <v>179</v>
      </c>
      <c r="E508" s="205" t="s">
        <v>21</v>
      </c>
      <c r="F508" s="206" t="s">
        <v>778</v>
      </c>
      <c r="G508" s="204"/>
      <c r="H508" s="207">
        <v>114.95</v>
      </c>
      <c r="I508" s="208"/>
      <c r="J508" s="204"/>
      <c r="K508" s="204"/>
      <c r="L508" s="209"/>
      <c r="M508" s="210"/>
      <c r="N508" s="211"/>
      <c r="O508" s="211"/>
      <c r="P508" s="211"/>
      <c r="Q508" s="211"/>
      <c r="R508" s="211"/>
      <c r="S508" s="211"/>
      <c r="T508" s="212"/>
      <c r="AT508" s="213" t="s">
        <v>179</v>
      </c>
      <c r="AU508" s="213" t="s">
        <v>81</v>
      </c>
      <c r="AV508" s="12" t="s">
        <v>81</v>
      </c>
      <c r="AW508" s="12" t="s">
        <v>34</v>
      </c>
      <c r="AX508" s="12" t="s">
        <v>73</v>
      </c>
      <c r="AY508" s="213" t="s">
        <v>168</v>
      </c>
    </row>
    <row r="509" spans="2:51" s="13" customFormat="1" ht="12">
      <c r="B509" s="214"/>
      <c r="C509" s="215"/>
      <c r="D509" s="200" t="s">
        <v>179</v>
      </c>
      <c r="E509" s="216" t="s">
        <v>21</v>
      </c>
      <c r="F509" s="217" t="s">
        <v>181</v>
      </c>
      <c r="G509" s="215"/>
      <c r="H509" s="218">
        <v>114.95</v>
      </c>
      <c r="I509" s="219"/>
      <c r="J509" s="215"/>
      <c r="K509" s="215"/>
      <c r="L509" s="220"/>
      <c r="M509" s="221"/>
      <c r="N509" s="222"/>
      <c r="O509" s="222"/>
      <c r="P509" s="222"/>
      <c r="Q509" s="222"/>
      <c r="R509" s="222"/>
      <c r="S509" s="222"/>
      <c r="T509" s="223"/>
      <c r="AT509" s="224" t="s">
        <v>179</v>
      </c>
      <c r="AU509" s="224" t="s">
        <v>81</v>
      </c>
      <c r="AV509" s="13" t="s">
        <v>89</v>
      </c>
      <c r="AW509" s="13" t="s">
        <v>34</v>
      </c>
      <c r="AX509" s="13" t="s">
        <v>73</v>
      </c>
      <c r="AY509" s="224" t="s">
        <v>168</v>
      </c>
    </row>
    <row r="510" spans="2:51" s="12" customFormat="1" ht="12">
      <c r="B510" s="203"/>
      <c r="C510" s="204"/>
      <c r="D510" s="200" t="s">
        <v>179</v>
      </c>
      <c r="E510" s="205" t="s">
        <v>21</v>
      </c>
      <c r="F510" s="206" t="s">
        <v>8</v>
      </c>
      <c r="G510" s="204"/>
      <c r="H510" s="207">
        <v>15</v>
      </c>
      <c r="I510" s="208"/>
      <c r="J510" s="204"/>
      <c r="K510" s="204"/>
      <c r="L510" s="209"/>
      <c r="M510" s="210"/>
      <c r="N510" s="211"/>
      <c r="O510" s="211"/>
      <c r="P510" s="211"/>
      <c r="Q510" s="211"/>
      <c r="R510" s="211"/>
      <c r="S510" s="211"/>
      <c r="T510" s="212"/>
      <c r="AT510" s="213" t="s">
        <v>179</v>
      </c>
      <c r="AU510" s="213" t="s">
        <v>81</v>
      </c>
      <c r="AV510" s="12" t="s">
        <v>81</v>
      </c>
      <c r="AW510" s="12" t="s">
        <v>34</v>
      </c>
      <c r="AX510" s="12" t="s">
        <v>73</v>
      </c>
      <c r="AY510" s="213" t="s">
        <v>168</v>
      </c>
    </row>
    <row r="511" spans="2:51" s="14" customFormat="1" ht="12">
      <c r="B511" s="225"/>
      <c r="C511" s="226"/>
      <c r="D511" s="200" t="s">
        <v>179</v>
      </c>
      <c r="E511" s="227" t="s">
        <v>21</v>
      </c>
      <c r="F511" s="228" t="s">
        <v>183</v>
      </c>
      <c r="G511" s="226"/>
      <c r="H511" s="229">
        <v>129.95</v>
      </c>
      <c r="I511" s="230"/>
      <c r="J511" s="226"/>
      <c r="K511" s="226"/>
      <c r="L511" s="231"/>
      <c r="M511" s="232"/>
      <c r="N511" s="233"/>
      <c r="O511" s="233"/>
      <c r="P511" s="233"/>
      <c r="Q511" s="233"/>
      <c r="R511" s="233"/>
      <c r="S511" s="233"/>
      <c r="T511" s="234"/>
      <c r="AT511" s="235" t="s">
        <v>179</v>
      </c>
      <c r="AU511" s="235" t="s">
        <v>81</v>
      </c>
      <c r="AV511" s="14" t="s">
        <v>175</v>
      </c>
      <c r="AW511" s="14" t="s">
        <v>34</v>
      </c>
      <c r="AX511" s="14" t="s">
        <v>79</v>
      </c>
      <c r="AY511" s="235" t="s">
        <v>168</v>
      </c>
    </row>
    <row r="512" spans="2:65" s="1" customFormat="1" ht="16.5" customHeight="1">
      <c r="B512" s="35"/>
      <c r="C512" s="187" t="s">
        <v>779</v>
      </c>
      <c r="D512" s="187" t="s">
        <v>170</v>
      </c>
      <c r="E512" s="188" t="s">
        <v>780</v>
      </c>
      <c r="F512" s="189" t="s">
        <v>781</v>
      </c>
      <c r="G512" s="190" t="s">
        <v>117</v>
      </c>
      <c r="H512" s="191">
        <v>129.95</v>
      </c>
      <c r="I512" s="192"/>
      <c r="J512" s="193">
        <f>ROUND(I512*H512,2)</f>
        <v>0</v>
      </c>
      <c r="K512" s="189" t="s">
        <v>198</v>
      </c>
      <c r="L512" s="39"/>
      <c r="M512" s="194" t="s">
        <v>21</v>
      </c>
      <c r="N512" s="195" t="s">
        <v>44</v>
      </c>
      <c r="O512" s="64"/>
      <c r="P512" s="196">
        <f>O512*H512</f>
        <v>0</v>
      </c>
      <c r="Q512" s="196">
        <v>0</v>
      </c>
      <c r="R512" s="196">
        <f>Q512*H512</f>
        <v>0</v>
      </c>
      <c r="S512" s="196">
        <v>0</v>
      </c>
      <c r="T512" s="197">
        <f>S512*H512</f>
        <v>0</v>
      </c>
      <c r="AR512" s="198" t="s">
        <v>263</v>
      </c>
      <c r="AT512" s="198" t="s">
        <v>170</v>
      </c>
      <c r="AU512" s="198" t="s">
        <v>81</v>
      </c>
      <c r="AY512" s="18" t="s">
        <v>168</v>
      </c>
      <c r="BE512" s="199">
        <f>IF(N512="základní",J512,0)</f>
        <v>0</v>
      </c>
      <c r="BF512" s="199">
        <f>IF(N512="snížená",J512,0)</f>
        <v>0</v>
      </c>
      <c r="BG512" s="199">
        <f>IF(N512="zákl. přenesená",J512,0)</f>
        <v>0</v>
      </c>
      <c r="BH512" s="199">
        <f>IF(N512="sníž. přenesená",J512,0)</f>
        <v>0</v>
      </c>
      <c r="BI512" s="199">
        <f>IF(N512="nulová",J512,0)</f>
        <v>0</v>
      </c>
      <c r="BJ512" s="18" t="s">
        <v>79</v>
      </c>
      <c r="BK512" s="199">
        <f>ROUND(I512*H512,2)</f>
        <v>0</v>
      </c>
      <c r="BL512" s="18" t="s">
        <v>263</v>
      </c>
      <c r="BM512" s="198" t="s">
        <v>782</v>
      </c>
    </row>
    <row r="513" spans="2:51" s="12" customFormat="1" ht="12">
      <c r="B513" s="203"/>
      <c r="C513" s="204"/>
      <c r="D513" s="200" t="s">
        <v>179</v>
      </c>
      <c r="E513" s="205" t="s">
        <v>21</v>
      </c>
      <c r="F513" s="206" t="s">
        <v>783</v>
      </c>
      <c r="G513" s="204"/>
      <c r="H513" s="207">
        <v>129.95</v>
      </c>
      <c r="I513" s="208"/>
      <c r="J513" s="204"/>
      <c r="K513" s="204"/>
      <c r="L513" s="209"/>
      <c r="M513" s="210"/>
      <c r="N513" s="211"/>
      <c r="O513" s="211"/>
      <c r="P513" s="211"/>
      <c r="Q513" s="211"/>
      <c r="R513" s="211"/>
      <c r="S513" s="211"/>
      <c r="T513" s="212"/>
      <c r="AT513" s="213" t="s">
        <v>179</v>
      </c>
      <c r="AU513" s="213" t="s">
        <v>81</v>
      </c>
      <c r="AV513" s="12" t="s">
        <v>81</v>
      </c>
      <c r="AW513" s="12" t="s">
        <v>34</v>
      </c>
      <c r="AX513" s="12" t="s">
        <v>79</v>
      </c>
      <c r="AY513" s="213" t="s">
        <v>168</v>
      </c>
    </row>
    <row r="514" spans="2:65" s="1" customFormat="1" ht="24" customHeight="1">
      <c r="B514" s="35"/>
      <c r="C514" s="187" t="s">
        <v>784</v>
      </c>
      <c r="D514" s="187" t="s">
        <v>170</v>
      </c>
      <c r="E514" s="188" t="s">
        <v>785</v>
      </c>
      <c r="F514" s="189" t="s">
        <v>786</v>
      </c>
      <c r="G514" s="190" t="s">
        <v>117</v>
      </c>
      <c r="H514" s="191">
        <v>89.601</v>
      </c>
      <c r="I514" s="192"/>
      <c r="J514" s="193">
        <f>ROUND(I514*H514,2)</f>
        <v>0</v>
      </c>
      <c r="K514" s="189" t="s">
        <v>198</v>
      </c>
      <c r="L514" s="39"/>
      <c r="M514" s="194" t="s">
        <v>21</v>
      </c>
      <c r="N514" s="195" t="s">
        <v>44</v>
      </c>
      <c r="O514" s="64"/>
      <c r="P514" s="196">
        <f>O514*H514</f>
        <v>0</v>
      </c>
      <c r="Q514" s="196">
        <v>0.00027</v>
      </c>
      <c r="R514" s="196">
        <f>Q514*H514</f>
        <v>0.02419227</v>
      </c>
      <c r="S514" s="196">
        <v>0</v>
      </c>
      <c r="T514" s="197">
        <f>S514*H514</f>
        <v>0</v>
      </c>
      <c r="AR514" s="198" t="s">
        <v>263</v>
      </c>
      <c r="AT514" s="198" t="s">
        <v>170</v>
      </c>
      <c r="AU514" s="198" t="s">
        <v>81</v>
      </c>
      <c r="AY514" s="18" t="s">
        <v>168</v>
      </c>
      <c r="BE514" s="199">
        <f>IF(N514="základní",J514,0)</f>
        <v>0</v>
      </c>
      <c r="BF514" s="199">
        <f>IF(N514="snížená",J514,0)</f>
        <v>0</v>
      </c>
      <c r="BG514" s="199">
        <f>IF(N514="zákl. přenesená",J514,0)</f>
        <v>0</v>
      </c>
      <c r="BH514" s="199">
        <f>IF(N514="sníž. přenesená",J514,0)</f>
        <v>0</v>
      </c>
      <c r="BI514" s="199">
        <f>IF(N514="nulová",J514,0)</f>
        <v>0</v>
      </c>
      <c r="BJ514" s="18" t="s">
        <v>79</v>
      </c>
      <c r="BK514" s="199">
        <f>ROUND(I514*H514,2)</f>
        <v>0</v>
      </c>
      <c r="BL514" s="18" t="s">
        <v>263</v>
      </c>
      <c r="BM514" s="198" t="s">
        <v>787</v>
      </c>
    </row>
    <row r="515" spans="2:51" s="15" customFormat="1" ht="12">
      <c r="B515" s="236"/>
      <c r="C515" s="237"/>
      <c r="D515" s="200" t="s">
        <v>179</v>
      </c>
      <c r="E515" s="238" t="s">
        <v>21</v>
      </c>
      <c r="F515" s="239" t="s">
        <v>788</v>
      </c>
      <c r="G515" s="237"/>
      <c r="H515" s="238" t="s">
        <v>21</v>
      </c>
      <c r="I515" s="240"/>
      <c r="J515" s="237"/>
      <c r="K515" s="237"/>
      <c r="L515" s="241"/>
      <c r="M515" s="242"/>
      <c r="N515" s="243"/>
      <c r="O515" s="243"/>
      <c r="P515" s="243"/>
      <c r="Q515" s="243"/>
      <c r="R515" s="243"/>
      <c r="S515" s="243"/>
      <c r="T515" s="244"/>
      <c r="AT515" s="245" t="s">
        <v>179</v>
      </c>
      <c r="AU515" s="245" t="s">
        <v>81</v>
      </c>
      <c r="AV515" s="15" t="s">
        <v>79</v>
      </c>
      <c r="AW515" s="15" t="s">
        <v>34</v>
      </c>
      <c r="AX515" s="15" t="s">
        <v>73</v>
      </c>
      <c r="AY515" s="245" t="s">
        <v>168</v>
      </c>
    </row>
    <row r="516" spans="2:51" s="15" customFormat="1" ht="12">
      <c r="B516" s="236"/>
      <c r="C516" s="237"/>
      <c r="D516" s="200" t="s">
        <v>179</v>
      </c>
      <c r="E516" s="238" t="s">
        <v>21</v>
      </c>
      <c r="F516" s="239" t="s">
        <v>247</v>
      </c>
      <c r="G516" s="237"/>
      <c r="H516" s="238" t="s">
        <v>21</v>
      </c>
      <c r="I516" s="240"/>
      <c r="J516" s="237"/>
      <c r="K516" s="237"/>
      <c r="L516" s="241"/>
      <c r="M516" s="242"/>
      <c r="N516" s="243"/>
      <c r="O516" s="243"/>
      <c r="P516" s="243"/>
      <c r="Q516" s="243"/>
      <c r="R516" s="243"/>
      <c r="S516" s="243"/>
      <c r="T516" s="244"/>
      <c r="AT516" s="245" t="s">
        <v>179</v>
      </c>
      <c r="AU516" s="245" t="s">
        <v>81</v>
      </c>
      <c r="AV516" s="15" t="s">
        <v>79</v>
      </c>
      <c r="AW516" s="15" t="s">
        <v>34</v>
      </c>
      <c r="AX516" s="15" t="s">
        <v>73</v>
      </c>
      <c r="AY516" s="245" t="s">
        <v>168</v>
      </c>
    </row>
    <row r="517" spans="2:51" s="12" customFormat="1" ht="12">
      <c r="B517" s="203"/>
      <c r="C517" s="204"/>
      <c r="D517" s="200" t="s">
        <v>179</v>
      </c>
      <c r="E517" s="205" t="s">
        <v>21</v>
      </c>
      <c r="F517" s="206" t="s">
        <v>778</v>
      </c>
      <c r="G517" s="204"/>
      <c r="H517" s="207">
        <v>114.95</v>
      </c>
      <c r="I517" s="208"/>
      <c r="J517" s="204"/>
      <c r="K517" s="204"/>
      <c r="L517" s="209"/>
      <c r="M517" s="210"/>
      <c r="N517" s="211"/>
      <c r="O517" s="211"/>
      <c r="P517" s="211"/>
      <c r="Q517" s="211"/>
      <c r="R517" s="211"/>
      <c r="S517" s="211"/>
      <c r="T517" s="212"/>
      <c r="AT517" s="213" t="s">
        <v>179</v>
      </c>
      <c r="AU517" s="213" t="s">
        <v>81</v>
      </c>
      <c r="AV517" s="12" t="s">
        <v>81</v>
      </c>
      <c r="AW517" s="12" t="s">
        <v>34</v>
      </c>
      <c r="AX517" s="12" t="s">
        <v>73</v>
      </c>
      <c r="AY517" s="213" t="s">
        <v>168</v>
      </c>
    </row>
    <row r="518" spans="2:51" s="15" customFormat="1" ht="12">
      <c r="B518" s="236"/>
      <c r="C518" s="237"/>
      <c r="D518" s="200" t="s">
        <v>179</v>
      </c>
      <c r="E518" s="238" t="s">
        <v>21</v>
      </c>
      <c r="F518" s="239" t="s">
        <v>789</v>
      </c>
      <c r="G518" s="237"/>
      <c r="H518" s="238" t="s">
        <v>21</v>
      </c>
      <c r="I518" s="240"/>
      <c r="J518" s="237"/>
      <c r="K518" s="237"/>
      <c r="L518" s="241"/>
      <c r="M518" s="242"/>
      <c r="N518" s="243"/>
      <c r="O518" s="243"/>
      <c r="P518" s="243"/>
      <c r="Q518" s="243"/>
      <c r="R518" s="243"/>
      <c r="S518" s="243"/>
      <c r="T518" s="244"/>
      <c r="AT518" s="245" t="s">
        <v>179</v>
      </c>
      <c r="AU518" s="245" t="s">
        <v>81</v>
      </c>
      <c r="AV518" s="15" t="s">
        <v>79</v>
      </c>
      <c r="AW518" s="15" t="s">
        <v>34</v>
      </c>
      <c r="AX518" s="15" t="s">
        <v>73</v>
      </c>
      <c r="AY518" s="245" t="s">
        <v>168</v>
      </c>
    </row>
    <row r="519" spans="2:51" s="12" customFormat="1" ht="12">
      <c r="B519" s="203"/>
      <c r="C519" s="204"/>
      <c r="D519" s="200" t="s">
        <v>179</v>
      </c>
      <c r="E519" s="205" t="s">
        <v>21</v>
      </c>
      <c r="F519" s="206" t="s">
        <v>790</v>
      </c>
      <c r="G519" s="204"/>
      <c r="H519" s="207">
        <v>-55.025</v>
      </c>
      <c r="I519" s="208"/>
      <c r="J519" s="204"/>
      <c r="K519" s="204"/>
      <c r="L519" s="209"/>
      <c r="M519" s="210"/>
      <c r="N519" s="211"/>
      <c r="O519" s="211"/>
      <c r="P519" s="211"/>
      <c r="Q519" s="211"/>
      <c r="R519" s="211"/>
      <c r="S519" s="211"/>
      <c r="T519" s="212"/>
      <c r="AT519" s="213" t="s">
        <v>179</v>
      </c>
      <c r="AU519" s="213" t="s">
        <v>81</v>
      </c>
      <c r="AV519" s="12" t="s">
        <v>81</v>
      </c>
      <c r="AW519" s="12" t="s">
        <v>34</v>
      </c>
      <c r="AX519" s="12" t="s">
        <v>73</v>
      </c>
      <c r="AY519" s="213" t="s">
        <v>168</v>
      </c>
    </row>
    <row r="520" spans="2:51" s="12" customFormat="1" ht="12">
      <c r="B520" s="203"/>
      <c r="C520" s="204"/>
      <c r="D520" s="200" t="s">
        <v>179</v>
      </c>
      <c r="E520" s="205" t="s">
        <v>21</v>
      </c>
      <c r="F520" s="206" t="s">
        <v>791</v>
      </c>
      <c r="G520" s="204"/>
      <c r="H520" s="207">
        <v>-62</v>
      </c>
      <c r="I520" s="208"/>
      <c r="J520" s="204"/>
      <c r="K520" s="204"/>
      <c r="L520" s="209"/>
      <c r="M520" s="210"/>
      <c r="N520" s="211"/>
      <c r="O520" s="211"/>
      <c r="P520" s="211"/>
      <c r="Q520" s="211"/>
      <c r="R520" s="211"/>
      <c r="S520" s="211"/>
      <c r="T520" s="212"/>
      <c r="AT520" s="213" t="s">
        <v>179</v>
      </c>
      <c r="AU520" s="213" t="s">
        <v>81</v>
      </c>
      <c r="AV520" s="12" t="s">
        <v>81</v>
      </c>
      <c r="AW520" s="12" t="s">
        <v>34</v>
      </c>
      <c r="AX520" s="12" t="s">
        <v>73</v>
      </c>
      <c r="AY520" s="213" t="s">
        <v>168</v>
      </c>
    </row>
    <row r="521" spans="2:51" s="13" customFormat="1" ht="12">
      <c r="B521" s="214"/>
      <c r="C521" s="215"/>
      <c r="D521" s="200" t="s">
        <v>179</v>
      </c>
      <c r="E521" s="216" t="s">
        <v>21</v>
      </c>
      <c r="F521" s="217" t="s">
        <v>181</v>
      </c>
      <c r="G521" s="215"/>
      <c r="H521" s="218">
        <v>-2.075</v>
      </c>
      <c r="I521" s="219"/>
      <c r="J521" s="215"/>
      <c r="K521" s="215"/>
      <c r="L521" s="220"/>
      <c r="M521" s="221"/>
      <c r="N521" s="222"/>
      <c r="O521" s="222"/>
      <c r="P521" s="222"/>
      <c r="Q521" s="222"/>
      <c r="R521" s="222"/>
      <c r="S521" s="222"/>
      <c r="T521" s="223"/>
      <c r="AT521" s="224" t="s">
        <v>179</v>
      </c>
      <c r="AU521" s="224" t="s">
        <v>81</v>
      </c>
      <c r="AV521" s="13" t="s">
        <v>89</v>
      </c>
      <c r="AW521" s="13" t="s">
        <v>34</v>
      </c>
      <c r="AX521" s="13" t="s">
        <v>73</v>
      </c>
      <c r="AY521" s="224" t="s">
        <v>168</v>
      </c>
    </row>
    <row r="522" spans="2:51" s="15" customFormat="1" ht="12">
      <c r="B522" s="236"/>
      <c r="C522" s="237"/>
      <c r="D522" s="200" t="s">
        <v>179</v>
      </c>
      <c r="E522" s="238" t="s">
        <v>21</v>
      </c>
      <c r="F522" s="239" t="s">
        <v>792</v>
      </c>
      <c r="G522" s="237"/>
      <c r="H522" s="238" t="s">
        <v>21</v>
      </c>
      <c r="I522" s="240"/>
      <c r="J522" s="237"/>
      <c r="K522" s="237"/>
      <c r="L522" s="241"/>
      <c r="M522" s="242"/>
      <c r="N522" s="243"/>
      <c r="O522" s="243"/>
      <c r="P522" s="243"/>
      <c r="Q522" s="243"/>
      <c r="R522" s="243"/>
      <c r="S522" s="243"/>
      <c r="T522" s="244"/>
      <c r="AT522" s="245" t="s">
        <v>179</v>
      </c>
      <c r="AU522" s="245" t="s">
        <v>81</v>
      </c>
      <c r="AV522" s="15" t="s">
        <v>79</v>
      </c>
      <c r="AW522" s="15" t="s">
        <v>34</v>
      </c>
      <c r="AX522" s="15" t="s">
        <v>73</v>
      </c>
      <c r="AY522" s="245" t="s">
        <v>168</v>
      </c>
    </row>
    <row r="523" spans="2:51" s="12" customFormat="1" ht="12">
      <c r="B523" s="203"/>
      <c r="C523" s="204"/>
      <c r="D523" s="200" t="s">
        <v>179</v>
      </c>
      <c r="E523" s="205" t="s">
        <v>21</v>
      </c>
      <c r="F523" s="206" t="s">
        <v>793</v>
      </c>
      <c r="G523" s="204"/>
      <c r="H523" s="207">
        <v>71.676</v>
      </c>
      <c r="I523" s="208"/>
      <c r="J523" s="204"/>
      <c r="K523" s="204"/>
      <c r="L523" s="209"/>
      <c r="M523" s="210"/>
      <c r="N523" s="211"/>
      <c r="O523" s="211"/>
      <c r="P523" s="211"/>
      <c r="Q523" s="211"/>
      <c r="R523" s="211"/>
      <c r="S523" s="211"/>
      <c r="T523" s="212"/>
      <c r="AT523" s="213" t="s">
        <v>179</v>
      </c>
      <c r="AU523" s="213" t="s">
        <v>81</v>
      </c>
      <c r="AV523" s="12" t="s">
        <v>81</v>
      </c>
      <c r="AW523" s="12" t="s">
        <v>34</v>
      </c>
      <c r="AX523" s="12" t="s">
        <v>73</v>
      </c>
      <c r="AY523" s="213" t="s">
        <v>168</v>
      </c>
    </row>
    <row r="524" spans="2:51" s="13" customFormat="1" ht="12">
      <c r="B524" s="214"/>
      <c r="C524" s="215"/>
      <c r="D524" s="200" t="s">
        <v>179</v>
      </c>
      <c r="E524" s="216" t="s">
        <v>21</v>
      </c>
      <c r="F524" s="217" t="s">
        <v>181</v>
      </c>
      <c r="G524" s="215"/>
      <c r="H524" s="218">
        <v>71.676</v>
      </c>
      <c r="I524" s="219"/>
      <c r="J524" s="215"/>
      <c r="K524" s="215"/>
      <c r="L524" s="220"/>
      <c r="M524" s="221"/>
      <c r="N524" s="222"/>
      <c r="O524" s="222"/>
      <c r="P524" s="222"/>
      <c r="Q524" s="222"/>
      <c r="R524" s="222"/>
      <c r="S524" s="222"/>
      <c r="T524" s="223"/>
      <c r="AT524" s="224" t="s">
        <v>179</v>
      </c>
      <c r="AU524" s="224" t="s">
        <v>81</v>
      </c>
      <c r="AV524" s="13" t="s">
        <v>89</v>
      </c>
      <c r="AW524" s="13" t="s">
        <v>34</v>
      </c>
      <c r="AX524" s="13" t="s">
        <v>73</v>
      </c>
      <c r="AY524" s="224" t="s">
        <v>168</v>
      </c>
    </row>
    <row r="525" spans="2:51" s="12" customFormat="1" ht="12">
      <c r="B525" s="203"/>
      <c r="C525" s="204"/>
      <c r="D525" s="200" t="s">
        <v>179</v>
      </c>
      <c r="E525" s="205" t="s">
        <v>21</v>
      </c>
      <c r="F525" s="206" t="s">
        <v>286</v>
      </c>
      <c r="G525" s="204"/>
      <c r="H525" s="207">
        <v>20</v>
      </c>
      <c r="I525" s="208"/>
      <c r="J525" s="204"/>
      <c r="K525" s="204"/>
      <c r="L525" s="209"/>
      <c r="M525" s="210"/>
      <c r="N525" s="211"/>
      <c r="O525" s="211"/>
      <c r="P525" s="211"/>
      <c r="Q525" s="211"/>
      <c r="R525" s="211"/>
      <c r="S525" s="211"/>
      <c r="T525" s="212"/>
      <c r="AT525" s="213" t="s">
        <v>179</v>
      </c>
      <c r="AU525" s="213" t="s">
        <v>81</v>
      </c>
      <c r="AV525" s="12" t="s">
        <v>81</v>
      </c>
      <c r="AW525" s="12" t="s">
        <v>34</v>
      </c>
      <c r="AX525" s="12" t="s">
        <v>73</v>
      </c>
      <c r="AY525" s="213" t="s">
        <v>168</v>
      </c>
    </row>
    <row r="526" spans="2:51" s="14" customFormat="1" ht="12">
      <c r="B526" s="225"/>
      <c r="C526" s="226"/>
      <c r="D526" s="200" t="s">
        <v>179</v>
      </c>
      <c r="E526" s="227" t="s">
        <v>21</v>
      </c>
      <c r="F526" s="228" t="s">
        <v>183</v>
      </c>
      <c r="G526" s="226"/>
      <c r="H526" s="229">
        <v>89.601</v>
      </c>
      <c r="I526" s="230"/>
      <c r="J526" s="226"/>
      <c r="K526" s="226"/>
      <c r="L526" s="231"/>
      <c r="M526" s="232"/>
      <c r="N526" s="233"/>
      <c r="O526" s="233"/>
      <c r="P526" s="233"/>
      <c r="Q526" s="233"/>
      <c r="R526" s="233"/>
      <c r="S526" s="233"/>
      <c r="T526" s="234"/>
      <c r="AT526" s="235" t="s">
        <v>179</v>
      </c>
      <c r="AU526" s="235" t="s">
        <v>81</v>
      </c>
      <c r="AV526" s="14" t="s">
        <v>175</v>
      </c>
      <c r="AW526" s="14" t="s">
        <v>34</v>
      </c>
      <c r="AX526" s="14" t="s">
        <v>79</v>
      </c>
      <c r="AY526" s="235" t="s">
        <v>168</v>
      </c>
    </row>
    <row r="527" spans="2:65" s="1" customFormat="1" ht="24" customHeight="1">
      <c r="B527" s="35"/>
      <c r="C527" s="187" t="s">
        <v>794</v>
      </c>
      <c r="D527" s="187" t="s">
        <v>170</v>
      </c>
      <c r="E527" s="188" t="s">
        <v>795</v>
      </c>
      <c r="F527" s="189" t="s">
        <v>796</v>
      </c>
      <c r="G527" s="190" t="s">
        <v>117</v>
      </c>
      <c r="H527" s="191">
        <v>60.72</v>
      </c>
      <c r="I527" s="192"/>
      <c r="J527" s="193">
        <f>ROUND(I527*H527,2)</f>
        <v>0</v>
      </c>
      <c r="K527" s="189" t="s">
        <v>198</v>
      </c>
      <c r="L527" s="39"/>
      <c r="M527" s="194" t="s">
        <v>21</v>
      </c>
      <c r="N527" s="195" t="s">
        <v>44</v>
      </c>
      <c r="O527" s="64"/>
      <c r="P527" s="196">
        <f>O527*H527</f>
        <v>0</v>
      </c>
      <c r="Q527" s="196">
        <v>0.00014</v>
      </c>
      <c r="R527" s="196">
        <f>Q527*H527</f>
        <v>0.0085008</v>
      </c>
      <c r="S527" s="196">
        <v>0</v>
      </c>
      <c r="T527" s="197">
        <f>S527*H527</f>
        <v>0</v>
      </c>
      <c r="AR527" s="198" t="s">
        <v>263</v>
      </c>
      <c r="AT527" s="198" t="s">
        <v>170</v>
      </c>
      <c r="AU527" s="198" t="s">
        <v>81</v>
      </c>
      <c r="AY527" s="18" t="s">
        <v>168</v>
      </c>
      <c r="BE527" s="199">
        <f>IF(N527="základní",J527,0)</f>
        <v>0</v>
      </c>
      <c r="BF527" s="199">
        <f>IF(N527="snížená",J527,0)</f>
        <v>0</v>
      </c>
      <c r="BG527" s="199">
        <f>IF(N527="zákl. přenesená",J527,0)</f>
        <v>0</v>
      </c>
      <c r="BH527" s="199">
        <f>IF(N527="sníž. přenesená",J527,0)</f>
        <v>0</v>
      </c>
      <c r="BI527" s="199">
        <f>IF(N527="nulová",J527,0)</f>
        <v>0</v>
      </c>
      <c r="BJ527" s="18" t="s">
        <v>79</v>
      </c>
      <c r="BK527" s="199">
        <f>ROUND(I527*H527,2)</f>
        <v>0</v>
      </c>
      <c r="BL527" s="18" t="s">
        <v>263</v>
      </c>
      <c r="BM527" s="198" t="s">
        <v>797</v>
      </c>
    </row>
    <row r="528" spans="2:51" s="15" customFormat="1" ht="12">
      <c r="B528" s="236"/>
      <c r="C528" s="237"/>
      <c r="D528" s="200" t="s">
        <v>179</v>
      </c>
      <c r="E528" s="238" t="s">
        <v>21</v>
      </c>
      <c r="F528" s="239" t="s">
        <v>547</v>
      </c>
      <c r="G528" s="237"/>
      <c r="H528" s="238" t="s">
        <v>21</v>
      </c>
      <c r="I528" s="240"/>
      <c r="J528" s="237"/>
      <c r="K528" s="237"/>
      <c r="L528" s="241"/>
      <c r="M528" s="242"/>
      <c r="N528" s="243"/>
      <c r="O528" s="243"/>
      <c r="P528" s="243"/>
      <c r="Q528" s="243"/>
      <c r="R528" s="243"/>
      <c r="S528" s="243"/>
      <c r="T528" s="244"/>
      <c r="AT528" s="245" t="s">
        <v>179</v>
      </c>
      <c r="AU528" s="245" t="s">
        <v>81</v>
      </c>
      <c r="AV528" s="15" t="s">
        <v>79</v>
      </c>
      <c r="AW528" s="15" t="s">
        <v>34</v>
      </c>
      <c r="AX528" s="15" t="s">
        <v>73</v>
      </c>
      <c r="AY528" s="245" t="s">
        <v>168</v>
      </c>
    </row>
    <row r="529" spans="2:51" s="12" customFormat="1" ht="12">
      <c r="B529" s="203"/>
      <c r="C529" s="204"/>
      <c r="D529" s="200" t="s">
        <v>179</v>
      </c>
      <c r="E529" s="205" t="s">
        <v>21</v>
      </c>
      <c r="F529" s="206" t="s">
        <v>553</v>
      </c>
      <c r="G529" s="204"/>
      <c r="H529" s="207">
        <v>60.72</v>
      </c>
      <c r="I529" s="208"/>
      <c r="J529" s="204"/>
      <c r="K529" s="204"/>
      <c r="L529" s="209"/>
      <c r="M529" s="210"/>
      <c r="N529" s="211"/>
      <c r="O529" s="211"/>
      <c r="P529" s="211"/>
      <c r="Q529" s="211"/>
      <c r="R529" s="211"/>
      <c r="S529" s="211"/>
      <c r="T529" s="212"/>
      <c r="AT529" s="213" t="s">
        <v>179</v>
      </c>
      <c r="AU529" s="213" t="s">
        <v>81</v>
      </c>
      <c r="AV529" s="12" t="s">
        <v>81</v>
      </c>
      <c r="AW529" s="12" t="s">
        <v>34</v>
      </c>
      <c r="AX529" s="12" t="s">
        <v>73</v>
      </c>
      <c r="AY529" s="213" t="s">
        <v>168</v>
      </c>
    </row>
    <row r="530" spans="2:51" s="13" customFormat="1" ht="12">
      <c r="B530" s="214"/>
      <c r="C530" s="215"/>
      <c r="D530" s="200" t="s">
        <v>179</v>
      </c>
      <c r="E530" s="216" t="s">
        <v>21</v>
      </c>
      <c r="F530" s="217" t="s">
        <v>181</v>
      </c>
      <c r="G530" s="215"/>
      <c r="H530" s="218">
        <v>60.72</v>
      </c>
      <c r="I530" s="219"/>
      <c r="J530" s="215"/>
      <c r="K530" s="215"/>
      <c r="L530" s="220"/>
      <c r="M530" s="221"/>
      <c r="N530" s="222"/>
      <c r="O530" s="222"/>
      <c r="P530" s="222"/>
      <c r="Q530" s="222"/>
      <c r="R530" s="222"/>
      <c r="S530" s="222"/>
      <c r="T530" s="223"/>
      <c r="AT530" s="224" t="s">
        <v>179</v>
      </c>
      <c r="AU530" s="224" t="s">
        <v>81</v>
      </c>
      <c r="AV530" s="13" t="s">
        <v>89</v>
      </c>
      <c r="AW530" s="13" t="s">
        <v>34</v>
      </c>
      <c r="AX530" s="13" t="s">
        <v>73</v>
      </c>
      <c r="AY530" s="224" t="s">
        <v>168</v>
      </c>
    </row>
    <row r="531" spans="2:51" s="14" customFormat="1" ht="12">
      <c r="B531" s="225"/>
      <c r="C531" s="226"/>
      <c r="D531" s="200" t="s">
        <v>179</v>
      </c>
      <c r="E531" s="227" t="s">
        <v>21</v>
      </c>
      <c r="F531" s="228" t="s">
        <v>183</v>
      </c>
      <c r="G531" s="226"/>
      <c r="H531" s="229">
        <v>60.72</v>
      </c>
      <c r="I531" s="230"/>
      <c r="J531" s="226"/>
      <c r="K531" s="226"/>
      <c r="L531" s="231"/>
      <c r="M531" s="232"/>
      <c r="N531" s="233"/>
      <c r="O531" s="233"/>
      <c r="P531" s="233"/>
      <c r="Q531" s="233"/>
      <c r="R531" s="233"/>
      <c r="S531" s="233"/>
      <c r="T531" s="234"/>
      <c r="AT531" s="235" t="s">
        <v>179</v>
      </c>
      <c r="AU531" s="235" t="s">
        <v>81</v>
      </c>
      <c r="AV531" s="14" t="s">
        <v>175</v>
      </c>
      <c r="AW531" s="14" t="s">
        <v>34</v>
      </c>
      <c r="AX531" s="14" t="s">
        <v>79</v>
      </c>
      <c r="AY531" s="235" t="s">
        <v>168</v>
      </c>
    </row>
    <row r="532" spans="2:65" s="1" customFormat="1" ht="24" customHeight="1">
      <c r="B532" s="35"/>
      <c r="C532" s="187" t="s">
        <v>798</v>
      </c>
      <c r="D532" s="187" t="s">
        <v>170</v>
      </c>
      <c r="E532" s="188" t="s">
        <v>799</v>
      </c>
      <c r="F532" s="189" t="s">
        <v>800</v>
      </c>
      <c r="G532" s="190" t="s">
        <v>117</v>
      </c>
      <c r="H532" s="191">
        <v>60.72</v>
      </c>
      <c r="I532" s="192"/>
      <c r="J532" s="193">
        <f>ROUND(I532*H532,2)</f>
        <v>0</v>
      </c>
      <c r="K532" s="189" t="s">
        <v>198</v>
      </c>
      <c r="L532" s="39"/>
      <c r="M532" s="194" t="s">
        <v>21</v>
      </c>
      <c r="N532" s="195" t="s">
        <v>44</v>
      </c>
      <c r="O532" s="64"/>
      <c r="P532" s="196">
        <f>O532*H532</f>
        <v>0</v>
      </c>
      <c r="Q532" s="196">
        <v>0.00029</v>
      </c>
      <c r="R532" s="196">
        <f>Q532*H532</f>
        <v>0.0176088</v>
      </c>
      <c r="S532" s="196">
        <v>0</v>
      </c>
      <c r="T532" s="197">
        <f>S532*H532</f>
        <v>0</v>
      </c>
      <c r="AR532" s="198" t="s">
        <v>263</v>
      </c>
      <c r="AT532" s="198" t="s">
        <v>170</v>
      </c>
      <c r="AU532" s="198" t="s">
        <v>81</v>
      </c>
      <c r="AY532" s="18" t="s">
        <v>168</v>
      </c>
      <c r="BE532" s="199">
        <f>IF(N532="základní",J532,0)</f>
        <v>0</v>
      </c>
      <c r="BF532" s="199">
        <f>IF(N532="snížená",J532,0)</f>
        <v>0</v>
      </c>
      <c r="BG532" s="199">
        <f>IF(N532="zákl. přenesená",J532,0)</f>
        <v>0</v>
      </c>
      <c r="BH532" s="199">
        <f>IF(N532="sníž. přenesená",J532,0)</f>
        <v>0</v>
      </c>
      <c r="BI532" s="199">
        <f>IF(N532="nulová",J532,0)</f>
        <v>0</v>
      </c>
      <c r="BJ532" s="18" t="s">
        <v>79</v>
      </c>
      <c r="BK532" s="199">
        <f>ROUND(I532*H532,2)</f>
        <v>0</v>
      </c>
      <c r="BL532" s="18" t="s">
        <v>263</v>
      </c>
      <c r="BM532" s="198" t="s">
        <v>801</v>
      </c>
    </row>
    <row r="533" spans="2:51" s="15" customFormat="1" ht="12">
      <c r="B533" s="236"/>
      <c r="C533" s="237"/>
      <c r="D533" s="200" t="s">
        <v>179</v>
      </c>
      <c r="E533" s="238" t="s">
        <v>21</v>
      </c>
      <c r="F533" s="239" t="s">
        <v>547</v>
      </c>
      <c r="G533" s="237"/>
      <c r="H533" s="238" t="s">
        <v>21</v>
      </c>
      <c r="I533" s="240"/>
      <c r="J533" s="237"/>
      <c r="K533" s="237"/>
      <c r="L533" s="241"/>
      <c r="M533" s="242"/>
      <c r="N533" s="243"/>
      <c r="O533" s="243"/>
      <c r="P533" s="243"/>
      <c r="Q533" s="243"/>
      <c r="R533" s="243"/>
      <c r="S533" s="243"/>
      <c r="T533" s="244"/>
      <c r="AT533" s="245" t="s">
        <v>179</v>
      </c>
      <c r="AU533" s="245" t="s">
        <v>81</v>
      </c>
      <c r="AV533" s="15" t="s">
        <v>79</v>
      </c>
      <c r="AW533" s="15" t="s">
        <v>34</v>
      </c>
      <c r="AX533" s="15" t="s">
        <v>73</v>
      </c>
      <c r="AY533" s="245" t="s">
        <v>168</v>
      </c>
    </row>
    <row r="534" spans="2:51" s="12" customFormat="1" ht="12">
      <c r="B534" s="203"/>
      <c r="C534" s="204"/>
      <c r="D534" s="200" t="s">
        <v>179</v>
      </c>
      <c r="E534" s="205" t="s">
        <v>21</v>
      </c>
      <c r="F534" s="206" t="s">
        <v>553</v>
      </c>
      <c r="G534" s="204"/>
      <c r="H534" s="207">
        <v>60.72</v>
      </c>
      <c r="I534" s="208"/>
      <c r="J534" s="204"/>
      <c r="K534" s="204"/>
      <c r="L534" s="209"/>
      <c r="M534" s="210"/>
      <c r="N534" s="211"/>
      <c r="O534" s="211"/>
      <c r="P534" s="211"/>
      <c r="Q534" s="211"/>
      <c r="R534" s="211"/>
      <c r="S534" s="211"/>
      <c r="T534" s="212"/>
      <c r="AT534" s="213" t="s">
        <v>179</v>
      </c>
      <c r="AU534" s="213" t="s">
        <v>81</v>
      </c>
      <c r="AV534" s="12" t="s">
        <v>81</v>
      </c>
      <c r="AW534" s="12" t="s">
        <v>34</v>
      </c>
      <c r="AX534" s="12" t="s">
        <v>73</v>
      </c>
      <c r="AY534" s="213" t="s">
        <v>168</v>
      </c>
    </row>
    <row r="535" spans="2:51" s="13" customFormat="1" ht="12">
      <c r="B535" s="214"/>
      <c r="C535" s="215"/>
      <c r="D535" s="200" t="s">
        <v>179</v>
      </c>
      <c r="E535" s="216" t="s">
        <v>21</v>
      </c>
      <c r="F535" s="217" t="s">
        <v>181</v>
      </c>
      <c r="G535" s="215"/>
      <c r="H535" s="218">
        <v>60.72</v>
      </c>
      <c r="I535" s="219"/>
      <c r="J535" s="215"/>
      <c r="K535" s="215"/>
      <c r="L535" s="220"/>
      <c r="M535" s="221"/>
      <c r="N535" s="222"/>
      <c r="O535" s="222"/>
      <c r="P535" s="222"/>
      <c r="Q535" s="222"/>
      <c r="R535" s="222"/>
      <c r="S535" s="222"/>
      <c r="T535" s="223"/>
      <c r="AT535" s="224" t="s">
        <v>179</v>
      </c>
      <c r="AU535" s="224" t="s">
        <v>81</v>
      </c>
      <c r="AV535" s="13" t="s">
        <v>89</v>
      </c>
      <c r="AW535" s="13" t="s">
        <v>34</v>
      </c>
      <c r="AX535" s="13" t="s">
        <v>73</v>
      </c>
      <c r="AY535" s="224" t="s">
        <v>168</v>
      </c>
    </row>
    <row r="536" spans="2:51" s="14" customFormat="1" ht="12">
      <c r="B536" s="225"/>
      <c r="C536" s="226"/>
      <c r="D536" s="200" t="s">
        <v>179</v>
      </c>
      <c r="E536" s="227" t="s">
        <v>21</v>
      </c>
      <c r="F536" s="228" t="s">
        <v>183</v>
      </c>
      <c r="G536" s="226"/>
      <c r="H536" s="229">
        <v>60.72</v>
      </c>
      <c r="I536" s="230"/>
      <c r="J536" s="226"/>
      <c r="K536" s="226"/>
      <c r="L536" s="231"/>
      <c r="M536" s="232"/>
      <c r="N536" s="233"/>
      <c r="O536" s="233"/>
      <c r="P536" s="233"/>
      <c r="Q536" s="233"/>
      <c r="R536" s="233"/>
      <c r="S536" s="233"/>
      <c r="T536" s="234"/>
      <c r="AT536" s="235" t="s">
        <v>179</v>
      </c>
      <c r="AU536" s="235" t="s">
        <v>81</v>
      </c>
      <c r="AV536" s="14" t="s">
        <v>175</v>
      </c>
      <c r="AW536" s="14" t="s">
        <v>34</v>
      </c>
      <c r="AX536" s="14" t="s">
        <v>79</v>
      </c>
      <c r="AY536" s="235" t="s">
        <v>168</v>
      </c>
    </row>
    <row r="537" spans="2:65" s="1" customFormat="1" ht="24" customHeight="1">
      <c r="B537" s="35"/>
      <c r="C537" s="187" t="s">
        <v>802</v>
      </c>
      <c r="D537" s="187" t="s">
        <v>170</v>
      </c>
      <c r="E537" s="188" t="s">
        <v>803</v>
      </c>
      <c r="F537" s="189" t="s">
        <v>804</v>
      </c>
      <c r="G537" s="190" t="s">
        <v>117</v>
      </c>
      <c r="H537" s="191">
        <v>60.72</v>
      </c>
      <c r="I537" s="192"/>
      <c r="J537" s="193">
        <f>ROUND(I537*H537,2)</f>
        <v>0</v>
      </c>
      <c r="K537" s="189" t="s">
        <v>198</v>
      </c>
      <c r="L537" s="39"/>
      <c r="M537" s="194" t="s">
        <v>21</v>
      </c>
      <c r="N537" s="195" t="s">
        <v>44</v>
      </c>
      <c r="O537" s="64"/>
      <c r="P537" s="196">
        <f>O537*H537</f>
        <v>0</v>
      </c>
      <c r="Q537" s="196">
        <v>1E-05</v>
      </c>
      <c r="R537" s="196">
        <f>Q537*H537</f>
        <v>0.0006072</v>
      </c>
      <c r="S537" s="196">
        <v>0</v>
      </c>
      <c r="T537" s="197">
        <f>S537*H537</f>
        <v>0</v>
      </c>
      <c r="AR537" s="198" t="s">
        <v>263</v>
      </c>
      <c r="AT537" s="198" t="s">
        <v>170</v>
      </c>
      <c r="AU537" s="198" t="s">
        <v>81</v>
      </c>
      <c r="AY537" s="18" t="s">
        <v>168</v>
      </c>
      <c r="BE537" s="199">
        <f>IF(N537="základní",J537,0)</f>
        <v>0</v>
      </c>
      <c r="BF537" s="199">
        <f>IF(N537="snížená",J537,0)</f>
        <v>0</v>
      </c>
      <c r="BG537" s="199">
        <f>IF(N537="zákl. přenesená",J537,0)</f>
        <v>0</v>
      </c>
      <c r="BH537" s="199">
        <f>IF(N537="sníž. přenesená",J537,0)</f>
        <v>0</v>
      </c>
      <c r="BI537" s="199">
        <f>IF(N537="nulová",J537,0)</f>
        <v>0</v>
      </c>
      <c r="BJ537" s="18" t="s">
        <v>79</v>
      </c>
      <c r="BK537" s="199">
        <f>ROUND(I537*H537,2)</f>
        <v>0</v>
      </c>
      <c r="BL537" s="18" t="s">
        <v>263</v>
      </c>
      <c r="BM537" s="198" t="s">
        <v>805</v>
      </c>
    </row>
    <row r="538" spans="2:51" s="15" customFormat="1" ht="12">
      <c r="B538" s="236"/>
      <c r="C538" s="237"/>
      <c r="D538" s="200" t="s">
        <v>179</v>
      </c>
      <c r="E538" s="238" t="s">
        <v>21</v>
      </c>
      <c r="F538" s="239" t="s">
        <v>547</v>
      </c>
      <c r="G538" s="237"/>
      <c r="H538" s="238" t="s">
        <v>21</v>
      </c>
      <c r="I538" s="240"/>
      <c r="J538" s="237"/>
      <c r="K538" s="237"/>
      <c r="L538" s="241"/>
      <c r="M538" s="242"/>
      <c r="N538" s="243"/>
      <c r="O538" s="243"/>
      <c r="P538" s="243"/>
      <c r="Q538" s="243"/>
      <c r="R538" s="243"/>
      <c r="S538" s="243"/>
      <c r="T538" s="244"/>
      <c r="AT538" s="245" t="s">
        <v>179</v>
      </c>
      <c r="AU538" s="245" t="s">
        <v>81</v>
      </c>
      <c r="AV538" s="15" t="s">
        <v>79</v>
      </c>
      <c r="AW538" s="15" t="s">
        <v>34</v>
      </c>
      <c r="AX538" s="15" t="s">
        <v>73</v>
      </c>
      <c r="AY538" s="245" t="s">
        <v>168</v>
      </c>
    </row>
    <row r="539" spans="2:51" s="12" customFormat="1" ht="12">
      <c r="B539" s="203"/>
      <c r="C539" s="204"/>
      <c r="D539" s="200" t="s">
        <v>179</v>
      </c>
      <c r="E539" s="205" t="s">
        <v>21</v>
      </c>
      <c r="F539" s="206" t="s">
        <v>553</v>
      </c>
      <c r="G539" s="204"/>
      <c r="H539" s="207">
        <v>60.72</v>
      </c>
      <c r="I539" s="208"/>
      <c r="J539" s="204"/>
      <c r="K539" s="204"/>
      <c r="L539" s="209"/>
      <c r="M539" s="210"/>
      <c r="N539" s="211"/>
      <c r="O539" s="211"/>
      <c r="P539" s="211"/>
      <c r="Q539" s="211"/>
      <c r="R539" s="211"/>
      <c r="S539" s="211"/>
      <c r="T539" s="212"/>
      <c r="AT539" s="213" t="s">
        <v>179</v>
      </c>
      <c r="AU539" s="213" t="s">
        <v>81</v>
      </c>
      <c r="AV539" s="12" t="s">
        <v>81</v>
      </c>
      <c r="AW539" s="12" t="s">
        <v>34</v>
      </c>
      <c r="AX539" s="12" t="s">
        <v>73</v>
      </c>
      <c r="AY539" s="213" t="s">
        <v>168</v>
      </c>
    </row>
    <row r="540" spans="2:51" s="13" customFormat="1" ht="12">
      <c r="B540" s="214"/>
      <c r="C540" s="215"/>
      <c r="D540" s="200" t="s">
        <v>179</v>
      </c>
      <c r="E540" s="216" t="s">
        <v>21</v>
      </c>
      <c r="F540" s="217" t="s">
        <v>181</v>
      </c>
      <c r="G540" s="215"/>
      <c r="H540" s="218">
        <v>60.72</v>
      </c>
      <c r="I540" s="219"/>
      <c r="J540" s="215"/>
      <c r="K540" s="215"/>
      <c r="L540" s="220"/>
      <c r="M540" s="221"/>
      <c r="N540" s="222"/>
      <c r="O540" s="222"/>
      <c r="P540" s="222"/>
      <c r="Q540" s="222"/>
      <c r="R540" s="222"/>
      <c r="S540" s="222"/>
      <c r="T540" s="223"/>
      <c r="AT540" s="224" t="s">
        <v>179</v>
      </c>
      <c r="AU540" s="224" t="s">
        <v>81</v>
      </c>
      <c r="AV540" s="13" t="s">
        <v>89</v>
      </c>
      <c r="AW540" s="13" t="s">
        <v>34</v>
      </c>
      <c r="AX540" s="13" t="s">
        <v>73</v>
      </c>
      <c r="AY540" s="224" t="s">
        <v>168</v>
      </c>
    </row>
    <row r="541" spans="2:51" s="14" customFormat="1" ht="12">
      <c r="B541" s="225"/>
      <c r="C541" s="226"/>
      <c r="D541" s="200" t="s">
        <v>179</v>
      </c>
      <c r="E541" s="227" t="s">
        <v>21</v>
      </c>
      <c r="F541" s="228" t="s">
        <v>183</v>
      </c>
      <c r="G541" s="226"/>
      <c r="H541" s="229">
        <v>60.72</v>
      </c>
      <c r="I541" s="230"/>
      <c r="J541" s="226"/>
      <c r="K541" s="226"/>
      <c r="L541" s="231"/>
      <c r="M541" s="232"/>
      <c r="N541" s="233"/>
      <c r="O541" s="233"/>
      <c r="P541" s="233"/>
      <c r="Q541" s="233"/>
      <c r="R541" s="233"/>
      <c r="S541" s="233"/>
      <c r="T541" s="234"/>
      <c r="AT541" s="235" t="s">
        <v>179</v>
      </c>
      <c r="AU541" s="235" t="s">
        <v>81</v>
      </c>
      <c r="AV541" s="14" t="s">
        <v>175</v>
      </c>
      <c r="AW541" s="14" t="s">
        <v>34</v>
      </c>
      <c r="AX541" s="14" t="s">
        <v>79</v>
      </c>
      <c r="AY541" s="235" t="s">
        <v>168</v>
      </c>
    </row>
    <row r="542" spans="2:65" s="1" customFormat="1" ht="16.5" customHeight="1">
      <c r="B542" s="35"/>
      <c r="C542" s="187" t="s">
        <v>806</v>
      </c>
      <c r="D542" s="187" t="s">
        <v>170</v>
      </c>
      <c r="E542" s="188" t="s">
        <v>807</v>
      </c>
      <c r="F542" s="189" t="s">
        <v>808</v>
      </c>
      <c r="G542" s="190" t="s">
        <v>117</v>
      </c>
      <c r="H542" s="191">
        <v>55.025</v>
      </c>
      <c r="I542" s="192"/>
      <c r="J542" s="193">
        <f>ROUND(I542*H542,2)</f>
        <v>0</v>
      </c>
      <c r="K542" s="189" t="s">
        <v>21</v>
      </c>
      <c r="L542" s="39"/>
      <c r="M542" s="194" t="s">
        <v>21</v>
      </c>
      <c r="N542" s="195" t="s">
        <v>44</v>
      </c>
      <c r="O542" s="64"/>
      <c r="P542" s="196">
        <f>O542*H542</f>
        <v>0</v>
      </c>
      <c r="Q542" s="196">
        <v>0.0038</v>
      </c>
      <c r="R542" s="196">
        <f>Q542*H542</f>
        <v>0.209095</v>
      </c>
      <c r="S542" s="196">
        <v>0</v>
      </c>
      <c r="T542" s="197">
        <f>S542*H542</f>
        <v>0</v>
      </c>
      <c r="AR542" s="198" t="s">
        <v>263</v>
      </c>
      <c r="AT542" s="198" t="s">
        <v>170</v>
      </c>
      <c r="AU542" s="198" t="s">
        <v>81</v>
      </c>
      <c r="AY542" s="18" t="s">
        <v>168</v>
      </c>
      <c r="BE542" s="199">
        <f>IF(N542="základní",J542,0)</f>
        <v>0</v>
      </c>
      <c r="BF542" s="199">
        <f>IF(N542="snížená",J542,0)</f>
        <v>0</v>
      </c>
      <c r="BG542" s="199">
        <f>IF(N542="zákl. přenesená",J542,0)</f>
        <v>0</v>
      </c>
      <c r="BH542" s="199">
        <f>IF(N542="sníž. přenesená",J542,0)</f>
        <v>0</v>
      </c>
      <c r="BI542" s="199">
        <f>IF(N542="nulová",J542,0)</f>
        <v>0</v>
      </c>
      <c r="BJ542" s="18" t="s">
        <v>79</v>
      </c>
      <c r="BK542" s="199">
        <f>ROUND(I542*H542,2)</f>
        <v>0</v>
      </c>
      <c r="BL542" s="18" t="s">
        <v>263</v>
      </c>
      <c r="BM542" s="198" t="s">
        <v>809</v>
      </c>
    </row>
    <row r="543" spans="2:47" s="1" customFormat="1" ht="214.5">
      <c r="B543" s="35"/>
      <c r="C543" s="36"/>
      <c r="D543" s="200" t="s">
        <v>309</v>
      </c>
      <c r="E543" s="36"/>
      <c r="F543" s="201" t="s">
        <v>810</v>
      </c>
      <c r="G543" s="36"/>
      <c r="H543" s="36"/>
      <c r="I543" s="117"/>
      <c r="J543" s="36"/>
      <c r="K543" s="36"/>
      <c r="L543" s="39"/>
      <c r="M543" s="202"/>
      <c r="N543" s="64"/>
      <c r="O543" s="64"/>
      <c r="P543" s="64"/>
      <c r="Q543" s="64"/>
      <c r="R543" s="64"/>
      <c r="S543" s="64"/>
      <c r="T543" s="65"/>
      <c r="AT543" s="18" t="s">
        <v>309</v>
      </c>
      <c r="AU543" s="18" t="s">
        <v>81</v>
      </c>
    </row>
    <row r="544" spans="2:51" s="15" customFormat="1" ht="12">
      <c r="B544" s="236"/>
      <c r="C544" s="237"/>
      <c r="D544" s="200" t="s">
        <v>179</v>
      </c>
      <c r="E544" s="238" t="s">
        <v>21</v>
      </c>
      <c r="F544" s="239" t="s">
        <v>811</v>
      </c>
      <c r="G544" s="237"/>
      <c r="H544" s="238" t="s">
        <v>21</v>
      </c>
      <c r="I544" s="240"/>
      <c r="J544" s="237"/>
      <c r="K544" s="237"/>
      <c r="L544" s="241"/>
      <c r="M544" s="242"/>
      <c r="N544" s="243"/>
      <c r="O544" s="243"/>
      <c r="P544" s="243"/>
      <c r="Q544" s="243"/>
      <c r="R544" s="243"/>
      <c r="S544" s="243"/>
      <c r="T544" s="244"/>
      <c r="AT544" s="245" t="s">
        <v>179</v>
      </c>
      <c r="AU544" s="245" t="s">
        <v>81</v>
      </c>
      <c r="AV544" s="15" t="s">
        <v>79</v>
      </c>
      <c r="AW544" s="15" t="s">
        <v>34</v>
      </c>
      <c r="AX544" s="15" t="s">
        <v>73</v>
      </c>
      <c r="AY544" s="245" t="s">
        <v>168</v>
      </c>
    </row>
    <row r="545" spans="2:51" s="12" customFormat="1" ht="12">
      <c r="B545" s="203"/>
      <c r="C545" s="204"/>
      <c r="D545" s="200" t="s">
        <v>179</v>
      </c>
      <c r="E545" s="205" t="s">
        <v>21</v>
      </c>
      <c r="F545" s="206" t="s">
        <v>812</v>
      </c>
      <c r="G545" s="204"/>
      <c r="H545" s="207">
        <v>50.025</v>
      </c>
      <c r="I545" s="208"/>
      <c r="J545" s="204"/>
      <c r="K545" s="204"/>
      <c r="L545" s="209"/>
      <c r="M545" s="210"/>
      <c r="N545" s="211"/>
      <c r="O545" s="211"/>
      <c r="P545" s="211"/>
      <c r="Q545" s="211"/>
      <c r="R545" s="211"/>
      <c r="S545" s="211"/>
      <c r="T545" s="212"/>
      <c r="AT545" s="213" t="s">
        <v>179</v>
      </c>
      <c r="AU545" s="213" t="s">
        <v>81</v>
      </c>
      <c r="AV545" s="12" t="s">
        <v>81</v>
      </c>
      <c r="AW545" s="12" t="s">
        <v>34</v>
      </c>
      <c r="AX545" s="12" t="s">
        <v>73</v>
      </c>
      <c r="AY545" s="213" t="s">
        <v>168</v>
      </c>
    </row>
    <row r="546" spans="2:51" s="13" customFormat="1" ht="12">
      <c r="B546" s="214"/>
      <c r="C546" s="215"/>
      <c r="D546" s="200" t="s">
        <v>179</v>
      </c>
      <c r="E546" s="216" t="s">
        <v>21</v>
      </c>
      <c r="F546" s="217" t="s">
        <v>181</v>
      </c>
      <c r="G546" s="215"/>
      <c r="H546" s="218">
        <v>50.025</v>
      </c>
      <c r="I546" s="219"/>
      <c r="J546" s="215"/>
      <c r="K546" s="215"/>
      <c r="L546" s="220"/>
      <c r="M546" s="221"/>
      <c r="N546" s="222"/>
      <c r="O546" s="222"/>
      <c r="P546" s="222"/>
      <c r="Q546" s="222"/>
      <c r="R546" s="222"/>
      <c r="S546" s="222"/>
      <c r="T546" s="223"/>
      <c r="AT546" s="224" t="s">
        <v>179</v>
      </c>
      <c r="AU546" s="224" t="s">
        <v>81</v>
      </c>
      <c r="AV546" s="13" t="s">
        <v>89</v>
      </c>
      <c r="AW546" s="13" t="s">
        <v>34</v>
      </c>
      <c r="AX546" s="13" t="s">
        <v>73</v>
      </c>
      <c r="AY546" s="224" t="s">
        <v>168</v>
      </c>
    </row>
    <row r="547" spans="2:51" s="12" customFormat="1" ht="12">
      <c r="B547" s="203"/>
      <c r="C547" s="204"/>
      <c r="D547" s="200" t="s">
        <v>179</v>
      </c>
      <c r="E547" s="205" t="s">
        <v>21</v>
      </c>
      <c r="F547" s="206" t="s">
        <v>202</v>
      </c>
      <c r="G547" s="204"/>
      <c r="H547" s="207">
        <v>5</v>
      </c>
      <c r="I547" s="208"/>
      <c r="J547" s="204"/>
      <c r="K547" s="204"/>
      <c r="L547" s="209"/>
      <c r="M547" s="210"/>
      <c r="N547" s="211"/>
      <c r="O547" s="211"/>
      <c r="P547" s="211"/>
      <c r="Q547" s="211"/>
      <c r="R547" s="211"/>
      <c r="S547" s="211"/>
      <c r="T547" s="212"/>
      <c r="AT547" s="213" t="s">
        <v>179</v>
      </c>
      <c r="AU547" s="213" t="s">
        <v>81</v>
      </c>
      <c r="AV547" s="12" t="s">
        <v>81</v>
      </c>
      <c r="AW547" s="12" t="s">
        <v>34</v>
      </c>
      <c r="AX547" s="12" t="s">
        <v>73</v>
      </c>
      <c r="AY547" s="213" t="s">
        <v>168</v>
      </c>
    </row>
    <row r="548" spans="2:51" s="14" customFormat="1" ht="12">
      <c r="B548" s="225"/>
      <c r="C548" s="226"/>
      <c r="D548" s="200" t="s">
        <v>179</v>
      </c>
      <c r="E548" s="227" t="s">
        <v>21</v>
      </c>
      <c r="F548" s="228" t="s">
        <v>183</v>
      </c>
      <c r="G548" s="226"/>
      <c r="H548" s="229">
        <v>55.025</v>
      </c>
      <c r="I548" s="230"/>
      <c r="J548" s="226"/>
      <c r="K548" s="226"/>
      <c r="L548" s="231"/>
      <c r="M548" s="257"/>
      <c r="N548" s="258"/>
      <c r="O548" s="258"/>
      <c r="P548" s="258"/>
      <c r="Q548" s="258"/>
      <c r="R548" s="258"/>
      <c r="S548" s="258"/>
      <c r="T548" s="259"/>
      <c r="AT548" s="235" t="s">
        <v>179</v>
      </c>
      <c r="AU548" s="235" t="s">
        <v>81</v>
      </c>
      <c r="AV548" s="14" t="s">
        <v>175</v>
      </c>
      <c r="AW548" s="14" t="s">
        <v>34</v>
      </c>
      <c r="AX548" s="14" t="s">
        <v>79</v>
      </c>
      <c r="AY548" s="235" t="s">
        <v>168</v>
      </c>
    </row>
    <row r="549" spans="2:12" s="1" customFormat="1" ht="6.95" customHeight="1">
      <c r="B549" s="47"/>
      <c r="C549" s="48"/>
      <c r="D549" s="48"/>
      <c r="E549" s="48"/>
      <c r="F549" s="48"/>
      <c r="G549" s="48"/>
      <c r="H549" s="48"/>
      <c r="I549" s="139"/>
      <c r="J549" s="48"/>
      <c r="K549" s="48"/>
      <c r="L549" s="39"/>
    </row>
  </sheetData>
  <sheetProtection algorithmName="SHA-512" hashValue="nbmp17YyJNabDSjimKlFdj4rNNrei+u8N3gk/4zMcdmfuw4qy+DCX4E8k9tZpJ1oS1Lc1H4xVSs/8FXWWKmVpw==" saltValue="J+xGUz9dfAbg4Ku+XfZRc+6U+vYWz25EXQPRN9HvBhBTgfWGz2yJYs11+O4pcj4a/MM6sVGPGh+vRM87KiC8TA==" spinCount="100000" sheet="1" objects="1" scenarios="1" formatColumns="0" formatRows="0" autoFilter="0"/>
  <autoFilter ref="C108:K548"/>
  <mergeCells count="15">
    <mergeCell ref="E95:H95"/>
    <mergeCell ref="E99:H99"/>
    <mergeCell ref="E97:H97"/>
    <mergeCell ref="E101:H101"/>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62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0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77"/>
      <c r="M2" s="377"/>
      <c r="N2" s="377"/>
      <c r="O2" s="377"/>
      <c r="P2" s="377"/>
      <c r="Q2" s="377"/>
      <c r="R2" s="377"/>
      <c r="S2" s="377"/>
      <c r="T2" s="377"/>
      <c r="U2" s="377"/>
      <c r="V2" s="377"/>
      <c r="AT2" s="18" t="s">
        <v>93</v>
      </c>
    </row>
    <row r="3" spans="2:46" ht="6.95" customHeight="1">
      <c r="B3" s="110"/>
      <c r="C3" s="111"/>
      <c r="D3" s="111"/>
      <c r="E3" s="111"/>
      <c r="F3" s="111"/>
      <c r="G3" s="111"/>
      <c r="H3" s="111"/>
      <c r="I3" s="112"/>
      <c r="J3" s="111"/>
      <c r="K3" s="111"/>
      <c r="L3" s="21"/>
      <c r="AT3" s="18" t="s">
        <v>81</v>
      </c>
    </row>
    <row r="4" spans="2:46" ht="24.95" customHeight="1">
      <c r="B4" s="21"/>
      <c r="D4" s="113" t="s">
        <v>123</v>
      </c>
      <c r="L4" s="21"/>
      <c r="M4" s="114" t="s">
        <v>10</v>
      </c>
      <c r="AT4" s="18" t="s">
        <v>4</v>
      </c>
    </row>
    <row r="5" spans="2:12" ht="6.95" customHeight="1">
      <c r="B5" s="21"/>
      <c r="L5" s="21"/>
    </row>
    <row r="6" spans="2:12" ht="12" customHeight="1">
      <c r="B6" s="21"/>
      <c r="D6" s="115" t="s">
        <v>16</v>
      </c>
      <c r="L6" s="21"/>
    </row>
    <row r="7" spans="2:12" ht="16.5" customHeight="1">
      <c r="B7" s="21"/>
      <c r="E7" s="395" t="str">
        <f>'Rekapitulace stavby'!K6</f>
        <v>Aula UPOL FTK,Tř.Míru 117,Olomouc</v>
      </c>
      <c r="F7" s="396"/>
      <c r="G7" s="396"/>
      <c r="H7" s="396"/>
      <c r="L7" s="21"/>
    </row>
    <row r="8" spans="2:12" ht="12.75">
      <c r="B8" s="21"/>
      <c r="D8" s="115" t="s">
        <v>124</v>
      </c>
      <c r="L8" s="21"/>
    </row>
    <row r="9" spans="2:12" ht="16.5" customHeight="1">
      <c r="B9" s="21"/>
      <c r="E9" s="395" t="s">
        <v>125</v>
      </c>
      <c r="F9" s="377"/>
      <c r="G9" s="377"/>
      <c r="H9" s="377"/>
      <c r="L9" s="21"/>
    </row>
    <row r="10" spans="2:12" ht="12" customHeight="1">
      <c r="B10" s="21"/>
      <c r="D10" s="115" t="s">
        <v>126</v>
      </c>
      <c r="L10" s="21"/>
    </row>
    <row r="11" spans="2:12" s="1" customFormat="1" ht="16.5" customHeight="1">
      <c r="B11" s="39"/>
      <c r="E11" s="397" t="s">
        <v>127</v>
      </c>
      <c r="F11" s="398"/>
      <c r="G11" s="398"/>
      <c r="H11" s="398"/>
      <c r="I11" s="117"/>
      <c r="L11" s="39"/>
    </row>
    <row r="12" spans="2:12" s="1" customFormat="1" ht="12" customHeight="1">
      <c r="B12" s="39"/>
      <c r="D12" s="115" t="s">
        <v>128</v>
      </c>
      <c r="I12" s="117"/>
      <c r="L12" s="39"/>
    </row>
    <row r="13" spans="2:12" s="1" customFormat="1" ht="36.95" customHeight="1">
      <c r="B13" s="39"/>
      <c r="E13" s="399" t="s">
        <v>813</v>
      </c>
      <c r="F13" s="398"/>
      <c r="G13" s="398"/>
      <c r="H13" s="398"/>
      <c r="I13" s="117"/>
      <c r="L13" s="39"/>
    </row>
    <row r="14" spans="2:12" s="1" customFormat="1" ht="12">
      <c r="B14" s="39"/>
      <c r="I14" s="117"/>
      <c r="L14" s="39"/>
    </row>
    <row r="15" spans="2:12" s="1" customFormat="1" ht="12" customHeight="1">
      <c r="B15" s="39"/>
      <c r="D15" s="115" t="s">
        <v>18</v>
      </c>
      <c r="F15" s="102" t="s">
        <v>19</v>
      </c>
      <c r="I15" s="118" t="s">
        <v>20</v>
      </c>
      <c r="J15" s="102" t="s">
        <v>21</v>
      </c>
      <c r="L15" s="39"/>
    </row>
    <row r="16" spans="2:12" s="1" customFormat="1" ht="12" customHeight="1">
      <c r="B16" s="39"/>
      <c r="D16" s="115" t="s">
        <v>22</v>
      </c>
      <c r="F16" s="102" t="s">
        <v>23</v>
      </c>
      <c r="I16" s="118" t="s">
        <v>24</v>
      </c>
      <c r="J16" s="119" t="str">
        <f>'Rekapitulace stavby'!AN8</f>
        <v>1. 4. 2019</v>
      </c>
      <c r="L16" s="39"/>
    </row>
    <row r="17" spans="2:12" s="1" customFormat="1" ht="10.9" customHeight="1">
      <c r="B17" s="39"/>
      <c r="I17" s="117"/>
      <c r="L17" s="39"/>
    </row>
    <row r="18" spans="2:12" s="1" customFormat="1" ht="12" customHeight="1">
      <c r="B18" s="39"/>
      <c r="D18" s="115" t="s">
        <v>26</v>
      </c>
      <c r="I18" s="118" t="s">
        <v>27</v>
      </c>
      <c r="J18" s="102" t="s">
        <v>21</v>
      </c>
      <c r="L18" s="39"/>
    </row>
    <row r="19" spans="2:12" s="1" customFormat="1" ht="18" customHeight="1">
      <c r="B19" s="39"/>
      <c r="E19" s="102" t="s">
        <v>28</v>
      </c>
      <c r="I19" s="118" t="s">
        <v>29</v>
      </c>
      <c r="J19" s="102" t="s">
        <v>21</v>
      </c>
      <c r="L19" s="39"/>
    </row>
    <row r="20" spans="2:12" s="1" customFormat="1" ht="6.95" customHeight="1">
      <c r="B20" s="39"/>
      <c r="I20" s="117"/>
      <c r="L20" s="39"/>
    </row>
    <row r="21" spans="2:12" s="1" customFormat="1" ht="12" customHeight="1">
      <c r="B21" s="39"/>
      <c r="D21" s="115" t="s">
        <v>30</v>
      </c>
      <c r="I21" s="118" t="s">
        <v>27</v>
      </c>
      <c r="J21" s="31" t="str">
        <f>'Rekapitulace stavby'!AN13</f>
        <v>Vyplň údaj</v>
      </c>
      <c r="L21" s="39"/>
    </row>
    <row r="22" spans="2:12" s="1" customFormat="1" ht="18" customHeight="1">
      <c r="B22" s="39"/>
      <c r="E22" s="400" t="str">
        <f>'Rekapitulace stavby'!E14</f>
        <v>Vyplň údaj</v>
      </c>
      <c r="F22" s="401"/>
      <c r="G22" s="401"/>
      <c r="H22" s="401"/>
      <c r="I22" s="118" t="s">
        <v>29</v>
      </c>
      <c r="J22" s="31" t="str">
        <f>'Rekapitulace stavby'!AN14</f>
        <v>Vyplň údaj</v>
      </c>
      <c r="L22" s="39"/>
    </row>
    <row r="23" spans="2:12" s="1" customFormat="1" ht="6.95" customHeight="1">
      <c r="B23" s="39"/>
      <c r="I23" s="117"/>
      <c r="L23" s="39"/>
    </row>
    <row r="24" spans="2:12" s="1" customFormat="1" ht="12" customHeight="1">
      <c r="B24" s="39"/>
      <c r="D24" s="115" t="s">
        <v>32</v>
      </c>
      <c r="I24" s="118" t="s">
        <v>27</v>
      </c>
      <c r="J24" s="102" t="s">
        <v>21</v>
      </c>
      <c r="L24" s="39"/>
    </row>
    <row r="25" spans="2:12" s="1" customFormat="1" ht="18" customHeight="1">
      <c r="B25" s="39"/>
      <c r="E25" s="102" t="s">
        <v>33</v>
      </c>
      <c r="I25" s="118" t="s">
        <v>29</v>
      </c>
      <c r="J25" s="102" t="s">
        <v>21</v>
      </c>
      <c r="L25" s="39"/>
    </row>
    <row r="26" spans="2:12" s="1" customFormat="1" ht="6.95" customHeight="1">
      <c r="B26" s="39"/>
      <c r="I26" s="117"/>
      <c r="L26" s="39"/>
    </row>
    <row r="27" spans="2:12" s="1" customFormat="1" ht="12" customHeight="1">
      <c r="B27" s="39"/>
      <c r="D27" s="115" t="s">
        <v>35</v>
      </c>
      <c r="I27" s="118" t="s">
        <v>27</v>
      </c>
      <c r="J27" s="102" t="s">
        <v>21</v>
      </c>
      <c r="L27" s="39"/>
    </row>
    <row r="28" spans="2:12" s="1" customFormat="1" ht="18" customHeight="1">
      <c r="B28" s="39"/>
      <c r="E28" s="102" t="s">
        <v>36</v>
      </c>
      <c r="I28" s="118" t="s">
        <v>29</v>
      </c>
      <c r="J28" s="102" t="s">
        <v>21</v>
      </c>
      <c r="L28" s="39"/>
    </row>
    <row r="29" spans="2:12" s="1" customFormat="1" ht="6.95" customHeight="1">
      <c r="B29" s="39"/>
      <c r="I29" s="117"/>
      <c r="L29" s="39"/>
    </row>
    <row r="30" spans="2:12" s="1" customFormat="1" ht="12" customHeight="1">
      <c r="B30" s="39"/>
      <c r="D30" s="115" t="s">
        <v>37</v>
      </c>
      <c r="I30" s="117"/>
      <c r="L30" s="39"/>
    </row>
    <row r="31" spans="2:12" s="7" customFormat="1" ht="191.25" customHeight="1">
      <c r="B31" s="120"/>
      <c r="E31" s="394" t="s">
        <v>130</v>
      </c>
      <c r="F31" s="394"/>
      <c r="G31" s="394"/>
      <c r="H31" s="394"/>
      <c r="I31" s="121"/>
      <c r="L31" s="120"/>
    </row>
    <row r="32" spans="2:12" s="1" customFormat="1" ht="6.95" customHeight="1">
      <c r="B32" s="39"/>
      <c r="I32" s="117"/>
      <c r="L32" s="39"/>
    </row>
    <row r="33" spans="2:12" s="1" customFormat="1" ht="6.95" customHeight="1">
      <c r="B33" s="39"/>
      <c r="D33" s="60"/>
      <c r="E33" s="60"/>
      <c r="F33" s="60"/>
      <c r="G33" s="60"/>
      <c r="H33" s="60"/>
      <c r="I33" s="122"/>
      <c r="J33" s="60"/>
      <c r="K33" s="60"/>
      <c r="L33" s="39"/>
    </row>
    <row r="34" spans="2:12" s="1" customFormat="1" ht="25.35" customHeight="1">
      <c r="B34" s="39"/>
      <c r="D34" s="123" t="s">
        <v>39</v>
      </c>
      <c r="I34" s="117"/>
      <c r="J34" s="124">
        <f>ROUND(J109,2)</f>
        <v>0</v>
      </c>
      <c r="L34" s="39"/>
    </row>
    <row r="35" spans="2:12" s="1" customFormat="1" ht="6.95" customHeight="1">
      <c r="B35" s="39"/>
      <c r="D35" s="60"/>
      <c r="E35" s="60"/>
      <c r="F35" s="60"/>
      <c r="G35" s="60"/>
      <c r="H35" s="60"/>
      <c r="I35" s="122"/>
      <c r="J35" s="60"/>
      <c r="K35" s="60"/>
      <c r="L35" s="39"/>
    </row>
    <row r="36" spans="2:12" s="1" customFormat="1" ht="14.45" customHeight="1">
      <c r="B36" s="39"/>
      <c r="F36" s="125" t="s">
        <v>41</v>
      </c>
      <c r="I36" s="126" t="s">
        <v>40</v>
      </c>
      <c r="J36" s="125" t="s">
        <v>42</v>
      </c>
      <c r="L36" s="39"/>
    </row>
    <row r="37" spans="2:12" s="1" customFormat="1" ht="14.45" customHeight="1">
      <c r="B37" s="39"/>
      <c r="D37" s="116" t="s">
        <v>43</v>
      </c>
      <c r="E37" s="115" t="s">
        <v>44</v>
      </c>
      <c r="F37" s="127">
        <f>ROUND((SUM(BE109:BE620)),2)</f>
        <v>0</v>
      </c>
      <c r="I37" s="128">
        <v>0.21</v>
      </c>
      <c r="J37" s="127">
        <f>ROUND(((SUM(BE109:BE620))*I37),2)</f>
        <v>0</v>
      </c>
      <c r="L37" s="39"/>
    </row>
    <row r="38" spans="2:12" s="1" customFormat="1" ht="14.45" customHeight="1">
      <c r="B38" s="39"/>
      <c r="E38" s="115" t="s">
        <v>45</v>
      </c>
      <c r="F38" s="127">
        <f>ROUND((SUM(BF109:BF620)),2)</f>
        <v>0</v>
      </c>
      <c r="I38" s="128">
        <v>0.15</v>
      </c>
      <c r="J38" s="127">
        <f>ROUND(((SUM(BF109:BF620))*I38),2)</f>
        <v>0</v>
      </c>
      <c r="L38" s="39"/>
    </row>
    <row r="39" spans="2:12" s="1" customFormat="1" ht="14.45" customHeight="1" hidden="1">
      <c r="B39" s="39"/>
      <c r="E39" s="115" t="s">
        <v>46</v>
      </c>
      <c r="F39" s="127">
        <f>ROUND((SUM(BG109:BG620)),2)</f>
        <v>0</v>
      </c>
      <c r="I39" s="128">
        <v>0.21</v>
      </c>
      <c r="J39" s="127">
        <f>0</f>
        <v>0</v>
      </c>
      <c r="L39" s="39"/>
    </row>
    <row r="40" spans="2:12" s="1" customFormat="1" ht="14.45" customHeight="1" hidden="1">
      <c r="B40" s="39"/>
      <c r="E40" s="115" t="s">
        <v>47</v>
      </c>
      <c r="F40" s="127">
        <f>ROUND((SUM(BH109:BH620)),2)</f>
        <v>0</v>
      </c>
      <c r="I40" s="128">
        <v>0.15</v>
      </c>
      <c r="J40" s="127">
        <f>0</f>
        <v>0</v>
      </c>
      <c r="L40" s="39"/>
    </row>
    <row r="41" spans="2:12" s="1" customFormat="1" ht="14.45" customHeight="1" hidden="1">
      <c r="B41" s="39"/>
      <c r="E41" s="115" t="s">
        <v>48</v>
      </c>
      <c r="F41" s="127">
        <f>ROUND((SUM(BI109:BI620)),2)</f>
        <v>0</v>
      </c>
      <c r="I41" s="128">
        <v>0</v>
      </c>
      <c r="J41" s="127">
        <f>0</f>
        <v>0</v>
      </c>
      <c r="L41" s="39"/>
    </row>
    <row r="42" spans="2:12" s="1" customFormat="1" ht="6.95" customHeight="1">
      <c r="B42" s="39"/>
      <c r="I42" s="117"/>
      <c r="L42" s="39"/>
    </row>
    <row r="43" spans="2:12" s="1" customFormat="1" ht="25.35" customHeight="1">
      <c r="B43" s="39"/>
      <c r="C43" s="129"/>
      <c r="D43" s="130" t="s">
        <v>49</v>
      </c>
      <c r="E43" s="131"/>
      <c r="F43" s="131"/>
      <c r="G43" s="132" t="s">
        <v>50</v>
      </c>
      <c r="H43" s="133" t="s">
        <v>51</v>
      </c>
      <c r="I43" s="134"/>
      <c r="J43" s="135">
        <f>SUM(J34:J41)</f>
        <v>0</v>
      </c>
      <c r="K43" s="136"/>
      <c r="L43" s="39"/>
    </row>
    <row r="44" spans="2:12" s="1" customFormat="1" ht="14.45" customHeight="1">
      <c r="B44" s="137"/>
      <c r="C44" s="138"/>
      <c r="D44" s="138"/>
      <c r="E44" s="138"/>
      <c r="F44" s="138"/>
      <c r="G44" s="138"/>
      <c r="H44" s="138"/>
      <c r="I44" s="139"/>
      <c r="J44" s="138"/>
      <c r="K44" s="138"/>
      <c r="L44" s="39"/>
    </row>
    <row r="48" spans="2:12" s="1" customFormat="1" ht="6.95" customHeight="1">
      <c r="B48" s="140"/>
      <c r="C48" s="141"/>
      <c r="D48" s="141"/>
      <c r="E48" s="141"/>
      <c r="F48" s="141"/>
      <c r="G48" s="141"/>
      <c r="H48" s="141"/>
      <c r="I48" s="142"/>
      <c r="J48" s="141"/>
      <c r="K48" s="141"/>
      <c r="L48" s="39"/>
    </row>
    <row r="49" spans="2:12" s="1" customFormat="1" ht="24.95" customHeight="1">
      <c r="B49" s="35"/>
      <c r="C49" s="24" t="s">
        <v>131</v>
      </c>
      <c r="D49" s="36"/>
      <c r="E49" s="36"/>
      <c r="F49" s="36"/>
      <c r="G49" s="36"/>
      <c r="H49" s="36"/>
      <c r="I49" s="117"/>
      <c r="J49" s="36"/>
      <c r="K49" s="36"/>
      <c r="L49" s="39"/>
    </row>
    <row r="50" spans="2:12" s="1" customFormat="1" ht="6.95" customHeight="1">
      <c r="B50" s="35"/>
      <c r="C50" s="36"/>
      <c r="D50" s="36"/>
      <c r="E50" s="36"/>
      <c r="F50" s="36"/>
      <c r="G50" s="36"/>
      <c r="H50" s="36"/>
      <c r="I50" s="117"/>
      <c r="J50" s="36"/>
      <c r="K50" s="36"/>
      <c r="L50" s="39"/>
    </row>
    <row r="51" spans="2:12" s="1" customFormat="1" ht="12" customHeight="1">
      <c r="B51" s="35"/>
      <c r="C51" s="30" t="s">
        <v>16</v>
      </c>
      <c r="D51" s="36"/>
      <c r="E51" s="36"/>
      <c r="F51" s="36"/>
      <c r="G51" s="36"/>
      <c r="H51" s="36"/>
      <c r="I51" s="117"/>
      <c r="J51" s="36"/>
      <c r="K51" s="36"/>
      <c r="L51" s="39"/>
    </row>
    <row r="52" spans="2:12" s="1" customFormat="1" ht="16.5" customHeight="1">
      <c r="B52" s="35"/>
      <c r="C52" s="36"/>
      <c r="D52" s="36"/>
      <c r="E52" s="390" t="str">
        <f>E7</f>
        <v>Aula UPOL FTK,Tř.Míru 117,Olomouc</v>
      </c>
      <c r="F52" s="391"/>
      <c r="G52" s="391"/>
      <c r="H52" s="391"/>
      <c r="I52" s="117"/>
      <c r="J52" s="36"/>
      <c r="K52" s="36"/>
      <c r="L52" s="39"/>
    </row>
    <row r="53" spans="2:12" ht="12" customHeight="1">
      <c r="B53" s="22"/>
      <c r="C53" s="30" t="s">
        <v>124</v>
      </c>
      <c r="D53" s="23"/>
      <c r="E53" s="23"/>
      <c r="F53" s="23"/>
      <c r="G53" s="23"/>
      <c r="H53" s="23"/>
      <c r="J53" s="23"/>
      <c r="K53" s="23"/>
      <c r="L53" s="21"/>
    </row>
    <row r="54" spans="2:12" ht="16.5" customHeight="1">
      <c r="B54" s="22"/>
      <c r="C54" s="23"/>
      <c r="D54" s="23"/>
      <c r="E54" s="390" t="s">
        <v>125</v>
      </c>
      <c r="F54" s="379"/>
      <c r="G54" s="379"/>
      <c r="H54" s="379"/>
      <c r="J54" s="23"/>
      <c r="K54" s="23"/>
      <c r="L54" s="21"/>
    </row>
    <row r="55" spans="2:12" ht="12" customHeight="1">
      <c r="B55" s="22"/>
      <c r="C55" s="30" t="s">
        <v>126</v>
      </c>
      <c r="D55" s="23"/>
      <c r="E55" s="23"/>
      <c r="F55" s="23"/>
      <c r="G55" s="23"/>
      <c r="H55" s="23"/>
      <c r="J55" s="23"/>
      <c r="K55" s="23"/>
      <c r="L55" s="21"/>
    </row>
    <row r="56" spans="2:12" s="1" customFormat="1" ht="16.5" customHeight="1">
      <c r="B56" s="35"/>
      <c r="C56" s="36"/>
      <c r="D56" s="36"/>
      <c r="E56" s="392" t="s">
        <v>127</v>
      </c>
      <c r="F56" s="393"/>
      <c r="G56" s="393"/>
      <c r="H56" s="393"/>
      <c r="I56" s="117"/>
      <c r="J56" s="36"/>
      <c r="K56" s="36"/>
      <c r="L56" s="39"/>
    </row>
    <row r="57" spans="2:12" s="1" customFormat="1" ht="12" customHeight="1">
      <c r="B57" s="35"/>
      <c r="C57" s="30" t="s">
        <v>128</v>
      </c>
      <c r="D57" s="36"/>
      <c r="E57" s="36"/>
      <c r="F57" s="36"/>
      <c r="G57" s="36"/>
      <c r="H57" s="36"/>
      <c r="I57" s="117"/>
      <c r="J57" s="36"/>
      <c r="K57" s="36"/>
      <c r="L57" s="39"/>
    </row>
    <row r="58" spans="2:12" s="1" customFormat="1" ht="16.5" customHeight="1">
      <c r="B58" s="35"/>
      <c r="C58" s="36"/>
      <c r="D58" s="36"/>
      <c r="E58" s="369" t="str">
        <f>E13</f>
        <v>2019/07-1-1-1b - D.1.1b-Aula 401</v>
      </c>
      <c r="F58" s="393"/>
      <c r="G58" s="393"/>
      <c r="H58" s="393"/>
      <c r="I58" s="117"/>
      <c r="J58" s="36"/>
      <c r="K58" s="36"/>
      <c r="L58" s="39"/>
    </row>
    <row r="59" spans="2:12" s="1" customFormat="1" ht="6.95" customHeight="1">
      <c r="B59" s="35"/>
      <c r="C59" s="36"/>
      <c r="D59" s="36"/>
      <c r="E59" s="36"/>
      <c r="F59" s="36"/>
      <c r="G59" s="36"/>
      <c r="H59" s="36"/>
      <c r="I59" s="117"/>
      <c r="J59" s="36"/>
      <c r="K59" s="36"/>
      <c r="L59" s="39"/>
    </row>
    <row r="60" spans="2:12" s="1" customFormat="1" ht="12" customHeight="1">
      <c r="B60" s="35"/>
      <c r="C60" s="30" t="s">
        <v>22</v>
      </c>
      <c r="D60" s="36"/>
      <c r="E60" s="36"/>
      <c r="F60" s="28" t="str">
        <f>F16</f>
        <v xml:space="preserve"> </v>
      </c>
      <c r="G60" s="36"/>
      <c r="H60" s="36"/>
      <c r="I60" s="118" t="s">
        <v>24</v>
      </c>
      <c r="J60" s="59" t="str">
        <f>IF(J16="","",J16)</f>
        <v>1. 4. 2019</v>
      </c>
      <c r="K60" s="36"/>
      <c r="L60" s="39"/>
    </row>
    <row r="61" spans="2:12" s="1" customFormat="1" ht="6.95" customHeight="1">
      <c r="B61" s="35"/>
      <c r="C61" s="36"/>
      <c r="D61" s="36"/>
      <c r="E61" s="36"/>
      <c r="F61" s="36"/>
      <c r="G61" s="36"/>
      <c r="H61" s="36"/>
      <c r="I61" s="117"/>
      <c r="J61" s="36"/>
      <c r="K61" s="36"/>
      <c r="L61" s="39"/>
    </row>
    <row r="62" spans="2:12" s="1" customFormat="1" ht="43.15" customHeight="1">
      <c r="B62" s="35"/>
      <c r="C62" s="30" t="s">
        <v>26</v>
      </c>
      <c r="D62" s="36"/>
      <c r="E62" s="36"/>
      <c r="F62" s="28" t="str">
        <f>E19</f>
        <v>UPOL</v>
      </c>
      <c r="G62" s="36"/>
      <c r="H62" s="36"/>
      <c r="I62" s="118" t="s">
        <v>32</v>
      </c>
      <c r="J62" s="33" t="str">
        <f>E25</f>
        <v>HEXAPLAN INTERNATIONAL spol. s r.o.</v>
      </c>
      <c r="K62" s="36"/>
      <c r="L62" s="39"/>
    </row>
    <row r="63" spans="2:12" s="1" customFormat="1" ht="15.2" customHeight="1">
      <c r="B63" s="35"/>
      <c r="C63" s="30" t="s">
        <v>30</v>
      </c>
      <c r="D63" s="36"/>
      <c r="E63" s="36"/>
      <c r="F63" s="28" t="str">
        <f>IF(E22="","",E22)</f>
        <v>Vyplň údaj</v>
      </c>
      <c r="G63" s="36"/>
      <c r="H63" s="36"/>
      <c r="I63" s="118" t="s">
        <v>35</v>
      </c>
      <c r="J63" s="33" t="str">
        <f>E28</f>
        <v>Ing.A.Hejmalová</v>
      </c>
      <c r="K63" s="36"/>
      <c r="L63" s="39"/>
    </row>
    <row r="64" spans="2:12" s="1" customFormat="1" ht="10.35" customHeight="1">
      <c r="B64" s="35"/>
      <c r="C64" s="36"/>
      <c r="D64" s="36"/>
      <c r="E64" s="36"/>
      <c r="F64" s="36"/>
      <c r="G64" s="36"/>
      <c r="H64" s="36"/>
      <c r="I64" s="117"/>
      <c r="J64" s="36"/>
      <c r="K64" s="36"/>
      <c r="L64" s="39"/>
    </row>
    <row r="65" spans="2:12" s="1" customFormat="1" ht="29.25" customHeight="1">
      <c r="B65" s="35"/>
      <c r="C65" s="143" t="s">
        <v>132</v>
      </c>
      <c r="D65" s="144"/>
      <c r="E65" s="144"/>
      <c r="F65" s="144"/>
      <c r="G65" s="144"/>
      <c r="H65" s="144"/>
      <c r="I65" s="145"/>
      <c r="J65" s="146" t="s">
        <v>133</v>
      </c>
      <c r="K65" s="144"/>
      <c r="L65" s="39"/>
    </row>
    <row r="66" spans="2:12" s="1" customFormat="1" ht="10.35" customHeight="1">
      <c r="B66" s="35"/>
      <c r="C66" s="36"/>
      <c r="D66" s="36"/>
      <c r="E66" s="36"/>
      <c r="F66" s="36"/>
      <c r="G66" s="36"/>
      <c r="H66" s="36"/>
      <c r="I66" s="117"/>
      <c r="J66" s="36"/>
      <c r="K66" s="36"/>
      <c r="L66" s="39"/>
    </row>
    <row r="67" spans="2:47" s="1" customFormat="1" ht="22.9" customHeight="1">
      <c r="B67" s="35"/>
      <c r="C67" s="147" t="s">
        <v>71</v>
      </c>
      <c r="D67" s="36"/>
      <c r="E67" s="36"/>
      <c r="F67" s="36"/>
      <c r="G67" s="36"/>
      <c r="H67" s="36"/>
      <c r="I67" s="117"/>
      <c r="J67" s="77">
        <f>J109</f>
        <v>0</v>
      </c>
      <c r="K67" s="36"/>
      <c r="L67" s="39"/>
      <c r="AU67" s="18" t="s">
        <v>134</v>
      </c>
    </row>
    <row r="68" spans="2:12" s="8" customFormat="1" ht="24.95" customHeight="1">
      <c r="B68" s="148"/>
      <c r="C68" s="149"/>
      <c r="D68" s="150" t="s">
        <v>135</v>
      </c>
      <c r="E68" s="151"/>
      <c r="F68" s="151"/>
      <c r="G68" s="151"/>
      <c r="H68" s="151"/>
      <c r="I68" s="152"/>
      <c r="J68" s="153">
        <f>J110</f>
        <v>0</v>
      </c>
      <c r="K68" s="149"/>
      <c r="L68" s="154"/>
    </row>
    <row r="69" spans="2:12" s="9" customFormat="1" ht="19.9" customHeight="1">
      <c r="B69" s="155"/>
      <c r="C69" s="96"/>
      <c r="D69" s="156" t="s">
        <v>137</v>
      </c>
      <c r="E69" s="157"/>
      <c r="F69" s="157"/>
      <c r="G69" s="157"/>
      <c r="H69" s="157"/>
      <c r="I69" s="158"/>
      <c r="J69" s="159">
        <f>J111</f>
        <v>0</v>
      </c>
      <c r="K69" s="96"/>
      <c r="L69" s="160"/>
    </row>
    <row r="70" spans="2:12" s="9" customFormat="1" ht="19.9" customHeight="1">
      <c r="B70" s="155"/>
      <c r="C70" s="96"/>
      <c r="D70" s="156" t="s">
        <v>138</v>
      </c>
      <c r="E70" s="157"/>
      <c r="F70" s="157"/>
      <c r="G70" s="157"/>
      <c r="H70" s="157"/>
      <c r="I70" s="158"/>
      <c r="J70" s="159">
        <f>J125</f>
        <v>0</v>
      </c>
      <c r="K70" s="96"/>
      <c r="L70" s="160"/>
    </row>
    <row r="71" spans="2:12" s="9" customFormat="1" ht="19.9" customHeight="1">
      <c r="B71" s="155"/>
      <c r="C71" s="96"/>
      <c r="D71" s="156" t="s">
        <v>139</v>
      </c>
      <c r="E71" s="157"/>
      <c r="F71" s="157"/>
      <c r="G71" s="157"/>
      <c r="H71" s="157"/>
      <c r="I71" s="158"/>
      <c r="J71" s="159">
        <f>J192</f>
        <v>0</v>
      </c>
      <c r="K71" s="96"/>
      <c r="L71" s="160"/>
    </row>
    <row r="72" spans="2:12" s="9" customFormat="1" ht="19.9" customHeight="1">
      <c r="B72" s="155"/>
      <c r="C72" s="96"/>
      <c r="D72" s="156" t="s">
        <v>140</v>
      </c>
      <c r="E72" s="157"/>
      <c r="F72" s="157"/>
      <c r="G72" s="157"/>
      <c r="H72" s="157"/>
      <c r="I72" s="158"/>
      <c r="J72" s="159">
        <f>J269</f>
        <v>0</v>
      </c>
      <c r="K72" s="96"/>
      <c r="L72" s="160"/>
    </row>
    <row r="73" spans="2:12" s="9" customFormat="1" ht="19.9" customHeight="1">
      <c r="B73" s="155"/>
      <c r="C73" s="96"/>
      <c r="D73" s="156" t="s">
        <v>141</v>
      </c>
      <c r="E73" s="157"/>
      <c r="F73" s="157"/>
      <c r="G73" s="157"/>
      <c r="H73" s="157"/>
      <c r="I73" s="158"/>
      <c r="J73" s="159">
        <f>J287</f>
        <v>0</v>
      </c>
      <c r="K73" s="96"/>
      <c r="L73" s="160"/>
    </row>
    <row r="74" spans="2:12" s="8" customFormat="1" ht="24.95" customHeight="1">
      <c r="B74" s="148"/>
      <c r="C74" s="149"/>
      <c r="D74" s="150" t="s">
        <v>142</v>
      </c>
      <c r="E74" s="151"/>
      <c r="F74" s="151"/>
      <c r="G74" s="151"/>
      <c r="H74" s="151"/>
      <c r="I74" s="152"/>
      <c r="J74" s="153">
        <f>J290</f>
        <v>0</v>
      </c>
      <c r="K74" s="149"/>
      <c r="L74" s="154"/>
    </row>
    <row r="75" spans="2:12" s="9" customFormat="1" ht="19.9" customHeight="1">
      <c r="B75" s="155"/>
      <c r="C75" s="96"/>
      <c r="D75" s="156" t="s">
        <v>814</v>
      </c>
      <c r="E75" s="157"/>
      <c r="F75" s="157"/>
      <c r="G75" s="157"/>
      <c r="H75" s="157"/>
      <c r="I75" s="158"/>
      <c r="J75" s="159">
        <f>J291</f>
        <v>0</v>
      </c>
      <c r="K75" s="96"/>
      <c r="L75" s="160"/>
    </row>
    <row r="76" spans="2:12" s="9" customFormat="1" ht="19.9" customHeight="1">
      <c r="B76" s="155"/>
      <c r="C76" s="96"/>
      <c r="D76" s="156" t="s">
        <v>815</v>
      </c>
      <c r="E76" s="157"/>
      <c r="F76" s="157"/>
      <c r="G76" s="157"/>
      <c r="H76" s="157"/>
      <c r="I76" s="158"/>
      <c r="J76" s="159">
        <f>J305</f>
        <v>0</v>
      </c>
      <c r="K76" s="96"/>
      <c r="L76" s="160"/>
    </row>
    <row r="77" spans="2:12" s="9" customFormat="1" ht="19.9" customHeight="1">
      <c r="B77" s="155"/>
      <c r="C77" s="96"/>
      <c r="D77" s="156" t="s">
        <v>816</v>
      </c>
      <c r="E77" s="157"/>
      <c r="F77" s="157"/>
      <c r="G77" s="157"/>
      <c r="H77" s="157"/>
      <c r="I77" s="158"/>
      <c r="J77" s="159">
        <f>J312</f>
        <v>0</v>
      </c>
      <c r="K77" s="96"/>
      <c r="L77" s="160"/>
    </row>
    <row r="78" spans="2:12" s="9" customFormat="1" ht="19.9" customHeight="1">
      <c r="B78" s="155"/>
      <c r="C78" s="96"/>
      <c r="D78" s="156" t="s">
        <v>145</v>
      </c>
      <c r="E78" s="157"/>
      <c r="F78" s="157"/>
      <c r="G78" s="157"/>
      <c r="H78" s="157"/>
      <c r="I78" s="158"/>
      <c r="J78" s="159">
        <f>J329</f>
        <v>0</v>
      </c>
      <c r="K78" s="96"/>
      <c r="L78" s="160"/>
    </row>
    <row r="79" spans="2:12" s="9" customFormat="1" ht="19.9" customHeight="1">
      <c r="B79" s="155"/>
      <c r="C79" s="96"/>
      <c r="D79" s="156" t="s">
        <v>817</v>
      </c>
      <c r="E79" s="157"/>
      <c r="F79" s="157"/>
      <c r="G79" s="157"/>
      <c r="H79" s="157"/>
      <c r="I79" s="158"/>
      <c r="J79" s="159">
        <f>J384</f>
        <v>0</v>
      </c>
      <c r="K79" s="96"/>
      <c r="L79" s="160"/>
    </row>
    <row r="80" spans="2:12" s="9" customFormat="1" ht="19.9" customHeight="1">
      <c r="B80" s="155"/>
      <c r="C80" s="96"/>
      <c r="D80" s="156" t="s">
        <v>146</v>
      </c>
      <c r="E80" s="157"/>
      <c r="F80" s="157"/>
      <c r="G80" s="157"/>
      <c r="H80" s="157"/>
      <c r="I80" s="158"/>
      <c r="J80" s="159">
        <f>J396</f>
        <v>0</v>
      </c>
      <c r="K80" s="96"/>
      <c r="L80" s="160"/>
    </row>
    <row r="81" spans="2:12" s="9" customFormat="1" ht="19.9" customHeight="1">
      <c r="B81" s="155"/>
      <c r="C81" s="96"/>
      <c r="D81" s="156" t="s">
        <v>148</v>
      </c>
      <c r="E81" s="157"/>
      <c r="F81" s="157"/>
      <c r="G81" s="157"/>
      <c r="H81" s="157"/>
      <c r="I81" s="158"/>
      <c r="J81" s="159">
        <f>J414</f>
        <v>0</v>
      </c>
      <c r="K81" s="96"/>
      <c r="L81" s="160"/>
    </row>
    <row r="82" spans="2:12" s="9" customFormat="1" ht="19.9" customHeight="1">
      <c r="B82" s="155"/>
      <c r="C82" s="96"/>
      <c r="D82" s="156" t="s">
        <v>149</v>
      </c>
      <c r="E82" s="157"/>
      <c r="F82" s="157"/>
      <c r="G82" s="157"/>
      <c r="H82" s="157"/>
      <c r="I82" s="158"/>
      <c r="J82" s="159">
        <f>J550</f>
        <v>0</v>
      </c>
      <c r="K82" s="96"/>
      <c r="L82" s="160"/>
    </row>
    <row r="83" spans="2:12" s="9" customFormat="1" ht="19.9" customHeight="1">
      <c r="B83" s="155"/>
      <c r="C83" s="96"/>
      <c r="D83" s="156" t="s">
        <v>151</v>
      </c>
      <c r="E83" s="157"/>
      <c r="F83" s="157"/>
      <c r="G83" s="157"/>
      <c r="H83" s="157"/>
      <c r="I83" s="158"/>
      <c r="J83" s="159">
        <f>J560</f>
        <v>0</v>
      </c>
      <c r="K83" s="96"/>
      <c r="L83" s="160"/>
    </row>
    <row r="84" spans="2:12" s="9" customFormat="1" ht="19.9" customHeight="1">
      <c r="B84" s="155"/>
      <c r="C84" s="96"/>
      <c r="D84" s="156" t="s">
        <v>152</v>
      </c>
      <c r="E84" s="157"/>
      <c r="F84" s="157"/>
      <c r="G84" s="157"/>
      <c r="H84" s="157"/>
      <c r="I84" s="158"/>
      <c r="J84" s="159">
        <f>J577</f>
        <v>0</v>
      </c>
      <c r="K84" s="96"/>
      <c r="L84" s="160"/>
    </row>
    <row r="85" spans="2:12" s="9" customFormat="1" ht="19.9" customHeight="1">
      <c r="B85" s="155"/>
      <c r="C85" s="96"/>
      <c r="D85" s="156" t="s">
        <v>818</v>
      </c>
      <c r="E85" s="157"/>
      <c r="F85" s="157"/>
      <c r="G85" s="157"/>
      <c r="H85" s="157"/>
      <c r="I85" s="158"/>
      <c r="J85" s="159">
        <f>J609</f>
        <v>0</v>
      </c>
      <c r="K85" s="96"/>
      <c r="L85" s="160"/>
    </row>
    <row r="86" spans="2:12" s="1" customFormat="1" ht="21.75" customHeight="1">
      <c r="B86" s="35"/>
      <c r="C86" s="36"/>
      <c r="D86" s="36"/>
      <c r="E86" s="36"/>
      <c r="F86" s="36"/>
      <c r="G86" s="36"/>
      <c r="H86" s="36"/>
      <c r="I86" s="117"/>
      <c r="J86" s="36"/>
      <c r="K86" s="36"/>
      <c r="L86" s="39"/>
    </row>
    <row r="87" spans="2:12" s="1" customFormat="1" ht="6.95" customHeight="1">
      <c r="B87" s="47"/>
      <c r="C87" s="48"/>
      <c r="D87" s="48"/>
      <c r="E87" s="48"/>
      <c r="F87" s="48"/>
      <c r="G87" s="48"/>
      <c r="H87" s="48"/>
      <c r="I87" s="139"/>
      <c r="J87" s="48"/>
      <c r="K87" s="48"/>
      <c r="L87" s="39"/>
    </row>
    <row r="91" spans="2:12" s="1" customFormat="1" ht="6.95" customHeight="1">
      <c r="B91" s="49"/>
      <c r="C91" s="50"/>
      <c r="D91" s="50"/>
      <c r="E91" s="50"/>
      <c r="F91" s="50"/>
      <c r="G91" s="50"/>
      <c r="H91" s="50"/>
      <c r="I91" s="142"/>
      <c r="J91" s="50"/>
      <c r="K91" s="50"/>
      <c r="L91" s="39"/>
    </row>
    <row r="92" spans="2:12" s="1" customFormat="1" ht="24.95" customHeight="1">
      <c r="B92" s="35"/>
      <c r="C92" s="24" t="s">
        <v>153</v>
      </c>
      <c r="D92" s="36"/>
      <c r="E92" s="36"/>
      <c r="F92" s="36"/>
      <c r="G92" s="36"/>
      <c r="H92" s="36"/>
      <c r="I92" s="117"/>
      <c r="J92" s="36"/>
      <c r="K92" s="36"/>
      <c r="L92" s="39"/>
    </row>
    <row r="93" spans="2:12" s="1" customFormat="1" ht="6.95" customHeight="1">
      <c r="B93" s="35"/>
      <c r="C93" s="36"/>
      <c r="D93" s="36"/>
      <c r="E93" s="36"/>
      <c r="F93" s="36"/>
      <c r="G93" s="36"/>
      <c r="H93" s="36"/>
      <c r="I93" s="117"/>
      <c r="J93" s="36"/>
      <c r="K93" s="36"/>
      <c r="L93" s="39"/>
    </row>
    <row r="94" spans="2:12" s="1" customFormat="1" ht="12" customHeight="1">
      <c r="B94" s="35"/>
      <c r="C94" s="30" t="s">
        <v>16</v>
      </c>
      <c r="D94" s="36"/>
      <c r="E94" s="36"/>
      <c r="F94" s="36"/>
      <c r="G94" s="36"/>
      <c r="H94" s="36"/>
      <c r="I94" s="117"/>
      <c r="J94" s="36"/>
      <c r="K94" s="36"/>
      <c r="L94" s="39"/>
    </row>
    <row r="95" spans="2:12" s="1" customFormat="1" ht="16.5" customHeight="1">
      <c r="B95" s="35"/>
      <c r="C95" s="36"/>
      <c r="D95" s="36"/>
      <c r="E95" s="390" t="str">
        <f>E7</f>
        <v>Aula UPOL FTK,Tř.Míru 117,Olomouc</v>
      </c>
      <c r="F95" s="391"/>
      <c r="G95" s="391"/>
      <c r="H95" s="391"/>
      <c r="I95" s="117"/>
      <c r="J95" s="36"/>
      <c r="K95" s="36"/>
      <c r="L95" s="39"/>
    </row>
    <row r="96" spans="2:12" ht="12" customHeight="1">
      <c r="B96" s="22"/>
      <c r="C96" s="30" t="s">
        <v>124</v>
      </c>
      <c r="D96" s="23"/>
      <c r="E96" s="23"/>
      <c r="F96" s="23"/>
      <c r="G96" s="23"/>
      <c r="H96" s="23"/>
      <c r="J96" s="23"/>
      <c r="K96" s="23"/>
      <c r="L96" s="21"/>
    </row>
    <row r="97" spans="2:12" ht="16.5" customHeight="1">
      <c r="B97" s="22"/>
      <c r="C97" s="23"/>
      <c r="D97" s="23"/>
      <c r="E97" s="390" t="s">
        <v>125</v>
      </c>
      <c r="F97" s="379"/>
      <c r="G97" s="379"/>
      <c r="H97" s="379"/>
      <c r="J97" s="23"/>
      <c r="K97" s="23"/>
      <c r="L97" s="21"/>
    </row>
    <row r="98" spans="2:12" ht="12" customHeight="1">
      <c r="B98" s="22"/>
      <c r="C98" s="30" t="s">
        <v>126</v>
      </c>
      <c r="D98" s="23"/>
      <c r="E98" s="23"/>
      <c r="F98" s="23"/>
      <c r="G98" s="23"/>
      <c r="H98" s="23"/>
      <c r="J98" s="23"/>
      <c r="K98" s="23"/>
      <c r="L98" s="21"/>
    </row>
    <row r="99" spans="2:12" s="1" customFormat="1" ht="16.5" customHeight="1">
      <c r="B99" s="35"/>
      <c r="C99" s="36"/>
      <c r="D99" s="36"/>
      <c r="E99" s="392" t="s">
        <v>127</v>
      </c>
      <c r="F99" s="393"/>
      <c r="G99" s="393"/>
      <c r="H99" s="393"/>
      <c r="I99" s="117"/>
      <c r="J99" s="36"/>
      <c r="K99" s="36"/>
      <c r="L99" s="39"/>
    </row>
    <row r="100" spans="2:12" s="1" customFormat="1" ht="12" customHeight="1">
      <c r="B100" s="35"/>
      <c r="C100" s="30" t="s">
        <v>128</v>
      </c>
      <c r="D100" s="36"/>
      <c r="E100" s="36"/>
      <c r="F100" s="36"/>
      <c r="G100" s="36"/>
      <c r="H100" s="36"/>
      <c r="I100" s="117"/>
      <c r="J100" s="36"/>
      <c r="K100" s="36"/>
      <c r="L100" s="39"/>
    </row>
    <row r="101" spans="2:12" s="1" customFormat="1" ht="16.5" customHeight="1">
      <c r="B101" s="35"/>
      <c r="C101" s="36"/>
      <c r="D101" s="36"/>
      <c r="E101" s="369" t="str">
        <f>E13</f>
        <v>2019/07-1-1-1b - D.1.1b-Aula 401</v>
      </c>
      <c r="F101" s="393"/>
      <c r="G101" s="393"/>
      <c r="H101" s="393"/>
      <c r="I101" s="117"/>
      <c r="J101" s="36"/>
      <c r="K101" s="36"/>
      <c r="L101" s="39"/>
    </row>
    <row r="102" spans="2:12" s="1" customFormat="1" ht="6.95" customHeight="1">
      <c r="B102" s="35"/>
      <c r="C102" s="36"/>
      <c r="D102" s="36"/>
      <c r="E102" s="36"/>
      <c r="F102" s="36"/>
      <c r="G102" s="36"/>
      <c r="H102" s="36"/>
      <c r="I102" s="117"/>
      <c r="J102" s="36"/>
      <c r="K102" s="36"/>
      <c r="L102" s="39"/>
    </row>
    <row r="103" spans="2:12" s="1" customFormat="1" ht="12" customHeight="1">
      <c r="B103" s="35"/>
      <c r="C103" s="30" t="s">
        <v>22</v>
      </c>
      <c r="D103" s="36"/>
      <c r="E103" s="36"/>
      <c r="F103" s="28" t="str">
        <f>F16</f>
        <v xml:space="preserve"> </v>
      </c>
      <c r="G103" s="36"/>
      <c r="H103" s="36"/>
      <c r="I103" s="118" t="s">
        <v>24</v>
      </c>
      <c r="J103" s="59" t="str">
        <f>IF(J16="","",J16)</f>
        <v>1. 4. 2019</v>
      </c>
      <c r="K103" s="36"/>
      <c r="L103" s="39"/>
    </row>
    <row r="104" spans="2:12" s="1" customFormat="1" ht="6.95" customHeight="1">
      <c r="B104" s="35"/>
      <c r="C104" s="36"/>
      <c r="D104" s="36"/>
      <c r="E104" s="36"/>
      <c r="F104" s="36"/>
      <c r="G104" s="36"/>
      <c r="H104" s="36"/>
      <c r="I104" s="117"/>
      <c r="J104" s="36"/>
      <c r="K104" s="36"/>
      <c r="L104" s="39"/>
    </row>
    <row r="105" spans="2:12" s="1" customFormat="1" ht="43.15" customHeight="1">
      <c r="B105" s="35"/>
      <c r="C105" s="30" t="s">
        <v>26</v>
      </c>
      <c r="D105" s="36"/>
      <c r="E105" s="36"/>
      <c r="F105" s="28" t="str">
        <f>E19</f>
        <v>UPOL</v>
      </c>
      <c r="G105" s="36"/>
      <c r="H105" s="36"/>
      <c r="I105" s="118" t="s">
        <v>32</v>
      </c>
      <c r="J105" s="33" t="str">
        <f>E25</f>
        <v>HEXAPLAN INTERNATIONAL spol. s r.o.</v>
      </c>
      <c r="K105" s="36"/>
      <c r="L105" s="39"/>
    </row>
    <row r="106" spans="2:12" s="1" customFormat="1" ht="15.2" customHeight="1">
      <c r="B106" s="35"/>
      <c r="C106" s="30" t="s">
        <v>30</v>
      </c>
      <c r="D106" s="36"/>
      <c r="E106" s="36"/>
      <c r="F106" s="28" t="str">
        <f>IF(E22="","",E22)</f>
        <v>Vyplň údaj</v>
      </c>
      <c r="G106" s="36"/>
      <c r="H106" s="36"/>
      <c r="I106" s="118" t="s">
        <v>35</v>
      </c>
      <c r="J106" s="33" t="str">
        <f>E28</f>
        <v>Ing.A.Hejmalová</v>
      </c>
      <c r="K106" s="36"/>
      <c r="L106" s="39"/>
    </row>
    <row r="107" spans="2:12" s="1" customFormat="1" ht="10.35" customHeight="1">
      <c r="B107" s="35"/>
      <c r="C107" s="36"/>
      <c r="D107" s="36"/>
      <c r="E107" s="36"/>
      <c r="F107" s="36"/>
      <c r="G107" s="36"/>
      <c r="H107" s="36"/>
      <c r="I107" s="117"/>
      <c r="J107" s="36"/>
      <c r="K107" s="36"/>
      <c r="L107" s="39"/>
    </row>
    <row r="108" spans="2:20" s="10" customFormat="1" ht="29.25" customHeight="1">
      <c r="B108" s="161"/>
      <c r="C108" s="162" t="s">
        <v>154</v>
      </c>
      <c r="D108" s="163" t="s">
        <v>58</v>
      </c>
      <c r="E108" s="163" t="s">
        <v>54</v>
      </c>
      <c r="F108" s="163" t="s">
        <v>55</v>
      </c>
      <c r="G108" s="163" t="s">
        <v>155</v>
      </c>
      <c r="H108" s="163" t="s">
        <v>156</v>
      </c>
      <c r="I108" s="164" t="s">
        <v>157</v>
      </c>
      <c r="J108" s="163" t="s">
        <v>133</v>
      </c>
      <c r="K108" s="165" t="s">
        <v>158</v>
      </c>
      <c r="L108" s="166"/>
      <c r="M108" s="68" t="s">
        <v>21</v>
      </c>
      <c r="N108" s="69" t="s">
        <v>43</v>
      </c>
      <c r="O108" s="69" t="s">
        <v>159</v>
      </c>
      <c r="P108" s="69" t="s">
        <v>160</v>
      </c>
      <c r="Q108" s="69" t="s">
        <v>161</v>
      </c>
      <c r="R108" s="69" t="s">
        <v>162</v>
      </c>
      <c r="S108" s="69" t="s">
        <v>163</v>
      </c>
      <c r="T108" s="70" t="s">
        <v>164</v>
      </c>
    </row>
    <row r="109" spans="2:63" s="1" customFormat="1" ht="22.9" customHeight="1">
      <c r="B109" s="35"/>
      <c r="C109" s="75" t="s">
        <v>165</v>
      </c>
      <c r="D109" s="36"/>
      <c r="E109" s="36"/>
      <c r="F109" s="36"/>
      <c r="G109" s="36"/>
      <c r="H109" s="36"/>
      <c r="I109" s="117"/>
      <c r="J109" s="167">
        <f>BK109</f>
        <v>0</v>
      </c>
      <c r="K109" s="36"/>
      <c r="L109" s="39"/>
      <c r="M109" s="71"/>
      <c r="N109" s="72"/>
      <c r="O109" s="72"/>
      <c r="P109" s="168">
        <f>P110+P290</f>
        <v>0</v>
      </c>
      <c r="Q109" s="72"/>
      <c r="R109" s="168">
        <f>R110+R290</f>
        <v>19.792107889999997</v>
      </c>
      <c r="S109" s="72"/>
      <c r="T109" s="169">
        <f>T110+T290</f>
        <v>7.091748900000001</v>
      </c>
      <c r="AT109" s="18" t="s">
        <v>72</v>
      </c>
      <c r="AU109" s="18" t="s">
        <v>134</v>
      </c>
      <c r="BK109" s="170">
        <f>BK110+BK290</f>
        <v>0</v>
      </c>
    </row>
    <row r="110" spans="2:63" s="11" customFormat="1" ht="25.9" customHeight="1">
      <c r="B110" s="171"/>
      <c r="C110" s="172"/>
      <c r="D110" s="173" t="s">
        <v>72</v>
      </c>
      <c r="E110" s="174" t="s">
        <v>166</v>
      </c>
      <c r="F110" s="174" t="s">
        <v>167</v>
      </c>
      <c r="G110" s="172"/>
      <c r="H110" s="172"/>
      <c r="I110" s="175"/>
      <c r="J110" s="176">
        <f>BK110</f>
        <v>0</v>
      </c>
      <c r="K110" s="172"/>
      <c r="L110" s="177"/>
      <c r="M110" s="178"/>
      <c r="N110" s="179"/>
      <c r="O110" s="179"/>
      <c r="P110" s="180">
        <f>P111+P125+P192+P269+P287</f>
        <v>0</v>
      </c>
      <c r="Q110" s="179"/>
      <c r="R110" s="180">
        <f>R111+R125+R192+R269+R287</f>
        <v>7.841670799999998</v>
      </c>
      <c r="S110" s="179"/>
      <c r="T110" s="181">
        <f>T111+T125+T192+T269+T287</f>
        <v>5.158682000000001</v>
      </c>
      <c r="AR110" s="182" t="s">
        <v>79</v>
      </c>
      <c r="AT110" s="183" t="s">
        <v>72</v>
      </c>
      <c r="AU110" s="183" t="s">
        <v>73</v>
      </c>
      <c r="AY110" s="182" t="s">
        <v>168</v>
      </c>
      <c r="BK110" s="184">
        <f>BK111+BK125+BK192+BK269+BK287</f>
        <v>0</v>
      </c>
    </row>
    <row r="111" spans="2:63" s="11" customFormat="1" ht="22.9" customHeight="1">
      <c r="B111" s="171"/>
      <c r="C111" s="172"/>
      <c r="D111" s="173" t="s">
        <v>72</v>
      </c>
      <c r="E111" s="185" t="s">
        <v>175</v>
      </c>
      <c r="F111" s="185" t="s">
        <v>188</v>
      </c>
      <c r="G111" s="172"/>
      <c r="H111" s="172"/>
      <c r="I111" s="175"/>
      <c r="J111" s="186">
        <f>BK111</f>
        <v>0</v>
      </c>
      <c r="K111" s="172"/>
      <c r="L111" s="177"/>
      <c r="M111" s="178"/>
      <c r="N111" s="179"/>
      <c r="O111" s="179"/>
      <c r="P111" s="180">
        <f>SUM(P112:P124)</f>
        <v>0</v>
      </c>
      <c r="Q111" s="179"/>
      <c r="R111" s="180">
        <f>SUM(R112:R124)</f>
        <v>1.90489076</v>
      </c>
      <c r="S111" s="179"/>
      <c r="T111" s="181">
        <f>SUM(T112:T124)</f>
        <v>0</v>
      </c>
      <c r="AR111" s="182" t="s">
        <v>79</v>
      </c>
      <c r="AT111" s="183" t="s">
        <v>72</v>
      </c>
      <c r="AU111" s="183" t="s">
        <v>79</v>
      </c>
      <c r="AY111" s="182" t="s">
        <v>168</v>
      </c>
      <c r="BK111" s="184">
        <f>SUM(BK112:BK124)</f>
        <v>0</v>
      </c>
    </row>
    <row r="112" spans="2:65" s="1" customFormat="1" ht="24" customHeight="1">
      <c r="B112" s="35"/>
      <c r="C112" s="187" t="s">
        <v>79</v>
      </c>
      <c r="D112" s="187" t="s">
        <v>170</v>
      </c>
      <c r="E112" s="188" t="s">
        <v>819</v>
      </c>
      <c r="F112" s="189" t="s">
        <v>820</v>
      </c>
      <c r="G112" s="190" t="s">
        <v>173</v>
      </c>
      <c r="H112" s="191">
        <v>0.048</v>
      </c>
      <c r="I112" s="192"/>
      <c r="J112" s="193">
        <f>ROUND(I112*H112,2)</f>
        <v>0</v>
      </c>
      <c r="K112" s="189" t="s">
        <v>198</v>
      </c>
      <c r="L112" s="39"/>
      <c r="M112" s="194" t="s">
        <v>21</v>
      </c>
      <c r="N112" s="195" t="s">
        <v>44</v>
      </c>
      <c r="O112" s="64"/>
      <c r="P112" s="196">
        <f>O112*H112</f>
        <v>0</v>
      </c>
      <c r="Q112" s="196">
        <v>1.04887</v>
      </c>
      <c r="R112" s="196">
        <f>Q112*H112</f>
        <v>0.050345759999999996</v>
      </c>
      <c r="S112" s="196">
        <v>0</v>
      </c>
      <c r="T112" s="197">
        <f>S112*H112</f>
        <v>0</v>
      </c>
      <c r="AR112" s="198" t="s">
        <v>175</v>
      </c>
      <c r="AT112" s="198" t="s">
        <v>170</v>
      </c>
      <c r="AU112" s="198" t="s">
        <v>81</v>
      </c>
      <c r="AY112" s="18" t="s">
        <v>168</v>
      </c>
      <c r="BE112" s="199">
        <f>IF(N112="základní",J112,0)</f>
        <v>0</v>
      </c>
      <c r="BF112" s="199">
        <f>IF(N112="snížená",J112,0)</f>
        <v>0</v>
      </c>
      <c r="BG112" s="199">
        <f>IF(N112="zákl. přenesená",J112,0)</f>
        <v>0</v>
      </c>
      <c r="BH112" s="199">
        <f>IF(N112="sníž. přenesená",J112,0)</f>
        <v>0</v>
      </c>
      <c r="BI112" s="199">
        <f>IF(N112="nulová",J112,0)</f>
        <v>0</v>
      </c>
      <c r="BJ112" s="18" t="s">
        <v>79</v>
      </c>
      <c r="BK112" s="199">
        <f>ROUND(I112*H112,2)</f>
        <v>0</v>
      </c>
      <c r="BL112" s="18" t="s">
        <v>175</v>
      </c>
      <c r="BM112" s="198" t="s">
        <v>821</v>
      </c>
    </row>
    <row r="113" spans="2:51" s="15" customFormat="1" ht="12">
      <c r="B113" s="236"/>
      <c r="C113" s="237"/>
      <c r="D113" s="200" t="s">
        <v>179</v>
      </c>
      <c r="E113" s="238" t="s">
        <v>21</v>
      </c>
      <c r="F113" s="239" t="s">
        <v>822</v>
      </c>
      <c r="G113" s="237"/>
      <c r="H113" s="238" t="s">
        <v>21</v>
      </c>
      <c r="I113" s="240"/>
      <c r="J113" s="237"/>
      <c r="K113" s="237"/>
      <c r="L113" s="241"/>
      <c r="M113" s="242"/>
      <c r="N113" s="243"/>
      <c r="O113" s="243"/>
      <c r="P113" s="243"/>
      <c r="Q113" s="243"/>
      <c r="R113" s="243"/>
      <c r="S113" s="243"/>
      <c r="T113" s="244"/>
      <c r="AT113" s="245" t="s">
        <v>179</v>
      </c>
      <c r="AU113" s="245" t="s">
        <v>81</v>
      </c>
      <c r="AV113" s="15" t="s">
        <v>79</v>
      </c>
      <c r="AW113" s="15" t="s">
        <v>34</v>
      </c>
      <c r="AX113" s="15" t="s">
        <v>73</v>
      </c>
      <c r="AY113" s="245" t="s">
        <v>168</v>
      </c>
    </row>
    <row r="114" spans="2:51" s="12" customFormat="1" ht="12">
      <c r="B114" s="203"/>
      <c r="C114" s="204"/>
      <c r="D114" s="200" t="s">
        <v>179</v>
      </c>
      <c r="E114" s="205" t="s">
        <v>21</v>
      </c>
      <c r="F114" s="206" t="s">
        <v>823</v>
      </c>
      <c r="G114" s="204"/>
      <c r="H114" s="207">
        <v>0.048</v>
      </c>
      <c r="I114" s="208"/>
      <c r="J114" s="204"/>
      <c r="K114" s="204"/>
      <c r="L114" s="209"/>
      <c r="M114" s="210"/>
      <c r="N114" s="211"/>
      <c r="O114" s="211"/>
      <c r="P114" s="211"/>
      <c r="Q114" s="211"/>
      <c r="R114" s="211"/>
      <c r="S114" s="211"/>
      <c r="T114" s="212"/>
      <c r="AT114" s="213" t="s">
        <v>179</v>
      </c>
      <c r="AU114" s="213" t="s">
        <v>81</v>
      </c>
      <c r="AV114" s="12" t="s">
        <v>81</v>
      </c>
      <c r="AW114" s="12" t="s">
        <v>34</v>
      </c>
      <c r="AX114" s="12" t="s">
        <v>79</v>
      </c>
      <c r="AY114" s="213" t="s">
        <v>168</v>
      </c>
    </row>
    <row r="115" spans="2:65" s="1" customFormat="1" ht="24" customHeight="1">
      <c r="B115" s="35"/>
      <c r="C115" s="187" t="s">
        <v>81</v>
      </c>
      <c r="D115" s="187" t="s">
        <v>170</v>
      </c>
      <c r="E115" s="188" t="s">
        <v>824</v>
      </c>
      <c r="F115" s="189" t="s">
        <v>825</v>
      </c>
      <c r="G115" s="190" t="s">
        <v>121</v>
      </c>
      <c r="H115" s="191">
        <v>16.1</v>
      </c>
      <c r="I115" s="192"/>
      <c r="J115" s="193">
        <f>ROUND(I115*H115,2)</f>
        <v>0</v>
      </c>
      <c r="K115" s="189" t="s">
        <v>198</v>
      </c>
      <c r="L115" s="39"/>
      <c r="M115" s="194" t="s">
        <v>21</v>
      </c>
      <c r="N115" s="195" t="s">
        <v>44</v>
      </c>
      <c r="O115" s="64"/>
      <c r="P115" s="196">
        <f>O115*H115</f>
        <v>0</v>
      </c>
      <c r="Q115" s="196">
        <v>0.1016</v>
      </c>
      <c r="R115" s="196">
        <f>Q115*H115</f>
        <v>1.63576</v>
      </c>
      <c r="S115" s="196">
        <v>0</v>
      </c>
      <c r="T115" s="197">
        <f>S115*H115</f>
        <v>0</v>
      </c>
      <c r="AR115" s="198" t="s">
        <v>175</v>
      </c>
      <c r="AT115" s="198" t="s">
        <v>170</v>
      </c>
      <c r="AU115" s="198" t="s">
        <v>81</v>
      </c>
      <c r="AY115" s="18" t="s">
        <v>168</v>
      </c>
      <c r="BE115" s="199">
        <f>IF(N115="základní",J115,0)</f>
        <v>0</v>
      </c>
      <c r="BF115" s="199">
        <f>IF(N115="snížená",J115,0)</f>
        <v>0</v>
      </c>
      <c r="BG115" s="199">
        <f>IF(N115="zákl. přenesená",J115,0)</f>
        <v>0</v>
      </c>
      <c r="BH115" s="199">
        <f>IF(N115="sníž. přenesená",J115,0)</f>
        <v>0</v>
      </c>
      <c r="BI115" s="199">
        <f>IF(N115="nulová",J115,0)</f>
        <v>0</v>
      </c>
      <c r="BJ115" s="18" t="s">
        <v>79</v>
      </c>
      <c r="BK115" s="199">
        <f>ROUND(I115*H115,2)</f>
        <v>0</v>
      </c>
      <c r="BL115" s="18" t="s">
        <v>175</v>
      </c>
      <c r="BM115" s="198" t="s">
        <v>826</v>
      </c>
    </row>
    <row r="116" spans="2:51" s="15" customFormat="1" ht="12">
      <c r="B116" s="236"/>
      <c r="C116" s="237"/>
      <c r="D116" s="200" t="s">
        <v>179</v>
      </c>
      <c r="E116" s="238" t="s">
        <v>21</v>
      </c>
      <c r="F116" s="239" t="s">
        <v>827</v>
      </c>
      <c r="G116" s="237"/>
      <c r="H116" s="238" t="s">
        <v>21</v>
      </c>
      <c r="I116" s="240"/>
      <c r="J116" s="237"/>
      <c r="K116" s="237"/>
      <c r="L116" s="241"/>
      <c r="M116" s="242"/>
      <c r="N116" s="243"/>
      <c r="O116" s="243"/>
      <c r="P116" s="243"/>
      <c r="Q116" s="243"/>
      <c r="R116" s="243"/>
      <c r="S116" s="243"/>
      <c r="T116" s="244"/>
      <c r="AT116" s="245" t="s">
        <v>179</v>
      </c>
      <c r="AU116" s="245" t="s">
        <v>81</v>
      </c>
      <c r="AV116" s="15" t="s">
        <v>79</v>
      </c>
      <c r="AW116" s="15" t="s">
        <v>34</v>
      </c>
      <c r="AX116" s="15" t="s">
        <v>73</v>
      </c>
      <c r="AY116" s="245" t="s">
        <v>168</v>
      </c>
    </row>
    <row r="117" spans="2:51" s="12" customFormat="1" ht="12">
      <c r="B117" s="203"/>
      <c r="C117" s="204"/>
      <c r="D117" s="200" t="s">
        <v>179</v>
      </c>
      <c r="E117" s="205" t="s">
        <v>21</v>
      </c>
      <c r="F117" s="206" t="s">
        <v>828</v>
      </c>
      <c r="G117" s="204"/>
      <c r="H117" s="207">
        <v>16.1</v>
      </c>
      <c r="I117" s="208"/>
      <c r="J117" s="204"/>
      <c r="K117" s="204"/>
      <c r="L117" s="209"/>
      <c r="M117" s="210"/>
      <c r="N117" s="211"/>
      <c r="O117" s="211"/>
      <c r="P117" s="211"/>
      <c r="Q117" s="211"/>
      <c r="R117" s="211"/>
      <c r="S117" s="211"/>
      <c r="T117" s="212"/>
      <c r="AT117" s="213" t="s">
        <v>179</v>
      </c>
      <c r="AU117" s="213" t="s">
        <v>81</v>
      </c>
      <c r="AV117" s="12" t="s">
        <v>81</v>
      </c>
      <c r="AW117" s="12" t="s">
        <v>34</v>
      </c>
      <c r="AX117" s="12" t="s">
        <v>79</v>
      </c>
      <c r="AY117" s="213" t="s">
        <v>168</v>
      </c>
    </row>
    <row r="118" spans="2:65" s="1" customFormat="1" ht="16.5" customHeight="1">
      <c r="B118" s="35"/>
      <c r="C118" s="187" t="s">
        <v>89</v>
      </c>
      <c r="D118" s="187" t="s">
        <v>170</v>
      </c>
      <c r="E118" s="188" t="s">
        <v>829</v>
      </c>
      <c r="F118" s="189" t="s">
        <v>830</v>
      </c>
      <c r="G118" s="190" t="s">
        <v>117</v>
      </c>
      <c r="H118" s="191">
        <v>33.25</v>
      </c>
      <c r="I118" s="192"/>
      <c r="J118" s="193">
        <f>ROUND(I118*H118,2)</f>
        <v>0</v>
      </c>
      <c r="K118" s="189" t="s">
        <v>198</v>
      </c>
      <c r="L118" s="39"/>
      <c r="M118" s="194" t="s">
        <v>21</v>
      </c>
      <c r="N118" s="195" t="s">
        <v>44</v>
      </c>
      <c r="O118" s="64"/>
      <c r="P118" s="196">
        <f>O118*H118</f>
        <v>0</v>
      </c>
      <c r="Q118" s="196">
        <v>0.00658</v>
      </c>
      <c r="R118" s="196">
        <f>Q118*H118</f>
        <v>0.218785</v>
      </c>
      <c r="S118" s="196">
        <v>0</v>
      </c>
      <c r="T118" s="197">
        <f>S118*H118</f>
        <v>0</v>
      </c>
      <c r="AR118" s="198" t="s">
        <v>175</v>
      </c>
      <c r="AT118" s="198" t="s">
        <v>170</v>
      </c>
      <c r="AU118" s="198" t="s">
        <v>81</v>
      </c>
      <c r="AY118" s="18" t="s">
        <v>168</v>
      </c>
      <c r="BE118" s="199">
        <f>IF(N118="základní",J118,0)</f>
        <v>0</v>
      </c>
      <c r="BF118" s="199">
        <f>IF(N118="snížená",J118,0)</f>
        <v>0</v>
      </c>
      <c r="BG118" s="199">
        <f>IF(N118="zákl. přenesená",J118,0)</f>
        <v>0</v>
      </c>
      <c r="BH118" s="199">
        <f>IF(N118="sníž. přenesená",J118,0)</f>
        <v>0</v>
      </c>
      <c r="BI118" s="199">
        <f>IF(N118="nulová",J118,0)</f>
        <v>0</v>
      </c>
      <c r="BJ118" s="18" t="s">
        <v>79</v>
      </c>
      <c r="BK118" s="199">
        <f>ROUND(I118*H118,2)</f>
        <v>0</v>
      </c>
      <c r="BL118" s="18" t="s">
        <v>175</v>
      </c>
      <c r="BM118" s="198" t="s">
        <v>831</v>
      </c>
    </row>
    <row r="119" spans="2:47" s="1" customFormat="1" ht="29.25">
      <c r="B119" s="35"/>
      <c r="C119" s="36"/>
      <c r="D119" s="200" t="s">
        <v>177</v>
      </c>
      <c r="E119" s="36"/>
      <c r="F119" s="201" t="s">
        <v>832</v>
      </c>
      <c r="G119" s="36"/>
      <c r="H119" s="36"/>
      <c r="I119" s="117"/>
      <c r="J119" s="36"/>
      <c r="K119" s="36"/>
      <c r="L119" s="39"/>
      <c r="M119" s="202"/>
      <c r="N119" s="64"/>
      <c r="O119" s="64"/>
      <c r="P119" s="64"/>
      <c r="Q119" s="64"/>
      <c r="R119" s="64"/>
      <c r="S119" s="64"/>
      <c r="T119" s="65"/>
      <c r="AT119" s="18" t="s">
        <v>177</v>
      </c>
      <c r="AU119" s="18" t="s">
        <v>81</v>
      </c>
    </row>
    <row r="120" spans="2:51" s="15" customFormat="1" ht="12">
      <c r="B120" s="236"/>
      <c r="C120" s="237"/>
      <c r="D120" s="200" t="s">
        <v>179</v>
      </c>
      <c r="E120" s="238" t="s">
        <v>21</v>
      </c>
      <c r="F120" s="239" t="s">
        <v>827</v>
      </c>
      <c r="G120" s="237"/>
      <c r="H120" s="238" t="s">
        <v>21</v>
      </c>
      <c r="I120" s="240"/>
      <c r="J120" s="237"/>
      <c r="K120" s="237"/>
      <c r="L120" s="241"/>
      <c r="M120" s="242"/>
      <c r="N120" s="243"/>
      <c r="O120" s="243"/>
      <c r="P120" s="243"/>
      <c r="Q120" s="243"/>
      <c r="R120" s="243"/>
      <c r="S120" s="243"/>
      <c r="T120" s="244"/>
      <c r="AT120" s="245" t="s">
        <v>179</v>
      </c>
      <c r="AU120" s="245" t="s">
        <v>81</v>
      </c>
      <c r="AV120" s="15" t="s">
        <v>79</v>
      </c>
      <c r="AW120" s="15" t="s">
        <v>34</v>
      </c>
      <c r="AX120" s="15" t="s">
        <v>73</v>
      </c>
      <c r="AY120" s="245" t="s">
        <v>168</v>
      </c>
    </row>
    <row r="121" spans="2:51" s="12" customFormat="1" ht="12">
      <c r="B121" s="203"/>
      <c r="C121" s="204"/>
      <c r="D121" s="200" t="s">
        <v>179</v>
      </c>
      <c r="E121" s="205" t="s">
        <v>21</v>
      </c>
      <c r="F121" s="206" t="s">
        <v>833</v>
      </c>
      <c r="G121" s="204"/>
      <c r="H121" s="207">
        <v>33.25</v>
      </c>
      <c r="I121" s="208"/>
      <c r="J121" s="204"/>
      <c r="K121" s="204"/>
      <c r="L121" s="209"/>
      <c r="M121" s="210"/>
      <c r="N121" s="211"/>
      <c r="O121" s="211"/>
      <c r="P121" s="211"/>
      <c r="Q121" s="211"/>
      <c r="R121" s="211"/>
      <c r="S121" s="211"/>
      <c r="T121" s="212"/>
      <c r="AT121" s="213" t="s">
        <v>179</v>
      </c>
      <c r="AU121" s="213" t="s">
        <v>81</v>
      </c>
      <c r="AV121" s="12" t="s">
        <v>81</v>
      </c>
      <c r="AW121" s="12" t="s">
        <v>34</v>
      </c>
      <c r="AX121" s="12" t="s">
        <v>79</v>
      </c>
      <c r="AY121" s="213" t="s">
        <v>168</v>
      </c>
    </row>
    <row r="122" spans="2:65" s="1" customFormat="1" ht="16.5" customHeight="1">
      <c r="B122" s="35"/>
      <c r="C122" s="187" t="s">
        <v>175</v>
      </c>
      <c r="D122" s="187" t="s">
        <v>170</v>
      </c>
      <c r="E122" s="188" t="s">
        <v>834</v>
      </c>
      <c r="F122" s="189" t="s">
        <v>835</v>
      </c>
      <c r="G122" s="190" t="s">
        <v>117</v>
      </c>
      <c r="H122" s="191">
        <v>33.25</v>
      </c>
      <c r="I122" s="192"/>
      <c r="J122" s="193">
        <f>ROUND(I122*H122,2)</f>
        <v>0</v>
      </c>
      <c r="K122" s="189" t="s">
        <v>198</v>
      </c>
      <c r="L122" s="39"/>
      <c r="M122" s="194" t="s">
        <v>21</v>
      </c>
      <c r="N122" s="195" t="s">
        <v>44</v>
      </c>
      <c r="O122" s="64"/>
      <c r="P122" s="196">
        <f>O122*H122</f>
        <v>0</v>
      </c>
      <c r="Q122" s="196">
        <v>0</v>
      </c>
      <c r="R122" s="196">
        <f>Q122*H122</f>
        <v>0</v>
      </c>
      <c r="S122" s="196">
        <v>0</v>
      </c>
      <c r="T122" s="197">
        <f>S122*H122</f>
        <v>0</v>
      </c>
      <c r="AR122" s="198" t="s">
        <v>175</v>
      </c>
      <c r="AT122" s="198" t="s">
        <v>170</v>
      </c>
      <c r="AU122" s="198" t="s">
        <v>81</v>
      </c>
      <c r="AY122" s="18" t="s">
        <v>168</v>
      </c>
      <c r="BE122" s="199">
        <f>IF(N122="základní",J122,0)</f>
        <v>0</v>
      </c>
      <c r="BF122" s="199">
        <f>IF(N122="snížená",J122,0)</f>
        <v>0</v>
      </c>
      <c r="BG122" s="199">
        <f>IF(N122="zákl. přenesená",J122,0)</f>
        <v>0</v>
      </c>
      <c r="BH122" s="199">
        <f>IF(N122="sníž. přenesená",J122,0)</f>
        <v>0</v>
      </c>
      <c r="BI122" s="199">
        <f>IF(N122="nulová",J122,0)</f>
        <v>0</v>
      </c>
      <c r="BJ122" s="18" t="s">
        <v>79</v>
      </c>
      <c r="BK122" s="199">
        <f>ROUND(I122*H122,2)</f>
        <v>0</v>
      </c>
      <c r="BL122" s="18" t="s">
        <v>175</v>
      </c>
      <c r="BM122" s="198" t="s">
        <v>836</v>
      </c>
    </row>
    <row r="123" spans="2:47" s="1" customFormat="1" ht="29.25">
      <c r="B123" s="35"/>
      <c r="C123" s="36"/>
      <c r="D123" s="200" t="s">
        <v>177</v>
      </c>
      <c r="E123" s="36"/>
      <c r="F123" s="201" t="s">
        <v>832</v>
      </c>
      <c r="G123" s="36"/>
      <c r="H123" s="36"/>
      <c r="I123" s="117"/>
      <c r="J123" s="36"/>
      <c r="K123" s="36"/>
      <c r="L123" s="39"/>
      <c r="M123" s="202"/>
      <c r="N123" s="64"/>
      <c r="O123" s="64"/>
      <c r="P123" s="64"/>
      <c r="Q123" s="64"/>
      <c r="R123" s="64"/>
      <c r="S123" s="64"/>
      <c r="T123" s="65"/>
      <c r="AT123" s="18" t="s">
        <v>177</v>
      </c>
      <c r="AU123" s="18" t="s">
        <v>81</v>
      </c>
    </row>
    <row r="124" spans="2:51" s="12" customFormat="1" ht="12">
      <c r="B124" s="203"/>
      <c r="C124" s="204"/>
      <c r="D124" s="200" t="s">
        <v>179</v>
      </c>
      <c r="E124" s="205" t="s">
        <v>21</v>
      </c>
      <c r="F124" s="206" t="s">
        <v>837</v>
      </c>
      <c r="G124" s="204"/>
      <c r="H124" s="207">
        <v>33.25</v>
      </c>
      <c r="I124" s="208"/>
      <c r="J124" s="204"/>
      <c r="K124" s="204"/>
      <c r="L124" s="209"/>
      <c r="M124" s="210"/>
      <c r="N124" s="211"/>
      <c r="O124" s="211"/>
      <c r="P124" s="211"/>
      <c r="Q124" s="211"/>
      <c r="R124" s="211"/>
      <c r="S124" s="211"/>
      <c r="T124" s="212"/>
      <c r="AT124" s="213" t="s">
        <v>179</v>
      </c>
      <c r="AU124" s="213" t="s">
        <v>81</v>
      </c>
      <c r="AV124" s="12" t="s">
        <v>81</v>
      </c>
      <c r="AW124" s="12" t="s">
        <v>34</v>
      </c>
      <c r="AX124" s="12" t="s">
        <v>79</v>
      </c>
      <c r="AY124" s="213" t="s">
        <v>168</v>
      </c>
    </row>
    <row r="125" spans="2:63" s="11" customFormat="1" ht="22.9" customHeight="1">
      <c r="B125" s="171"/>
      <c r="C125" s="172"/>
      <c r="D125" s="173" t="s">
        <v>72</v>
      </c>
      <c r="E125" s="185" t="s">
        <v>194</v>
      </c>
      <c r="F125" s="185" t="s">
        <v>195</v>
      </c>
      <c r="G125" s="172"/>
      <c r="H125" s="172"/>
      <c r="I125" s="175"/>
      <c r="J125" s="186">
        <f>BK125</f>
        <v>0</v>
      </c>
      <c r="K125" s="172"/>
      <c r="L125" s="177"/>
      <c r="M125" s="178"/>
      <c r="N125" s="179"/>
      <c r="O125" s="179"/>
      <c r="P125" s="180">
        <f>SUM(P126:P191)</f>
        <v>0</v>
      </c>
      <c r="Q125" s="179"/>
      <c r="R125" s="180">
        <f>SUM(R126:R191)</f>
        <v>5.853052339999999</v>
      </c>
      <c r="S125" s="179"/>
      <c r="T125" s="181">
        <f>SUM(T126:T191)</f>
        <v>3.15</v>
      </c>
      <c r="AR125" s="182" t="s">
        <v>79</v>
      </c>
      <c r="AT125" s="183" t="s">
        <v>72</v>
      </c>
      <c r="AU125" s="183" t="s">
        <v>79</v>
      </c>
      <c r="AY125" s="182" t="s">
        <v>168</v>
      </c>
      <c r="BK125" s="184">
        <f>SUM(BK126:BK191)</f>
        <v>0</v>
      </c>
    </row>
    <row r="126" spans="2:65" s="1" customFormat="1" ht="16.5" customHeight="1">
      <c r="B126" s="35"/>
      <c r="C126" s="187" t="s">
        <v>202</v>
      </c>
      <c r="D126" s="187" t="s">
        <v>170</v>
      </c>
      <c r="E126" s="188" t="s">
        <v>196</v>
      </c>
      <c r="F126" s="189" t="s">
        <v>197</v>
      </c>
      <c r="G126" s="190" t="s">
        <v>117</v>
      </c>
      <c r="H126" s="191">
        <v>1</v>
      </c>
      <c r="I126" s="192"/>
      <c r="J126" s="193">
        <f>ROUND(I126*H126,2)</f>
        <v>0</v>
      </c>
      <c r="K126" s="189" t="s">
        <v>198</v>
      </c>
      <c r="L126" s="39"/>
      <c r="M126" s="194" t="s">
        <v>21</v>
      </c>
      <c r="N126" s="195" t="s">
        <v>44</v>
      </c>
      <c r="O126" s="64"/>
      <c r="P126" s="196">
        <f>O126*H126</f>
        <v>0</v>
      </c>
      <c r="Q126" s="196">
        <v>0.04</v>
      </c>
      <c r="R126" s="196">
        <f>Q126*H126</f>
        <v>0.04</v>
      </c>
      <c r="S126" s="196">
        <v>0</v>
      </c>
      <c r="T126" s="197">
        <f>S126*H126</f>
        <v>0</v>
      </c>
      <c r="AR126" s="198" t="s">
        <v>175</v>
      </c>
      <c r="AT126" s="198" t="s">
        <v>170</v>
      </c>
      <c r="AU126" s="198" t="s">
        <v>81</v>
      </c>
      <c r="AY126" s="18" t="s">
        <v>168</v>
      </c>
      <c r="BE126" s="199">
        <f>IF(N126="základní",J126,0)</f>
        <v>0</v>
      </c>
      <c r="BF126" s="199">
        <f>IF(N126="snížená",J126,0)</f>
        <v>0</v>
      </c>
      <c r="BG126" s="199">
        <f>IF(N126="zákl. přenesená",J126,0)</f>
        <v>0</v>
      </c>
      <c r="BH126" s="199">
        <f>IF(N126="sníž. přenesená",J126,0)</f>
        <v>0</v>
      </c>
      <c r="BI126" s="199">
        <f>IF(N126="nulová",J126,0)</f>
        <v>0</v>
      </c>
      <c r="BJ126" s="18" t="s">
        <v>79</v>
      </c>
      <c r="BK126" s="199">
        <f>ROUND(I126*H126,2)</f>
        <v>0</v>
      </c>
      <c r="BL126" s="18" t="s">
        <v>175</v>
      </c>
      <c r="BM126" s="198" t="s">
        <v>838</v>
      </c>
    </row>
    <row r="127" spans="2:47" s="1" customFormat="1" ht="29.25">
      <c r="B127" s="35"/>
      <c r="C127" s="36"/>
      <c r="D127" s="200" t="s">
        <v>177</v>
      </c>
      <c r="E127" s="36"/>
      <c r="F127" s="201" t="s">
        <v>200</v>
      </c>
      <c r="G127" s="36"/>
      <c r="H127" s="36"/>
      <c r="I127" s="117"/>
      <c r="J127" s="36"/>
      <c r="K127" s="36"/>
      <c r="L127" s="39"/>
      <c r="M127" s="202"/>
      <c r="N127" s="64"/>
      <c r="O127" s="64"/>
      <c r="P127" s="64"/>
      <c r="Q127" s="64"/>
      <c r="R127" s="64"/>
      <c r="S127" s="64"/>
      <c r="T127" s="65"/>
      <c r="AT127" s="18" t="s">
        <v>177</v>
      </c>
      <c r="AU127" s="18" t="s">
        <v>81</v>
      </c>
    </row>
    <row r="128" spans="2:51" s="12" customFormat="1" ht="12">
      <c r="B128" s="203"/>
      <c r="C128" s="204"/>
      <c r="D128" s="200" t="s">
        <v>179</v>
      </c>
      <c r="E128" s="205" t="s">
        <v>21</v>
      </c>
      <c r="F128" s="206" t="s">
        <v>201</v>
      </c>
      <c r="G128" s="204"/>
      <c r="H128" s="207">
        <v>1</v>
      </c>
      <c r="I128" s="208"/>
      <c r="J128" s="204"/>
      <c r="K128" s="204"/>
      <c r="L128" s="209"/>
      <c r="M128" s="210"/>
      <c r="N128" s="211"/>
      <c r="O128" s="211"/>
      <c r="P128" s="211"/>
      <c r="Q128" s="211"/>
      <c r="R128" s="211"/>
      <c r="S128" s="211"/>
      <c r="T128" s="212"/>
      <c r="AT128" s="213" t="s">
        <v>179</v>
      </c>
      <c r="AU128" s="213" t="s">
        <v>81</v>
      </c>
      <c r="AV128" s="12" t="s">
        <v>81</v>
      </c>
      <c r="AW128" s="12" t="s">
        <v>34</v>
      </c>
      <c r="AX128" s="12" t="s">
        <v>79</v>
      </c>
      <c r="AY128" s="213" t="s">
        <v>168</v>
      </c>
    </row>
    <row r="129" spans="2:65" s="1" customFormat="1" ht="16.5" customHeight="1">
      <c r="B129" s="35"/>
      <c r="C129" s="187" t="s">
        <v>194</v>
      </c>
      <c r="D129" s="187" t="s">
        <v>170</v>
      </c>
      <c r="E129" s="188" t="s">
        <v>203</v>
      </c>
      <c r="F129" s="189" t="s">
        <v>204</v>
      </c>
      <c r="G129" s="190" t="s">
        <v>117</v>
      </c>
      <c r="H129" s="191">
        <v>1</v>
      </c>
      <c r="I129" s="192"/>
      <c r="J129" s="193">
        <f>ROUND(I129*H129,2)</f>
        <v>0</v>
      </c>
      <c r="K129" s="189" t="s">
        <v>198</v>
      </c>
      <c r="L129" s="39"/>
      <c r="M129" s="194" t="s">
        <v>21</v>
      </c>
      <c r="N129" s="195" t="s">
        <v>44</v>
      </c>
      <c r="O129" s="64"/>
      <c r="P129" s="196">
        <f>O129*H129</f>
        <v>0</v>
      </c>
      <c r="Q129" s="196">
        <v>0.04153</v>
      </c>
      <c r="R129" s="196">
        <f>Q129*H129</f>
        <v>0.04153</v>
      </c>
      <c r="S129" s="196">
        <v>0</v>
      </c>
      <c r="T129" s="197">
        <f>S129*H129</f>
        <v>0</v>
      </c>
      <c r="AR129" s="198" t="s">
        <v>175</v>
      </c>
      <c r="AT129" s="198" t="s">
        <v>170</v>
      </c>
      <c r="AU129" s="198" t="s">
        <v>81</v>
      </c>
      <c r="AY129" s="18" t="s">
        <v>168</v>
      </c>
      <c r="BE129" s="199">
        <f>IF(N129="základní",J129,0)</f>
        <v>0</v>
      </c>
      <c r="BF129" s="199">
        <f>IF(N129="snížená",J129,0)</f>
        <v>0</v>
      </c>
      <c r="BG129" s="199">
        <f>IF(N129="zákl. přenesená",J129,0)</f>
        <v>0</v>
      </c>
      <c r="BH129" s="199">
        <f>IF(N129="sníž. přenesená",J129,0)</f>
        <v>0</v>
      </c>
      <c r="BI129" s="199">
        <f>IF(N129="nulová",J129,0)</f>
        <v>0</v>
      </c>
      <c r="BJ129" s="18" t="s">
        <v>79</v>
      </c>
      <c r="BK129" s="199">
        <f>ROUND(I129*H129,2)</f>
        <v>0</v>
      </c>
      <c r="BL129" s="18" t="s">
        <v>175</v>
      </c>
      <c r="BM129" s="198" t="s">
        <v>839</v>
      </c>
    </row>
    <row r="130" spans="2:51" s="12" customFormat="1" ht="12">
      <c r="B130" s="203"/>
      <c r="C130" s="204"/>
      <c r="D130" s="200" t="s">
        <v>179</v>
      </c>
      <c r="E130" s="205" t="s">
        <v>21</v>
      </c>
      <c r="F130" s="206" t="s">
        <v>201</v>
      </c>
      <c r="G130" s="204"/>
      <c r="H130" s="207">
        <v>1</v>
      </c>
      <c r="I130" s="208"/>
      <c r="J130" s="204"/>
      <c r="K130" s="204"/>
      <c r="L130" s="209"/>
      <c r="M130" s="210"/>
      <c r="N130" s="211"/>
      <c r="O130" s="211"/>
      <c r="P130" s="211"/>
      <c r="Q130" s="211"/>
      <c r="R130" s="211"/>
      <c r="S130" s="211"/>
      <c r="T130" s="212"/>
      <c r="AT130" s="213" t="s">
        <v>179</v>
      </c>
      <c r="AU130" s="213" t="s">
        <v>81</v>
      </c>
      <c r="AV130" s="12" t="s">
        <v>81</v>
      </c>
      <c r="AW130" s="12" t="s">
        <v>34</v>
      </c>
      <c r="AX130" s="12" t="s">
        <v>79</v>
      </c>
      <c r="AY130" s="213" t="s">
        <v>168</v>
      </c>
    </row>
    <row r="131" spans="2:65" s="1" customFormat="1" ht="16.5" customHeight="1">
      <c r="B131" s="35"/>
      <c r="C131" s="187" t="s">
        <v>210</v>
      </c>
      <c r="D131" s="187" t="s">
        <v>170</v>
      </c>
      <c r="E131" s="188" t="s">
        <v>211</v>
      </c>
      <c r="F131" s="189" t="s">
        <v>212</v>
      </c>
      <c r="G131" s="190" t="s">
        <v>117</v>
      </c>
      <c r="H131" s="191">
        <v>6.25</v>
      </c>
      <c r="I131" s="192"/>
      <c r="J131" s="193">
        <f>ROUND(I131*H131,2)</f>
        <v>0</v>
      </c>
      <c r="K131" s="189" t="s">
        <v>174</v>
      </c>
      <c r="L131" s="39"/>
      <c r="M131" s="194" t="s">
        <v>21</v>
      </c>
      <c r="N131" s="195" t="s">
        <v>44</v>
      </c>
      <c r="O131" s="64"/>
      <c r="P131" s="196">
        <f>O131*H131</f>
        <v>0</v>
      </c>
      <c r="Q131" s="196">
        <v>0.04</v>
      </c>
      <c r="R131" s="196">
        <f>Q131*H131</f>
        <v>0.25</v>
      </c>
      <c r="S131" s="196">
        <v>0</v>
      </c>
      <c r="T131" s="197">
        <f>S131*H131</f>
        <v>0</v>
      </c>
      <c r="AR131" s="198" t="s">
        <v>175</v>
      </c>
      <c r="AT131" s="198" t="s">
        <v>170</v>
      </c>
      <c r="AU131" s="198" t="s">
        <v>81</v>
      </c>
      <c r="AY131" s="18" t="s">
        <v>168</v>
      </c>
      <c r="BE131" s="199">
        <f>IF(N131="základní",J131,0)</f>
        <v>0</v>
      </c>
      <c r="BF131" s="199">
        <f>IF(N131="snížená",J131,0)</f>
        <v>0</v>
      </c>
      <c r="BG131" s="199">
        <f>IF(N131="zákl. přenesená",J131,0)</f>
        <v>0</v>
      </c>
      <c r="BH131" s="199">
        <f>IF(N131="sníž. přenesená",J131,0)</f>
        <v>0</v>
      </c>
      <c r="BI131" s="199">
        <f>IF(N131="nulová",J131,0)</f>
        <v>0</v>
      </c>
      <c r="BJ131" s="18" t="s">
        <v>79</v>
      </c>
      <c r="BK131" s="199">
        <f>ROUND(I131*H131,2)</f>
        <v>0</v>
      </c>
      <c r="BL131" s="18" t="s">
        <v>175</v>
      </c>
      <c r="BM131" s="198" t="s">
        <v>840</v>
      </c>
    </row>
    <row r="132" spans="2:47" s="1" customFormat="1" ht="29.25">
      <c r="B132" s="35"/>
      <c r="C132" s="36"/>
      <c r="D132" s="200" t="s">
        <v>177</v>
      </c>
      <c r="E132" s="36"/>
      <c r="F132" s="201" t="s">
        <v>200</v>
      </c>
      <c r="G132" s="36"/>
      <c r="H132" s="36"/>
      <c r="I132" s="117"/>
      <c r="J132" s="36"/>
      <c r="K132" s="36"/>
      <c r="L132" s="39"/>
      <c r="M132" s="202"/>
      <c r="N132" s="64"/>
      <c r="O132" s="64"/>
      <c r="P132" s="64"/>
      <c r="Q132" s="64"/>
      <c r="R132" s="64"/>
      <c r="S132" s="64"/>
      <c r="T132" s="65"/>
      <c r="AT132" s="18" t="s">
        <v>177</v>
      </c>
      <c r="AU132" s="18" t="s">
        <v>81</v>
      </c>
    </row>
    <row r="133" spans="2:51" s="12" customFormat="1" ht="12">
      <c r="B133" s="203"/>
      <c r="C133" s="204"/>
      <c r="D133" s="200" t="s">
        <v>179</v>
      </c>
      <c r="E133" s="205" t="s">
        <v>21</v>
      </c>
      <c r="F133" s="206" t="s">
        <v>214</v>
      </c>
      <c r="G133" s="204"/>
      <c r="H133" s="207">
        <v>3.75</v>
      </c>
      <c r="I133" s="208"/>
      <c r="J133" s="204"/>
      <c r="K133" s="204"/>
      <c r="L133" s="209"/>
      <c r="M133" s="210"/>
      <c r="N133" s="211"/>
      <c r="O133" s="211"/>
      <c r="P133" s="211"/>
      <c r="Q133" s="211"/>
      <c r="R133" s="211"/>
      <c r="S133" s="211"/>
      <c r="T133" s="212"/>
      <c r="AT133" s="213" t="s">
        <v>179</v>
      </c>
      <c r="AU133" s="213" t="s">
        <v>81</v>
      </c>
      <c r="AV133" s="12" t="s">
        <v>81</v>
      </c>
      <c r="AW133" s="12" t="s">
        <v>34</v>
      </c>
      <c r="AX133" s="12" t="s">
        <v>73</v>
      </c>
      <c r="AY133" s="213" t="s">
        <v>168</v>
      </c>
    </row>
    <row r="134" spans="2:51" s="12" customFormat="1" ht="12">
      <c r="B134" s="203"/>
      <c r="C134" s="204"/>
      <c r="D134" s="200" t="s">
        <v>179</v>
      </c>
      <c r="E134" s="205" t="s">
        <v>21</v>
      </c>
      <c r="F134" s="206" t="s">
        <v>215</v>
      </c>
      <c r="G134" s="204"/>
      <c r="H134" s="207">
        <v>2.5</v>
      </c>
      <c r="I134" s="208"/>
      <c r="J134" s="204"/>
      <c r="K134" s="204"/>
      <c r="L134" s="209"/>
      <c r="M134" s="210"/>
      <c r="N134" s="211"/>
      <c r="O134" s="211"/>
      <c r="P134" s="211"/>
      <c r="Q134" s="211"/>
      <c r="R134" s="211"/>
      <c r="S134" s="211"/>
      <c r="T134" s="212"/>
      <c r="AT134" s="213" t="s">
        <v>179</v>
      </c>
      <c r="AU134" s="213" t="s">
        <v>81</v>
      </c>
      <c r="AV134" s="12" t="s">
        <v>81</v>
      </c>
      <c r="AW134" s="12" t="s">
        <v>34</v>
      </c>
      <c r="AX134" s="12" t="s">
        <v>73</v>
      </c>
      <c r="AY134" s="213" t="s">
        <v>168</v>
      </c>
    </row>
    <row r="135" spans="2:51" s="13" customFormat="1" ht="12">
      <c r="B135" s="214"/>
      <c r="C135" s="215"/>
      <c r="D135" s="200" t="s">
        <v>179</v>
      </c>
      <c r="E135" s="216" t="s">
        <v>21</v>
      </c>
      <c r="F135" s="217" t="s">
        <v>181</v>
      </c>
      <c r="G135" s="215"/>
      <c r="H135" s="218">
        <v>6.25</v>
      </c>
      <c r="I135" s="219"/>
      <c r="J135" s="215"/>
      <c r="K135" s="215"/>
      <c r="L135" s="220"/>
      <c r="M135" s="221"/>
      <c r="N135" s="222"/>
      <c r="O135" s="222"/>
      <c r="P135" s="222"/>
      <c r="Q135" s="222"/>
      <c r="R135" s="222"/>
      <c r="S135" s="222"/>
      <c r="T135" s="223"/>
      <c r="AT135" s="224" t="s">
        <v>179</v>
      </c>
      <c r="AU135" s="224" t="s">
        <v>81</v>
      </c>
      <c r="AV135" s="13" t="s">
        <v>89</v>
      </c>
      <c r="AW135" s="13" t="s">
        <v>34</v>
      </c>
      <c r="AX135" s="13" t="s">
        <v>79</v>
      </c>
      <c r="AY135" s="224" t="s">
        <v>168</v>
      </c>
    </row>
    <row r="136" spans="2:65" s="1" customFormat="1" ht="16.5" customHeight="1">
      <c r="B136" s="35"/>
      <c r="C136" s="187" t="s">
        <v>216</v>
      </c>
      <c r="D136" s="187" t="s">
        <v>170</v>
      </c>
      <c r="E136" s="188" t="s">
        <v>223</v>
      </c>
      <c r="F136" s="189" t="s">
        <v>224</v>
      </c>
      <c r="G136" s="190" t="s">
        <v>117</v>
      </c>
      <c r="H136" s="191">
        <v>6.25</v>
      </c>
      <c r="I136" s="192"/>
      <c r="J136" s="193">
        <f>ROUND(I136*H136,2)</f>
        <v>0</v>
      </c>
      <c r="K136" s="189" t="s">
        <v>198</v>
      </c>
      <c r="L136" s="39"/>
      <c r="M136" s="194" t="s">
        <v>21</v>
      </c>
      <c r="N136" s="195" t="s">
        <v>44</v>
      </c>
      <c r="O136" s="64"/>
      <c r="P136" s="196">
        <f>O136*H136</f>
        <v>0</v>
      </c>
      <c r="Q136" s="196">
        <v>0.04153</v>
      </c>
      <c r="R136" s="196">
        <f>Q136*H136</f>
        <v>0.2595625</v>
      </c>
      <c r="S136" s="196">
        <v>0</v>
      </c>
      <c r="T136" s="197">
        <f>S136*H136</f>
        <v>0</v>
      </c>
      <c r="AR136" s="198" t="s">
        <v>175</v>
      </c>
      <c r="AT136" s="198" t="s">
        <v>170</v>
      </c>
      <c r="AU136" s="198" t="s">
        <v>81</v>
      </c>
      <c r="AY136" s="18" t="s">
        <v>168</v>
      </c>
      <c r="BE136" s="199">
        <f>IF(N136="základní",J136,0)</f>
        <v>0</v>
      </c>
      <c r="BF136" s="199">
        <f>IF(N136="snížená",J136,0)</f>
        <v>0</v>
      </c>
      <c r="BG136" s="199">
        <f>IF(N136="zákl. přenesená",J136,0)</f>
        <v>0</v>
      </c>
      <c r="BH136" s="199">
        <f>IF(N136="sníž. přenesená",J136,0)</f>
        <v>0</v>
      </c>
      <c r="BI136" s="199">
        <f>IF(N136="nulová",J136,0)</f>
        <v>0</v>
      </c>
      <c r="BJ136" s="18" t="s">
        <v>79</v>
      </c>
      <c r="BK136" s="199">
        <f>ROUND(I136*H136,2)</f>
        <v>0</v>
      </c>
      <c r="BL136" s="18" t="s">
        <v>175</v>
      </c>
      <c r="BM136" s="198" t="s">
        <v>841</v>
      </c>
    </row>
    <row r="137" spans="2:51" s="12" customFormat="1" ht="12">
      <c r="B137" s="203"/>
      <c r="C137" s="204"/>
      <c r="D137" s="200" t="s">
        <v>179</v>
      </c>
      <c r="E137" s="205" t="s">
        <v>21</v>
      </c>
      <c r="F137" s="206" t="s">
        <v>214</v>
      </c>
      <c r="G137" s="204"/>
      <c r="H137" s="207">
        <v>3.75</v>
      </c>
      <c r="I137" s="208"/>
      <c r="J137" s="204"/>
      <c r="K137" s="204"/>
      <c r="L137" s="209"/>
      <c r="M137" s="210"/>
      <c r="N137" s="211"/>
      <c r="O137" s="211"/>
      <c r="P137" s="211"/>
      <c r="Q137" s="211"/>
      <c r="R137" s="211"/>
      <c r="S137" s="211"/>
      <c r="T137" s="212"/>
      <c r="AT137" s="213" t="s">
        <v>179</v>
      </c>
      <c r="AU137" s="213" t="s">
        <v>81</v>
      </c>
      <c r="AV137" s="12" t="s">
        <v>81</v>
      </c>
      <c r="AW137" s="12" t="s">
        <v>34</v>
      </c>
      <c r="AX137" s="12" t="s">
        <v>73</v>
      </c>
      <c r="AY137" s="213" t="s">
        <v>168</v>
      </c>
    </row>
    <row r="138" spans="2:51" s="12" customFormat="1" ht="12">
      <c r="B138" s="203"/>
      <c r="C138" s="204"/>
      <c r="D138" s="200" t="s">
        <v>179</v>
      </c>
      <c r="E138" s="205" t="s">
        <v>21</v>
      </c>
      <c r="F138" s="206" t="s">
        <v>215</v>
      </c>
      <c r="G138" s="204"/>
      <c r="H138" s="207">
        <v>2.5</v>
      </c>
      <c r="I138" s="208"/>
      <c r="J138" s="204"/>
      <c r="K138" s="204"/>
      <c r="L138" s="209"/>
      <c r="M138" s="210"/>
      <c r="N138" s="211"/>
      <c r="O138" s="211"/>
      <c r="P138" s="211"/>
      <c r="Q138" s="211"/>
      <c r="R138" s="211"/>
      <c r="S138" s="211"/>
      <c r="T138" s="212"/>
      <c r="AT138" s="213" t="s">
        <v>179</v>
      </c>
      <c r="AU138" s="213" t="s">
        <v>81</v>
      </c>
      <c r="AV138" s="12" t="s">
        <v>81</v>
      </c>
      <c r="AW138" s="12" t="s">
        <v>34</v>
      </c>
      <c r="AX138" s="12" t="s">
        <v>73</v>
      </c>
      <c r="AY138" s="213" t="s">
        <v>168</v>
      </c>
    </row>
    <row r="139" spans="2:51" s="13" customFormat="1" ht="12">
      <c r="B139" s="214"/>
      <c r="C139" s="215"/>
      <c r="D139" s="200" t="s">
        <v>179</v>
      </c>
      <c r="E139" s="216" t="s">
        <v>21</v>
      </c>
      <c r="F139" s="217" t="s">
        <v>181</v>
      </c>
      <c r="G139" s="215"/>
      <c r="H139" s="218">
        <v>6.25</v>
      </c>
      <c r="I139" s="219"/>
      <c r="J139" s="215"/>
      <c r="K139" s="215"/>
      <c r="L139" s="220"/>
      <c r="M139" s="221"/>
      <c r="N139" s="222"/>
      <c r="O139" s="222"/>
      <c r="P139" s="222"/>
      <c r="Q139" s="222"/>
      <c r="R139" s="222"/>
      <c r="S139" s="222"/>
      <c r="T139" s="223"/>
      <c r="AT139" s="224" t="s">
        <v>179</v>
      </c>
      <c r="AU139" s="224" t="s">
        <v>81</v>
      </c>
      <c r="AV139" s="13" t="s">
        <v>89</v>
      </c>
      <c r="AW139" s="13" t="s">
        <v>34</v>
      </c>
      <c r="AX139" s="13" t="s">
        <v>79</v>
      </c>
      <c r="AY139" s="224" t="s">
        <v>168</v>
      </c>
    </row>
    <row r="140" spans="2:65" s="1" customFormat="1" ht="16.5" customHeight="1">
      <c r="B140" s="35"/>
      <c r="C140" s="187" t="s">
        <v>222</v>
      </c>
      <c r="D140" s="187" t="s">
        <v>170</v>
      </c>
      <c r="E140" s="188" t="s">
        <v>227</v>
      </c>
      <c r="F140" s="189" t="s">
        <v>228</v>
      </c>
      <c r="G140" s="190" t="s">
        <v>191</v>
      </c>
      <c r="H140" s="191">
        <v>100</v>
      </c>
      <c r="I140" s="192"/>
      <c r="J140" s="193">
        <f>ROUND(I140*H140,2)</f>
        <v>0</v>
      </c>
      <c r="K140" s="189" t="s">
        <v>174</v>
      </c>
      <c r="L140" s="39"/>
      <c r="M140" s="194" t="s">
        <v>21</v>
      </c>
      <c r="N140" s="195" t="s">
        <v>44</v>
      </c>
      <c r="O140" s="64"/>
      <c r="P140" s="196">
        <f>O140*H140</f>
        <v>0</v>
      </c>
      <c r="Q140" s="196">
        <v>0.00376</v>
      </c>
      <c r="R140" s="196">
        <f>Q140*H140</f>
        <v>0.376</v>
      </c>
      <c r="S140" s="196">
        <v>0</v>
      </c>
      <c r="T140" s="197">
        <f>S140*H140</f>
        <v>0</v>
      </c>
      <c r="AR140" s="198" t="s">
        <v>175</v>
      </c>
      <c r="AT140" s="198" t="s">
        <v>170</v>
      </c>
      <c r="AU140" s="198" t="s">
        <v>81</v>
      </c>
      <c r="AY140" s="18" t="s">
        <v>168</v>
      </c>
      <c r="BE140" s="199">
        <f>IF(N140="základní",J140,0)</f>
        <v>0</v>
      </c>
      <c r="BF140" s="199">
        <f>IF(N140="snížená",J140,0)</f>
        <v>0</v>
      </c>
      <c r="BG140" s="199">
        <f>IF(N140="zákl. přenesená",J140,0)</f>
        <v>0</v>
      </c>
      <c r="BH140" s="199">
        <f>IF(N140="sníž. přenesená",J140,0)</f>
        <v>0</v>
      </c>
      <c r="BI140" s="199">
        <f>IF(N140="nulová",J140,0)</f>
        <v>0</v>
      </c>
      <c r="BJ140" s="18" t="s">
        <v>79</v>
      </c>
      <c r="BK140" s="199">
        <f>ROUND(I140*H140,2)</f>
        <v>0</v>
      </c>
      <c r="BL140" s="18" t="s">
        <v>175</v>
      </c>
      <c r="BM140" s="198" t="s">
        <v>842</v>
      </c>
    </row>
    <row r="141" spans="2:51" s="12" customFormat="1" ht="12">
      <c r="B141" s="203"/>
      <c r="C141" s="204"/>
      <c r="D141" s="200" t="s">
        <v>179</v>
      </c>
      <c r="E141" s="205" t="s">
        <v>21</v>
      </c>
      <c r="F141" s="206" t="s">
        <v>230</v>
      </c>
      <c r="G141" s="204"/>
      <c r="H141" s="207">
        <v>100</v>
      </c>
      <c r="I141" s="208"/>
      <c r="J141" s="204"/>
      <c r="K141" s="204"/>
      <c r="L141" s="209"/>
      <c r="M141" s="210"/>
      <c r="N141" s="211"/>
      <c r="O141" s="211"/>
      <c r="P141" s="211"/>
      <c r="Q141" s="211"/>
      <c r="R141" s="211"/>
      <c r="S141" s="211"/>
      <c r="T141" s="212"/>
      <c r="AT141" s="213" t="s">
        <v>179</v>
      </c>
      <c r="AU141" s="213" t="s">
        <v>81</v>
      </c>
      <c r="AV141" s="12" t="s">
        <v>81</v>
      </c>
      <c r="AW141" s="12" t="s">
        <v>34</v>
      </c>
      <c r="AX141" s="12" t="s">
        <v>79</v>
      </c>
      <c r="AY141" s="213" t="s">
        <v>168</v>
      </c>
    </row>
    <row r="142" spans="2:65" s="1" customFormat="1" ht="24" customHeight="1">
      <c r="B142" s="35"/>
      <c r="C142" s="187" t="s">
        <v>226</v>
      </c>
      <c r="D142" s="187" t="s">
        <v>170</v>
      </c>
      <c r="E142" s="188" t="s">
        <v>843</v>
      </c>
      <c r="F142" s="189" t="s">
        <v>844</v>
      </c>
      <c r="G142" s="190" t="s">
        <v>117</v>
      </c>
      <c r="H142" s="191">
        <v>29</v>
      </c>
      <c r="I142" s="192"/>
      <c r="J142" s="193">
        <f>ROUND(I142*H142,2)</f>
        <v>0</v>
      </c>
      <c r="K142" s="189" t="s">
        <v>198</v>
      </c>
      <c r="L142" s="39"/>
      <c r="M142" s="194" t="s">
        <v>21</v>
      </c>
      <c r="N142" s="195" t="s">
        <v>44</v>
      </c>
      <c r="O142" s="64"/>
      <c r="P142" s="196">
        <f>O142*H142</f>
        <v>0</v>
      </c>
      <c r="Q142" s="196">
        <v>0.0057</v>
      </c>
      <c r="R142" s="196">
        <f>Q142*H142</f>
        <v>0.1653</v>
      </c>
      <c r="S142" s="196">
        <v>0</v>
      </c>
      <c r="T142" s="197">
        <f>S142*H142</f>
        <v>0</v>
      </c>
      <c r="AR142" s="198" t="s">
        <v>175</v>
      </c>
      <c r="AT142" s="198" t="s">
        <v>170</v>
      </c>
      <c r="AU142" s="198" t="s">
        <v>81</v>
      </c>
      <c r="AY142" s="18" t="s">
        <v>168</v>
      </c>
      <c r="BE142" s="199">
        <f>IF(N142="základní",J142,0)</f>
        <v>0</v>
      </c>
      <c r="BF142" s="199">
        <f>IF(N142="snížená",J142,0)</f>
        <v>0</v>
      </c>
      <c r="BG142" s="199">
        <f>IF(N142="zákl. přenesená",J142,0)</f>
        <v>0</v>
      </c>
      <c r="BH142" s="199">
        <f>IF(N142="sníž. přenesená",J142,0)</f>
        <v>0</v>
      </c>
      <c r="BI142" s="199">
        <f>IF(N142="nulová",J142,0)</f>
        <v>0</v>
      </c>
      <c r="BJ142" s="18" t="s">
        <v>79</v>
      </c>
      <c r="BK142" s="199">
        <f>ROUND(I142*H142,2)</f>
        <v>0</v>
      </c>
      <c r="BL142" s="18" t="s">
        <v>175</v>
      </c>
      <c r="BM142" s="198" t="s">
        <v>845</v>
      </c>
    </row>
    <row r="143" spans="2:47" s="1" customFormat="1" ht="29.25">
      <c r="B143" s="35"/>
      <c r="C143" s="36"/>
      <c r="D143" s="200" t="s">
        <v>177</v>
      </c>
      <c r="E143" s="36"/>
      <c r="F143" s="201" t="s">
        <v>245</v>
      </c>
      <c r="G143" s="36"/>
      <c r="H143" s="36"/>
      <c r="I143" s="117"/>
      <c r="J143" s="36"/>
      <c r="K143" s="36"/>
      <c r="L143" s="39"/>
      <c r="M143" s="202"/>
      <c r="N143" s="64"/>
      <c r="O143" s="64"/>
      <c r="P143" s="64"/>
      <c r="Q143" s="64"/>
      <c r="R143" s="64"/>
      <c r="S143" s="64"/>
      <c r="T143" s="65"/>
      <c r="AT143" s="18" t="s">
        <v>177</v>
      </c>
      <c r="AU143" s="18" t="s">
        <v>81</v>
      </c>
    </row>
    <row r="144" spans="2:51" s="12" customFormat="1" ht="12">
      <c r="B144" s="203"/>
      <c r="C144" s="204"/>
      <c r="D144" s="200" t="s">
        <v>179</v>
      </c>
      <c r="E144" s="205" t="s">
        <v>21</v>
      </c>
      <c r="F144" s="206" t="s">
        <v>846</v>
      </c>
      <c r="G144" s="204"/>
      <c r="H144" s="207">
        <v>29</v>
      </c>
      <c r="I144" s="208"/>
      <c r="J144" s="204"/>
      <c r="K144" s="204"/>
      <c r="L144" s="209"/>
      <c r="M144" s="210"/>
      <c r="N144" s="211"/>
      <c r="O144" s="211"/>
      <c r="P144" s="211"/>
      <c r="Q144" s="211"/>
      <c r="R144" s="211"/>
      <c r="S144" s="211"/>
      <c r="T144" s="212"/>
      <c r="AT144" s="213" t="s">
        <v>179</v>
      </c>
      <c r="AU144" s="213" t="s">
        <v>81</v>
      </c>
      <c r="AV144" s="12" t="s">
        <v>81</v>
      </c>
      <c r="AW144" s="12" t="s">
        <v>34</v>
      </c>
      <c r="AX144" s="12" t="s">
        <v>79</v>
      </c>
      <c r="AY144" s="213" t="s">
        <v>168</v>
      </c>
    </row>
    <row r="145" spans="2:65" s="1" customFormat="1" ht="16.5" customHeight="1">
      <c r="B145" s="35"/>
      <c r="C145" s="187" t="s">
        <v>231</v>
      </c>
      <c r="D145" s="187" t="s">
        <v>170</v>
      </c>
      <c r="E145" s="188" t="s">
        <v>251</v>
      </c>
      <c r="F145" s="189" t="s">
        <v>252</v>
      </c>
      <c r="G145" s="190" t="s">
        <v>117</v>
      </c>
      <c r="H145" s="191">
        <v>487.66</v>
      </c>
      <c r="I145" s="192"/>
      <c r="J145" s="193">
        <f>ROUND(I145*H145,2)</f>
        <v>0</v>
      </c>
      <c r="K145" s="189" t="s">
        <v>198</v>
      </c>
      <c r="L145" s="39"/>
      <c r="M145" s="194" t="s">
        <v>21</v>
      </c>
      <c r="N145" s="195" t="s">
        <v>44</v>
      </c>
      <c r="O145" s="64"/>
      <c r="P145" s="196">
        <f>O145*H145</f>
        <v>0</v>
      </c>
      <c r="Q145" s="196">
        <v>0</v>
      </c>
      <c r="R145" s="196">
        <f>Q145*H145</f>
        <v>0</v>
      </c>
      <c r="S145" s="196">
        <v>0</v>
      </c>
      <c r="T145" s="197">
        <f>S145*H145</f>
        <v>0</v>
      </c>
      <c r="AR145" s="198" t="s">
        <v>175</v>
      </c>
      <c r="AT145" s="198" t="s">
        <v>170</v>
      </c>
      <c r="AU145" s="198" t="s">
        <v>81</v>
      </c>
      <c r="AY145" s="18" t="s">
        <v>168</v>
      </c>
      <c r="BE145" s="199">
        <f>IF(N145="základní",J145,0)</f>
        <v>0</v>
      </c>
      <c r="BF145" s="199">
        <f>IF(N145="snížená",J145,0)</f>
        <v>0</v>
      </c>
      <c r="BG145" s="199">
        <f>IF(N145="zákl. přenesená",J145,0)</f>
        <v>0</v>
      </c>
      <c r="BH145" s="199">
        <f>IF(N145="sníž. přenesená",J145,0)</f>
        <v>0</v>
      </c>
      <c r="BI145" s="199">
        <f>IF(N145="nulová",J145,0)</f>
        <v>0</v>
      </c>
      <c r="BJ145" s="18" t="s">
        <v>79</v>
      </c>
      <c r="BK145" s="199">
        <f>ROUND(I145*H145,2)</f>
        <v>0</v>
      </c>
      <c r="BL145" s="18" t="s">
        <v>175</v>
      </c>
      <c r="BM145" s="198" t="s">
        <v>847</v>
      </c>
    </row>
    <row r="146" spans="2:47" s="1" customFormat="1" ht="39">
      <c r="B146" s="35"/>
      <c r="C146" s="36"/>
      <c r="D146" s="200" t="s">
        <v>177</v>
      </c>
      <c r="E146" s="36"/>
      <c r="F146" s="201" t="s">
        <v>254</v>
      </c>
      <c r="G146" s="36"/>
      <c r="H146" s="36"/>
      <c r="I146" s="117"/>
      <c r="J146" s="36"/>
      <c r="K146" s="36"/>
      <c r="L146" s="39"/>
      <c r="M146" s="202"/>
      <c r="N146" s="64"/>
      <c r="O146" s="64"/>
      <c r="P146" s="64"/>
      <c r="Q146" s="64"/>
      <c r="R146" s="64"/>
      <c r="S146" s="64"/>
      <c r="T146" s="65"/>
      <c r="AT146" s="18" t="s">
        <v>177</v>
      </c>
      <c r="AU146" s="18" t="s">
        <v>81</v>
      </c>
    </row>
    <row r="147" spans="2:51" s="12" customFormat="1" ht="12">
      <c r="B147" s="203"/>
      <c r="C147" s="204"/>
      <c r="D147" s="200" t="s">
        <v>179</v>
      </c>
      <c r="E147" s="205" t="s">
        <v>21</v>
      </c>
      <c r="F147" s="206" t="s">
        <v>848</v>
      </c>
      <c r="G147" s="204"/>
      <c r="H147" s="207">
        <v>487.66</v>
      </c>
      <c r="I147" s="208"/>
      <c r="J147" s="204"/>
      <c r="K147" s="204"/>
      <c r="L147" s="209"/>
      <c r="M147" s="210"/>
      <c r="N147" s="211"/>
      <c r="O147" s="211"/>
      <c r="P147" s="211"/>
      <c r="Q147" s="211"/>
      <c r="R147" s="211"/>
      <c r="S147" s="211"/>
      <c r="T147" s="212"/>
      <c r="AT147" s="213" t="s">
        <v>179</v>
      </c>
      <c r="AU147" s="213" t="s">
        <v>81</v>
      </c>
      <c r="AV147" s="12" t="s">
        <v>81</v>
      </c>
      <c r="AW147" s="12" t="s">
        <v>34</v>
      </c>
      <c r="AX147" s="12" t="s">
        <v>79</v>
      </c>
      <c r="AY147" s="213" t="s">
        <v>168</v>
      </c>
    </row>
    <row r="148" spans="2:65" s="1" customFormat="1" ht="24" customHeight="1">
      <c r="B148" s="35"/>
      <c r="C148" s="187" t="s">
        <v>237</v>
      </c>
      <c r="D148" s="187" t="s">
        <v>170</v>
      </c>
      <c r="E148" s="188" t="s">
        <v>256</v>
      </c>
      <c r="F148" s="189" t="s">
        <v>257</v>
      </c>
      <c r="G148" s="190" t="s">
        <v>117</v>
      </c>
      <c r="H148" s="191">
        <v>151.04</v>
      </c>
      <c r="I148" s="192"/>
      <c r="J148" s="193">
        <f>ROUND(I148*H148,2)</f>
        <v>0</v>
      </c>
      <c r="K148" s="189" t="s">
        <v>198</v>
      </c>
      <c r="L148" s="39"/>
      <c r="M148" s="194" t="s">
        <v>21</v>
      </c>
      <c r="N148" s="195" t="s">
        <v>44</v>
      </c>
      <c r="O148" s="64"/>
      <c r="P148" s="196">
        <f>O148*H148</f>
        <v>0</v>
      </c>
      <c r="Q148" s="196">
        <v>0</v>
      </c>
      <c r="R148" s="196">
        <f>Q148*H148</f>
        <v>0</v>
      </c>
      <c r="S148" s="196">
        <v>0</v>
      </c>
      <c r="T148" s="197">
        <f>S148*H148</f>
        <v>0</v>
      </c>
      <c r="AR148" s="198" t="s">
        <v>175</v>
      </c>
      <c r="AT148" s="198" t="s">
        <v>170</v>
      </c>
      <c r="AU148" s="198" t="s">
        <v>81</v>
      </c>
      <c r="AY148" s="18" t="s">
        <v>168</v>
      </c>
      <c r="BE148" s="199">
        <f>IF(N148="základní",J148,0)</f>
        <v>0</v>
      </c>
      <c r="BF148" s="199">
        <f>IF(N148="snížená",J148,0)</f>
        <v>0</v>
      </c>
      <c r="BG148" s="199">
        <f>IF(N148="zákl. přenesená",J148,0)</f>
        <v>0</v>
      </c>
      <c r="BH148" s="199">
        <f>IF(N148="sníž. přenesená",J148,0)</f>
        <v>0</v>
      </c>
      <c r="BI148" s="199">
        <f>IF(N148="nulová",J148,0)</f>
        <v>0</v>
      </c>
      <c r="BJ148" s="18" t="s">
        <v>79</v>
      </c>
      <c r="BK148" s="199">
        <f>ROUND(I148*H148,2)</f>
        <v>0</v>
      </c>
      <c r="BL148" s="18" t="s">
        <v>175</v>
      </c>
      <c r="BM148" s="198" t="s">
        <v>849</v>
      </c>
    </row>
    <row r="149" spans="2:47" s="1" customFormat="1" ht="39">
      <c r="B149" s="35"/>
      <c r="C149" s="36"/>
      <c r="D149" s="200" t="s">
        <v>177</v>
      </c>
      <c r="E149" s="36"/>
      <c r="F149" s="201" t="s">
        <v>254</v>
      </c>
      <c r="G149" s="36"/>
      <c r="H149" s="36"/>
      <c r="I149" s="117"/>
      <c r="J149" s="36"/>
      <c r="K149" s="36"/>
      <c r="L149" s="39"/>
      <c r="M149" s="202"/>
      <c r="N149" s="64"/>
      <c r="O149" s="64"/>
      <c r="P149" s="64"/>
      <c r="Q149" s="64"/>
      <c r="R149" s="64"/>
      <c r="S149" s="64"/>
      <c r="T149" s="65"/>
      <c r="AT149" s="18" t="s">
        <v>177</v>
      </c>
      <c r="AU149" s="18" t="s">
        <v>81</v>
      </c>
    </row>
    <row r="150" spans="2:51" s="15" customFormat="1" ht="12">
      <c r="B150" s="236"/>
      <c r="C150" s="237"/>
      <c r="D150" s="200" t="s">
        <v>179</v>
      </c>
      <c r="E150" s="238" t="s">
        <v>21</v>
      </c>
      <c r="F150" s="239" t="s">
        <v>850</v>
      </c>
      <c r="G150" s="237"/>
      <c r="H150" s="238" t="s">
        <v>21</v>
      </c>
      <c r="I150" s="240"/>
      <c r="J150" s="237"/>
      <c r="K150" s="237"/>
      <c r="L150" s="241"/>
      <c r="M150" s="242"/>
      <c r="N150" s="243"/>
      <c r="O150" s="243"/>
      <c r="P150" s="243"/>
      <c r="Q150" s="243"/>
      <c r="R150" s="243"/>
      <c r="S150" s="243"/>
      <c r="T150" s="244"/>
      <c r="AT150" s="245" t="s">
        <v>179</v>
      </c>
      <c r="AU150" s="245" t="s">
        <v>81</v>
      </c>
      <c r="AV150" s="15" t="s">
        <v>79</v>
      </c>
      <c r="AW150" s="15" t="s">
        <v>34</v>
      </c>
      <c r="AX150" s="15" t="s">
        <v>73</v>
      </c>
      <c r="AY150" s="245" t="s">
        <v>168</v>
      </c>
    </row>
    <row r="151" spans="2:51" s="15" customFormat="1" ht="12">
      <c r="B151" s="236"/>
      <c r="C151" s="237"/>
      <c r="D151" s="200" t="s">
        <v>179</v>
      </c>
      <c r="E151" s="238" t="s">
        <v>21</v>
      </c>
      <c r="F151" s="239" t="s">
        <v>851</v>
      </c>
      <c r="G151" s="237"/>
      <c r="H151" s="238" t="s">
        <v>21</v>
      </c>
      <c r="I151" s="240"/>
      <c r="J151" s="237"/>
      <c r="K151" s="237"/>
      <c r="L151" s="241"/>
      <c r="M151" s="242"/>
      <c r="N151" s="243"/>
      <c r="O151" s="243"/>
      <c r="P151" s="243"/>
      <c r="Q151" s="243"/>
      <c r="R151" s="243"/>
      <c r="S151" s="243"/>
      <c r="T151" s="244"/>
      <c r="AT151" s="245" t="s">
        <v>179</v>
      </c>
      <c r="AU151" s="245" t="s">
        <v>81</v>
      </c>
      <c r="AV151" s="15" t="s">
        <v>79</v>
      </c>
      <c r="AW151" s="15" t="s">
        <v>34</v>
      </c>
      <c r="AX151" s="15" t="s">
        <v>73</v>
      </c>
      <c r="AY151" s="245" t="s">
        <v>168</v>
      </c>
    </row>
    <row r="152" spans="2:51" s="12" customFormat="1" ht="12">
      <c r="B152" s="203"/>
      <c r="C152" s="204"/>
      <c r="D152" s="200" t="s">
        <v>179</v>
      </c>
      <c r="E152" s="205" t="s">
        <v>21</v>
      </c>
      <c r="F152" s="206" t="s">
        <v>852</v>
      </c>
      <c r="G152" s="204"/>
      <c r="H152" s="207">
        <v>51.04</v>
      </c>
      <c r="I152" s="208"/>
      <c r="J152" s="204"/>
      <c r="K152" s="204"/>
      <c r="L152" s="209"/>
      <c r="M152" s="210"/>
      <c r="N152" s="211"/>
      <c r="O152" s="211"/>
      <c r="P152" s="211"/>
      <c r="Q152" s="211"/>
      <c r="R152" s="211"/>
      <c r="S152" s="211"/>
      <c r="T152" s="212"/>
      <c r="AT152" s="213" t="s">
        <v>179</v>
      </c>
      <c r="AU152" s="213" t="s">
        <v>81</v>
      </c>
      <c r="AV152" s="12" t="s">
        <v>81</v>
      </c>
      <c r="AW152" s="12" t="s">
        <v>34</v>
      </c>
      <c r="AX152" s="12" t="s">
        <v>73</v>
      </c>
      <c r="AY152" s="213" t="s">
        <v>168</v>
      </c>
    </row>
    <row r="153" spans="2:51" s="12" customFormat="1" ht="12">
      <c r="B153" s="203"/>
      <c r="C153" s="204"/>
      <c r="D153" s="200" t="s">
        <v>179</v>
      </c>
      <c r="E153" s="205" t="s">
        <v>21</v>
      </c>
      <c r="F153" s="206" t="s">
        <v>853</v>
      </c>
      <c r="G153" s="204"/>
      <c r="H153" s="207">
        <v>100</v>
      </c>
      <c r="I153" s="208"/>
      <c r="J153" s="204"/>
      <c r="K153" s="204"/>
      <c r="L153" s="209"/>
      <c r="M153" s="210"/>
      <c r="N153" s="211"/>
      <c r="O153" s="211"/>
      <c r="P153" s="211"/>
      <c r="Q153" s="211"/>
      <c r="R153" s="211"/>
      <c r="S153" s="211"/>
      <c r="T153" s="212"/>
      <c r="AT153" s="213" t="s">
        <v>179</v>
      </c>
      <c r="AU153" s="213" t="s">
        <v>81</v>
      </c>
      <c r="AV153" s="12" t="s">
        <v>81</v>
      </c>
      <c r="AW153" s="12" t="s">
        <v>34</v>
      </c>
      <c r="AX153" s="12" t="s">
        <v>73</v>
      </c>
      <c r="AY153" s="213" t="s">
        <v>168</v>
      </c>
    </row>
    <row r="154" spans="2:51" s="13" customFormat="1" ht="12">
      <c r="B154" s="214"/>
      <c r="C154" s="215"/>
      <c r="D154" s="200" t="s">
        <v>179</v>
      </c>
      <c r="E154" s="216" t="s">
        <v>21</v>
      </c>
      <c r="F154" s="217" t="s">
        <v>181</v>
      </c>
      <c r="G154" s="215"/>
      <c r="H154" s="218">
        <v>151.04</v>
      </c>
      <c r="I154" s="219"/>
      <c r="J154" s="215"/>
      <c r="K154" s="215"/>
      <c r="L154" s="220"/>
      <c r="M154" s="221"/>
      <c r="N154" s="222"/>
      <c r="O154" s="222"/>
      <c r="P154" s="222"/>
      <c r="Q154" s="222"/>
      <c r="R154" s="222"/>
      <c r="S154" s="222"/>
      <c r="T154" s="223"/>
      <c r="AT154" s="224" t="s">
        <v>179</v>
      </c>
      <c r="AU154" s="224" t="s">
        <v>81</v>
      </c>
      <c r="AV154" s="13" t="s">
        <v>89</v>
      </c>
      <c r="AW154" s="13" t="s">
        <v>34</v>
      </c>
      <c r="AX154" s="13" t="s">
        <v>79</v>
      </c>
      <c r="AY154" s="224" t="s">
        <v>168</v>
      </c>
    </row>
    <row r="155" spans="2:65" s="1" customFormat="1" ht="16.5" customHeight="1">
      <c r="B155" s="35"/>
      <c r="C155" s="187" t="s">
        <v>241</v>
      </c>
      <c r="D155" s="187" t="s">
        <v>170</v>
      </c>
      <c r="E155" s="188" t="s">
        <v>270</v>
      </c>
      <c r="F155" s="189" t="s">
        <v>271</v>
      </c>
      <c r="G155" s="190" t="s">
        <v>117</v>
      </c>
      <c r="H155" s="191">
        <v>75</v>
      </c>
      <c r="I155" s="192"/>
      <c r="J155" s="193">
        <f>ROUND(I155*H155,2)</f>
        <v>0</v>
      </c>
      <c r="K155" s="189" t="s">
        <v>198</v>
      </c>
      <c r="L155" s="39"/>
      <c r="M155" s="194" t="s">
        <v>21</v>
      </c>
      <c r="N155" s="195" t="s">
        <v>44</v>
      </c>
      <c r="O155" s="64"/>
      <c r="P155" s="196">
        <f>O155*H155</f>
        <v>0</v>
      </c>
      <c r="Q155" s="196">
        <v>0.04044</v>
      </c>
      <c r="R155" s="196">
        <f>Q155*H155</f>
        <v>3.033</v>
      </c>
      <c r="S155" s="196">
        <v>0.04</v>
      </c>
      <c r="T155" s="197">
        <f>S155*H155</f>
        <v>3</v>
      </c>
      <c r="AR155" s="198" t="s">
        <v>175</v>
      </c>
      <c r="AT155" s="198" t="s">
        <v>170</v>
      </c>
      <c r="AU155" s="198" t="s">
        <v>81</v>
      </c>
      <c r="AY155" s="18" t="s">
        <v>168</v>
      </c>
      <c r="BE155" s="199">
        <f>IF(N155="základní",J155,0)</f>
        <v>0</v>
      </c>
      <c r="BF155" s="199">
        <f>IF(N155="snížená",J155,0)</f>
        <v>0</v>
      </c>
      <c r="BG155" s="199">
        <f>IF(N155="zákl. přenesená",J155,0)</f>
        <v>0</v>
      </c>
      <c r="BH155" s="199">
        <f>IF(N155="sníž. přenesená",J155,0)</f>
        <v>0</v>
      </c>
      <c r="BI155" s="199">
        <f>IF(N155="nulová",J155,0)</f>
        <v>0</v>
      </c>
      <c r="BJ155" s="18" t="s">
        <v>79</v>
      </c>
      <c r="BK155" s="199">
        <f>ROUND(I155*H155,2)</f>
        <v>0</v>
      </c>
      <c r="BL155" s="18" t="s">
        <v>175</v>
      </c>
      <c r="BM155" s="198" t="s">
        <v>854</v>
      </c>
    </row>
    <row r="156" spans="2:47" s="1" customFormat="1" ht="29.25">
      <c r="B156" s="35"/>
      <c r="C156" s="36"/>
      <c r="D156" s="200" t="s">
        <v>177</v>
      </c>
      <c r="E156" s="36"/>
      <c r="F156" s="201" t="s">
        <v>273</v>
      </c>
      <c r="G156" s="36"/>
      <c r="H156" s="36"/>
      <c r="I156" s="117"/>
      <c r="J156" s="36"/>
      <c r="K156" s="36"/>
      <c r="L156" s="39"/>
      <c r="M156" s="202"/>
      <c r="N156" s="64"/>
      <c r="O156" s="64"/>
      <c r="P156" s="64"/>
      <c r="Q156" s="64"/>
      <c r="R156" s="64"/>
      <c r="S156" s="64"/>
      <c r="T156" s="65"/>
      <c r="AT156" s="18" t="s">
        <v>177</v>
      </c>
      <c r="AU156" s="18" t="s">
        <v>81</v>
      </c>
    </row>
    <row r="157" spans="2:51" s="12" customFormat="1" ht="12">
      <c r="B157" s="203"/>
      <c r="C157" s="204"/>
      <c r="D157" s="200" t="s">
        <v>179</v>
      </c>
      <c r="E157" s="205" t="s">
        <v>21</v>
      </c>
      <c r="F157" s="206" t="s">
        <v>274</v>
      </c>
      <c r="G157" s="204"/>
      <c r="H157" s="207">
        <v>75</v>
      </c>
      <c r="I157" s="208"/>
      <c r="J157" s="204"/>
      <c r="K157" s="204"/>
      <c r="L157" s="209"/>
      <c r="M157" s="210"/>
      <c r="N157" s="211"/>
      <c r="O157" s="211"/>
      <c r="P157" s="211"/>
      <c r="Q157" s="211"/>
      <c r="R157" s="211"/>
      <c r="S157" s="211"/>
      <c r="T157" s="212"/>
      <c r="AT157" s="213" t="s">
        <v>179</v>
      </c>
      <c r="AU157" s="213" t="s">
        <v>81</v>
      </c>
      <c r="AV157" s="12" t="s">
        <v>81</v>
      </c>
      <c r="AW157" s="12" t="s">
        <v>34</v>
      </c>
      <c r="AX157" s="12" t="s">
        <v>79</v>
      </c>
      <c r="AY157" s="213" t="s">
        <v>168</v>
      </c>
    </row>
    <row r="158" spans="2:65" s="1" customFormat="1" ht="24" customHeight="1">
      <c r="B158" s="35"/>
      <c r="C158" s="187" t="s">
        <v>250</v>
      </c>
      <c r="D158" s="187" t="s">
        <v>170</v>
      </c>
      <c r="E158" s="188" t="s">
        <v>276</v>
      </c>
      <c r="F158" s="189" t="s">
        <v>277</v>
      </c>
      <c r="G158" s="190" t="s">
        <v>117</v>
      </c>
      <c r="H158" s="191">
        <v>75</v>
      </c>
      <c r="I158" s="192"/>
      <c r="J158" s="193">
        <f>ROUND(I158*H158,2)</f>
        <v>0</v>
      </c>
      <c r="K158" s="189" t="s">
        <v>198</v>
      </c>
      <c r="L158" s="39"/>
      <c r="M158" s="194" t="s">
        <v>21</v>
      </c>
      <c r="N158" s="195" t="s">
        <v>44</v>
      </c>
      <c r="O158" s="64"/>
      <c r="P158" s="196">
        <f>O158*H158</f>
        <v>0</v>
      </c>
      <c r="Q158" s="196">
        <v>0.00022</v>
      </c>
      <c r="R158" s="196">
        <f>Q158*H158</f>
        <v>0.0165</v>
      </c>
      <c r="S158" s="196">
        <v>0.002</v>
      </c>
      <c r="T158" s="197">
        <f>S158*H158</f>
        <v>0.15</v>
      </c>
      <c r="AR158" s="198" t="s">
        <v>175</v>
      </c>
      <c r="AT158" s="198" t="s">
        <v>170</v>
      </c>
      <c r="AU158" s="198" t="s">
        <v>81</v>
      </c>
      <c r="AY158" s="18" t="s">
        <v>168</v>
      </c>
      <c r="BE158" s="199">
        <f>IF(N158="základní",J158,0)</f>
        <v>0</v>
      </c>
      <c r="BF158" s="199">
        <f>IF(N158="snížená",J158,0)</f>
        <v>0</v>
      </c>
      <c r="BG158" s="199">
        <f>IF(N158="zákl. přenesená",J158,0)</f>
        <v>0</v>
      </c>
      <c r="BH158" s="199">
        <f>IF(N158="sníž. přenesená",J158,0)</f>
        <v>0</v>
      </c>
      <c r="BI158" s="199">
        <f>IF(N158="nulová",J158,0)</f>
        <v>0</v>
      </c>
      <c r="BJ158" s="18" t="s">
        <v>79</v>
      </c>
      <c r="BK158" s="199">
        <f>ROUND(I158*H158,2)</f>
        <v>0</v>
      </c>
      <c r="BL158" s="18" t="s">
        <v>175</v>
      </c>
      <c r="BM158" s="198" t="s">
        <v>855</v>
      </c>
    </row>
    <row r="159" spans="2:47" s="1" customFormat="1" ht="29.25">
      <c r="B159" s="35"/>
      <c r="C159" s="36"/>
      <c r="D159" s="200" t="s">
        <v>177</v>
      </c>
      <c r="E159" s="36"/>
      <c r="F159" s="201" t="s">
        <v>273</v>
      </c>
      <c r="G159" s="36"/>
      <c r="H159" s="36"/>
      <c r="I159" s="117"/>
      <c r="J159" s="36"/>
      <c r="K159" s="36"/>
      <c r="L159" s="39"/>
      <c r="M159" s="202"/>
      <c r="N159" s="64"/>
      <c r="O159" s="64"/>
      <c r="P159" s="64"/>
      <c r="Q159" s="64"/>
      <c r="R159" s="64"/>
      <c r="S159" s="64"/>
      <c r="T159" s="65"/>
      <c r="AT159" s="18" t="s">
        <v>177</v>
      </c>
      <c r="AU159" s="18" t="s">
        <v>81</v>
      </c>
    </row>
    <row r="160" spans="2:51" s="12" customFormat="1" ht="12">
      <c r="B160" s="203"/>
      <c r="C160" s="204"/>
      <c r="D160" s="200" t="s">
        <v>179</v>
      </c>
      <c r="E160" s="205" t="s">
        <v>21</v>
      </c>
      <c r="F160" s="206" t="s">
        <v>274</v>
      </c>
      <c r="G160" s="204"/>
      <c r="H160" s="207">
        <v>75</v>
      </c>
      <c r="I160" s="208"/>
      <c r="J160" s="204"/>
      <c r="K160" s="204"/>
      <c r="L160" s="209"/>
      <c r="M160" s="210"/>
      <c r="N160" s="211"/>
      <c r="O160" s="211"/>
      <c r="P160" s="211"/>
      <c r="Q160" s="211"/>
      <c r="R160" s="211"/>
      <c r="S160" s="211"/>
      <c r="T160" s="212"/>
      <c r="AT160" s="213" t="s">
        <v>179</v>
      </c>
      <c r="AU160" s="213" t="s">
        <v>81</v>
      </c>
      <c r="AV160" s="12" t="s">
        <v>81</v>
      </c>
      <c r="AW160" s="12" t="s">
        <v>34</v>
      </c>
      <c r="AX160" s="12" t="s">
        <v>79</v>
      </c>
      <c r="AY160" s="213" t="s">
        <v>168</v>
      </c>
    </row>
    <row r="161" spans="2:65" s="1" customFormat="1" ht="16.5" customHeight="1">
      <c r="B161" s="35"/>
      <c r="C161" s="187" t="s">
        <v>8</v>
      </c>
      <c r="D161" s="187" t="s">
        <v>170</v>
      </c>
      <c r="E161" s="188" t="s">
        <v>856</v>
      </c>
      <c r="F161" s="189" t="s">
        <v>857</v>
      </c>
      <c r="G161" s="190" t="s">
        <v>117</v>
      </c>
      <c r="H161" s="191">
        <v>13.78</v>
      </c>
      <c r="I161" s="192"/>
      <c r="J161" s="193">
        <f>ROUND(I161*H161,2)</f>
        <v>0</v>
      </c>
      <c r="K161" s="189" t="s">
        <v>198</v>
      </c>
      <c r="L161" s="39"/>
      <c r="M161" s="194" t="s">
        <v>21</v>
      </c>
      <c r="N161" s="195" t="s">
        <v>44</v>
      </c>
      <c r="O161" s="64"/>
      <c r="P161" s="196">
        <f>O161*H161</f>
        <v>0</v>
      </c>
      <c r="Q161" s="196">
        <v>0.1173</v>
      </c>
      <c r="R161" s="196">
        <f>Q161*H161</f>
        <v>1.6163939999999999</v>
      </c>
      <c r="S161" s="196">
        <v>0</v>
      </c>
      <c r="T161" s="197">
        <f>S161*H161</f>
        <v>0</v>
      </c>
      <c r="AR161" s="198" t="s">
        <v>175</v>
      </c>
      <c r="AT161" s="198" t="s">
        <v>170</v>
      </c>
      <c r="AU161" s="198" t="s">
        <v>81</v>
      </c>
      <c r="AY161" s="18" t="s">
        <v>168</v>
      </c>
      <c r="BE161" s="199">
        <f>IF(N161="základní",J161,0)</f>
        <v>0</v>
      </c>
      <c r="BF161" s="199">
        <f>IF(N161="snížená",J161,0)</f>
        <v>0</v>
      </c>
      <c r="BG161" s="199">
        <f>IF(N161="zákl. přenesená",J161,0)</f>
        <v>0</v>
      </c>
      <c r="BH161" s="199">
        <f>IF(N161="sníž. přenesená",J161,0)</f>
        <v>0</v>
      </c>
      <c r="BI161" s="199">
        <f>IF(N161="nulová",J161,0)</f>
        <v>0</v>
      </c>
      <c r="BJ161" s="18" t="s">
        <v>79</v>
      </c>
      <c r="BK161" s="199">
        <f>ROUND(I161*H161,2)</f>
        <v>0</v>
      </c>
      <c r="BL161" s="18" t="s">
        <v>175</v>
      </c>
      <c r="BM161" s="198" t="s">
        <v>858</v>
      </c>
    </row>
    <row r="162" spans="2:47" s="1" customFormat="1" ht="39">
      <c r="B162" s="35"/>
      <c r="C162" s="36"/>
      <c r="D162" s="200" t="s">
        <v>177</v>
      </c>
      <c r="E162" s="36"/>
      <c r="F162" s="201" t="s">
        <v>859</v>
      </c>
      <c r="G162" s="36"/>
      <c r="H162" s="36"/>
      <c r="I162" s="117"/>
      <c r="J162" s="36"/>
      <c r="K162" s="36"/>
      <c r="L162" s="39"/>
      <c r="M162" s="202"/>
      <c r="N162" s="64"/>
      <c r="O162" s="64"/>
      <c r="P162" s="64"/>
      <c r="Q162" s="64"/>
      <c r="R162" s="64"/>
      <c r="S162" s="64"/>
      <c r="T162" s="65"/>
      <c r="AT162" s="18" t="s">
        <v>177</v>
      </c>
      <c r="AU162" s="18" t="s">
        <v>81</v>
      </c>
    </row>
    <row r="163" spans="2:51" s="15" customFormat="1" ht="12">
      <c r="B163" s="236"/>
      <c r="C163" s="237"/>
      <c r="D163" s="200" t="s">
        <v>179</v>
      </c>
      <c r="E163" s="238" t="s">
        <v>21</v>
      </c>
      <c r="F163" s="239" t="s">
        <v>636</v>
      </c>
      <c r="G163" s="237"/>
      <c r="H163" s="238" t="s">
        <v>21</v>
      </c>
      <c r="I163" s="240"/>
      <c r="J163" s="237"/>
      <c r="K163" s="237"/>
      <c r="L163" s="241"/>
      <c r="M163" s="242"/>
      <c r="N163" s="243"/>
      <c r="O163" s="243"/>
      <c r="P163" s="243"/>
      <c r="Q163" s="243"/>
      <c r="R163" s="243"/>
      <c r="S163" s="243"/>
      <c r="T163" s="244"/>
      <c r="AT163" s="245" t="s">
        <v>179</v>
      </c>
      <c r="AU163" s="245" t="s">
        <v>81</v>
      </c>
      <c r="AV163" s="15" t="s">
        <v>79</v>
      </c>
      <c r="AW163" s="15" t="s">
        <v>34</v>
      </c>
      <c r="AX163" s="15" t="s">
        <v>73</v>
      </c>
      <c r="AY163" s="245" t="s">
        <v>168</v>
      </c>
    </row>
    <row r="164" spans="2:51" s="12" customFormat="1" ht="12">
      <c r="B164" s="203"/>
      <c r="C164" s="204"/>
      <c r="D164" s="200" t="s">
        <v>179</v>
      </c>
      <c r="E164" s="205" t="s">
        <v>21</v>
      </c>
      <c r="F164" s="206" t="s">
        <v>860</v>
      </c>
      <c r="G164" s="204"/>
      <c r="H164" s="207">
        <v>13.78</v>
      </c>
      <c r="I164" s="208"/>
      <c r="J164" s="204"/>
      <c r="K164" s="204"/>
      <c r="L164" s="209"/>
      <c r="M164" s="210"/>
      <c r="N164" s="211"/>
      <c r="O164" s="211"/>
      <c r="P164" s="211"/>
      <c r="Q164" s="211"/>
      <c r="R164" s="211"/>
      <c r="S164" s="211"/>
      <c r="T164" s="212"/>
      <c r="AT164" s="213" t="s">
        <v>179</v>
      </c>
      <c r="AU164" s="213" t="s">
        <v>81</v>
      </c>
      <c r="AV164" s="12" t="s">
        <v>81</v>
      </c>
      <c r="AW164" s="12" t="s">
        <v>34</v>
      </c>
      <c r="AX164" s="12" t="s">
        <v>79</v>
      </c>
      <c r="AY164" s="213" t="s">
        <v>168</v>
      </c>
    </row>
    <row r="165" spans="2:65" s="1" customFormat="1" ht="16.5" customHeight="1">
      <c r="B165" s="35"/>
      <c r="C165" s="187" t="s">
        <v>263</v>
      </c>
      <c r="D165" s="187" t="s">
        <v>170</v>
      </c>
      <c r="E165" s="188" t="s">
        <v>861</v>
      </c>
      <c r="F165" s="189" t="s">
        <v>862</v>
      </c>
      <c r="G165" s="190" t="s">
        <v>117</v>
      </c>
      <c r="H165" s="191">
        <v>14.469</v>
      </c>
      <c r="I165" s="192"/>
      <c r="J165" s="193">
        <f>ROUND(I165*H165,2)</f>
        <v>0</v>
      </c>
      <c r="K165" s="189" t="s">
        <v>198</v>
      </c>
      <c r="L165" s="39"/>
      <c r="M165" s="194" t="s">
        <v>21</v>
      </c>
      <c r="N165" s="195" t="s">
        <v>44</v>
      </c>
      <c r="O165" s="64"/>
      <c r="P165" s="196">
        <f>O165*H165</f>
        <v>0</v>
      </c>
      <c r="Q165" s="196">
        <v>0.00013</v>
      </c>
      <c r="R165" s="196">
        <f>Q165*H165</f>
        <v>0.0018809699999999998</v>
      </c>
      <c r="S165" s="196">
        <v>0</v>
      </c>
      <c r="T165" s="197">
        <f>S165*H165</f>
        <v>0</v>
      </c>
      <c r="AR165" s="198" t="s">
        <v>175</v>
      </c>
      <c r="AT165" s="198" t="s">
        <v>170</v>
      </c>
      <c r="AU165" s="198" t="s">
        <v>81</v>
      </c>
      <c r="AY165" s="18" t="s">
        <v>168</v>
      </c>
      <c r="BE165" s="199">
        <f>IF(N165="základní",J165,0)</f>
        <v>0</v>
      </c>
      <c r="BF165" s="199">
        <f>IF(N165="snížená",J165,0)</f>
        <v>0</v>
      </c>
      <c r="BG165" s="199">
        <f>IF(N165="zákl. přenesená",J165,0)</f>
        <v>0</v>
      </c>
      <c r="BH165" s="199">
        <f>IF(N165="sníž. přenesená",J165,0)</f>
        <v>0</v>
      </c>
      <c r="BI165" s="199">
        <f>IF(N165="nulová",J165,0)</f>
        <v>0</v>
      </c>
      <c r="BJ165" s="18" t="s">
        <v>79</v>
      </c>
      <c r="BK165" s="199">
        <f>ROUND(I165*H165,2)</f>
        <v>0</v>
      </c>
      <c r="BL165" s="18" t="s">
        <v>175</v>
      </c>
      <c r="BM165" s="198" t="s">
        <v>863</v>
      </c>
    </row>
    <row r="166" spans="2:51" s="15" customFormat="1" ht="12">
      <c r="B166" s="236"/>
      <c r="C166" s="237"/>
      <c r="D166" s="200" t="s">
        <v>179</v>
      </c>
      <c r="E166" s="238" t="s">
        <v>21</v>
      </c>
      <c r="F166" s="239" t="s">
        <v>636</v>
      </c>
      <c r="G166" s="237"/>
      <c r="H166" s="238" t="s">
        <v>21</v>
      </c>
      <c r="I166" s="240"/>
      <c r="J166" s="237"/>
      <c r="K166" s="237"/>
      <c r="L166" s="241"/>
      <c r="M166" s="242"/>
      <c r="N166" s="243"/>
      <c r="O166" s="243"/>
      <c r="P166" s="243"/>
      <c r="Q166" s="243"/>
      <c r="R166" s="243"/>
      <c r="S166" s="243"/>
      <c r="T166" s="244"/>
      <c r="AT166" s="245" t="s">
        <v>179</v>
      </c>
      <c r="AU166" s="245" t="s">
        <v>81</v>
      </c>
      <c r="AV166" s="15" t="s">
        <v>79</v>
      </c>
      <c r="AW166" s="15" t="s">
        <v>34</v>
      </c>
      <c r="AX166" s="15" t="s">
        <v>73</v>
      </c>
      <c r="AY166" s="245" t="s">
        <v>168</v>
      </c>
    </row>
    <row r="167" spans="2:51" s="12" customFormat="1" ht="12">
      <c r="B167" s="203"/>
      <c r="C167" s="204"/>
      <c r="D167" s="200" t="s">
        <v>179</v>
      </c>
      <c r="E167" s="205" t="s">
        <v>21</v>
      </c>
      <c r="F167" s="206" t="s">
        <v>860</v>
      </c>
      <c r="G167" s="204"/>
      <c r="H167" s="207">
        <v>13.78</v>
      </c>
      <c r="I167" s="208"/>
      <c r="J167" s="204"/>
      <c r="K167" s="204"/>
      <c r="L167" s="209"/>
      <c r="M167" s="210"/>
      <c r="N167" s="211"/>
      <c r="O167" s="211"/>
      <c r="P167" s="211"/>
      <c r="Q167" s="211"/>
      <c r="R167" s="211"/>
      <c r="S167" s="211"/>
      <c r="T167" s="212"/>
      <c r="AT167" s="213" t="s">
        <v>179</v>
      </c>
      <c r="AU167" s="213" t="s">
        <v>81</v>
      </c>
      <c r="AV167" s="12" t="s">
        <v>81</v>
      </c>
      <c r="AW167" s="12" t="s">
        <v>34</v>
      </c>
      <c r="AX167" s="12" t="s">
        <v>73</v>
      </c>
      <c r="AY167" s="213" t="s">
        <v>168</v>
      </c>
    </row>
    <row r="168" spans="2:51" s="13" customFormat="1" ht="12">
      <c r="B168" s="214"/>
      <c r="C168" s="215"/>
      <c r="D168" s="200" t="s">
        <v>179</v>
      </c>
      <c r="E168" s="216" t="s">
        <v>21</v>
      </c>
      <c r="F168" s="217" t="s">
        <v>181</v>
      </c>
      <c r="G168" s="215"/>
      <c r="H168" s="218">
        <v>13.78</v>
      </c>
      <c r="I168" s="219"/>
      <c r="J168" s="215"/>
      <c r="K168" s="215"/>
      <c r="L168" s="220"/>
      <c r="M168" s="221"/>
      <c r="N168" s="222"/>
      <c r="O168" s="222"/>
      <c r="P168" s="222"/>
      <c r="Q168" s="222"/>
      <c r="R168" s="222"/>
      <c r="S168" s="222"/>
      <c r="T168" s="223"/>
      <c r="AT168" s="224" t="s">
        <v>179</v>
      </c>
      <c r="AU168" s="224" t="s">
        <v>81</v>
      </c>
      <c r="AV168" s="13" t="s">
        <v>89</v>
      </c>
      <c r="AW168" s="13" t="s">
        <v>34</v>
      </c>
      <c r="AX168" s="13" t="s">
        <v>73</v>
      </c>
      <c r="AY168" s="224" t="s">
        <v>168</v>
      </c>
    </row>
    <row r="169" spans="2:51" s="12" customFormat="1" ht="12">
      <c r="B169" s="203"/>
      <c r="C169" s="204"/>
      <c r="D169" s="200" t="s">
        <v>179</v>
      </c>
      <c r="E169" s="205" t="s">
        <v>21</v>
      </c>
      <c r="F169" s="206" t="s">
        <v>864</v>
      </c>
      <c r="G169" s="204"/>
      <c r="H169" s="207">
        <v>0.689</v>
      </c>
      <c r="I169" s="208"/>
      <c r="J169" s="204"/>
      <c r="K169" s="204"/>
      <c r="L169" s="209"/>
      <c r="M169" s="210"/>
      <c r="N169" s="211"/>
      <c r="O169" s="211"/>
      <c r="P169" s="211"/>
      <c r="Q169" s="211"/>
      <c r="R169" s="211"/>
      <c r="S169" s="211"/>
      <c r="T169" s="212"/>
      <c r="AT169" s="213" t="s">
        <v>179</v>
      </c>
      <c r="AU169" s="213" t="s">
        <v>81</v>
      </c>
      <c r="AV169" s="12" t="s">
        <v>81</v>
      </c>
      <c r="AW169" s="12" t="s">
        <v>34</v>
      </c>
      <c r="AX169" s="12" t="s">
        <v>73</v>
      </c>
      <c r="AY169" s="213" t="s">
        <v>168</v>
      </c>
    </row>
    <row r="170" spans="2:51" s="14" customFormat="1" ht="12">
      <c r="B170" s="225"/>
      <c r="C170" s="226"/>
      <c r="D170" s="200" t="s">
        <v>179</v>
      </c>
      <c r="E170" s="227" t="s">
        <v>21</v>
      </c>
      <c r="F170" s="228" t="s">
        <v>183</v>
      </c>
      <c r="G170" s="226"/>
      <c r="H170" s="229">
        <v>14.469</v>
      </c>
      <c r="I170" s="230"/>
      <c r="J170" s="226"/>
      <c r="K170" s="226"/>
      <c r="L170" s="231"/>
      <c r="M170" s="232"/>
      <c r="N170" s="233"/>
      <c r="O170" s="233"/>
      <c r="P170" s="233"/>
      <c r="Q170" s="233"/>
      <c r="R170" s="233"/>
      <c r="S170" s="233"/>
      <c r="T170" s="234"/>
      <c r="AT170" s="235" t="s">
        <v>179</v>
      </c>
      <c r="AU170" s="235" t="s">
        <v>81</v>
      </c>
      <c r="AV170" s="14" t="s">
        <v>175</v>
      </c>
      <c r="AW170" s="14" t="s">
        <v>34</v>
      </c>
      <c r="AX170" s="14" t="s">
        <v>79</v>
      </c>
      <c r="AY170" s="235" t="s">
        <v>168</v>
      </c>
    </row>
    <row r="171" spans="2:65" s="1" customFormat="1" ht="24" customHeight="1">
      <c r="B171" s="35"/>
      <c r="C171" s="187" t="s">
        <v>269</v>
      </c>
      <c r="D171" s="187" t="s">
        <v>170</v>
      </c>
      <c r="E171" s="188" t="s">
        <v>865</v>
      </c>
      <c r="F171" s="189" t="s">
        <v>866</v>
      </c>
      <c r="G171" s="190" t="s">
        <v>121</v>
      </c>
      <c r="H171" s="191">
        <v>50</v>
      </c>
      <c r="I171" s="192"/>
      <c r="J171" s="193">
        <f>ROUND(I171*H171,2)</f>
        <v>0</v>
      </c>
      <c r="K171" s="189" t="s">
        <v>198</v>
      </c>
      <c r="L171" s="39"/>
      <c r="M171" s="194" t="s">
        <v>21</v>
      </c>
      <c r="N171" s="195" t="s">
        <v>44</v>
      </c>
      <c r="O171" s="64"/>
      <c r="P171" s="196">
        <f>O171*H171</f>
        <v>0</v>
      </c>
      <c r="Q171" s="196">
        <v>0.00105</v>
      </c>
      <c r="R171" s="196">
        <f>Q171*H171</f>
        <v>0.0525</v>
      </c>
      <c r="S171" s="196">
        <v>0</v>
      </c>
      <c r="T171" s="197">
        <f>S171*H171</f>
        <v>0</v>
      </c>
      <c r="AR171" s="198" t="s">
        <v>175</v>
      </c>
      <c r="AT171" s="198" t="s">
        <v>170</v>
      </c>
      <c r="AU171" s="198" t="s">
        <v>81</v>
      </c>
      <c r="AY171" s="18" t="s">
        <v>168</v>
      </c>
      <c r="BE171" s="199">
        <f>IF(N171="základní",J171,0)</f>
        <v>0</v>
      </c>
      <c r="BF171" s="199">
        <f>IF(N171="snížená",J171,0)</f>
        <v>0</v>
      </c>
      <c r="BG171" s="199">
        <f>IF(N171="zákl. přenesená",J171,0)</f>
        <v>0</v>
      </c>
      <c r="BH171" s="199">
        <f>IF(N171="sníž. přenesená",J171,0)</f>
        <v>0</v>
      </c>
      <c r="BI171" s="199">
        <f>IF(N171="nulová",J171,0)</f>
        <v>0</v>
      </c>
      <c r="BJ171" s="18" t="s">
        <v>79</v>
      </c>
      <c r="BK171" s="199">
        <f>ROUND(I171*H171,2)</f>
        <v>0</v>
      </c>
      <c r="BL171" s="18" t="s">
        <v>175</v>
      </c>
      <c r="BM171" s="198" t="s">
        <v>867</v>
      </c>
    </row>
    <row r="172" spans="2:47" s="1" customFormat="1" ht="58.5">
      <c r="B172" s="35"/>
      <c r="C172" s="36"/>
      <c r="D172" s="200" t="s">
        <v>177</v>
      </c>
      <c r="E172" s="36"/>
      <c r="F172" s="201" t="s">
        <v>283</v>
      </c>
      <c r="G172" s="36"/>
      <c r="H172" s="36"/>
      <c r="I172" s="117"/>
      <c r="J172" s="36"/>
      <c r="K172" s="36"/>
      <c r="L172" s="39"/>
      <c r="M172" s="202"/>
      <c r="N172" s="64"/>
      <c r="O172" s="64"/>
      <c r="P172" s="64"/>
      <c r="Q172" s="64"/>
      <c r="R172" s="64"/>
      <c r="S172" s="64"/>
      <c r="T172" s="65"/>
      <c r="AT172" s="18" t="s">
        <v>177</v>
      </c>
      <c r="AU172" s="18" t="s">
        <v>81</v>
      </c>
    </row>
    <row r="173" spans="2:51" s="15" customFormat="1" ht="12">
      <c r="B173" s="236"/>
      <c r="C173" s="237"/>
      <c r="D173" s="200" t="s">
        <v>179</v>
      </c>
      <c r="E173" s="238" t="s">
        <v>21</v>
      </c>
      <c r="F173" s="239" t="s">
        <v>868</v>
      </c>
      <c r="G173" s="237"/>
      <c r="H173" s="238" t="s">
        <v>21</v>
      </c>
      <c r="I173" s="240"/>
      <c r="J173" s="237"/>
      <c r="K173" s="237"/>
      <c r="L173" s="241"/>
      <c r="M173" s="242"/>
      <c r="N173" s="243"/>
      <c r="O173" s="243"/>
      <c r="P173" s="243"/>
      <c r="Q173" s="243"/>
      <c r="R173" s="243"/>
      <c r="S173" s="243"/>
      <c r="T173" s="244"/>
      <c r="AT173" s="245" t="s">
        <v>179</v>
      </c>
      <c r="AU173" s="245" t="s">
        <v>81</v>
      </c>
      <c r="AV173" s="15" t="s">
        <v>79</v>
      </c>
      <c r="AW173" s="15" t="s">
        <v>34</v>
      </c>
      <c r="AX173" s="15" t="s">
        <v>73</v>
      </c>
      <c r="AY173" s="245" t="s">
        <v>168</v>
      </c>
    </row>
    <row r="174" spans="2:51" s="12" customFormat="1" ht="12">
      <c r="B174" s="203"/>
      <c r="C174" s="204"/>
      <c r="D174" s="200" t="s">
        <v>179</v>
      </c>
      <c r="E174" s="205" t="s">
        <v>21</v>
      </c>
      <c r="F174" s="206" t="s">
        <v>456</v>
      </c>
      <c r="G174" s="204"/>
      <c r="H174" s="207">
        <v>50</v>
      </c>
      <c r="I174" s="208"/>
      <c r="J174" s="204"/>
      <c r="K174" s="204"/>
      <c r="L174" s="209"/>
      <c r="M174" s="210"/>
      <c r="N174" s="211"/>
      <c r="O174" s="211"/>
      <c r="P174" s="211"/>
      <c r="Q174" s="211"/>
      <c r="R174" s="211"/>
      <c r="S174" s="211"/>
      <c r="T174" s="212"/>
      <c r="AT174" s="213" t="s">
        <v>179</v>
      </c>
      <c r="AU174" s="213" t="s">
        <v>81</v>
      </c>
      <c r="AV174" s="12" t="s">
        <v>81</v>
      </c>
      <c r="AW174" s="12" t="s">
        <v>34</v>
      </c>
      <c r="AX174" s="12" t="s">
        <v>79</v>
      </c>
      <c r="AY174" s="213" t="s">
        <v>168</v>
      </c>
    </row>
    <row r="175" spans="2:65" s="1" customFormat="1" ht="24" customHeight="1">
      <c r="B175" s="35"/>
      <c r="C175" s="187" t="s">
        <v>275</v>
      </c>
      <c r="D175" s="187" t="s">
        <v>170</v>
      </c>
      <c r="E175" s="188" t="s">
        <v>869</v>
      </c>
      <c r="F175" s="189" t="s">
        <v>870</v>
      </c>
      <c r="G175" s="190" t="s">
        <v>121</v>
      </c>
      <c r="H175" s="191">
        <v>6.72</v>
      </c>
      <c r="I175" s="192"/>
      <c r="J175" s="193">
        <f>ROUND(I175*H175,2)</f>
        <v>0</v>
      </c>
      <c r="K175" s="189" t="s">
        <v>198</v>
      </c>
      <c r="L175" s="39"/>
      <c r="M175" s="194" t="s">
        <v>21</v>
      </c>
      <c r="N175" s="195" t="s">
        <v>44</v>
      </c>
      <c r="O175" s="64"/>
      <c r="P175" s="196">
        <f>O175*H175</f>
        <v>0</v>
      </c>
      <c r="Q175" s="196">
        <v>2E-05</v>
      </c>
      <c r="R175" s="196">
        <f>Q175*H175</f>
        <v>0.00013440000000000001</v>
      </c>
      <c r="S175" s="196">
        <v>0</v>
      </c>
      <c r="T175" s="197">
        <f>S175*H175</f>
        <v>0</v>
      </c>
      <c r="AR175" s="198" t="s">
        <v>175</v>
      </c>
      <c r="AT175" s="198" t="s">
        <v>170</v>
      </c>
      <c r="AU175" s="198" t="s">
        <v>81</v>
      </c>
      <c r="AY175" s="18" t="s">
        <v>168</v>
      </c>
      <c r="BE175" s="199">
        <f>IF(N175="základní",J175,0)</f>
        <v>0</v>
      </c>
      <c r="BF175" s="199">
        <f>IF(N175="snížená",J175,0)</f>
        <v>0</v>
      </c>
      <c r="BG175" s="199">
        <f>IF(N175="zákl. přenesená",J175,0)</f>
        <v>0</v>
      </c>
      <c r="BH175" s="199">
        <f>IF(N175="sníž. přenesená",J175,0)</f>
        <v>0</v>
      </c>
      <c r="BI175" s="199">
        <f>IF(N175="nulová",J175,0)</f>
        <v>0</v>
      </c>
      <c r="BJ175" s="18" t="s">
        <v>79</v>
      </c>
      <c r="BK175" s="199">
        <f>ROUND(I175*H175,2)</f>
        <v>0</v>
      </c>
      <c r="BL175" s="18" t="s">
        <v>175</v>
      </c>
      <c r="BM175" s="198" t="s">
        <v>871</v>
      </c>
    </row>
    <row r="176" spans="2:51" s="15" customFormat="1" ht="12">
      <c r="B176" s="236"/>
      <c r="C176" s="237"/>
      <c r="D176" s="200" t="s">
        <v>179</v>
      </c>
      <c r="E176" s="238" t="s">
        <v>21</v>
      </c>
      <c r="F176" s="239" t="s">
        <v>636</v>
      </c>
      <c r="G176" s="237"/>
      <c r="H176" s="238" t="s">
        <v>21</v>
      </c>
      <c r="I176" s="240"/>
      <c r="J176" s="237"/>
      <c r="K176" s="237"/>
      <c r="L176" s="241"/>
      <c r="M176" s="242"/>
      <c r="N176" s="243"/>
      <c r="O176" s="243"/>
      <c r="P176" s="243"/>
      <c r="Q176" s="243"/>
      <c r="R176" s="243"/>
      <c r="S176" s="243"/>
      <c r="T176" s="244"/>
      <c r="AT176" s="245" t="s">
        <v>179</v>
      </c>
      <c r="AU176" s="245" t="s">
        <v>81</v>
      </c>
      <c r="AV176" s="15" t="s">
        <v>79</v>
      </c>
      <c r="AW176" s="15" t="s">
        <v>34</v>
      </c>
      <c r="AX176" s="15" t="s">
        <v>73</v>
      </c>
      <c r="AY176" s="245" t="s">
        <v>168</v>
      </c>
    </row>
    <row r="177" spans="2:51" s="15" customFormat="1" ht="12">
      <c r="B177" s="236"/>
      <c r="C177" s="237"/>
      <c r="D177" s="200" t="s">
        <v>179</v>
      </c>
      <c r="E177" s="238" t="s">
        <v>21</v>
      </c>
      <c r="F177" s="239" t="s">
        <v>872</v>
      </c>
      <c r="G177" s="237"/>
      <c r="H177" s="238" t="s">
        <v>21</v>
      </c>
      <c r="I177" s="240"/>
      <c r="J177" s="237"/>
      <c r="K177" s="237"/>
      <c r="L177" s="241"/>
      <c r="M177" s="242"/>
      <c r="N177" s="243"/>
      <c r="O177" s="243"/>
      <c r="P177" s="243"/>
      <c r="Q177" s="243"/>
      <c r="R177" s="243"/>
      <c r="S177" s="243"/>
      <c r="T177" s="244"/>
      <c r="AT177" s="245" t="s">
        <v>179</v>
      </c>
      <c r="AU177" s="245" t="s">
        <v>81</v>
      </c>
      <c r="AV177" s="15" t="s">
        <v>79</v>
      </c>
      <c r="AW177" s="15" t="s">
        <v>34</v>
      </c>
      <c r="AX177" s="15" t="s">
        <v>73</v>
      </c>
      <c r="AY177" s="245" t="s">
        <v>168</v>
      </c>
    </row>
    <row r="178" spans="2:51" s="12" customFormat="1" ht="12">
      <c r="B178" s="203"/>
      <c r="C178" s="204"/>
      <c r="D178" s="200" t="s">
        <v>179</v>
      </c>
      <c r="E178" s="205" t="s">
        <v>21</v>
      </c>
      <c r="F178" s="206" t="s">
        <v>873</v>
      </c>
      <c r="G178" s="204"/>
      <c r="H178" s="207">
        <v>6.4</v>
      </c>
      <c r="I178" s="208"/>
      <c r="J178" s="204"/>
      <c r="K178" s="204"/>
      <c r="L178" s="209"/>
      <c r="M178" s="210"/>
      <c r="N178" s="211"/>
      <c r="O178" s="211"/>
      <c r="P178" s="211"/>
      <c r="Q178" s="211"/>
      <c r="R178" s="211"/>
      <c r="S178" s="211"/>
      <c r="T178" s="212"/>
      <c r="AT178" s="213" t="s">
        <v>179</v>
      </c>
      <c r="AU178" s="213" t="s">
        <v>81</v>
      </c>
      <c r="AV178" s="12" t="s">
        <v>81</v>
      </c>
      <c r="AW178" s="12" t="s">
        <v>34</v>
      </c>
      <c r="AX178" s="12" t="s">
        <v>73</v>
      </c>
      <c r="AY178" s="213" t="s">
        <v>168</v>
      </c>
    </row>
    <row r="179" spans="2:51" s="13" customFormat="1" ht="12">
      <c r="B179" s="214"/>
      <c r="C179" s="215"/>
      <c r="D179" s="200" t="s">
        <v>179</v>
      </c>
      <c r="E179" s="216" t="s">
        <v>21</v>
      </c>
      <c r="F179" s="217" t="s">
        <v>181</v>
      </c>
      <c r="G179" s="215"/>
      <c r="H179" s="218">
        <v>6.4</v>
      </c>
      <c r="I179" s="219"/>
      <c r="J179" s="215"/>
      <c r="K179" s="215"/>
      <c r="L179" s="220"/>
      <c r="M179" s="221"/>
      <c r="N179" s="222"/>
      <c r="O179" s="222"/>
      <c r="P179" s="222"/>
      <c r="Q179" s="222"/>
      <c r="R179" s="222"/>
      <c r="S179" s="222"/>
      <c r="T179" s="223"/>
      <c r="AT179" s="224" t="s">
        <v>179</v>
      </c>
      <c r="AU179" s="224" t="s">
        <v>81</v>
      </c>
      <c r="AV179" s="13" t="s">
        <v>89</v>
      </c>
      <c r="AW179" s="13" t="s">
        <v>34</v>
      </c>
      <c r="AX179" s="13" t="s">
        <v>73</v>
      </c>
      <c r="AY179" s="224" t="s">
        <v>168</v>
      </c>
    </row>
    <row r="180" spans="2:51" s="12" customFormat="1" ht="12">
      <c r="B180" s="203"/>
      <c r="C180" s="204"/>
      <c r="D180" s="200" t="s">
        <v>179</v>
      </c>
      <c r="E180" s="205" t="s">
        <v>21</v>
      </c>
      <c r="F180" s="206" t="s">
        <v>874</v>
      </c>
      <c r="G180" s="204"/>
      <c r="H180" s="207">
        <v>0.32</v>
      </c>
      <c r="I180" s="208"/>
      <c r="J180" s="204"/>
      <c r="K180" s="204"/>
      <c r="L180" s="209"/>
      <c r="M180" s="210"/>
      <c r="N180" s="211"/>
      <c r="O180" s="211"/>
      <c r="P180" s="211"/>
      <c r="Q180" s="211"/>
      <c r="R180" s="211"/>
      <c r="S180" s="211"/>
      <c r="T180" s="212"/>
      <c r="AT180" s="213" t="s">
        <v>179</v>
      </c>
      <c r="AU180" s="213" t="s">
        <v>81</v>
      </c>
      <c r="AV180" s="12" t="s">
        <v>81</v>
      </c>
      <c r="AW180" s="12" t="s">
        <v>34</v>
      </c>
      <c r="AX180" s="12" t="s">
        <v>73</v>
      </c>
      <c r="AY180" s="213" t="s">
        <v>168</v>
      </c>
    </row>
    <row r="181" spans="2:51" s="14" customFormat="1" ht="12">
      <c r="B181" s="225"/>
      <c r="C181" s="226"/>
      <c r="D181" s="200" t="s">
        <v>179</v>
      </c>
      <c r="E181" s="227" t="s">
        <v>21</v>
      </c>
      <c r="F181" s="228" t="s">
        <v>183</v>
      </c>
      <c r="G181" s="226"/>
      <c r="H181" s="229">
        <v>6.72</v>
      </c>
      <c r="I181" s="230"/>
      <c r="J181" s="226"/>
      <c r="K181" s="226"/>
      <c r="L181" s="231"/>
      <c r="M181" s="232"/>
      <c r="N181" s="233"/>
      <c r="O181" s="233"/>
      <c r="P181" s="233"/>
      <c r="Q181" s="233"/>
      <c r="R181" s="233"/>
      <c r="S181" s="233"/>
      <c r="T181" s="234"/>
      <c r="AT181" s="235" t="s">
        <v>179</v>
      </c>
      <c r="AU181" s="235" t="s">
        <v>81</v>
      </c>
      <c r="AV181" s="14" t="s">
        <v>175</v>
      </c>
      <c r="AW181" s="14" t="s">
        <v>34</v>
      </c>
      <c r="AX181" s="14" t="s">
        <v>79</v>
      </c>
      <c r="AY181" s="235" t="s">
        <v>168</v>
      </c>
    </row>
    <row r="182" spans="2:65" s="1" customFormat="1" ht="16.5" customHeight="1">
      <c r="B182" s="35"/>
      <c r="C182" s="187" t="s">
        <v>279</v>
      </c>
      <c r="D182" s="187" t="s">
        <v>170</v>
      </c>
      <c r="E182" s="188" t="s">
        <v>875</v>
      </c>
      <c r="F182" s="189" t="s">
        <v>876</v>
      </c>
      <c r="G182" s="190" t="s">
        <v>121</v>
      </c>
      <c r="H182" s="191">
        <v>2.783</v>
      </c>
      <c r="I182" s="192"/>
      <c r="J182" s="193">
        <f>ROUND(I182*H182,2)</f>
        <v>0</v>
      </c>
      <c r="K182" s="189" t="s">
        <v>198</v>
      </c>
      <c r="L182" s="39"/>
      <c r="M182" s="194" t="s">
        <v>21</v>
      </c>
      <c r="N182" s="195" t="s">
        <v>44</v>
      </c>
      <c r="O182" s="64"/>
      <c r="P182" s="196">
        <f>O182*H182</f>
        <v>0</v>
      </c>
      <c r="Q182" s="196">
        <v>8E-05</v>
      </c>
      <c r="R182" s="196">
        <f>Q182*H182</f>
        <v>0.00022264000000000002</v>
      </c>
      <c r="S182" s="196">
        <v>0</v>
      </c>
      <c r="T182" s="197">
        <f>S182*H182</f>
        <v>0</v>
      </c>
      <c r="AR182" s="198" t="s">
        <v>175</v>
      </c>
      <c r="AT182" s="198" t="s">
        <v>170</v>
      </c>
      <c r="AU182" s="198" t="s">
        <v>81</v>
      </c>
      <c r="AY182" s="18" t="s">
        <v>168</v>
      </c>
      <c r="BE182" s="199">
        <f>IF(N182="základní",J182,0)</f>
        <v>0</v>
      </c>
      <c r="BF182" s="199">
        <f>IF(N182="snížená",J182,0)</f>
        <v>0</v>
      </c>
      <c r="BG182" s="199">
        <f>IF(N182="zákl. přenesená",J182,0)</f>
        <v>0</v>
      </c>
      <c r="BH182" s="199">
        <f>IF(N182="sníž. přenesená",J182,0)</f>
        <v>0</v>
      </c>
      <c r="BI182" s="199">
        <f>IF(N182="nulová",J182,0)</f>
        <v>0</v>
      </c>
      <c r="BJ182" s="18" t="s">
        <v>79</v>
      </c>
      <c r="BK182" s="199">
        <f>ROUND(I182*H182,2)</f>
        <v>0</v>
      </c>
      <c r="BL182" s="18" t="s">
        <v>175</v>
      </c>
      <c r="BM182" s="198" t="s">
        <v>877</v>
      </c>
    </row>
    <row r="183" spans="2:47" s="1" customFormat="1" ht="39">
      <c r="B183" s="35"/>
      <c r="C183" s="36"/>
      <c r="D183" s="200" t="s">
        <v>177</v>
      </c>
      <c r="E183" s="36"/>
      <c r="F183" s="201" t="s">
        <v>878</v>
      </c>
      <c r="G183" s="36"/>
      <c r="H183" s="36"/>
      <c r="I183" s="117"/>
      <c r="J183" s="36"/>
      <c r="K183" s="36"/>
      <c r="L183" s="39"/>
      <c r="M183" s="202"/>
      <c r="N183" s="64"/>
      <c r="O183" s="64"/>
      <c r="P183" s="64"/>
      <c r="Q183" s="64"/>
      <c r="R183" s="64"/>
      <c r="S183" s="64"/>
      <c r="T183" s="65"/>
      <c r="AT183" s="18" t="s">
        <v>177</v>
      </c>
      <c r="AU183" s="18" t="s">
        <v>81</v>
      </c>
    </row>
    <row r="184" spans="2:51" s="15" customFormat="1" ht="12">
      <c r="B184" s="236"/>
      <c r="C184" s="237"/>
      <c r="D184" s="200" t="s">
        <v>179</v>
      </c>
      <c r="E184" s="238" t="s">
        <v>21</v>
      </c>
      <c r="F184" s="239" t="s">
        <v>872</v>
      </c>
      <c r="G184" s="237"/>
      <c r="H184" s="238" t="s">
        <v>21</v>
      </c>
      <c r="I184" s="240"/>
      <c r="J184" s="237"/>
      <c r="K184" s="237"/>
      <c r="L184" s="241"/>
      <c r="M184" s="242"/>
      <c r="N184" s="243"/>
      <c r="O184" s="243"/>
      <c r="P184" s="243"/>
      <c r="Q184" s="243"/>
      <c r="R184" s="243"/>
      <c r="S184" s="243"/>
      <c r="T184" s="244"/>
      <c r="AT184" s="245" t="s">
        <v>179</v>
      </c>
      <c r="AU184" s="245" t="s">
        <v>81</v>
      </c>
      <c r="AV184" s="15" t="s">
        <v>79</v>
      </c>
      <c r="AW184" s="15" t="s">
        <v>34</v>
      </c>
      <c r="AX184" s="15" t="s">
        <v>73</v>
      </c>
      <c r="AY184" s="245" t="s">
        <v>168</v>
      </c>
    </row>
    <row r="185" spans="2:51" s="12" customFormat="1" ht="12">
      <c r="B185" s="203"/>
      <c r="C185" s="204"/>
      <c r="D185" s="200" t="s">
        <v>179</v>
      </c>
      <c r="E185" s="205" t="s">
        <v>21</v>
      </c>
      <c r="F185" s="206" t="s">
        <v>879</v>
      </c>
      <c r="G185" s="204"/>
      <c r="H185" s="207">
        <v>2.65</v>
      </c>
      <c r="I185" s="208"/>
      <c r="J185" s="204"/>
      <c r="K185" s="204"/>
      <c r="L185" s="209"/>
      <c r="M185" s="210"/>
      <c r="N185" s="211"/>
      <c r="O185" s="211"/>
      <c r="P185" s="211"/>
      <c r="Q185" s="211"/>
      <c r="R185" s="211"/>
      <c r="S185" s="211"/>
      <c r="T185" s="212"/>
      <c r="AT185" s="213" t="s">
        <v>179</v>
      </c>
      <c r="AU185" s="213" t="s">
        <v>81</v>
      </c>
      <c r="AV185" s="12" t="s">
        <v>81</v>
      </c>
      <c r="AW185" s="12" t="s">
        <v>34</v>
      </c>
      <c r="AX185" s="12" t="s">
        <v>73</v>
      </c>
      <c r="AY185" s="213" t="s">
        <v>168</v>
      </c>
    </row>
    <row r="186" spans="2:51" s="13" customFormat="1" ht="12">
      <c r="B186" s="214"/>
      <c r="C186" s="215"/>
      <c r="D186" s="200" t="s">
        <v>179</v>
      </c>
      <c r="E186" s="216" t="s">
        <v>21</v>
      </c>
      <c r="F186" s="217" t="s">
        <v>181</v>
      </c>
      <c r="G186" s="215"/>
      <c r="H186" s="218">
        <v>2.65</v>
      </c>
      <c r="I186" s="219"/>
      <c r="J186" s="215"/>
      <c r="K186" s="215"/>
      <c r="L186" s="220"/>
      <c r="M186" s="221"/>
      <c r="N186" s="222"/>
      <c r="O186" s="222"/>
      <c r="P186" s="222"/>
      <c r="Q186" s="222"/>
      <c r="R186" s="222"/>
      <c r="S186" s="222"/>
      <c r="T186" s="223"/>
      <c r="AT186" s="224" t="s">
        <v>179</v>
      </c>
      <c r="AU186" s="224" t="s">
        <v>81</v>
      </c>
      <c r="AV186" s="13" t="s">
        <v>89</v>
      </c>
      <c r="AW186" s="13" t="s">
        <v>34</v>
      </c>
      <c r="AX186" s="13" t="s">
        <v>73</v>
      </c>
      <c r="AY186" s="224" t="s">
        <v>168</v>
      </c>
    </row>
    <row r="187" spans="2:51" s="12" customFormat="1" ht="12">
      <c r="B187" s="203"/>
      <c r="C187" s="204"/>
      <c r="D187" s="200" t="s">
        <v>179</v>
      </c>
      <c r="E187" s="205" t="s">
        <v>21</v>
      </c>
      <c r="F187" s="206" t="s">
        <v>880</v>
      </c>
      <c r="G187" s="204"/>
      <c r="H187" s="207">
        <v>0.133</v>
      </c>
      <c r="I187" s="208"/>
      <c r="J187" s="204"/>
      <c r="K187" s="204"/>
      <c r="L187" s="209"/>
      <c r="M187" s="210"/>
      <c r="N187" s="211"/>
      <c r="O187" s="211"/>
      <c r="P187" s="211"/>
      <c r="Q187" s="211"/>
      <c r="R187" s="211"/>
      <c r="S187" s="211"/>
      <c r="T187" s="212"/>
      <c r="AT187" s="213" t="s">
        <v>179</v>
      </c>
      <c r="AU187" s="213" t="s">
        <v>81</v>
      </c>
      <c r="AV187" s="12" t="s">
        <v>81</v>
      </c>
      <c r="AW187" s="12" t="s">
        <v>34</v>
      </c>
      <c r="AX187" s="12" t="s">
        <v>73</v>
      </c>
      <c r="AY187" s="213" t="s">
        <v>168</v>
      </c>
    </row>
    <row r="188" spans="2:51" s="14" customFormat="1" ht="12">
      <c r="B188" s="225"/>
      <c r="C188" s="226"/>
      <c r="D188" s="200" t="s">
        <v>179</v>
      </c>
      <c r="E188" s="227" t="s">
        <v>21</v>
      </c>
      <c r="F188" s="228" t="s">
        <v>183</v>
      </c>
      <c r="G188" s="226"/>
      <c r="H188" s="229">
        <v>2.783</v>
      </c>
      <c r="I188" s="230"/>
      <c r="J188" s="226"/>
      <c r="K188" s="226"/>
      <c r="L188" s="231"/>
      <c r="M188" s="232"/>
      <c r="N188" s="233"/>
      <c r="O188" s="233"/>
      <c r="P188" s="233"/>
      <c r="Q188" s="233"/>
      <c r="R188" s="233"/>
      <c r="S188" s="233"/>
      <c r="T188" s="234"/>
      <c r="AT188" s="235" t="s">
        <v>179</v>
      </c>
      <c r="AU188" s="235" t="s">
        <v>81</v>
      </c>
      <c r="AV188" s="14" t="s">
        <v>175</v>
      </c>
      <c r="AW188" s="14" t="s">
        <v>34</v>
      </c>
      <c r="AX188" s="14" t="s">
        <v>79</v>
      </c>
      <c r="AY188" s="235" t="s">
        <v>168</v>
      </c>
    </row>
    <row r="189" spans="2:65" s="1" customFormat="1" ht="24" customHeight="1">
      <c r="B189" s="35"/>
      <c r="C189" s="187" t="s">
        <v>286</v>
      </c>
      <c r="D189" s="187" t="s">
        <v>170</v>
      </c>
      <c r="E189" s="188" t="s">
        <v>881</v>
      </c>
      <c r="F189" s="189" t="s">
        <v>882</v>
      </c>
      <c r="G189" s="190" t="s">
        <v>121</v>
      </c>
      <c r="H189" s="191">
        <v>2.783</v>
      </c>
      <c r="I189" s="192"/>
      <c r="J189" s="193">
        <f>ROUND(I189*H189,2)</f>
        <v>0</v>
      </c>
      <c r="K189" s="189" t="s">
        <v>198</v>
      </c>
      <c r="L189" s="39"/>
      <c r="M189" s="194" t="s">
        <v>21</v>
      </c>
      <c r="N189" s="195" t="s">
        <v>44</v>
      </c>
      <c r="O189" s="64"/>
      <c r="P189" s="196">
        <f>O189*H189</f>
        <v>0</v>
      </c>
      <c r="Q189" s="196">
        <v>1E-05</v>
      </c>
      <c r="R189" s="196">
        <f>Q189*H189</f>
        <v>2.7830000000000003E-05</v>
      </c>
      <c r="S189" s="196">
        <v>0</v>
      </c>
      <c r="T189" s="197">
        <f>S189*H189</f>
        <v>0</v>
      </c>
      <c r="AR189" s="198" t="s">
        <v>175</v>
      </c>
      <c r="AT189" s="198" t="s">
        <v>170</v>
      </c>
      <c r="AU189" s="198" t="s">
        <v>81</v>
      </c>
      <c r="AY189" s="18" t="s">
        <v>168</v>
      </c>
      <c r="BE189" s="199">
        <f>IF(N189="základní",J189,0)</f>
        <v>0</v>
      </c>
      <c r="BF189" s="199">
        <f>IF(N189="snížená",J189,0)</f>
        <v>0</v>
      </c>
      <c r="BG189" s="199">
        <f>IF(N189="zákl. přenesená",J189,0)</f>
        <v>0</v>
      </c>
      <c r="BH189" s="199">
        <f>IF(N189="sníž. přenesená",J189,0)</f>
        <v>0</v>
      </c>
      <c r="BI189" s="199">
        <f>IF(N189="nulová",J189,0)</f>
        <v>0</v>
      </c>
      <c r="BJ189" s="18" t="s">
        <v>79</v>
      </c>
      <c r="BK189" s="199">
        <f>ROUND(I189*H189,2)</f>
        <v>0</v>
      </c>
      <c r="BL189" s="18" t="s">
        <v>175</v>
      </c>
      <c r="BM189" s="198" t="s">
        <v>883</v>
      </c>
    </row>
    <row r="190" spans="2:47" s="1" customFormat="1" ht="29.25">
      <c r="B190" s="35"/>
      <c r="C190" s="36"/>
      <c r="D190" s="200" t="s">
        <v>177</v>
      </c>
      <c r="E190" s="36"/>
      <c r="F190" s="201" t="s">
        <v>884</v>
      </c>
      <c r="G190" s="36"/>
      <c r="H190" s="36"/>
      <c r="I190" s="117"/>
      <c r="J190" s="36"/>
      <c r="K190" s="36"/>
      <c r="L190" s="39"/>
      <c r="M190" s="202"/>
      <c r="N190" s="64"/>
      <c r="O190" s="64"/>
      <c r="P190" s="64"/>
      <c r="Q190" s="64"/>
      <c r="R190" s="64"/>
      <c r="S190" s="64"/>
      <c r="T190" s="65"/>
      <c r="AT190" s="18" t="s">
        <v>177</v>
      </c>
      <c r="AU190" s="18" t="s">
        <v>81</v>
      </c>
    </row>
    <row r="191" spans="2:51" s="12" customFormat="1" ht="12">
      <c r="B191" s="203"/>
      <c r="C191" s="204"/>
      <c r="D191" s="200" t="s">
        <v>179</v>
      </c>
      <c r="E191" s="205" t="s">
        <v>21</v>
      </c>
      <c r="F191" s="206" t="s">
        <v>885</v>
      </c>
      <c r="G191" s="204"/>
      <c r="H191" s="207">
        <v>2.783</v>
      </c>
      <c r="I191" s="208"/>
      <c r="J191" s="204"/>
      <c r="K191" s="204"/>
      <c r="L191" s="209"/>
      <c r="M191" s="210"/>
      <c r="N191" s="211"/>
      <c r="O191" s="211"/>
      <c r="P191" s="211"/>
      <c r="Q191" s="211"/>
      <c r="R191" s="211"/>
      <c r="S191" s="211"/>
      <c r="T191" s="212"/>
      <c r="AT191" s="213" t="s">
        <v>179</v>
      </c>
      <c r="AU191" s="213" t="s">
        <v>81</v>
      </c>
      <c r="AV191" s="12" t="s">
        <v>81</v>
      </c>
      <c r="AW191" s="12" t="s">
        <v>34</v>
      </c>
      <c r="AX191" s="12" t="s">
        <v>79</v>
      </c>
      <c r="AY191" s="213" t="s">
        <v>168</v>
      </c>
    </row>
    <row r="192" spans="2:63" s="11" customFormat="1" ht="22.9" customHeight="1">
      <c r="B192" s="171"/>
      <c r="C192" s="172"/>
      <c r="D192" s="173" t="s">
        <v>72</v>
      </c>
      <c r="E192" s="185" t="s">
        <v>222</v>
      </c>
      <c r="F192" s="185" t="s">
        <v>292</v>
      </c>
      <c r="G192" s="172"/>
      <c r="H192" s="172"/>
      <c r="I192" s="175"/>
      <c r="J192" s="186">
        <f>BK192</f>
        <v>0</v>
      </c>
      <c r="K192" s="172"/>
      <c r="L192" s="177"/>
      <c r="M192" s="178"/>
      <c r="N192" s="179"/>
      <c r="O192" s="179"/>
      <c r="P192" s="180">
        <f>SUM(P193:P268)</f>
        <v>0</v>
      </c>
      <c r="Q192" s="179"/>
      <c r="R192" s="180">
        <f>SUM(R193:R268)</f>
        <v>0.0837277</v>
      </c>
      <c r="S192" s="179"/>
      <c r="T192" s="181">
        <f>SUM(T193:T268)</f>
        <v>2.0086820000000003</v>
      </c>
      <c r="AR192" s="182" t="s">
        <v>79</v>
      </c>
      <c r="AT192" s="183" t="s">
        <v>72</v>
      </c>
      <c r="AU192" s="183" t="s">
        <v>79</v>
      </c>
      <c r="AY192" s="182" t="s">
        <v>168</v>
      </c>
      <c r="BK192" s="184">
        <f>SUM(BK193:BK268)</f>
        <v>0</v>
      </c>
    </row>
    <row r="193" spans="2:65" s="1" customFormat="1" ht="24" customHeight="1">
      <c r="B193" s="35"/>
      <c r="C193" s="187" t="s">
        <v>7</v>
      </c>
      <c r="D193" s="187" t="s">
        <v>170</v>
      </c>
      <c r="E193" s="188" t="s">
        <v>886</v>
      </c>
      <c r="F193" s="189" t="s">
        <v>887</v>
      </c>
      <c r="G193" s="190" t="s">
        <v>117</v>
      </c>
      <c r="H193" s="191">
        <v>235.16</v>
      </c>
      <c r="I193" s="192"/>
      <c r="J193" s="193">
        <f>ROUND(I193*H193,2)</f>
        <v>0</v>
      </c>
      <c r="K193" s="189" t="s">
        <v>198</v>
      </c>
      <c r="L193" s="39"/>
      <c r="M193" s="194" t="s">
        <v>21</v>
      </c>
      <c r="N193" s="195" t="s">
        <v>44</v>
      </c>
      <c r="O193" s="64"/>
      <c r="P193" s="196">
        <f>O193*H193</f>
        <v>0</v>
      </c>
      <c r="Q193" s="196">
        <v>0.00021</v>
      </c>
      <c r="R193" s="196">
        <f>Q193*H193</f>
        <v>0.0493836</v>
      </c>
      <c r="S193" s="196">
        <v>0</v>
      </c>
      <c r="T193" s="197">
        <f>S193*H193</f>
        <v>0</v>
      </c>
      <c r="AR193" s="198" t="s">
        <v>175</v>
      </c>
      <c r="AT193" s="198" t="s">
        <v>170</v>
      </c>
      <c r="AU193" s="198" t="s">
        <v>81</v>
      </c>
      <c r="AY193" s="18" t="s">
        <v>168</v>
      </c>
      <c r="BE193" s="199">
        <f>IF(N193="základní",J193,0)</f>
        <v>0</v>
      </c>
      <c r="BF193" s="199">
        <f>IF(N193="snížená",J193,0)</f>
        <v>0</v>
      </c>
      <c r="BG193" s="199">
        <f>IF(N193="zákl. přenesená",J193,0)</f>
        <v>0</v>
      </c>
      <c r="BH193" s="199">
        <f>IF(N193="sníž. přenesená",J193,0)</f>
        <v>0</v>
      </c>
      <c r="BI193" s="199">
        <f>IF(N193="nulová",J193,0)</f>
        <v>0</v>
      </c>
      <c r="BJ193" s="18" t="s">
        <v>79</v>
      </c>
      <c r="BK193" s="199">
        <f>ROUND(I193*H193,2)</f>
        <v>0</v>
      </c>
      <c r="BL193" s="18" t="s">
        <v>175</v>
      </c>
      <c r="BM193" s="198" t="s">
        <v>888</v>
      </c>
    </row>
    <row r="194" spans="2:47" s="1" customFormat="1" ht="48.75">
      <c r="B194" s="35"/>
      <c r="C194" s="36"/>
      <c r="D194" s="200" t="s">
        <v>177</v>
      </c>
      <c r="E194" s="36"/>
      <c r="F194" s="201" t="s">
        <v>296</v>
      </c>
      <c r="G194" s="36"/>
      <c r="H194" s="36"/>
      <c r="I194" s="117"/>
      <c r="J194" s="36"/>
      <c r="K194" s="36"/>
      <c r="L194" s="39"/>
      <c r="M194" s="202"/>
      <c r="N194" s="64"/>
      <c r="O194" s="64"/>
      <c r="P194" s="64"/>
      <c r="Q194" s="64"/>
      <c r="R194" s="64"/>
      <c r="S194" s="64"/>
      <c r="T194" s="65"/>
      <c r="AT194" s="18" t="s">
        <v>177</v>
      </c>
      <c r="AU194" s="18" t="s">
        <v>81</v>
      </c>
    </row>
    <row r="195" spans="2:51" s="15" customFormat="1" ht="12">
      <c r="B195" s="236"/>
      <c r="C195" s="237"/>
      <c r="D195" s="200" t="s">
        <v>179</v>
      </c>
      <c r="E195" s="238" t="s">
        <v>21</v>
      </c>
      <c r="F195" s="239" t="s">
        <v>889</v>
      </c>
      <c r="G195" s="237"/>
      <c r="H195" s="238" t="s">
        <v>21</v>
      </c>
      <c r="I195" s="240"/>
      <c r="J195" s="237"/>
      <c r="K195" s="237"/>
      <c r="L195" s="241"/>
      <c r="M195" s="242"/>
      <c r="N195" s="243"/>
      <c r="O195" s="243"/>
      <c r="P195" s="243"/>
      <c r="Q195" s="243"/>
      <c r="R195" s="243"/>
      <c r="S195" s="243"/>
      <c r="T195" s="244"/>
      <c r="AT195" s="245" t="s">
        <v>179</v>
      </c>
      <c r="AU195" s="245" t="s">
        <v>81</v>
      </c>
      <c r="AV195" s="15" t="s">
        <v>79</v>
      </c>
      <c r="AW195" s="15" t="s">
        <v>34</v>
      </c>
      <c r="AX195" s="15" t="s">
        <v>73</v>
      </c>
      <c r="AY195" s="245" t="s">
        <v>168</v>
      </c>
    </row>
    <row r="196" spans="2:51" s="12" customFormat="1" ht="12">
      <c r="B196" s="203"/>
      <c r="C196" s="204"/>
      <c r="D196" s="200" t="s">
        <v>179</v>
      </c>
      <c r="E196" s="205" t="s">
        <v>21</v>
      </c>
      <c r="F196" s="206" t="s">
        <v>890</v>
      </c>
      <c r="G196" s="204"/>
      <c r="H196" s="207">
        <v>220.16</v>
      </c>
      <c r="I196" s="208"/>
      <c r="J196" s="204"/>
      <c r="K196" s="204"/>
      <c r="L196" s="209"/>
      <c r="M196" s="210"/>
      <c r="N196" s="211"/>
      <c r="O196" s="211"/>
      <c r="P196" s="211"/>
      <c r="Q196" s="211"/>
      <c r="R196" s="211"/>
      <c r="S196" s="211"/>
      <c r="T196" s="212"/>
      <c r="AT196" s="213" t="s">
        <v>179</v>
      </c>
      <c r="AU196" s="213" t="s">
        <v>81</v>
      </c>
      <c r="AV196" s="12" t="s">
        <v>81</v>
      </c>
      <c r="AW196" s="12" t="s">
        <v>34</v>
      </c>
      <c r="AX196" s="12" t="s">
        <v>73</v>
      </c>
      <c r="AY196" s="213" t="s">
        <v>168</v>
      </c>
    </row>
    <row r="197" spans="2:51" s="12" customFormat="1" ht="12">
      <c r="B197" s="203"/>
      <c r="C197" s="204"/>
      <c r="D197" s="200" t="s">
        <v>179</v>
      </c>
      <c r="E197" s="205" t="s">
        <v>21</v>
      </c>
      <c r="F197" s="206" t="s">
        <v>891</v>
      </c>
      <c r="G197" s="204"/>
      <c r="H197" s="207">
        <v>15</v>
      </c>
      <c r="I197" s="208"/>
      <c r="J197" s="204"/>
      <c r="K197" s="204"/>
      <c r="L197" s="209"/>
      <c r="M197" s="210"/>
      <c r="N197" s="211"/>
      <c r="O197" s="211"/>
      <c r="P197" s="211"/>
      <c r="Q197" s="211"/>
      <c r="R197" s="211"/>
      <c r="S197" s="211"/>
      <c r="T197" s="212"/>
      <c r="AT197" s="213" t="s">
        <v>179</v>
      </c>
      <c r="AU197" s="213" t="s">
        <v>81</v>
      </c>
      <c r="AV197" s="12" t="s">
        <v>81</v>
      </c>
      <c r="AW197" s="12" t="s">
        <v>34</v>
      </c>
      <c r="AX197" s="12" t="s">
        <v>73</v>
      </c>
      <c r="AY197" s="213" t="s">
        <v>168</v>
      </c>
    </row>
    <row r="198" spans="2:51" s="13" customFormat="1" ht="12">
      <c r="B198" s="214"/>
      <c r="C198" s="215"/>
      <c r="D198" s="200" t="s">
        <v>179</v>
      </c>
      <c r="E198" s="216" t="s">
        <v>21</v>
      </c>
      <c r="F198" s="217" t="s">
        <v>181</v>
      </c>
      <c r="G198" s="215"/>
      <c r="H198" s="218">
        <v>235.16</v>
      </c>
      <c r="I198" s="219"/>
      <c r="J198" s="215"/>
      <c r="K198" s="215"/>
      <c r="L198" s="220"/>
      <c r="M198" s="221"/>
      <c r="N198" s="222"/>
      <c r="O198" s="222"/>
      <c r="P198" s="222"/>
      <c r="Q198" s="222"/>
      <c r="R198" s="222"/>
      <c r="S198" s="222"/>
      <c r="T198" s="223"/>
      <c r="AT198" s="224" t="s">
        <v>179</v>
      </c>
      <c r="AU198" s="224" t="s">
        <v>81</v>
      </c>
      <c r="AV198" s="13" t="s">
        <v>89</v>
      </c>
      <c r="AW198" s="13" t="s">
        <v>34</v>
      </c>
      <c r="AX198" s="13" t="s">
        <v>79</v>
      </c>
      <c r="AY198" s="224" t="s">
        <v>168</v>
      </c>
    </row>
    <row r="199" spans="2:65" s="1" customFormat="1" ht="16.5" customHeight="1">
      <c r="B199" s="35"/>
      <c r="C199" s="187" t="s">
        <v>299</v>
      </c>
      <c r="D199" s="187" t="s">
        <v>170</v>
      </c>
      <c r="E199" s="188" t="s">
        <v>892</v>
      </c>
      <c r="F199" s="189" t="s">
        <v>893</v>
      </c>
      <c r="G199" s="190" t="s">
        <v>302</v>
      </c>
      <c r="H199" s="191">
        <v>150</v>
      </c>
      <c r="I199" s="192"/>
      <c r="J199" s="193">
        <f>ROUND(I199*H199,2)</f>
        <v>0</v>
      </c>
      <c r="K199" s="189" t="s">
        <v>21</v>
      </c>
      <c r="L199" s="39"/>
      <c r="M199" s="194" t="s">
        <v>21</v>
      </c>
      <c r="N199" s="195" t="s">
        <v>44</v>
      </c>
      <c r="O199" s="64"/>
      <c r="P199" s="196">
        <f>O199*H199</f>
        <v>0</v>
      </c>
      <c r="Q199" s="196">
        <v>0</v>
      </c>
      <c r="R199" s="196">
        <f>Q199*H199</f>
        <v>0</v>
      </c>
      <c r="S199" s="196">
        <v>0</v>
      </c>
      <c r="T199" s="197">
        <f>S199*H199</f>
        <v>0</v>
      </c>
      <c r="AR199" s="198" t="s">
        <v>175</v>
      </c>
      <c r="AT199" s="198" t="s">
        <v>170</v>
      </c>
      <c r="AU199" s="198" t="s">
        <v>81</v>
      </c>
      <c r="AY199" s="18" t="s">
        <v>168</v>
      </c>
      <c r="BE199" s="199">
        <f>IF(N199="základní",J199,0)</f>
        <v>0</v>
      </c>
      <c r="BF199" s="199">
        <f>IF(N199="snížená",J199,0)</f>
        <v>0</v>
      </c>
      <c r="BG199" s="199">
        <f>IF(N199="zákl. přenesená",J199,0)</f>
        <v>0</v>
      </c>
      <c r="BH199" s="199">
        <f>IF(N199="sníž. přenesená",J199,0)</f>
        <v>0</v>
      </c>
      <c r="BI199" s="199">
        <f>IF(N199="nulová",J199,0)</f>
        <v>0</v>
      </c>
      <c r="BJ199" s="18" t="s">
        <v>79</v>
      </c>
      <c r="BK199" s="199">
        <f>ROUND(I199*H199,2)</f>
        <v>0</v>
      </c>
      <c r="BL199" s="18" t="s">
        <v>175</v>
      </c>
      <c r="BM199" s="198" t="s">
        <v>894</v>
      </c>
    </row>
    <row r="200" spans="2:65" s="1" customFormat="1" ht="16.5" customHeight="1">
      <c r="B200" s="35"/>
      <c r="C200" s="187" t="s">
        <v>304</v>
      </c>
      <c r="D200" s="187" t="s">
        <v>170</v>
      </c>
      <c r="E200" s="188" t="s">
        <v>305</v>
      </c>
      <c r="F200" s="189" t="s">
        <v>895</v>
      </c>
      <c r="G200" s="190" t="s">
        <v>575</v>
      </c>
      <c r="H200" s="191">
        <v>3</v>
      </c>
      <c r="I200" s="192"/>
      <c r="J200" s="193">
        <f>ROUND(I200*H200,2)</f>
        <v>0</v>
      </c>
      <c r="K200" s="189" t="s">
        <v>21</v>
      </c>
      <c r="L200" s="39"/>
      <c r="M200" s="194" t="s">
        <v>21</v>
      </c>
      <c r="N200" s="195" t="s">
        <v>44</v>
      </c>
      <c r="O200" s="64"/>
      <c r="P200" s="196">
        <f>O200*H200</f>
        <v>0</v>
      </c>
      <c r="Q200" s="196">
        <v>0</v>
      </c>
      <c r="R200" s="196">
        <f>Q200*H200</f>
        <v>0</v>
      </c>
      <c r="S200" s="196">
        <v>0</v>
      </c>
      <c r="T200" s="197">
        <f>S200*H200</f>
        <v>0</v>
      </c>
      <c r="AR200" s="198" t="s">
        <v>175</v>
      </c>
      <c r="AT200" s="198" t="s">
        <v>170</v>
      </c>
      <c r="AU200" s="198" t="s">
        <v>81</v>
      </c>
      <c r="AY200" s="18" t="s">
        <v>168</v>
      </c>
      <c r="BE200" s="199">
        <f>IF(N200="základní",J200,0)</f>
        <v>0</v>
      </c>
      <c r="BF200" s="199">
        <f>IF(N200="snížená",J200,0)</f>
        <v>0</v>
      </c>
      <c r="BG200" s="199">
        <f>IF(N200="zákl. přenesená",J200,0)</f>
        <v>0</v>
      </c>
      <c r="BH200" s="199">
        <f>IF(N200="sníž. přenesená",J200,0)</f>
        <v>0</v>
      </c>
      <c r="BI200" s="199">
        <f>IF(N200="nulová",J200,0)</f>
        <v>0</v>
      </c>
      <c r="BJ200" s="18" t="s">
        <v>79</v>
      </c>
      <c r="BK200" s="199">
        <f>ROUND(I200*H200,2)</f>
        <v>0</v>
      </c>
      <c r="BL200" s="18" t="s">
        <v>175</v>
      </c>
      <c r="BM200" s="198" t="s">
        <v>896</v>
      </c>
    </row>
    <row r="201" spans="2:65" s="1" customFormat="1" ht="24" customHeight="1">
      <c r="B201" s="35"/>
      <c r="C201" s="187" t="s">
        <v>312</v>
      </c>
      <c r="D201" s="187" t="s">
        <v>170</v>
      </c>
      <c r="E201" s="188" t="s">
        <v>318</v>
      </c>
      <c r="F201" s="189" t="s">
        <v>319</v>
      </c>
      <c r="G201" s="190" t="s">
        <v>117</v>
      </c>
      <c r="H201" s="191">
        <v>42.225</v>
      </c>
      <c r="I201" s="192"/>
      <c r="J201" s="193">
        <f>ROUND(I201*H201,2)</f>
        <v>0</v>
      </c>
      <c r="K201" s="189" t="s">
        <v>21</v>
      </c>
      <c r="L201" s="39"/>
      <c r="M201" s="194" t="s">
        <v>21</v>
      </c>
      <c r="N201" s="195" t="s">
        <v>44</v>
      </c>
      <c r="O201" s="64"/>
      <c r="P201" s="196">
        <f>O201*H201</f>
        <v>0</v>
      </c>
      <c r="Q201" s="196">
        <v>0</v>
      </c>
      <c r="R201" s="196">
        <f>Q201*H201</f>
        <v>0</v>
      </c>
      <c r="S201" s="196">
        <v>0</v>
      </c>
      <c r="T201" s="197">
        <f>S201*H201</f>
        <v>0</v>
      </c>
      <c r="AR201" s="198" t="s">
        <v>175</v>
      </c>
      <c r="AT201" s="198" t="s">
        <v>170</v>
      </c>
      <c r="AU201" s="198" t="s">
        <v>81</v>
      </c>
      <c r="AY201" s="18" t="s">
        <v>168</v>
      </c>
      <c r="BE201" s="199">
        <f>IF(N201="základní",J201,0)</f>
        <v>0</v>
      </c>
      <c r="BF201" s="199">
        <f>IF(N201="snížená",J201,0)</f>
        <v>0</v>
      </c>
      <c r="BG201" s="199">
        <f>IF(N201="zákl. přenesená",J201,0)</f>
        <v>0</v>
      </c>
      <c r="BH201" s="199">
        <f>IF(N201="sníž. přenesená",J201,0)</f>
        <v>0</v>
      </c>
      <c r="BI201" s="199">
        <f>IF(N201="nulová",J201,0)</f>
        <v>0</v>
      </c>
      <c r="BJ201" s="18" t="s">
        <v>79</v>
      </c>
      <c r="BK201" s="199">
        <f>ROUND(I201*H201,2)</f>
        <v>0</v>
      </c>
      <c r="BL201" s="18" t="s">
        <v>175</v>
      </c>
      <c r="BM201" s="198" t="s">
        <v>897</v>
      </c>
    </row>
    <row r="202" spans="2:51" s="12" customFormat="1" ht="12">
      <c r="B202" s="203"/>
      <c r="C202" s="204"/>
      <c r="D202" s="200" t="s">
        <v>179</v>
      </c>
      <c r="E202" s="205" t="s">
        <v>21</v>
      </c>
      <c r="F202" s="206" t="s">
        <v>321</v>
      </c>
      <c r="G202" s="204"/>
      <c r="H202" s="207">
        <v>27.225</v>
      </c>
      <c r="I202" s="208"/>
      <c r="J202" s="204"/>
      <c r="K202" s="204"/>
      <c r="L202" s="209"/>
      <c r="M202" s="210"/>
      <c r="N202" s="211"/>
      <c r="O202" s="211"/>
      <c r="P202" s="211"/>
      <c r="Q202" s="211"/>
      <c r="R202" s="211"/>
      <c r="S202" s="211"/>
      <c r="T202" s="212"/>
      <c r="AT202" s="213" t="s">
        <v>179</v>
      </c>
      <c r="AU202" s="213" t="s">
        <v>81</v>
      </c>
      <c r="AV202" s="12" t="s">
        <v>81</v>
      </c>
      <c r="AW202" s="12" t="s">
        <v>34</v>
      </c>
      <c r="AX202" s="12" t="s">
        <v>73</v>
      </c>
      <c r="AY202" s="213" t="s">
        <v>168</v>
      </c>
    </row>
    <row r="203" spans="2:51" s="12" customFormat="1" ht="12">
      <c r="B203" s="203"/>
      <c r="C203" s="204"/>
      <c r="D203" s="200" t="s">
        <v>179</v>
      </c>
      <c r="E203" s="205" t="s">
        <v>21</v>
      </c>
      <c r="F203" s="206" t="s">
        <v>322</v>
      </c>
      <c r="G203" s="204"/>
      <c r="H203" s="207">
        <v>15</v>
      </c>
      <c r="I203" s="208"/>
      <c r="J203" s="204"/>
      <c r="K203" s="204"/>
      <c r="L203" s="209"/>
      <c r="M203" s="210"/>
      <c r="N203" s="211"/>
      <c r="O203" s="211"/>
      <c r="P203" s="211"/>
      <c r="Q203" s="211"/>
      <c r="R203" s="211"/>
      <c r="S203" s="211"/>
      <c r="T203" s="212"/>
      <c r="AT203" s="213" t="s">
        <v>179</v>
      </c>
      <c r="AU203" s="213" t="s">
        <v>81</v>
      </c>
      <c r="AV203" s="12" t="s">
        <v>81</v>
      </c>
      <c r="AW203" s="12" t="s">
        <v>34</v>
      </c>
      <c r="AX203" s="12" t="s">
        <v>73</v>
      </c>
      <c r="AY203" s="213" t="s">
        <v>168</v>
      </c>
    </row>
    <row r="204" spans="2:51" s="13" customFormat="1" ht="12">
      <c r="B204" s="214"/>
      <c r="C204" s="215"/>
      <c r="D204" s="200" t="s">
        <v>179</v>
      </c>
      <c r="E204" s="216" t="s">
        <v>21</v>
      </c>
      <c r="F204" s="217" t="s">
        <v>181</v>
      </c>
      <c r="G204" s="215"/>
      <c r="H204" s="218">
        <v>42.225</v>
      </c>
      <c r="I204" s="219"/>
      <c r="J204" s="215"/>
      <c r="K204" s="215"/>
      <c r="L204" s="220"/>
      <c r="M204" s="221"/>
      <c r="N204" s="222"/>
      <c r="O204" s="222"/>
      <c r="P204" s="222"/>
      <c r="Q204" s="222"/>
      <c r="R204" s="222"/>
      <c r="S204" s="222"/>
      <c r="T204" s="223"/>
      <c r="AT204" s="224" t="s">
        <v>179</v>
      </c>
      <c r="AU204" s="224" t="s">
        <v>81</v>
      </c>
      <c r="AV204" s="13" t="s">
        <v>89</v>
      </c>
      <c r="AW204" s="13" t="s">
        <v>34</v>
      </c>
      <c r="AX204" s="13" t="s">
        <v>79</v>
      </c>
      <c r="AY204" s="224" t="s">
        <v>168</v>
      </c>
    </row>
    <row r="205" spans="2:65" s="1" customFormat="1" ht="24" customHeight="1">
      <c r="B205" s="35"/>
      <c r="C205" s="187" t="s">
        <v>317</v>
      </c>
      <c r="D205" s="187" t="s">
        <v>170</v>
      </c>
      <c r="E205" s="188" t="s">
        <v>324</v>
      </c>
      <c r="F205" s="189" t="s">
        <v>325</v>
      </c>
      <c r="G205" s="190" t="s">
        <v>117</v>
      </c>
      <c r="H205" s="191">
        <v>487.66</v>
      </c>
      <c r="I205" s="192"/>
      <c r="J205" s="193">
        <f>ROUND(I205*H205,2)</f>
        <v>0</v>
      </c>
      <c r="K205" s="189" t="s">
        <v>198</v>
      </c>
      <c r="L205" s="39"/>
      <c r="M205" s="194" t="s">
        <v>21</v>
      </c>
      <c r="N205" s="195" t="s">
        <v>44</v>
      </c>
      <c r="O205" s="64"/>
      <c r="P205" s="196">
        <f>O205*H205</f>
        <v>0</v>
      </c>
      <c r="Q205" s="196">
        <v>4E-05</v>
      </c>
      <c r="R205" s="196">
        <f>Q205*H205</f>
        <v>0.019506400000000004</v>
      </c>
      <c r="S205" s="196">
        <v>0</v>
      </c>
      <c r="T205" s="197">
        <f>S205*H205</f>
        <v>0</v>
      </c>
      <c r="AR205" s="198" t="s">
        <v>175</v>
      </c>
      <c r="AT205" s="198" t="s">
        <v>170</v>
      </c>
      <c r="AU205" s="198" t="s">
        <v>81</v>
      </c>
      <c r="AY205" s="18" t="s">
        <v>168</v>
      </c>
      <c r="BE205" s="199">
        <f>IF(N205="základní",J205,0)</f>
        <v>0</v>
      </c>
      <c r="BF205" s="199">
        <f>IF(N205="snížená",J205,0)</f>
        <v>0</v>
      </c>
      <c r="BG205" s="199">
        <f>IF(N205="zákl. přenesená",J205,0)</f>
        <v>0</v>
      </c>
      <c r="BH205" s="199">
        <f>IF(N205="sníž. přenesená",J205,0)</f>
        <v>0</v>
      </c>
      <c r="BI205" s="199">
        <f>IF(N205="nulová",J205,0)</f>
        <v>0</v>
      </c>
      <c r="BJ205" s="18" t="s">
        <v>79</v>
      </c>
      <c r="BK205" s="199">
        <f>ROUND(I205*H205,2)</f>
        <v>0</v>
      </c>
      <c r="BL205" s="18" t="s">
        <v>175</v>
      </c>
      <c r="BM205" s="198" t="s">
        <v>898</v>
      </c>
    </row>
    <row r="206" spans="2:47" s="1" customFormat="1" ht="165.75">
      <c r="B206" s="35"/>
      <c r="C206" s="36"/>
      <c r="D206" s="200" t="s">
        <v>177</v>
      </c>
      <c r="E206" s="36"/>
      <c r="F206" s="201" t="s">
        <v>327</v>
      </c>
      <c r="G206" s="36"/>
      <c r="H206" s="36"/>
      <c r="I206" s="117"/>
      <c r="J206" s="36"/>
      <c r="K206" s="36"/>
      <c r="L206" s="39"/>
      <c r="M206" s="202"/>
      <c r="N206" s="64"/>
      <c r="O206" s="64"/>
      <c r="P206" s="64"/>
      <c r="Q206" s="64"/>
      <c r="R206" s="64"/>
      <c r="S206" s="64"/>
      <c r="T206" s="65"/>
      <c r="AT206" s="18" t="s">
        <v>177</v>
      </c>
      <c r="AU206" s="18" t="s">
        <v>81</v>
      </c>
    </row>
    <row r="207" spans="2:51" s="15" customFormat="1" ht="12">
      <c r="B207" s="236"/>
      <c r="C207" s="237"/>
      <c r="D207" s="200" t="s">
        <v>179</v>
      </c>
      <c r="E207" s="238" t="s">
        <v>21</v>
      </c>
      <c r="F207" s="239" t="s">
        <v>850</v>
      </c>
      <c r="G207" s="237"/>
      <c r="H207" s="238" t="s">
        <v>21</v>
      </c>
      <c r="I207" s="240"/>
      <c r="J207" s="237"/>
      <c r="K207" s="237"/>
      <c r="L207" s="241"/>
      <c r="M207" s="242"/>
      <c r="N207" s="243"/>
      <c r="O207" s="243"/>
      <c r="P207" s="243"/>
      <c r="Q207" s="243"/>
      <c r="R207" s="243"/>
      <c r="S207" s="243"/>
      <c r="T207" s="244"/>
      <c r="AT207" s="245" t="s">
        <v>179</v>
      </c>
      <c r="AU207" s="245" t="s">
        <v>81</v>
      </c>
      <c r="AV207" s="15" t="s">
        <v>79</v>
      </c>
      <c r="AW207" s="15" t="s">
        <v>34</v>
      </c>
      <c r="AX207" s="15" t="s">
        <v>73</v>
      </c>
      <c r="AY207" s="245" t="s">
        <v>168</v>
      </c>
    </row>
    <row r="208" spans="2:51" s="15" customFormat="1" ht="12">
      <c r="B208" s="236"/>
      <c r="C208" s="237"/>
      <c r="D208" s="200" t="s">
        <v>179</v>
      </c>
      <c r="E208" s="238" t="s">
        <v>21</v>
      </c>
      <c r="F208" s="239" t="s">
        <v>297</v>
      </c>
      <c r="G208" s="237"/>
      <c r="H208" s="238" t="s">
        <v>21</v>
      </c>
      <c r="I208" s="240"/>
      <c r="J208" s="237"/>
      <c r="K208" s="237"/>
      <c r="L208" s="241"/>
      <c r="M208" s="242"/>
      <c r="N208" s="243"/>
      <c r="O208" s="243"/>
      <c r="P208" s="243"/>
      <c r="Q208" s="243"/>
      <c r="R208" s="243"/>
      <c r="S208" s="243"/>
      <c r="T208" s="244"/>
      <c r="AT208" s="245" t="s">
        <v>179</v>
      </c>
      <c r="AU208" s="245" t="s">
        <v>81</v>
      </c>
      <c r="AV208" s="15" t="s">
        <v>79</v>
      </c>
      <c r="AW208" s="15" t="s">
        <v>34</v>
      </c>
      <c r="AX208" s="15" t="s">
        <v>73</v>
      </c>
      <c r="AY208" s="245" t="s">
        <v>168</v>
      </c>
    </row>
    <row r="209" spans="2:51" s="12" customFormat="1" ht="12">
      <c r="B209" s="203"/>
      <c r="C209" s="204"/>
      <c r="D209" s="200" t="s">
        <v>179</v>
      </c>
      <c r="E209" s="205" t="s">
        <v>21</v>
      </c>
      <c r="F209" s="206" t="s">
        <v>899</v>
      </c>
      <c r="G209" s="204"/>
      <c r="H209" s="207">
        <v>220.16</v>
      </c>
      <c r="I209" s="208"/>
      <c r="J209" s="204"/>
      <c r="K209" s="204"/>
      <c r="L209" s="209"/>
      <c r="M209" s="210"/>
      <c r="N209" s="211"/>
      <c r="O209" s="211"/>
      <c r="P209" s="211"/>
      <c r="Q209" s="211"/>
      <c r="R209" s="211"/>
      <c r="S209" s="211"/>
      <c r="T209" s="212"/>
      <c r="AT209" s="213" t="s">
        <v>179</v>
      </c>
      <c r="AU209" s="213" t="s">
        <v>81</v>
      </c>
      <c r="AV209" s="12" t="s">
        <v>81</v>
      </c>
      <c r="AW209" s="12" t="s">
        <v>34</v>
      </c>
      <c r="AX209" s="12" t="s">
        <v>73</v>
      </c>
      <c r="AY209" s="213" t="s">
        <v>168</v>
      </c>
    </row>
    <row r="210" spans="2:51" s="13" customFormat="1" ht="12">
      <c r="B210" s="214"/>
      <c r="C210" s="215"/>
      <c r="D210" s="200" t="s">
        <v>179</v>
      </c>
      <c r="E210" s="216" t="s">
        <v>21</v>
      </c>
      <c r="F210" s="217" t="s">
        <v>181</v>
      </c>
      <c r="G210" s="215"/>
      <c r="H210" s="218">
        <v>220.16</v>
      </c>
      <c r="I210" s="219"/>
      <c r="J210" s="215"/>
      <c r="K210" s="215"/>
      <c r="L210" s="220"/>
      <c r="M210" s="221"/>
      <c r="N210" s="222"/>
      <c r="O210" s="222"/>
      <c r="P210" s="222"/>
      <c r="Q210" s="222"/>
      <c r="R210" s="222"/>
      <c r="S210" s="222"/>
      <c r="T210" s="223"/>
      <c r="AT210" s="224" t="s">
        <v>179</v>
      </c>
      <c r="AU210" s="224" t="s">
        <v>81</v>
      </c>
      <c r="AV210" s="13" t="s">
        <v>89</v>
      </c>
      <c r="AW210" s="13" t="s">
        <v>34</v>
      </c>
      <c r="AX210" s="13" t="s">
        <v>73</v>
      </c>
      <c r="AY210" s="224" t="s">
        <v>168</v>
      </c>
    </row>
    <row r="211" spans="2:51" s="15" customFormat="1" ht="12">
      <c r="B211" s="236"/>
      <c r="C211" s="237"/>
      <c r="D211" s="200" t="s">
        <v>179</v>
      </c>
      <c r="E211" s="238" t="s">
        <v>21</v>
      </c>
      <c r="F211" s="239" t="s">
        <v>900</v>
      </c>
      <c r="G211" s="237"/>
      <c r="H211" s="238" t="s">
        <v>21</v>
      </c>
      <c r="I211" s="240"/>
      <c r="J211" s="237"/>
      <c r="K211" s="237"/>
      <c r="L211" s="241"/>
      <c r="M211" s="242"/>
      <c r="N211" s="243"/>
      <c r="O211" s="243"/>
      <c r="P211" s="243"/>
      <c r="Q211" s="243"/>
      <c r="R211" s="243"/>
      <c r="S211" s="243"/>
      <c r="T211" s="244"/>
      <c r="AT211" s="245" t="s">
        <v>179</v>
      </c>
      <c r="AU211" s="245" t="s">
        <v>81</v>
      </c>
      <c r="AV211" s="15" t="s">
        <v>79</v>
      </c>
      <c r="AW211" s="15" t="s">
        <v>34</v>
      </c>
      <c r="AX211" s="15" t="s">
        <v>73</v>
      </c>
      <c r="AY211" s="245" t="s">
        <v>168</v>
      </c>
    </row>
    <row r="212" spans="2:51" s="12" customFormat="1" ht="12">
      <c r="B212" s="203"/>
      <c r="C212" s="204"/>
      <c r="D212" s="200" t="s">
        <v>179</v>
      </c>
      <c r="E212" s="205" t="s">
        <v>21</v>
      </c>
      <c r="F212" s="206" t="s">
        <v>901</v>
      </c>
      <c r="G212" s="204"/>
      <c r="H212" s="207">
        <v>67.5</v>
      </c>
      <c r="I212" s="208"/>
      <c r="J212" s="204"/>
      <c r="K212" s="204"/>
      <c r="L212" s="209"/>
      <c r="M212" s="210"/>
      <c r="N212" s="211"/>
      <c r="O212" s="211"/>
      <c r="P212" s="211"/>
      <c r="Q212" s="211"/>
      <c r="R212" s="211"/>
      <c r="S212" s="211"/>
      <c r="T212" s="212"/>
      <c r="AT212" s="213" t="s">
        <v>179</v>
      </c>
      <c r="AU212" s="213" t="s">
        <v>81</v>
      </c>
      <c r="AV212" s="12" t="s">
        <v>81</v>
      </c>
      <c r="AW212" s="12" t="s">
        <v>34</v>
      </c>
      <c r="AX212" s="12" t="s">
        <v>73</v>
      </c>
      <c r="AY212" s="213" t="s">
        <v>168</v>
      </c>
    </row>
    <row r="213" spans="2:51" s="12" customFormat="1" ht="12">
      <c r="B213" s="203"/>
      <c r="C213" s="204"/>
      <c r="D213" s="200" t="s">
        <v>179</v>
      </c>
      <c r="E213" s="205" t="s">
        <v>21</v>
      </c>
      <c r="F213" s="206" t="s">
        <v>902</v>
      </c>
      <c r="G213" s="204"/>
      <c r="H213" s="207">
        <v>200</v>
      </c>
      <c r="I213" s="208"/>
      <c r="J213" s="204"/>
      <c r="K213" s="204"/>
      <c r="L213" s="209"/>
      <c r="M213" s="210"/>
      <c r="N213" s="211"/>
      <c r="O213" s="211"/>
      <c r="P213" s="211"/>
      <c r="Q213" s="211"/>
      <c r="R213" s="211"/>
      <c r="S213" s="211"/>
      <c r="T213" s="212"/>
      <c r="AT213" s="213" t="s">
        <v>179</v>
      </c>
      <c r="AU213" s="213" t="s">
        <v>81</v>
      </c>
      <c r="AV213" s="12" t="s">
        <v>81</v>
      </c>
      <c r="AW213" s="12" t="s">
        <v>34</v>
      </c>
      <c r="AX213" s="12" t="s">
        <v>73</v>
      </c>
      <c r="AY213" s="213" t="s">
        <v>168</v>
      </c>
    </row>
    <row r="214" spans="2:51" s="13" customFormat="1" ht="12">
      <c r="B214" s="214"/>
      <c r="C214" s="215"/>
      <c r="D214" s="200" t="s">
        <v>179</v>
      </c>
      <c r="E214" s="216" t="s">
        <v>21</v>
      </c>
      <c r="F214" s="217" t="s">
        <v>181</v>
      </c>
      <c r="G214" s="215"/>
      <c r="H214" s="218">
        <v>267.5</v>
      </c>
      <c r="I214" s="219"/>
      <c r="J214" s="215"/>
      <c r="K214" s="215"/>
      <c r="L214" s="220"/>
      <c r="M214" s="221"/>
      <c r="N214" s="222"/>
      <c r="O214" s="222"/>
      <c r="P214" s="222"/>
      <c r="Q214" s="222"/>
      <c r="R214" s="222"/>
      <c r="S214" s="222"/>
      <c r="T214" s="223"/>
      <c r="AT214" s="224" t="s">
        <v>179</v>
      </c>
      <c r="AU214" s="224" t="s">
        <v>81</v>
      </c>
      <c r="AV214" s="13" t="s">
        <v>89</v>
      </c>
      <c r="AW214" s="13" t="s">
        <v>34</v>
      </c>
      <c r="AX214" s="13" t="s">
        <v>73</v>
      </c>
      <c r="AY214" s="224" t="s">
        <v>168</v>
      </c>
    </row>
    <row r="215" spans="2:51" s="14" customFormat="1" ht="12">
      <c r="B215" s="225"/>
      <c r="C215" s="226"/>
      <c r="D215" s="200" t="s">
        <v>179</v>
      </c>
      <c r="E215" s="227" t="s">
        <v>21</v>
      </c>
      <c r="F215" s="228" t="s">
        <v>183</v>
      </c>
      <c r="G215" s="226"/>
      <c r="H215" s="229">
        <v>487.66</v>
      </c>
      <c r="I215" s="230"/>
      <c r="J215" s="226"/>
      <c r="K215" s="226"/>
      <c r="L215" s="231"/>
      <c r="M215" s="232"/>
      <c r="N215" s="233"/>
      <c r="O215" s="233"/>
      <c r="P215" s="233"/>
      <c r="Q215" s="233"/>
      <c r="R215" s="233"/>
      <c r="S215" s="233"/>
      <c r="T215" s="234"/>
      <c r="AT215" s="235" t="s">
        <v>179</v>
      </c>
      <c r="AU215" s="235" t="s">
        <v>81</v>
      </c>
      <c r="AV215" s="14" t="s">
        <v>175</v>
      </c>
      <c r="AW215" s="14" t="s">
        <v>34</v>
      </c>
      <c r="AX215" s="14" t="s">
        <v>79</v>
      </c>
      <c r="AY215" s="235" t="s">
        <v>168</v>
      </c>
    </row>
    <row r="216" spans="2:65" s="1" customFormat="1" ht="24" customHeight="1">
      <c r="B216" s="35"/>
      <c r="C216" s="187" t="s">
        <v>323</v>
      </c>
      <c r="D216" s="187" t="s">
        <v>170</v>
      </c>
      <c r="E216" s="188" t="s">
        <v>903</v>
      </c>
      <c r="F216" s="189" t="s">
        <v>904</v>
      </c>
      <c r="G216" s="190" t="s">
        <v>354</v>
      </c>
      <c r="H216" s="191">
        <v>0.405</v>
      </c>
      <c r="I216" s="192"/>
      <c r="J216" s="193">
        <f>ROUND(I216*H216,2)</f>
        <v>0</v>
      </c>
      <c r="K216" s="189" t="s">
        <v>198</v>
      </c>
      <c r="L216" s="39"/>
      <c r="M216" s="194" t="s">
        <v>21</v>
      </c>
      <c r="N216" s="195" t="s">
        <v>44</v>
      </c>
      <c r="O216" s="64"/>
      <c r="P216" s="196">
        <f>O216*H216</f>
        <v>0</v>
      </c>
      <c r="Q216" s="196">
        <v>0</v>
      </c>
      <c r="R216" s="196">
        <f>Q216*H216</f>
        <v>0</v>
      </c>
      <c r="S216" s="196">
        <v>1.6</v>
      </c>
      <c r="T216" s="197">
        <f>S216*H216</f>
        <v>0.6480000000000001</v>
      </c>
      <c r="AR216" s="198" t="s">
        <v>175</v>
      </c>
      <c r="AT216" s="198" t="s">
        <v>170</v>
      </c>
      <c r="AU216" s="198" t="s">
        <v>81</v>
      </c>
      <c r="AY216" s="18" t="s">
        <v>168</v>
      </c>
      <c r="BE216" s="199">
        <f>IF(N216="základní",J216,0)</f>
        <v>0</v>
      </c>
      <c r="BF216" s="199">
        <f>IF(N216="snížená",J216,0)</f>
        <v>0</v>
      </c>
      <c r="BG216" s="199">
        <f>IF(N216="zákl. přenesená",J216,0)</f>
        <v>0</v>
      </c>
      <c r="BH216" s="199">
        <f>IF(N216="sníž. přenesená",J216,0)</f>
        <v>0</v>
      </c>
      <c r="BI216" s="199">
        <f>IF(N216="nulová",J216,0)</f>
        <v>0</v>
      </c>
      <c r="BJ216" s="18" t="s">
        <v>79</v>
      </c>
      <c r="BK216" s="199">
        <f>ROUND(I216*H216,2)</f>
        <v>0</v>
      </c>
      <c r="BL216" s="18" t="s">
        <v>175</v>
      </c>
      <c r="BM216" s="198" t="s">
        <v>905</v>
      </c>
    </row>
    <row r="217" spans="2:47" s="1" customFormat="1" ht="29.25">
      <c r="B217" s="35"/>
      <c r="C217" s="36"/>
      <c r="D217" s="200" t="s">
        <v>177</v>
      </c>
      <c r="E217" s="36"/>
      <c r="F217" s="201" t="s">
        <v>906</v>
      </c>
      <c r="G217" s="36"/>
      <c r="H217" s="36"/>
      <c r="I217" s="117"/>
      <c r="J217" s="36"/>
      <c r="K217" s="36"/>
      <c r="L217" s="39"/>
      <c r="M217" s="202"/>
      <c r="N217" s="64"/>
      <c r="O217" s="64"/>
      <c r="P217" s="64"/>
      <c r="Q217" s="64"/>
      <c r="R217" s="64"/>
      <c r="S217" s="64"/>
      <c r="T217" s="65"/>
      <c r="AT217" s="18" t="s">
        <v>177</v>
      </c>
      <c r="AU217" s="18" t="s">
        <v>81</v>
      </c>
    </row>
    <row r="218" spans="2:51" s="15" customFormat="1" ht="12">
      <c r="B218" s="236"/>
      <c r="C218" s="237"/>
      <c r="D218" s="200" t="s">
        <v>179</v>
      </c>
      <c r="E218" s="238" t="s">
        <v>21</v>
      </c>
      <c r="F218" s="239" t="s">
        <v>907</v>
      </c>
      <c r="G218" s="237"/>
      <c r="H218" s="238" t="s">
        <v>21</v>
      </c>
      <c r="I218" s="240"/>
      <c r="J218" s="237"/>
      <c r="K218" s="237"/>
      <c r="L218" s="241"/>
      <c r="M218" s="242"/>
      <c r="N218" s="243"/>
      <c r="O218" s="243"/>
      <c r="P218" s="243"/>
      <c r="Q218" s="243"/>
      <c r="R218" s="243"/>
      <c r="S218" s="243"/>
      <c r="T218" s="244"/>
      <c r="AT218" s="245" t="s">
        <v>179</v>
      </c>
      <c r="AU218" s="245" t="s">
        <v>81</v>
      </c>
      <c r="AV218" s="15" t="s">
        <v>79</v>
      </c>
      <c r="AW218" s="15" t="s">
        <v>34</v>
      </c>
      <c r="AX218" s="15" t="s">
        <v>73</v>
      </c>
      <c r="AY218" s="245" t="s">
        <v>168</v>
      </c>
    </row>
    <row r="219" spans="2:51" s="12" customFormat="1" ht="12">
      <c r="B219" s="203"/>
      <c r="C219" s="204"/>
      <c r="D219" s="200" t="s">
        <v>179</v>
      </c>
      <c r="E219" s="205" t="s">
        <v>21</v>
      </c>
      <c r="F219" s="206" t="s">
        <v>908</v>
      </c>
      <c r="G219" s="204"/>
      <c r="H219" s="207">
        <v>0.27</v>
      </c>
      <c r="I219" s="208"/>
      <c r="J219" s="204"/>
      <c r="K219" s="204"/>
      <c r="L219" s="209"/>
      <c r="M219" s="210"/>
      <c r="N219" s="211"/>
      <c r="O219" s="211"/>
      <c r="P219" s="211"/>
      <c r="Q219" s="211"/>
      <c r="R219" s="211"/>
      <c r="S219" s="211"/>
      <c r="T219" s="212"/>
      <c r="AT219" s="213" t="s">
        <v>179</v>
      </c>
      <c r="AU219" s="213" t="s">
        <v>81</v>
      </c>
      <c r="AV219" s="12" t="s">
        <v>81</v>
      </c>
      <c r="AW219" s="12" t="s">
        <v>34</v>
      </c>
      <c r="AX219" s="12" t="s">
        <v>73</v>
      </c>
      <c r="AY219" s="213" t="s">
        <v>168</v>
      </c>
    </row>
    <row r="220" spans="2:51" s="12" customFormat="1" ht="12">
      <c r="B220" s="203"/>
      <c r="C220" s="204"/>
      <c r="D220" s="200" t="s">
        <v>179</v>
      </c>
      <c r="E220" s="205" t="s">
        <v>21</v>
      </c>
      <c r="F220" s="206" t="s">
        <v>909</v>
      </c>
      <c r="G220" s="204"/>
      <c r="H220" s="207">
        <v>0.135</v>
      </c>
      <c r="I220" s="208"/>
      <c r="J220" s="204"/>
      <c r="K220" s="204"/>
      <c r="L220" s="209"/>
      <c r="M220" s="210"/>
      <c r="N220" s="211"/>
      <c r="O220" s="211"/>
      <c r="P220" s="211"/>
      <c r="Q220" s="211"/>
      <c r="R220" s="211"/>
      <c r="S220" s="211"/>
      <c r="T220" s="212"/>
      <c r="AT220" s="213" t="s">
        <v>179</v>
      </c>
      <c r="AU220" s="213" t="s">
        <v>81</v>
      </c>
      <c r="AV220" s="12" t="s">
        <v>81</v>
      </c>
      <c r="AW220" s="12" t="s">
        <v>34</v>
      </c>
      <c r="AX220" s="12" t="s">
        <v>73</v>
      </c>
      <c r="AY220" s="213" t="s">
        <v>168</v>
      </c>
    </row>
    <row r="221" spans="2:51" s="13" customFormat="1" ht="12">
      <c r="B221" s="214"/>
      <c r="C221" s="215"/>
      <c r="D221" s="200" t="s">
        <v>179</v>
      </c>
      <c r="E221" s="216" t="s">
        <v>21</v>
      </c>
      <c r="F221" s="217" t="s">
        <v>181</v>
      </c>
      <c r="G221" s="215"/>
      <c r="H221" s="218">
        <v>0.405</v>
      </c>
      <c r="I221" s="219"/>
      <c r="J221" s="215"/>
      <c r="K221" s="215"/>
      <c r="L221" s="220"/>
      <c r="M221" s="221"/>
      <c r="N221" s="222"/>
      <c r="O221" s="222"/>
      <c r="P221" s="222"/>
      <c r="Q221" s="222"/>
      <c r="R221" s="222"/>
      <c r="S221" s="222"/>
      <c r="T221" s="223"/>
      <c r="AT221" s="224" t="s">
        <v>179</v>
      </c>
      <c r="AU221" s="224" t="s">
        <v>81</v>
      </c>
      <c r="AV221" s="13" t="s">
        <v>89</v>
      </c>
      <c r="AW221" s="13" t="s">
        <v>34</v>
      </c>
      <c r="AX221" s="13" t="s">
        <v>79</v>
      </c>
      <c r="AY221" s="224" t="s">
        <v>168</v>
      </c>
    </row>
    <row r="222" spans="2:65" s="1" customFormat="1" ht="16.5" customHeight="1">
      <c r="B222" s="35"/>
      <c r="C222" s="187" t="s">
        <v>329</v>
      </c>
      <c r="D222" s="187" t="s">
        <v>170</v>
      </c>
      <c r="E222" s="188" t="s">
        <v>910</v>
      </c>
      <c r="F222" s="189" t="s">
        <v>911</v>
      </c>
      <c r="G222" s="190" t="s">
        <v>121</v>
      </c>
      <c r="H222" s="191">
        <v>6.3</v>
      </c>
      <c r="I222" s="192"/>
      <c r="J222" s="193">
        <f>ROUND(I222*H222,2)</f>
        <v>0</v>
      </c>
      <c r="K222" s="189" t="s">
        <v>198</v>
      </c>
      <c r="L222" s="39"/>
      <c r="M222" s="194" t="s">
        <v>21</v>
      </c>
      <c r="N222" s="195" t="s">
        <v>44</v>
      </c>
      <c r="O222" s="64"/>
      <c r="P222" s="196">
        <f>O222*H222</f>
        <v>0</v>
      </c>
      <c r="Q222" s="196">
        <v>0</v>
      </c>
      <c r="R222" s="196">
        <f>Q222*H222</f>
        <v>0</v>
      </c>
      <c r="S222" s="196">
        <v>0.07</v>
      </c>
      <c r="T222" s="197">
        <f>S222*H222</f>
        <v>0.441</v>
      </c>
      <c r="AR222" s="198" t="s">
        <v>175</v>
      </c>
      <c r="AT222" s="198" t="s">
        <v>170</v>
      </c>
      <c r="AU222" s="198" t="s">
        <v>81</v>
      </c>
      <c r="AY222" s="18" t="s">
        <v>168</v>
      </c>
      <c r="BE222" s="199">
        <f>IF(N222="základní",J222,0)</f>
        <v>0</v>
      </c>
      <c r="BF222" s="199">
        <f>IF(N222="snížená",J222,0)</f>
        <v>0</v>
      </c>
      <c r="BG222" s="199">
        <f>IF(N222="zákl. přenesená",J222,0)</f>
        <v>0</v>
      </c>
      <c r="BH222" s="199">
        <f>IF(N222="sníž. přenesená",J222,0)</f>
        <v>0</v>
      </c>
      <c r="BI222" s="199">
        <f>IF(N222="nulová",J222,0)</f>
        <v>0</v>
      </c>
      <c r="BJ222" s="18" t="s">
        <v>79</v>
      </c>
      <c r="BK222" s="199">
        <f>ROUND(I222*H222,2)</f>
        <v>0</v>
      </c>
      <c r="BL222" s="18" t="s">
        <v>175</v>
      </c>
      <c r="BM222" s="198" t="s">
        <v>912</v>
      </c>
    </row>
    <row r="223" spans="2:51" s="12" customFormat="1" ht="12">
      <c r="B223" s="203"/>
      <c r="C223" s="204"/>
      <c r="D223" s="200" t="s">
        <v>179</v>
      </c>
      <c r="E223" s="205" t="s">
        <v>21</v>
      </c>
      <c r="F223" s="206" t="s">
        <v>913</v>
      </c>
      <c r="G223" s="204"/>
      <c r="H223" s="207">
        <v>6.3</v>
      </c>
      <c r="I223" s="208"/>
      <c r="J223" s="204"/>
      <c r="K223" s="204"/>
      <c r="L223" s="209"/>
      <c r="M223" s="210"/>
      <c r="N223" s="211"/>
      <c r="O223" s="211"/>
      <c r="P223" s="211"/>
      <c r="Q223" s="211"/>
      <c r="R223" s="211"/>
      <c r="S223" s="211"/>
      <c r="T223" s="212"/>
      <c r="AT223" s="213" t="s">
        <v>179</v>
      </c>
      <c r="AU223" s="213" t="s">
        <v>81</v>
      </c>
      <c r="AV223" s="12" t="s">
        <v>81</v>
      </c>
      <c r="AW223" s="12" t="s">
        <v>34</v>
      </c>
      <c r="AX223" s="12" t="s">
        <v>79</v>
      </c>
      <c r="AY223" s="213" t="s">
        <v>168</v>
      </c>
    </row>
    <row r="224" spans="2:65" s="1" customFormat="1" ht="16.5" customHeight="1">
      <c r="B224" s="35"/>
      <c r="C224" s="187" t="s">
        <v>335</v>
      </c>
      <c r="D224" s="187" t="s">
        <v>170</v>
      </c>
      <c r="E224" s="188" t="s">
        <v>330</v>
      </c>
      <c r="F224" s="189" t="s">
        <v>331</v>
      </c>
      <c r="G224" s="190" t="s">
        <v>117</v>
      </c>
      <c r="H224" s="191">
        <v>220.16</v>
      </c>
      <c r="I224" s="192"/>
      <c r="J224" s="193">
        <f>ROUND(I224*H224,2)</f>
        <v>0</v>
      </c>
      <c r="K224" s="189" t="s">
        <v>198</v>
      </c>
      <c r="L224" s="39"/>
      <c r="M224" s="194" t="s">
        <v>21</v>
      </c>
      <c r="N224" s="195" t="s">
        <v>44</v>
      </c>
      <c r="O224" s="64"/>
      <c r="P224" s="196">
        <f>O224*H224</f>
        <v>0</v>
      </c>
      <c r="Q224" s="196">
        <v>0</v>
      </c>
      <c r="R224" s="196">
        <f>Q224*H224</f>
        <v>0</v>
      </c>
      <c r="S224" s="196">
        <v>0</v>
      </c>
      <c r="T224" s="197">
        <f>S224*H224</f>
        <v>0</v>
      </c>
      <c r="AR224" s="198" t="s">
        <v>175</v>
      </c>
      <c r="AT224" s="198" t="s">
        <v>170</v>
      </c>
      <c r="AU224" s="198" t="s">
        <v>81</v>
      </c>
      <c r="AY224" s="18" t="s">
        <v>168</v>
      </c>
      <c r="BE224" s="199">
        <f>IF(N224="základní",J224,0)</f>
        <v>0</v>
      </c>
      <c r="BF224" s="199">
        <f>IF(N224="snížená",J224,0)</f>
        <v>0</v>
      </c>
      <c r="BG224" s="199">
        <f>IF(N224="zákl. přenesená",J224,0)</f>
        <v>0</v>
      </c>
      <c r="BH224" s="199">
        <f>IF(N224="sníž. přenesená",J224,0)</f>
        <v>0</v>
      </c>
      <c r="BI224" s="199">
        <f>IF(N224="nulová",J224,0)</f>
        <v>0</v>
      </c>
      <c r="BJ224" s="18" t="s">
        <v>79</v>
      </c>
      <c r="BK224" s="199">
        <f>ROUND(I224*H224,2)</f>
        <v>0</v>
      </c>
      <c r="BL224" s="18" t="s">
        <v>175</v>
      </c>
      <c r="BM224" s="198" t="s">
        <v>914</v>
      </c>
    </row>
    <row r="225" spans="2:47" s="1" customFormat="1" ht="39">
      <c r="B225" s="35"/>
      <c r="C225" s="36"/>
      <c r="D225" s="200" t="s">
        <v>177</v>
      </c>
      <c r="E225" s="36"/>
      <c r="F225" s="201" t="s">
        <v>333</v>
      </c>
      <c r="G225" s="36"/>
      <c r="H225" s="36"/>
      <c r="I225" s="117"/>
      <c r="J225" s="36"/>
      <c r="K225" s="36"/>
      <c r="L225" s="39"/>
      <c r="M225" s="202"/>
      <c r="N225" s="64"/>
      <c r="O225" s="64"/>
      <c r="P225" s="64"/>
      <c r="Q225" s="64"/>
      <c r="R225" s="64"/>
      <c r="S225" s="64"/>
      <c r="T225" s="65"/>
      <c r="AT225" s="18" t="s">
        <v>177</v>
      </c>
      <c r="AU225" s="18" t="s">
        <v>81</v>
      </c>
    </row>
    <row r="226" spans="2:51" s="15" customFormat="1" ht="12">
      <c r="B226" s="236"/>
      <c r="C226" s="237"/>
      <c r="D226" s="200" t="s">
        <v>179</v>
      </c>
      <c r="E226" s="238" t="s">
        <v>21</v>
      </c>
      <c r="F226" s="239" t="s">
        <v>636</v>
      </c>
      <c r="G226" s="237"/>
      <c r="H226" s="238" t="s">
        <v>21</v>
      </c>
      <c r="I226" s="240"/>
      <c r="J226" s="237"/>
      <c r="K226" s="237"/>
      <c r="L226" s="241"/>
      <c r="M226" s="242"/>
      <c r="N226" s="243"/>
      <c r="O226" s="243"/>
      <c r="P226" s="243"/>
      <c r="Q226" s="243"/>
      <c r="R226" s="243"/>
      <c r="S226" s="243"/>
      <c r="T226" s="244"/>
      <c r="AT226" s="245" t="s">
        <v>179</v>
      </c>
      <c r="AU226" s="245" t="s">
        <v>81</v>
      </c>
      <c r="AV226" s="15" t="s">
        <v>79</v>
      </c>
      <c r="AW226" s="15" t="s">
        <v>34</v>
      </c>
      <c r="AX226" s="15" t="s">
        <v>73</v>
      </c>
      <c r="AY226" s="245" t="s">
        <v>168</v>
      </c>
    </row>
    <row r="227" spans="2:51" s="12" customFormat="1" ht="12">
      <c r="B227" s="203"/>
      <c r="C227" s="204"/>
      <c r="D227" s="200" t="s">
        <v>179</v>
      </c>
      <c r="E227" s="205" t="s">
        <v>21</v>
      </c>
      <c r="F227" s="206" t="s">
        <v>915</v>
      </c>
      <c r="G227" s="204"/>
      <c r="H227" s="207">
        <v>206.38</v>
      </c>
      <c r="I227" s="208"/>
      <c r="J227" s="204"/>
      <c r="K227" s="204"/>
      <c r="L227" s="209"/>
      <c r="M227" s="210"/>
      <c r="N227" s="211"/>
      <c r="O227" s="211"/>
      <c r="P227" s="211"/>
      <c r="Q227" s="211"/>
      <c r="R227" s="211"/>
      <c r="S227" s="211"/>
      <c r="T227" s="212"/>
      <c r="AT227" s="213" t="s">
        <v>179</v>
      </c>
      <c r="AU227" s="213" t="s">
        <v>81</v>
      </c>
      <c r="AV227" s="12" t="s">
        <v>81</v>
      </c>
      <c r="AW227" s="12" t="s">
        <v>34</v>
      </c>
      <c r="AX227" s="12" t="s">
        <v>73</v>
      </c>
      <c r="AY227" s="213" t="s">
        <v>168</v>
      </c>
    </row>
    <row r="228" spans="2:51" s="12" customFormat="1" ht="12">
      <c r="B228" s="203"/>
      <c r="C228" s="204"/>
      <c r="D228" s="200" t="s">
        <v>179</v>
      </c>
      <c r="E228" s="205" t="s">
        <v>21</v>
      </c>
      <c r="F228" s="206" t="s">
        <v>860</v>
      </c>
      <c r="G228" s="204"/>
      <c r="H228" s="207">
        <v>13.78</v>
      </c>
      <c r="I228" s="208"/>
      <c r="J228" s="204"/>
      <c r="K228" s="204"/>
      <c r="L228" s="209"/>
      <c r="M228" s="210"/>
      <c r="N228" s="211"/>
      <c r="O228" s="211"/>
      <c r="P228" s="211"/>
      <c r="Q228" s="211"/>
      <c r="R228" s="211"/>
      <c r="S228" s="211"/>
      <c r="T228" s="212"/>
      <c r="AT228" s="213" t="s">
        <v>179</v>
      </c>
      <c r="AU228" s="213" t="s">
        <v>81</v>
      </c>
      <c r="AV228" s="12" t="s">
        <v>81</v>
      </c>
      <c r="AW228" s="12" t="s">
        <v>34</v>
      </c>
      <c r="AX228" s="12" t="s">
        <v>73</v>
      </c>
      <c r="AY228" s="213" t="s">
        <v>168</v>
      </c>
    </row>
    <row r="229" spans="2:51" s="13" customFormat="1" ht="12">
      <c r="B229" s="214"/>
      <c r="C229" s="215"/>
      <c r="D229" s="200" t="s">
        <v>179</v>
      </c>
      <c r="E229" s="216" t="s">
        <v>21</v>
      </c>
      <c r="F229" s="217" t="s">
        <v>181</v>
      </c>
      <c r="G229" s="215"/>
      <c r="H229" s="218">
        <v>220.16</v>
      </c>
      <c r="I229" s="219"/>
      <c r="J229" s="215"/>
      <c r="K229" s="215"/>
      <c r="L229" s="220"/>
      <c r="M229" s="221"/>
      <c r="N229" s="222"/>
      <c r="O229" s="222"/>
      <c r="P229" s="222"/>
      <c r="Q229" s="222"/>
      <c r="R229" s="222"/>
      <c r="S229" s="222"/>
      <c r="T229" s="223"/>
      <c r="AT229" s="224" t="s">
        <v>179</v>
      </c>
      <c r="AU229" s="224" t="s">
        <v>81</v>
      </c>
      <c r="AV229" s="13" t="s">
        <v>89</v>
      </c>
      <c r="AW229" s="13" t="s">
        <v>34</v>
      </c>
      <c r="AX229" s="13" t="s">
        <v>79</v>
      </c>
      <c r="AY229" s="224" t="s">
        <v>168</v>
      </c>
    </row>
    <row r="230" spans="2:65" s="1" customFormat="1" ht="16.5" customHeight="1">
      <c r="B230" s="35"/>
      <c r="C230" s="187" t="s">
        <v>340</v>
      </c>
      <c r="D230" s="187" t="s">
        <v>170</v>
      </c>
      <c r="E230" s="188" t="s">
        <v>336</v>
      </c>
      <c r="F230" s="189" t="s">
        <v>337</v>
      </c>
      <c r="G230" s="190" t="s">
        <v>117</v>
      </c>
      <c r="H230" s="191">
        <v>660.48</v>
      </c>
      <c r="I230" s="192"/>
      <c r="J230" s="193">
        <f>ROUND(I230*H230,2)</f>
        <v>0</v>
      </c>
      <c r="K230" s="189" t="s">
        <v>198</v>
      </c>
      <c r="L230" s="39"/>
      <c r="M230" s="194" t="s">
        <v>21</v>
      </c>
      <c r="N230" s="195" t="s">
        <v>44</v>
      </c>
      <c r="O230" s="64"/>
      <c r="P230" s="196">
        <f>O230*H230</f>
        <v>0</v>
      </c>
      <c r="Q230" s="196">
        <v>0</v>
      </c>
      <c r="R230" s="196">
        <f>Q230*H230</f>
        <v>0</v>
      </c>
      <c r="S230" s="196">
        <v>0</v>
      </c>
      <c r="T230" s="197">
        <f>S230*H230</f>
        <v>0</v>
      </c>
      <c r="AR230" s="198" t="s">
        <v>175</v>
      </c>
      <c r="AT230" s="198" t="s">
        <v>170</v>
      </c>
      <c r="AU230" s="198" t="s">
        <v>81</v>
      </c>
      <c r="AY230" s="18" t="s">
        <v>168</v>
      </c>
      <c r="BE230" s="199">
        <f>IF(N230="základní",J230,0)</f>
        <v>0</v>
      </c>
      <c r="BF230" s="199">
        <f>IF(N230="snížená",J230,0)</f>
        <v>0</v>
      </c>
      <c r="BG230" s="199">
        <f>IF(N230="zákl. přenesená",J230,0)</f>
        <v>0</v>
      </c>
      <c r="BH230" s="199">
        <f>IF(N230="sníž. přenesená",J230,0)</f>
        <v>0</v>
      </c>
      <c r="BI230" s="199">
        <f>IF(N230="nulová",J230,0)</f>
        <v>0</v>
      </c>
      <c r="BJ230" s="18" t="s">
        <v>79</v>
      </c>
      <c r="BK230" s="199">
        <f>ROUND(I230*H230,2)</f>
        <v>0</v>
      </c>
      <c r="BL230" s="18" t="s">
        <v>175</v>
      </c>
      <c r="BM230" s="198" t="s">
        <v>916</v>
      </c>
    </row>
    <row r="231" spans="2:47" s="1" customFormat="1" ht="39">
      <c r="B231" s="35"/>
      <c r="C231" s="36"/>
      <c r="D231" s="200" t="s">
        <v>177</v>
      </c>
      <c r="E231" s="36"/>
      <c r="F231" s="201" t="s">
        <v>333</v>
      </c>
      <c r="G231" s="36"/>
      <c r="H231" s="36"/>
      <c r="I231" s="117"/>
      <c r="J231" s="36"/>
      <c r="K231" s="36"/>
      <c r="L231" s="39"/>
      <c r="M231" s="202"/>
      <c r="N231" s="64"/>
      <c r="O231" s="64"/>
      <c r="P231" s="64"/>
      <c r="Q231" s="64"/>
      <c r="R231" s="64"/>
      <c r="S231" s="64"/>
      <c r="T231" s="65"/>
      <c r="AT231" s="18" t="s">
        <v>177</v>
      </c>
      <c r="AU231" s="18" t="s">
        <v>81</v>
      </c>
    </row>
    <row r="232" spans="2:51" s="12" customFormat="1" ht="12">
      <c r="B232" s="203"/>
      <c r="C232" s="204"/>
      <c r="D232" s="200" t="s">
        <v>179</v>
      </c>
      <c r="E232" s="205" t="s">
        <v>21</v>
      </c>
      <c r="F232" s="206" t="s">
        <v>917</v>
      </c>
      <c r="G232" s="204"/>
      <c r="H232" s="207">
        <v>660.48</v>
      </c>
      <c r="I232" s="208"/>
      <c r="J232" s="204"/>
      <c r="K232" s="204"/>
      <c r="L232" s="209"/>
      <c r="M232" s="210"/>
      <c r="N232" s="211"/>
      <c r="O232" s="211"/>
      <c r="P232" s="211"/>
      <c r="Q232" s="211"/>
      <c r="R232" s="211"/>
      <c r="S232" s="211"/>
      <c r="T232" s="212"/>
      <c r="AT232" s="213" t="s">
        <v>179</v>
      </c>
      <c r="AU232" s="213" t="s">
        <v>81</v>
      </c>
      <c r="AV232" s="12" t="s">
        <v>81</v>
      </c>
      <c r="AW232" s="12" t="s">
        <v>34</v>
      </c>
      <c r="AX232" s="12" t="s">
        <v>79</v>
      </c>
      <c r="AY232" s="213" t="s">
        <v>168</v>
      </c>
    </row>
    <row r="233" spans="2:65" s="1" customFormat="1" ht="24" customHeight="1">
      <c r="B233" s="35"/>
      <c r="C233" s="187" t="s">
        <v>249</v>
      </c>
      <c r="D233" s="187" t="s">
        <v>170</v>
      </c>
      <c r="E233" s="188" t="s">
        <v>363</v>
      </c>
      <c r="F233" s="189" t="s">
        <v>364</v>
      </c>
      <c r="G233" s="190" t="s">
        <v>191</v>
      </c>
      <c r="H233" s="191">
        <v>100</v>
      </c>
      <c r="I233" s="192"/>
      <c r="J233" s="193">
        <f>ROUND(I233*H233,2)</f>
        <v>0</v>
      </c>
      <c r="K233" s="189" t="s">
        <v>198</v>
      </c>
      <c r="L233" s="39"/>
      <c r="M233" s="194" t="s">
        <v>21</v>
      </c>
      <c r="N233" s="195" t="s">
        <v>44</v>
      </c>
      <c r="O233" s="64"/>
      <c r="P233" s="196">
        <f>O233*H233</f>
        <v>0</v>
      </c>
      <c r="Q233" s="196">
        <v>0</v>
      </c>
      <c r="R233" s="196">
        <f>Q233*H233</f>
        <v>0</v>
      </c>
      <c r="S233" s="196">
        <v>0</v>
      </c>
      <c r="T233" s="197">
        <f>S233*H233</f>
        <v>0</v>
      </c>
      <c r="AR233" s="198" t="s">
        <v>175</v>
      </c>
      <c r="AT233" s="198" t="s">
        <v>170</v>
      </c>
      <c r="AU233" s="198" t="s">
        <v>81</v>
      </c>
      <c r="AY233" s="18" t="s">
        <v>168</v>
      </c>
      <c r="BE233" s="199">
        <f>IF(N233="základní",J233,0)</f>
        <v>0</v>
      </c>
      <c r="BF233" s="199">
        <f>IF(N233="snížená",J233,0)</f>
        <v>0</v>
      </c>
      <c r="BG233" s="199">
        <f>IF(N233="zákl. přenesená",J233,0)</f>
        <v>0</v>
      </c>
      <c r="BH233" s="199">
        <f>IF(N233="sníž. přenesená",J233,0)</f>
        <v>0</v>
      </c>
      <c r="BI233" s="199">
        <f>IF(N233="nulová",J233,0)</f>
        <v>0</v>
      </c>
      <c r="BJ233" s="18" t="s">
        <v>79</v>
      </c>
      <c r="BK233" s="199">
        <f>ROUND(I233*H233,2)</f>
        <v>0</v>
      </c>
      <c r="BL233" s="18" t="s">
        <v>175</v>
      </c>
      <c r="BM233" s="198" t="s">
        <v>918</v>
      </c>
    </row>
    <row r="234" spans="2:51" s="12" customFormat="1" ht="12">
      <c r="B234" s="203"/>
      <c r="C234" s="204"/>
      <c r="D234" s="200" t="s">
        <v>179</v>
      </c>
      <c r="E234" s="205" t="s">
        <v>21</v>
      </c>
      <c r="F234" s="206" t="s">
        <v>230</v>
      </c>
      <c r="G234" s="204"/>
      <c r="H234" s="207">
        <v>100</v>
      </c>
      <c r="I234" s="208"/>
      <c r="J234" s="204"/>
      <c r="K234" s="204"/>
      <c r="L234" s="209"/>
      <c r="M234" s="210"/>
      <c r="N234" s="211"/>
      <c r="O234" s="211"/>
      <c r="P234" s="211"/>
      <c r="Q234" s="211"/>
      <c r="R234" s="211"/>
      <c r="S234" s="211"/>
      <c r="T234" s="212"/>
      <c r="AT234" s="213" t="s">
        <v>179</v>
      </c>
      <c r="AU234" s="213" t="s">
        <v>81</v>
      </c>
      <c r="AV234" s="12" t="s">
        <v>81</v>
      </c>
      <c r="AW234" s="12" t="s">
        <v>34</v>
      </c>
      <c r="AX234" s="12" t="s">
        <v>79</v>
      </c>
      <c r="AY234" s="213" t="s">
        <v>168</v>
      </c>
    </row>
    <row r="235" spans="2:65" s="1" customFormat="1" ht="16.5" customHeight="1">
      <c r="B235" s="35"/>
      <c r="C235" s="187" t="s">
        <v>351</v>
      </c>
      <c r="D235" s="187" t="s">
        <v>170</v>
      </c>
      <c r="E235" s="188" t="s">
        <v>372</v>
      </c>
      <c r="F235" s="189" t="s">
        <v>373</v>
      </c>
      <c r="G235" s="190" t="s">
        <v>121</v>
      </c>
      <c r="H235" s="191">
        <v>75</v>
      </c>
      <c r="I235" s="192"/>
      <c r="J235" s="193">
        <f>ROUND(I235*H235,2)</f>
        <v>0</v>
      </c>
      <c r="K235" s="189" t="s">
        <v>198</v>
      </c>
      <c r="L235" s="39"/>
      <c r="M235" s="194" t="s">
        <v>21</v>
      </c>
      <c r="N235" s="195" t="s">
        <v>44</v>
      </c>
      <c r="O235" s="64"/>
      <c r="P235" s="196">
        <f>O235*H235</f>
        <v>0</v>
      </c>
      <c r="Q235" s="196">
        <v>0</v>
      </c>
      <c r="R235" s="196">
        <f>Q235*H235</f>
        <v>0</v>
      </c>
      <c r="S235" s="196">
        <v>0.001</v>
      </c>
      <c r="T235" s="197">
        <f>S235*H235</f>
        <v>0.075</v>
      </c>
      <c r="AR235" s="198" t="s">
        <v>175</v>
      </c>
      <c r="AT235" s="198" t="s">
        <v>170</v>
      </c>
      <c r="AU235" s="198" t="s">
        <v>81</v>
      </c>
      <c r="AY235" s="18" t="s">
        <v>168</v>
      </c>
      <c r="BE235" s="199">
        <f>IF(N235="základní",J235,0)</f>
        <v>0</v>
      </c>
      <c r="BF235" s="199">
        <f>IF(N235="snížená",J235,0)</f>
        <v>0</v>
      </c>
      <c r="BG235" s="199">
        <f>IF(N235="zákl. přenesená",J235,0)</f>
        <v>0</v>
      </c>
      <c r="BH235" s="199">
        <f>IF(N235="sníž. přenesená",J235,0)</f>
        <v>0</v>
      </c>
      <c r="BI235" s="199">
        <f>IF(N235="nulová",J235,0)</f>
        <v>0</v>
      </c>
      <c r="BJ235" s="18" t="s">
        <v>79</v>
      </c>
      <c r="BK235" s="199">
        <f>ROUND(I235*H235,2)</f>
        <v>0</v>
      </c>
      <c r="BL235" s="18" t="s">
        <v>175</v>
      </c>
      <c r="BM235" s="198" t="s">
        <v>919</v>
      </c>
    </row>
    <row r="236" spans="2:51" s="12" customFormat="1" ht="12">
      <c r="B236" s="203"/>
      <c r="C236" s="204"/>
      <c r="D236" s="200" t="s">
        <v>179</v>
      </c>
      <c r="E236" s="205" t="s">
        <v>21</v>
      </c>
      <c r="F236" s="206" t="s">
        <v>375</v>
      </c>
      <c r="G236" s="204"/>
      <c r="H236" s="207">
        <v>75</v>
      </c>
      <c r="I236" s="208"/>
      <c r="J236" s="204"/>
      <c r="K236" s="204"/>
      <c r="L236" s="209"/>
      <c r="M236" s="210"/>
      <c r="N236" s="211"/>
      <c r="O236" s="211"/>
      <c r="P236" s="211"/>
      <c r="Q236" s="211"/>
      <c r="R236" s="211"/>
      <c r="S236" s="211"/>
      <c r="T236" s="212"/>
      <c r="AT236" s="213" t="s">
        <v>179</v>
      </c>
      <c r="AU236" s="213" t="s">
        <v>81</v>
      </c>
      <c r="AV236" s="12" t="s">
        <v>81</v>
      </c>
      <c r="AW236" s="12" t="s">
        <v>34</v>
      </c>
      <c r="AX236" s="12" t="s">
        <v>79</v>
      </c>
      <c r="AY236" s="213" t="s">
        <v>168</v>
      </c>
    </row>
    <row r="237" spans="2:65" s="1" customFormat="1" ht="16.5" customHeight="1">
      <c r="B237" s="35"/>
      <c r="C237" s="187" t="s">
        <v>357</v>
      </c>
      <c r="D237" s="187" t="s">
        <v>170</v>
      </c>
      <c r="E237" s="188" t="s">
        <v>377</v>
      </c>
      <c r="F237" s="189" t="s">
        <v>378</v>
      </c>
      <c r="G237" s="190" t="s">
        <v>121</v>
      </c>
      <c r="H237" s="191">
        <v>25</v>
      </c>
      <c r="I237" s="192"/>
      <c r="J237" s="193">
        <f>ROUND(I237*H237,2)</f>
        <v>0</v>
      </c>
      <c r="K237" s="189" t="s">
        <v>198</v>
      </c>
      <c r="L237" s="39"/>
      <c r="M237" s="194" t="s">
        <v>21</v>
      </c>
      <c r="N237" s="195" t="s">
        <v>44</v>
      </c>
      <c r="O237" s="64"/>
      <c r="P237" s="196">
        <f>O237*H237</f>
        <v>0</v>
      </c>
      <c r="Q237" s="196">
        <v>0</v>
      </c>
      <c r="R237" s="196">
        <f>Q237*H237</f>
        <v>0</v>
      </c>
      <c r="S237" s="196">
        <v>0.002</v>
      </c>
      <c r="T237" s="197">
        <f>S237*H237</f>
        <v>0.05</v>
      </c>
      <c r="AR237" s="198" t="s">
        <v>175</v>
      </c>
      <c r="AT237" s="198" t="s">
        <v>170</v>
      </c>
      <c r="AU237" s="198" t="s">
        <v>81</v>
      </c>
      <c r="AY237" s="18" t="s">
        <v>168</v>
      </c>
      <c r="BE237" s="199">
        <f>IF(N237="základní",J237,0)</f>
        <v>0</v>
      </c>
      <c r="BF237" s="199">
        <f>IF(N237="snížená",J237,0)</f>
        <v>0</v>
      </c>
      <c r="BG237" s="199">
        <f>IF(N237="zákl. přenesená",J237,0)</f>
        <v>0</v>
      </c>
      <c r="BH237" s="199">
        <f>IF(N237="sníž. přenesená",J237,0)</f>
        <v>0</v>
      </c>
      <c r="BI237" s="199">
        <f>IF(N237="nulová",J237,0)</f>
        <v>0</v>
      </c>
      <c r="BJ237" s="18" t="s">
        <v>79</v>
      </c>
      <c r="BK237" s="199">
        <f>ROUND(I237*H237,2)</f>
        <v>0</v>
      </c>
      <c r="BL237" s="18" t="s">
        <v>175</v>
      </c>
      <c r="BM237" s="198" t="s">
        <v>920</v>
      </c>
    </row>
    <row r="238" spans="2:51" s="12" customFormat="1" ht="12">
      <c r="B238" s="203"/>
      <c r="C238" s="204"/>
      <c r="D238" s="200" t="s">
        <v>179</v>
      </c>
      <c r="E238" s="205" t="s">
        <v>21</v>
      </c>
      <c r="F238" s="206" t="s">
        <v>380</v>
      </c>
      <c r="G238" s="204"/>
      <c r="H238" s="207">
        <v>25</v>
      </c>
      <c r="I238" s="208"/>
      <c r="J238" s="204"/>
      <c r="K238" s="204"/>
      <c r="L238" s="209"/>
      <c r="M238" s="210"/>
      <c r="N238" s="211"/>
      <c r="O238" s="211"/>
      <c r="P238" s="211"/>
      <c r="Q238" s="211"/>
      <c r="R238" s="211"/>
      <c r="S238" s="211"/>
      <c r="T238" s="212"/>
      <c r="AT238" s="213" t="s">
        <v>179</v>
      </c>
      <c r="AU238" s="213" t="s">
        <v>81</v>
      </c>
      <c r="AV238" s="12" t="s">
        <v>81</v>
      </c>
      <c r="AW238" s="12" t="s">
        <v>34</v>
      </c>
      <c r="AX238" s="12" t="s">
        <v>79</v>
      </c>
      <c r="AY238" s="213" t="s">
        <v>168</v>
      </c>
    </row>
    <row r="239" spans="2:65" s="1" customFormat="1" ht="16.5" customHeight="1">
      <c r="B239" s="35"/>
      <c r="C239" s="187" t="s">
        <v>362</v>
      </c>
      <c r="D239" s="187" t="s">
        <v>170</v>
      </c>
      <c r="E239" s="188" t="s">
        <v>382</v>
      </c>
      <c r="F239" s="189" t="s">
        <v>383</v>
      </c>
      <c r="G239" s="190" t="s">
        <v>121</v>
      </c>
      <c r="H239" s="191">
        <v>20</v>
      </c>
      <c r="I239" s="192"/>
      <c r="J239" s="193">
        <f>ROUND(I239*H239,2)</f>
        <v>0</v>
      </c>
      <c r="K239" s="189" t="s">
        <v>198</v>
      </c>
      <c r="L239" s="39"/>
      <c r="M239" s="194" t="s">
        <v>21</v>
      </c>
      <c r="N239" s="195" t="s">
        <v>44</v>
      </c>
      <c r="O239" s="64"/>
      <c r="P239" s="196">
        <f>O239*H239</f>
        <v>0</v>
      </c>
      <c r="Q239" s="196">
        <v>0</v>
      </c>
      <c r="R239" s="196">
        <f>Q239*H239</f>
        <v>0</v>
      </c>
      <c r="S239" s="196">
        <v>0.001</v>
      </c>
      <c r="T239" s="197">
        <f>S239*H239</f>
        <v>0.02</v>
      </c>
      <c r="AR239" s="198" t="s">
        <v>175</v>
      </c>
      <c r="AT239" s="198" t="s">
        <v>170</v>
      </c>
      <c r="AU239" s="198" t="s">
        <v>81</v>
      </c>
      <c r="AY239" s="18" t="s">
        <v>168</v>
      </c>
      <c r="BE239" s="199">
        <f>IF(N239="základní",J239,0)</f>
        <v>0</v>
      </c>
      <c r="BF239" s="199">
        <f>IF(N239="snížená",J239,0)</f>
        <v>0</v>
      </c>
      <c r="BG239" s="199">
        <f>IF(N239="zákl. přenesená",J239,0)</f>
        <v>0</v>
      </c>
      <c r="BH239" s="199">
        <f>IF(N239="sníž. přenesená",J239,0)</f>
        <v>0</v>
      </c>
      <c r="BI239" s="199">
        <f>IF(N239="nulová",J239,0)</f>
        <v>0</v>
      </c>
      <c r="BJ239" s="18" t="s">
        <v>79</v>
      </c>
      <c r="BK239" s="199">
        <f>ROUND(I239*H239,2)</f>
        <v>0</v>
      </c>
      <c r="BL239" s="18" t="s">
        <v>175</v>
      </c>
      <c r="BM239" s="198" t="s">
        <v>921</v>
      </c>
    </row>
    <row r="240" spans="2:51" s="12" customFormat="1" ht="12">
      <c r="B240" s="203"/>
      <c r="C240" s="204"/>
      <c r="D240" s="200" t="s">
        <v>179</v>
      </c>
      <c r="E240" s="205" t="s">
        <v>21</v>
      </c>
      <c r="F240" s="206" t="s">
        <v>385</v>
      </c>
      <c r="G240" s="204"/>
      <c r="H240" s="207">
        <v>20</v>
      </c>
      <c r="I240" s="208"/>
      <c r="J240" s="204"/>
      <c r="K240" s="204"/>
      <c r="L240" s="209"/>
      <c r="M240" s="210"/>
      <c r="N240" s="211"/>
      <c r="O240" s="211"/>
      <c r="P240" s="211"/>
      <c r="Q240" s="211"/>
      <c r="R240" s="211"/>
      <c r="S240" s="211"/>
      <c r="T240" s="212"/>
      <c r="AT240" s="213" t="s">
        <v>179</v>
      </c>
      <c r="AU240" s="213" t="s">
        <v>81</v>
      </c>
      <c r="AV240" s="12" t="s">
        <v>81</v>
      </c>
      <c r="AW240" s="12" t="s">
        <v>34</v>
      </c>
      <c r="AX240" s="12" t="s">
        <v>79</v>
      </c>
      <c r="AY240" s="213" t="s">
        <v>168</v>
      </c>
    </row>
    <row r="241" spans="2:65" s="1" customFormat="1" ht="24" customHeight="1">
      <c r="B241" s="35"/>
      <c r="C241" s="187" t="s">
        <v>366</v>
      </c>
      <c r="D241" s="187" t="s">
        <v>170</v>
      </c>
      <c r="E241" s="188" t="s">
        <v>393</v>
      </c>
      <c r="F241" s="189" t="s">
        <v>394</v>
      </c>
      <c r="G241" s="190" t="s">
        <v>121</v>
      </c>
      <c r="H241" s="191">
        <v>8.5</v>
      </c>
      <c r="I241" s="192"/>
      <c r="J241" s="193">
        <f>ROUND(I241*H241,2)</f>
        <v>0</v>
      </c>
      <c r="K241" s="189" t="s">
        <v>198</v>
      </c>
      <c r="L241" s="39"/>
      <c r="M241" s="194" t="s">
        <v>21</v>
      </c>
      <c r="N241" s="195" t="s">
        <v>44</v>
      </c>
      <c r="O241" s="64"/>
      <c r="P241" s="196">
        <f>O241*H241</f>
        <v>0</v>
      </c>
      <c r="Q241" s="196">
        <v>0.00107</v>
      </c>
      <c r="R241" s="196">
        <f>Q241*H241</f>
        <v>0.009095</v>
      </c>
      <c r="S241" s="196">
        <v>0.038</v>
      </c>
      <c r="T241" s="197">
        <f>S241*H241</f>
        <v>0.323</v>
      </c>
      <c r="AR241" s="198" t="s">
        <v>175</v>
      </c>
      <c r="AT241" s="198" t="s">
        <v>170</v>
      </c>
      <c r="AU241" s="198" t="s">
        <v>81</v>
      </c>
      <c r="AY241" s="18" t="s">
        <v>168</v>
      </c>
      <c r="BE241" s="199">
        <f>IF(N241="základní",J241,0)</f>
        <v>0</v>
      </c>
      <c r="BF241" s="199">
        <f>IF(N241="snížená",J241,0)</f>
        <v>0</v>
      </c>
      <c r="BG241" s="199">
        <f>IF(N241="zákl. přenesená",J241,0)</f>
        <v>0</v>
      </c>
      <c r="BH241" s="199">
        <f>IF(N241="sníž. přenesená",J241,0)</f>
        <v>0</v>
      </c>
      <c r="BI241" s="199">
        <f>IF(N241="nulová",J241,0)</f>
        <v>0</v>
      </c>
      <c r="BJ241" s="18" t="s">
        <v>79</v>
      </c>
      <c r="BK241" s="199">
        <f>ROUND(I241*H241,2)</f>
        <v>0</v>
      </c>
      <c r="BL241" s="18" t="s">
        <v>175</v>
      </c>
      <c r="BM241" s="198" t="s">
        <v>922</v>
      </c>
    </row>
    <row r="242" spans="2:47" s="1" customFormat="1" ht="48.75">
      <c r="B242" s="35"/>
      <c r="C242" s="36"/>
      <c r="D242" s="200" t="s">
        <v>177</v>
      </c>
      <c r="E242" s="36"/>
      <c r="F242" s="201" t="s">
        <v>390</v>
      </c>
      <c r="G242" s="36"/>
      <c r="H242" s="36"/>
      <c r="I242" s="117"/>
      <c r="J242" s="36"/>
      <c r="K242" s="36"/>
      <c r="L242" s="39"/>
      <c r="M242" s="202"/>
      <c r="N242" s="64"/>
      <c r="O242" s="64"/>
      <c r="P242" s="64"/>
      <c r="Q242" s="64"/>
      <c r="R242" s="64"/>
      <c r="S242" s="64"/>
      <c r="T242" s="65"/>
      <c r="AT242" s="18" t="s">
        <v>177</v>
      </c>
      <c r="AU242" s="18" t="s">
        <v>81</v>
      </c>
    </row>
    <row r="243" spans="2:51" s="12" customFormat="1" ht="12">
      <c r="B243" s="203"/>
      <c r="C243" s="204"/>
      <c r="D243" s="200" t="s">
        <v>179</v>
      </c>
      <c r="E243" s="205" t="s">
        <v>21</v>
      </c>
      <c r="F243" s="206" t="s">
        <v>923</v>
      </c>
      <c r="G243" s="204"/>
      <c r="H243" s="207">
        <v>8.5</v>
      </c>
      <c r="I243" s="208"/>
      <c r="J243" s="204"/>
      <c r="K243" s="204"/>
      <c r="L243" s="209"/>
      <c r="M243" s="210"/>
      <c r="N243" s="211"/>
      <c r="O243" s="211"/>
      <c r="P243" s="211"/>
      <c r="Q243" s="211"/>
      <c r="R243" s="211"/>
      <c r="S243" s="211"/>
      <c r="T243" s="212"/>
      <c r="AT243" s="213" t="s">
        <v>179</v>
      </c>
      <c r="AU243" s="213" t="s">
        <v>81</v>
      </c>
      <c r="AV243" s="12" t="s">
        <v>81</v>
      </c>
      <c r="AW243" s="12" t="s">
        <v>34</v>
      </c>
      <c r="AX243" s="12" t="s">
        <v>79</v>
      </c>
      <c r="AY243" s="213" t="s">
        <v>168</v>
      </c>
    </row>
    <row r="244" spans="2:65" s="1" customFormat="1" ht="24" customHeight="1">
      <c r="B244" s="35"/>
      <c r="C244" s="187" t="s">
        <v>371</v>
      </c>
      <c r="D244" s="187" t="s">
        <v>170</v>
      </c>
      <c r="E244" s="188" t="s">
        <v>924</v>
      </c>
      <c r="F244" s="189" t="s">
        <v>925</v>
      </c>
      <c r="G244" s="190" t="s">
        <v>121</v>
      </c>
      <c r="H244" s="191">
        <v>1.625</v>
      </c>
      <c r="I244" s="192"/>
      <c r="J244" s="193">
        <f>ROUND(I244*H244,2)</f>
        <v>0</v>
      </c>
      <c r="K244" s="189" t="s">
        <v>198</v>
      </c>
      <c r="L244" s="39"/>
      <c r="M244" s="194" t="s">
        <v>21</v>
      </c>
      <c r="N244" s="195" t="s">
        <v>44</v>
      </c>
      <c r="O244" s="64"/>
      <c r="P244" s="196">
        <f>O244*H244</f>
        <v>0</v>
      </c>
      <c r="Q244" s="196">
        <v>0.00122</v>
      </c>
      <c r="R244" s="196">
        <f>Q244*H244</f>
        <v>0.0019825</v>
      </c>
      <c r="S244" s="196">
        <v>0.07</v>
      </c>
      <c r="T244" s="197">
        <f>S244*H244</f>
        <v>0.11375000000000002</v>
      </c>
      <c r="AR244" s="198" t="s">
        <v>175</v>
      </c>
      <c r="AT244" s="198" t="s">
        <v>170</v>
      </c>
      <c r="AU244" s="198" t="s">
        <v>81</v>
      </c>
      <c r="AY244" s="18" t="s">
        <v>168</v>
      </c>
      <c r="BE244" s="199">
        <f>IF(N244="základní",J244,0)</f>
        <v>0</v>
      </c>
      <c r="BF244" s="199">
        <f>IF(N244="snížená",J244,0)</f>
        <v>0</v>
      </c>
      <c r="BG244" s="199">
        <f>IF(N244="zákl. přenesená",J244,0)</f>
        <v>0</v>
      </c>
      <c r="BH244" s="199">
        <f>IF(N244="sníž. přenesená",J244,0)</f>
        <v>0</v>
      </c>
      <c r="BI244" s="199">
        <f>IF(N244="nulová",J244,0)</f>
        <v>0</v>
      </c>
      <c r="BJ244" s="18" t="s">
        <v>79</v>
      </c>
      <c r="BK244" s="199">
        <f>ROUND(I244*H244,2)</f>
        <v>0</v>
      </c>
      <c r="BL244" s="18" t="s">
        <v>175</v>
      </c>
      <c r="BM244" s="198" t="s">
        <v>926</v>
      </c>
    </row>
    <row r="245" spans="2:47" s="1" customFormat="1" ht="48.75">
      <c r="B245" s="35"/>
      <c r="C245" s="36"/>
      <c r="D245" s="200" t="s">
        <v>177</v>
      </c>
      <c r="E245" s="36"/>
      <c r="F245" s="201" t="s">
        <v>390</v>
      </c>
      <c r="G245" s="36"/>
      <c r="H245" s="36"/>
      <c r="I245" s="117"/>
      <c r="J245" s="36"/>
      <c r="K245" s="36"/>
      <c r="L245" s="39"/>
      <c r="M245" s="202"/>
      <c r="N245" s="64"/>
      <c r="O245" s="64"/>
      <c r="P245" s="64"/>
      <c r="Q245" s="64"/>
      <c r="R245" s="64"/>
      <c r="S245" s="64"/>
      <c r="T245" s="65"/>
      <c r="AT245" s="18" t="s">
        <v>177</v>
      </c>
      <c r="AU245" s="18" t="s">
        <v>81</v>
      </c>
    </row>
    <row r="246" spans="2:51" s="12" customFormat="1" ht="12">
      <c r="B246" s="203"/>
      <c r="C246" s="204"/>
      <c r="D246" s="200" t="s">
        <v>179</v>
      </c>
      <c r="E246" s="205" t="s">
        <v>21</v>
      </c>
      <c r="F246" s="206" t="s">
        <v>927</v>
      </c>
      <c r="G246" s="204"/>
      <c r="H246" s="207">
        <v>1.625</v>
      </c>
      <c r="I246" s="208"/>
      <c r="J246" s="204"/>
      <c r="K246" s="204"/>
      <c r="L246" s="209"/>
      <c r="M246" s="210"/>
      <c r="N246" s="211"/>
      <c r="O246" s="211"/>
      <c r="P246" s="211"/>
      <c r="Q246" s="211"/>
      <c r="R246" s="211"/>
      <c r="S246" s="211"/>
      <c r="T246" s="212"/>
      <c r="AT246" s="213" t="s">
        <v>179</v>
      </c>
      <c r="AU246" s="213" t="s">
        <v>81</v>
      </c>
      <c r="AV246" s="12" t="s">
        <v>81</v>
      </c>
      <c r="AW246" s="12" t="s">
        <v>34</v>
      </c>
      <c r="AX246" s="12" t="s">
        <v>79</v>
      </c>
      <c r="AY246" s="213" t="s">
        <v>168</v>
      </c>
    </row>
    <row r="247" spans="2:65" s="1" customFormat="1" ht="24" customHeight="1">
      <c r="B247" s="35"/>
      <c r="C247" s="187" t="s">
        <v>376</v>
      </c>
      <c r="D247" s="187" t="s">
        <v>170</v>
      </c>
      <c r="E247" s="188" t="s">
        <v>928</v>
      </c>
      <c r="F247" s="189" t="s">
        <v>929</v>
      </c>
      <c r="G247" s="190" t="s">
        <v>121</v>
      </c>
      <c r="H247" s="191">
        <v>1.548</v>
      </c>
      <c r="I247" s="192"/>
      <c r="J247" s="193">
        <f>ROUND(I247*H247,2)</f>
        <v>0</v>
      </c>
      <c r="K247" s="189" t="s">
        <v>198</v>
      </c>
      <c r="L247" s="39"/>
      <c r="M247" s="194" t="s">
        <v>21</v>
      </c>
      <c r="N247" s="195" t="s">
        <v>44</v>
      </c>
      <c r="O247" s="64"/>
      <c r="P247" s="196">
        <f>O247*H247</f>
        <v>0</v>
      </c>
      <c r="Q247" s="196">
        <v>0.00115</v>
      </c>
      <c r="R247" s="196">
        <f>Q247*H247</f>
        <v>0.0017802</v>
      </c>
      <c r="S247" s="196">
        <v>0.031</v>
      </c>
      <c r="T247" s="197">
        <f>S247*H247</f>
        <v>0.047988</v>
      </c>
      <c r="AR247" s="198" t="s">
        <v>175</v>
      </c>
      <c r="AT247" s="198" t="s">
        <v>170</v>
      </c>
      <c r="AU247" s="198" t="s">
        <v>81</v>
      </c>
      <c r="AY247" s="18" t="s">
        <v>168</v>
      </c>
      <c r="BE247" s="199">
        <f>IF(N247="základní",J247,0)</f>
        <v>0</v>
      </c>
      <c r="BF247" s="199">
        <f>IF(N247="snížená",J247,0)</f>
        <v>0</v>
      </c>
      <c r="BG247" s="199">
        <f>IF(N247="zákl. přenesená",J247,0)</f>
        <v>0</v>
      </c>
      <c r="BH247" s="199">
        <f>IF(N247="sníž. přenesená",J247,0)</f>
        <v>0</v>
      </c>
      <c r="BI247" s="199">
        <f>IF(N247="nulová",J247,0)</f>
        <v>0</v>
      </c>
      <c r="BJ247" s="18" t="s">
        <v>79</v>
      </c>
      <c r="BK247" s="199">
        <f>ROUND(I247*H247,2)</f>
        <v>0</v>
      </c>
      <c r="BL247" s="18" t="s">
        <v>175</v>
      </c>
      <c r="BM247" s="198" t="s">
        <v>930</v>
      </c>
    </row>
    <row r="248" spans="2:47" s="1" customFormat="1" ht="48.75">
      <c r="B248" s="35"/>
      <c r="C248" s="36"/>
      <c r="D248" s="200" t="s">
        <v>177</v>
      </c>
      <c r="E248" s="36"/>
      <c r="F248" s="201" t="s">
        <v>390</v>
      </c>
      <c r="G248" s="36"/>
      <c r="H248" s="36"/>
      <c r="I248" s="117"/>
      <c r="J248" s="36"/>
      <c r="K248" s="36"/>
      <c r="L248" s="39"/>
      <c r="M248" s="202"/>
      <c r="N248" s="64"/>
      <c r="O248" s="64"/>
      <c r="P248" s="64"/>
      <c r="Q248" s="64"/>
      <c r="R248" s="64"/>
      <c r="S248" s="64"/>
      <c r="T248" s="65"/>
      <c r="AT248" s="18" t="s">
        <v>177</v>
      </c>
      <c r="AU248" s="18" t="s">
        <v>81</v>
      </c>
    </row>
    <row r="249" spans="2:51" s="12" customFormat="1" ht="12">
      <c r="B249" s="203"/>
      <c r="C249" s="204"/>
      <c r="D249" s="200" t="s">
        <v>179</v>
      </c>
      <c r="E249" s="205" t="s">
        <v>21</v>
      </c>
      <c r="F249" s="206" t="s">
        <v>931</v>
      </c>
      <c r="G249" s="204"/>
      <c r="H249" s="207">
        <v>1.548</v>
      </c>
      <c r="I249" s="208"/>
      <c r="J249" s="204"/>
      <c r="K249" s="204"/>
      <c r="L249" s="209"/>
      <c r="M249" s="210"/>
      <c r="N249" s="211"/>
      <c r="O249" s="211"/>
      <c r="P249" s="211"/>
      <c r="Q249" s="211"/>
      <c r="R249" s="211"/>
      <c r="S249" s="211"/>
      <c r="T249" s="212"/>
      <c r="AT249" s="213" t="s">
        <v>179</v>
      </c>
      <c r="AU249" s="213" t="s">
        <v>81</v>
      </c>
      <c r="AV249" s="12" t="s">
        <v>81</v>
      </c>
      <c r="AW249" s="12" t="s">
        <v>34</v>
      </c>
      <c r="AX249" s="12" t="s">
        <v>79</v>
      </c>
      <c r="AY249" s="213" t="s">
        <v>168</v>
      </c>
    </row>
    <row r="250" spans="2:65" s="1" customFormat="1" ht="24" customHeight="1">
      <c r="B250" s="35"/>
      <c r="C250" s="187" t="s">
        <v>381</v>
      </c>
      <c r="D250" s="187" t="s">
        <v>170</v>
      </c>
      <c r="E250" s="188" t="s">
        <v>932</v>
      </c>
      <c r="F250" s="189" t="s">
        <v>933</v>
      </c>
      <c r="G250" s="190" t="s">
        <v>121</v>
      </c>
      <c r="H250" s="191">
        <v>9.9</v>
      </c>
      <c r="I250" s="192"/>
      <c r="J250" s="193">
        <f>ROUND(I250*H250,2)</f>
        <v>0</v>
      </c>
      <c r="K250" s="189" t="s">
        <v>198</v>
      </c>
      <c r="L250" s="39"/>
      <c r="M250" s="194" t="s">
        <v>21</v>
      </c>
      <c r="N250" s="195" t="s">
        <v>44</v>
      </c>
      <c r="O250" s="64"/>
      <c r="P250" s="196">
        <f>O250*H250</f>
        <v>0</v>
      </c>
      <c r="Q250" s="196">
        <v>0.0002</v>
      </c>
      <c r="R250" s="196">
        <f>Q250*H250</f>
        <v>0.00198</v>
      </c>
      <c r="S250" s="196">
        <v>0</v>
      </c>
      <c r="T250" s="197">
        <f>S250*H250</f>
        <v>0</v>
      </c>
      <c r="AR250" s="198" t="s">
        <v>175</v>
      </c>
      <c r="AT250" s="198" t="s">
        <v>170</v>
      </c>
      <c r="AU250" s="198" t="s">
        <v>81</v>
      </c>
      <c r="AY250" s="18" t="s">
        <v>168</v>
      </c>
      <c r="BE250" s="199">
        <f>IF(N250="základní",J250,0)</f>
        <v>0</v>
      </c>
      <c r="BF250" s="199">
        <f>IF(N250="snížená",J250,0)</f>
        <v>0</v>
      </c>
      <c r="BG250" s="199">
        <f>IF(N250="zákl. přenesená",J250,0)</f>
        <v>0</v>
      </c>
      <c r="BH250" s="199">
        <f>IF(N250="sníž. přenesená",J250,0)</f>
        <v>0</v>
      </c>
      <c r="BI250" s="199">
        <f>IF(N250="nulová",J250,0)</f>
        <v>0</v>
      </c>
      <c r="BJ250" s="18" t="s">
        <v>79</v>
      </c>
      <c r="BK250" s="199">
        <f>ROUND(I250*H250,2)</f>
        <v>0</v>
      </c>
      <c r="BL250" s="18" t="s">
        <v>175</v>
      </c>
      <c r="BM250" s="198" t="s">
        <v>934</v>
      </c>
    </row>
    <row r="251" spans="2:47" s="1" customFormat="1" ht="78">
      <c r="B251" s="35"/>
      <c r="C251" s="36"/>
      <c r="D251" s="200" t="s">
        <v>177</v>
      </c>
      <c r="E251" s="36"/>
      <c r="F251" s="201" t="s">
        <v>935</v>
      </c>
      <c r="G251" s="36"/>
      <c r="H251" s="36"/>
      <c r="I251" s="117"/>
      <c r="J251" s="36"/>
      <c r="K251" s="36"/>
      <c r="L251" s="39"/>
      <c r="M251" s="202"/>
      <c r="N251" s="64"/>
      <c r="O251" s="64"/>
      <c r="P251" s="64"/>
      <c r="Q251" s="64"/>
      <c r="R251" s="64"/>
      <c r="S251" s="64"/>
      <c r="T251" s="65"/>
      <c r="AT251" s="18" t="s">
        <v>177</v>
      </c>
      <c r="AU251" s="18" t="s">
        <v>81</v>
      </c>
    </row>
    <row r="252" spans="2:51" s="12" customFormat="1" ht="12">
      <c r="B252" s="203"/>
      <c r="C252" s="204"/>
      <c r="D252" s="200" t="s">
        <v>179</v>
      </c>
      <c r="E252" s="205" t="s">
        <v>21</v>
      </c>
      <c r="F252" s="206" t="s">
        <v>936</v>
      </c>
      <c r="G252" s="204"/>
      <c r="H252" s="207">
        <v>9.9</v>
      </c>
      <c r="I252" s="208"/>
      <c r="J252" s="204"/>
      <c r="K252" s="204"/>
      <c r="L252" s="209"/>
      <c r="M252" s="210"/>
      <c r="N252" s="211"/>
      <c r="O252" s="211"/>
      <c r="P252" s="211"/>
      <c r="Q252" s="211"/>
      <c r="R252" s="211"/>
      <c r="S252" s="211"/>
      <c r="T252" s="212"/>
      <c r="AT252" s="213" t="s">
        <v>179</v>
      </c>
      <c r="AU252" s="213" t="s">
        <v>81</v>
      </c>
      <c r="AV252" s="12" t="s">
        <v>81</v>
      </c>
      <c r="AW252" s="12" t="s">
        <v>34</v>
      </c>
      <c r="AX252" s="12" t="s">
        <v>79</v>
      </c>
      <c r="AY252" s="213" t="s">
        <v>168</v>
      </c>
    </row>
    <row r="253" spans="2:65" s="1" customFormat="1" ht="24" customHeight="1">
      <c r="B253" s="35"/>
      <c r="C253" s="187" t="s">
        <v>386</v>
      </c>
      <c r="D253" s="187" t="s">
        <v>170</v>
      </c>
      <c r="E253" s="188" t="s">
        <v>937</v>
      </c>
      <c r="F253" s="189" t="s">
        <v>938</v>
      </c>
      <c r="G253" s="190" t="s">
        <v>117</v>
      </c>
      <c r="H253" s="191">
        <v>29</v>
      </c>
      <c r="I253" s="192"/>
      <c r="J253" s="193">
        <f>ROUND(I253*H253,2)</f>
        <v>0</v>
      </c>
      <c r="K253" s="189" t="s">
        <v>198</v>
      </c>
      <c r="L253" s="39"/>
      <c r="M253" s="194" t="s">
        <v>21</v>
      </c>
      <c r="N253" s="195" t="s">
        <v>44</v>
      </c>
      <c r="O253" s="64"/>
      <c r="P253" s="196">
        <f>O253*H253</f>
        <v>0</v>
      </c>
      <c r="Q253" s="196">
        <v>0</v>
      </c>
      <c r="R253" s="196">
        <f>Q253*H253</f>
        <v>0</v>
      </c>
      <c r="S253" s="196">
        <v>0.004</v>
      </c>
      <c r="T253" s="197">
        <f>S253*H253</f>
        <v>0.116</v>
      </c>
      <c r="AR253" s="198" t="s">
        <v>175</v>
      </c>
      <c r="AT253" s="198" t="s">
        <v>170</v>
      </c>
      <c r="AU253" s="198" t="s">
        <v>81</v>
      </c>
      <c r="AY253" s="18" t="s">
        <v>168</v>
      </c>
      <c r="BE253" s="199">
        <f>IF(N253="základní",J253,0)</f>
        <v>0</v>
      </c>
      <c r="BF253" s="199">
        <f>IF(N253="snížená",J253,0)</f>
        <v>0</v>
      </c>
      <c r="BG253" s="199">
        <f>IF(N253="zákl. přenesená",J253,0)</f>
        <v>0</v>
      </c>
      <c r="BH253" s="199">
        <f>IF(N253="sníž. přenesená",J253,0)</f>
        <v>0</v>
      </c>
      <c r="BI253" s="199">
        <f>IF(N253="nulová",J253,0)</f>
        <v>0</v>
      </c>
      <c r="BJ253" s="18" t="s">
        <v>79</v>
      </c>
      <c r="BK253" s="199">
        <f>ROUND(I253*H253,2)</f>
        <v>0</v>
      </c>
      <c r="BL253" s="18" t="s">
        <v>175</v>
      </c>
      <c r="BM253" s="198" t="s">
        <v>939</v>
      </c>
    </row>
    <row r="254" spans="2:47" s="1" customFormat="1" ht="29.25">
      <c r="B254" s="35"/>
      <c r="C254" s="36"/>
      <c r="D254" s="200" t="s">
        <v>177</v>
      </c>
      <c r="E254" s="36"/>
      <c r="F254" s="201" t="s">
        <v>940</v>
      </c>
      <c r="G254" s="36"/>
      <c r="H254" s="36"/>
      <c r="I254" s="117"/>
      <c r="J254" s="36"/>
      <c r="K254" s="36"/>
      <c r="L254" s="39"/>
      <c r="M254" s="202"/>
      <c r="N254" s="64"/>
      <c r="O254" s="64"/>
      <c r="P254" s="64"/>
      <c r="Q254" s="64"/>
      <c r="R254" s="64"/>
      <c r="S254" s="64"/>
      <c r="T254" s="65"/>
      <c r="AT254" s="18" t="s">
        <v>177</v>
      </c>
      <c r="AU254" s="18" t="s">
        <v>81</v>
      </c>
    </row>
    <row r="255" spans="2:51" s="15" customFormat="1" ht="12">
      <c r="B255" s="236"/>
      <c r="C255" s="237"/>
      <c r="D255" s="200" t="s">
        <v>179</v>
      </c>
      <c r="E255" s="238" t="s">
        <v>21</v>
      </c>
      <c r="F255" s="239" t="s">
        <v>941</v>
      </c>
      <c r="G255" s="237"/>
      <c r="H255" s="238" t="s">
        <v>21</v>
      </c>
      <c r="I255" s="240"/>
      <c r="J255" s="237"/>
      <c r="K255" s="237"/>
      <c r="L255" s="241"/>
      <c r="M255" s="242"/>
      <c r="N255" s="243"/>
      <c r="O255" s="243"/>
      <c r="P255" s="243"/>
      <c r="Q255" s="243"/>
      <c r="R255" s="243"/>
      <c r="S255" s="243"/>
      <c r="T255" s="244"/>
      <c r="AT255" s="245" t="s">
        <v>179</v>
      </c>
      <c r="AU255" s="245" t="s">
        <v>81</v>
      </c>
      <c r="AV255" s="15" t="s">
        <v>79</v>
      </c>
      <c r="AW255" s="15" t="s">
        <v>34</v>
      </c>
      <c r="AX255" s="15" t="s">
        <v>73</v>
      </c>
      <c r="AY255" s="245" t="s">
        <v>168</v>
      </c>
    </row>
    <row r="256" spans="2:51" s="15" customFormat="1" ht="12">
      <c r="B256" s="236"/>
      <c r="C256" s="237"/>
      <c r="D256" s="200" t="s">
        <v>179</v>
      </c>
      <c r="E256" s="238" t="s">
        <v>21</v>
      </c>
      <c r="F256" s="239" t="s">
        <v>247</v>
      </c>
      <c r="G256" s="237"/>
      <c r="H256" s="238" t="s">
        <v>21</v>
      </c>
      <c r="I256" s="240"/>
      <c r="J256" s="237"/>
      <c r="K256" s="237"/>
      <c r="L256" s="241"/>
      <c r="M256" s="242"/>
      <c r="N256" s="243"/>
      <c r="O256" s="243"/>
      <c r="P256" s="243"/>
      <c r="Q256" s="243"/>
      <c r="R256" s="243"/>
      <c r="S256" s="243"/>
      <c r="T256" s="244"/>
      <c r="AT256" s="245" t="s">
        <v>179</v>
      </c>
      <c r="AU256" s="245" t="s">
        <v>81</v>
      </c>
      <c r="AV256" s="15" t="s">
        <v>79</v>
      </c>
      <c r="AW256" s="15" t="s">
        <v>34</v>
      </c>
      <c r="AX256" s="15" t="s">
        <v>73</v>
      </c>
      <c r="AY256" s="245" t="s">
        <v>168</v>
      </c>
    </row>
    <row r="257" spans="2:51" s="12" customFormat="1" ht="12">
      <c r="B257" s="203"/>
      <c r="C257" s="204"/>
      <c r="D257" s="200" t="s">
        <v>179</v>
      </c>
      <c r="E257" s="205" t="s">
        <v>21</v>
      </c>
      <c r="F257" s="206" t="s">
        <v>942</v>
      </c>
      <c r="G257" s="204"/>
      <c r="H257" s="207">
        <v>24</v>
      </c>
      <c r="I257" s="208"/>
      <c r="J257" s="204"/>
      <c r="K257" s="204"/>
      <c r="L257" s="209"/>
      <c r="M257" s="210"/>
      <c r="N257" s="211"/>
      <c r="O257" s="211"/>
      <c r="P257" s="211"/>
      <c r="Q257" s="211"/>
      <c r="R257" s="211"/>
      <c r="S257" s="211"/>
      <c r="T257" s="212"/>
      <c r="AT257" s="213" t="s">
        <v>179</v>
      </c>
      <c r="AU257" s="213" t="s">
        <v>81</v>
      </c>
      <c r="AV257" s="12" t="s">
        <v>81</v>
      </c>
      <c r="AW257" s="12" t="s">
        <v>34</v>
      </c>
      <c r="AX257" s="12" t="s">
        <v>73</v>
      </c>
      <c r="AY257" s="213" t="s">
        <v>168</v>
      </c>
    </row>
    <row r="258" spans="2:51" s="13" customFormat="1" ht="12">
      <c r="B258" s="214"/>
      <c r="C258" s="215"/>
      <c r="D258" s="200" t="s">
        <v>179</v>
      </c>
      <c r="E258" s="216" t="s">
        <v>21</v>
      </c>
      <c r="F258" s="217" t="s">
        <v>181</v>
      </c>
      <c r="G258" s="215"/>
      <c r="H258" s="218">
        <v>24</v>
      </c>
      <c r="I258" s="219"/>
      <c r="J258" s="215"/>
      <c r="K258" s="215"/>
      <c r="L258" s="220"/>
      <c r="M258" s="221"/>
      <c r="N258" s="222"/>
      <c r="O258" s="222"/>
      <c r="P258" s="222"/>
      <c r="Q258" s="222"/>
      <c r="R258" s="222"/>
      <c r="S258" s="222"/>
      <c r="T258" s="223"/>
      <c r="AT258" s="224" t="s">
        <v>179</v>
      </c>
      <c r="AU258" s="224" t="s">
        <v>81</v>
      </c>
      <c r="AV258" s="13" t="s">
        <v>89</v>
      </c>
      <c r="AW258" s="13" t="s">
        <v>34</v>
      </c>
      <c r="AX258" s="13" t="s">
        <v>73</v>
      </c>
      <c r="AY258" s="224" t="s">
        <v>168</v>
      </c>
    </row>
    <row r="259" spans="2:51" s="12" customFormat="1" ht="12">
      <c r="B259" s="203"/>
      <c r="C259" s="204"/>
      <c r="D259" s="200" t="s">
        <v>179</v>
      </c>
      <c r="E259" s="205" t="s">
        <v>21</v>
      </c>
      <c r="F259" s="206" t="s">
        <v>202</v>
      </c>
      <c r="G259" s="204"/>
      <c r="H259" s="207">
        <v>5</v>
      </c>
      <c r="I259" s="208"/>
      <c r="J259" s="204"/>
      <c r="K259" s="204"/>
      <c r="L259" s="209"/>
      <c r="M259" s="210"/>
      <c r="N259" s="211"/>
      <c r="O259" s="211"/>
      <c r="P259" s="211"/>
      <c r="Q259" s="211"/>
      <c r="R259" s="211"/>
      <c r="S259" s="211"/>
      <c r="T259" s="212"/>
      <c r="AT259" s="213" t="s">
        <v>179</v>
      </c>
      <c r="AU259" s="213" t="s">
        <v>81</v>
      </c>
      <c r="AV259" s="12" t="s">
        <v>81</v>
      </c>
      <c r="AW259" s="12" t="s">
        <v>34</v>
      </c>
      <c r="AX259" s="12" t="s">
        <v>73</v>
      </c>
      <c r="AY259" s="213" t="s">
        <v>168</v>
      </c>
    </row>
    <row r="260" spans="2:51" s="14" customFormat="1" ht="12">
      <c r="B260" s="225"/>
      <c r="C260" s="226"/>
      <c r="D260" s="200" t="s">
        <v>179</v>
      </c>
      <c r="E260" s="227" t="s">
        <v>21</v>
      </c>
      <c r="F260" s="228" t="s">
        <v>183</v>
      </c>
      <c r="G260" s="226"/>
      <c r="H260" s="229">
        <v>29</v>
      </c>
      <c r="I260" s="230"/>
      <c r="J260" s="226"/>
      <c r="K260" s="226"/>
      <c r="L260" s="231"/>
      <c r="M260" s="232"/>
      <c r="N260" s="233"/>
      <c r="O260" s="233"/>
      <c r="P260" s="233"/>
      <c r="Q260" s="233"/>
      <c r="R260" s="233"/>
      <c r="S260" s="233"/>
      <c r="T260" s="234"/>
      <c r="AT260" s="235" t="s">
        <v>179</v>
      </c>
      <c r="AU260" s="235" t="s">
        <v>81</v>
      </c>
      <c r="AV260" s="14" t="s">
        <v>175</v>
      </c>
      <c r="AW260" s="14" t="s">
        <v>34</v>
      </c>
      <c r="AX260" s="14" t="s">
        <v>79</v>
      </c>
      <c r="AY260" s="235" t="s">
        <v>168</v>
      </c>
    </row>
    <row r="261" spans="2:65" s="1" customFormat="1" ht="24" customHeight="1">
      <c r="B261" s="35"/>
      <c r="C261" s="187" t="s">
        <v>392</v>
      </c>
      <c r="D261" s="187" t="s">
        <v>170</v>
      </c>
      <c r="E261" s="188" t="s">
        <v>943</v>
      </c>
      <c r="F261" s="189" t="s">
        <v>944</v>
      </c>
      <c r="G261" s="190" t="s">
        <v>117</v>
      </c>
      <c r="H261" s="191">
        <v>2.558</v>
      </c>
      <c r="I261" s="192"/>
      <c r="J261" s="193">
        <f>ROUND(I261*H261,2)</f>
        <v>0</v>
      </c>
      <c r="K261" s="189" t="s">
        <v>198</v>
      </c>
      <c r="L261" s="39"/>
      <c r="M261" s="194" t="s">
        <v>21</v>
      </c>
      <c r="N261" s="195" t="s">
        <v>44</v>
      </c>
      <c r="O261" s="64"/>
      <c r="P261" s="196">
        <f>O261*H261</f>
        <v>0</v>
      </c>
      <c r="Q261" s="196">
        <v>0</v>
      </c>
      <c r="R261" s="196">
        <f>Q261*H261</f>
        <v>0</v>
      </c>
      <c r="S261" s="196">
        <v>0.068</v>
      </c>
      <c r="T261" s="197">
        <f>S261*H261</f>
        <v>0.173944</v>
      </c>
      <c r="AR261" s="198" t="s">
        <v>175</v>
      </c>
      <c r="AT261" s="198" t="s">
        <v>170</v>
      </c>
      <c r="AU261" s="198" t="s">
        <v>81</v>
      </c>
      <c r="AY261" s="18" t="s">
        <v>168</v>
      </c>
      <c r="BE261" s="199">
        <f>IF(N261="základní",J261,0)</f>
        <v>0</v>
      </c>
      <c r="BF261" s="199">
        <f>IF(N261="snížená",J261,0)</f>
        <v>0</v>
      </c>
      <c r="BG261" s="199">
        <f>IF(N261="zákl. přenesená",J261,0)</f>
        <v>0</v>
      </c>
      <c r="BH261" s="199">
        <f>IF(N261="sníž. přenesená",J261,0)</f>
        <v>0</v>
      </c>
      <c r="BI261" s="199">
        <f>IF(N261="nulová",J261,0)</f>
        <v>0</v>
      </c>
      <c r="BJ261" s="18" t="s">
        <v>79</v>
      </c>
      <c r="BK261" s="199">
        <f>ROUND(I261*H261,2)</f>
        <v>0</v>
      </c>
      <c r="BL261" s="18" t="s">
        <v>175</v>
      </c>
      <c r="BM261" s="198" t="s">
        <v>945</v>
      </c>
    </row>
    <row r="262" spans="2:47" s="1" customFormat="1" ht="29.25">
      <c r="B262" s="35"/>
      <c r="C262" s="36"/>
      <c r="D262" s="200" t="s">
        <v>177</v>
      </c>
      <c r="E262" s="36"/>
      <c r="F262" s="201" t="s">
        <v>946</v>
      </c>
      <c r="G262" s="36"/>
      <c r="H262" s="36"/>
      <c r="I262" s="117"/>
      <c r="J262" s="36"/>
      <c r="K262" s="36"/>
      <c r="L262" s="39"/>
      <c r="M262" s="202"/>
      <c r="N262" s="64"/>
      <c r="O262" s="64"/>
      <c r="P262" s="64"/>
      <c r="Q262" s="64"/>
      <c r="R262" s="64"/>
      <c r="S262" s="64"/>
      <c r="T262" s="65"/>
      <c r="AT262" s="18" t="s">
        <v>177</v>
      </c>
      <c r="AU262" s="18" t="s">
        <v>81</v>
      </c>
    </row>
    <row r="263" spans="2:51" s="15" customFormat="1" ht="12">
      <c r="B263" s="236"/>
      <c r="C263" s="237"/>
      <c r="D263" s="200" t="s">
        <v>179</v>
      </c>
      <c r="E263" s="238" t="s">
        <v>21</v>
      </c>
      <c r="F263" s="239" t="s">
        <v>850</v>
      </c>
      <c r="G263" s="237"/>
      <c r="H263" s="238" t="s">
        <v>21</v>
      </c>
      <c r="I263" s="240"/>
      <c r="J263" s="237"/>
      <c r="K263" s="237"/>
      <c r="L263" s="241"/>
      <c r="M263" s="242"/>
      <c r="N263" s="243"/>
      <c r="O263" s="243"/>
      <c r="P263" s="243"/>
      <c r="Q263" s="243"/>
      <c r="R263" s="243"/>
      <c r="S263" s="243"/>
      <c r="T263" s="244"/>
      <c r="AT263" s="245" t="s">
        <v>179</v>
      </c>
      <c r="AU263" s="245" t="s">
        <v>81</v>
      </c>
      <c r="AV263" s="15" t="s">
        <v>79</v>
      </c>
      <c r="AW263" s="15" t="s">
        <v>34</v>
      </c>
      <c r="AX263" s="15" t="s">
        <v>73</v>
      </c>
      <c r="AY263" s="245" t="s">
        <v>168</v>
      </c>
    </row>
    <row r="264" spans="2:51" s="15" customFormat="1" ht="12">
      <c r="B264" s="236"/>
      <c r="C264" s="237"/>
      <c r="D264" s="200" t="s">
        <v>179</v>
      </c>
      <c r="E264" s="238" t="s">
        <v>21</v>
      </c>
      <c r="F264" s="239" t="s">
        <v>247</v>
      </c>
      <c r="G264" s="237"/>
      <c r="H264" s="238" t="s">
        <v>21</v>
      </c>
      <c r="I264" s="240"/>
      <c r="J264" s="237"/>
      <c r="K264" s="237"/>
      <c r="L264" s="241"/>
      <c r="M264" s="242"/>
      <c r="N264" s="243"/>
      <c r="O264" s="243"/>
      <c r="P264" s="243"/>
      <c r="Q264" s="243"/>
      <c r="R264" s="243"/>
      <c r="S264" s="243"/>
      <c r="T264" s="244"/>
      <c r="AT264" s="245" t="s">
        <v>179</v>
      </c>
      <c r="AU264" s="245" t="s">
        <v>81</v>
      </c>
      <c r="AV264" s="15" t="s">
        <v>79</v>
      </c>
      <c r="AW264" s="15" t="s">
        <v>34</v>
      </c>
      <c r="AX264" s="15" t="s">
        <v>73</v>
      </c>
      <c r="AY264" s="245" t="s">
        <v>168</v>
      </c>
    </row>
    <row r="265" spans="2:51" s="12" customFormat="1" ht="12">
      <c r="B265" s="203"/>
      <c r="C265" s="204"/>
      <c r="D265" s="200" t="s">
        <v>179</v>
      </c>
      <c r="E265" s="205" t="s">
        <v>21</v>
      </c>
      <c r="F265" s="206" t="s">
        <v>947</v>
      </c>
      <c r="G265" s="204"/>
      <c r="H265" s="207">
        <v>2.325</v>
      </c>
      <c r="I265" s="208"/>
      <c r="J265" s="204"/>
      <c r="K265" s="204"/>
      <c r="L265" s="209"/>
      <c r="M265" s="210"/>
      <c r="N265" s="211"/>
      <c r="O265" s="211"/>
      <c r="P265" s="211"/>
      <c r="Q265" s="211"/>
      <c r="R265" s="211"/>
      <c r="S265" s="211"/>
      <c r="T265" s="212"/>
      <c r="AT265" s="213" t="s">
        <v>179</v>
      </c>
      <c r="AU265" s="213" t="s">
        <v>81</v>
      </c>
      <c r="AV265" s="12" t="s">
        <v>81</v>
      </c>
      <c r="AW265" s="12" t="s">
        <v>34</v>
      </c>
      <c r="AX265" s="12" t="s">
        <v>73</v>
      </c>
      <c r="AY265" s="213" t="s">
        <v>168</v>
      </c>
    </row>
    <row r="266" spans="2:51" s="13" customFormat="1" ht="12">
      <c r="B266" s="214"/>
      <c r="C266" s="215"/>
      <c r="D266" s="200" t="s">
        <v>179</v>
      </c>
      <c r="E266" s="216" t="s">
        <v>21</v>
      </c>
      <c r="F266" s="217" t="s">
        <v>181</v>
      </c>
      <c r="G266" s="215"/>
      <c r="H266" s="218">
        <v>2.325</v>
      </c>
      <c r="I266" s="219"/>
      <c r="J266" s="215"/>
      <c r="K266" s="215"/>
      <c r="L266" s="220"/>
      <c r="M266" s="221"/>
      <c r="N266" s="222"/>
      <c r="O266" s="222"/>
      <c r="P266" s="222"/>
      <c r="Q266" s="222"/>
      <c r="R266" s="222"/>
      <c r="S266" s="222"/>
      <c r="T266" s="223"/>
      <c r="AT266" s="224" t="s">
        <v>179</v>
      </c>
      <c r="AU266" s="224" t="s">
        <v>81</v>
      </c>
      <c r="AV266" s="13" t="s">
        <v>89</v>
      </c>
      <c r="AW266" s="13" t="s">
        <v>34</v>
      </c>
      <c r="AX266" s="13" t="s">
        <v>73</v>
      </c>
      <c r="AY266" s="224" t="s">
        <v>168</v>
      </c>
    </row>
    <row r="267" spans="2:51" s="12" customFormat="1" ht="12">
      <c r="B267" s="203"/>
      <c r="C267" s="204"/>
      <c r="D267" s="200" t="s">
        <v>179</v>
      </c>
      <c r="E267" s="205" t="s">
        <v>21</v>
      </c>
      <c r="F267" s="206" t="s">
        <v>948</v>
      </c>
      <c r="G267" s="204"/>
      <c r="H267" s="207">
        <v>0.233</v>
      </c>
      <c r="I267" s="208"/>
      <c r="J267" s="204"/>
      <c r="K267" s="204"/>
      <c r="L267" s="209"/>
      <c r="M267" s="210"/>
      <c r="N267" s="211"/>
      <c r="O267" s="211"/>
      <c r="P267" s="211"/>
      <c r="Q267" s="211"/>
      <c r="R267" s="211"/>
      <c r="S267" s="211"/>
      <c r="T267" s="212"/>
      <c r="AT267" s="213" t="s">
        <v>179</v>
      </c>
      <c r="AU267" s="213" t="s">
        <v>81</v>
      </c>
      <c r="AV267" s="12" t="s">
        <v>81</v>
      </c>
      <c r="AW267" s="12" t="s">
        <v>34</v>
      </c>
      <c r="AX267" s="12" t="s">
        <v>73</v>
      </c>
      <c r="AY267" s="213" t="s">
        <v>168</v>
      </c>
    </row>
    <row r="268" spans="2:51" s="14" customFormat="1" ht="12">
      <c r="B268" s="225"/>
      <c r="C268" s="226"/>
      <c r="D268" s="200" t="s">
        <v>179</v>
      </c>
      <c r="E268" s="227" t="s">
        <v>21</v>
      </c>
      <c r="F268" s="228" t="s">
        <v>183</v>
      </c>
      <c r="G268" s="226"/>
      <c r="H268" s="229">
        <v>2.558</v>
      </c>
      <c r="I268" s="230"/>
      <c r="J268" s="226"/>
      <c r="K268" s="226"/>
      <c r="L268" s="231"/>
      <c r="M268" s="232"/>
      <c r="N268" s="233"/>
      <c r="O268" s="233"/>
      <c r="P268" s="233"/>
      <c r="Q268" s="233"/>
      <c r="R268" s="233"/>
      <c r="S268" s="233"/>
      <c r="T268" s="234"/>
      <c r="AT268" s="235" t="s">
        <v>179</v>
      </c>
      <c r="AU268" s="235" t="s">
        <v>81</v>
      </c>
      <c r="AV268" s="14" t="s">
        <v>175</v>
      </c>
      <c r="AW268" s="14" t="s">
        <v>34</v>
      </c>
      <c r="AX268" s="14" t="s">
        <v>79</v>
      </c>
      <c r="AY268" s="235" t="s">
        <v>168</v>
      </c>
    </row>
    <row r="269" spans="2:63" s="11" customFormat="1" ht="22.9" customHeight="1">
      <c r="B269" s="171"/>
      <c r="C269" s="172"/>
      <c r="D269" s="173" t="s">
        <v>72</v>
      </c>
      <c r="E269" s="185" t="s">
        <v>396</v>
      </c>
      <c r="F269" s="185" t="s">
        <v>397</v>
      </c>
      <c r="G269" s="172"/>
      <c r="H269" s="172"/>
      <c r="I269" s="175"/>
      <c r="J269" s="186">
        <f>BK269</f>
        <v>0</v>
      </c>
      <c r="K269" s="172"/>
      <c r="L269" s="177"/>
      <c r="M269" s="178"/>
      <c r="N269" s="179"/>
      <c r="O269" s="179"/>
      <c r="P269" s="180">
        <f>SUM(P270:P286)</f>
        <v>0</v>
      </c>
      <c r="Q269" s="179"/>
      <c r="R269" s="180">
        <f>SUM(R270:R286)</f>
        <v>0</v>
      </c>
      <c r="S269" s="179"/>
      <c r="T269" s="181">
        <f>SUM(T270:T286)</f>
        <v>0</v>
      </c>
      <c r="AR269" s="182" t="s">
        <v>79</v>
      </c>
      <c r="AT269" s="183" t="s">
        <v>72</v>
      </c>
      <c r="AU269" s="183" t="s">
        <v>79</v>
      </c>
      <c r="AY269" s="182" t="s">
        <v>168</v>
      </c>
      <c r="BK269" s="184">
        <f>SUM(BK270:BK286)</f>
        <v>0</v>
      </c>
    </row>
    <row r="270" spans="2:65" s="1" customFormat="1" ht="24" customHeight="1">
      <c r="B270" s="35"/>
      <c r="C270" s="187" t="s">
        <v>398</v>
      </c>
      <c r="D270" s="187" t="s">
        <v>170</v>
      </c>
      <c r="E270" s="188" t="s">
        <v>399</v>
      </c>
      <c r="F270" s="189" t="s">
        <v>400</v>
      </c>
      <c r="G270" s="190" t="s">
        <v>173</v>
      </c>
      <c r="H270" s="191">
        <v>7.092</v>
      </c>
      <c r="I270" s="192"/>
      <c r="J270" s="193">
        <f>ROUND(I270*H270,2)</f>
        <v>0</v>
      </c>
      <c r="K270" s="189" t="s">
        <v>198</v>
      </c>
      <c r="L270" s="39"/>
      <c r="M270" s="194" t="s">
        <v>21</v>
      </c>
      <c r="N270" s="195" t="s">
        <v>44</v>
      </c>
      <c r="O270" s="64"/>
      <c r="P270" s="196">
        <f>O270*H270</f>
        <v>0</v>
      </c>
      <c r="Q270" s="196">
        <v>0</v>
      </c>
      <c r="R270" s="196">
        <f>Q270*H270</f>
        <v>0</v>
      </c>
      <c r="S270" s="196">
        <v>0</v>
      </c>
      <c r="T270" s="197">
        <f>S270*H270</f>
        <v>0</v>
      </c>
      <c r="AR270" s="198" t="s">
        <v>175</v>
      </c>
      <c r="AT270" s="198" t="s">
        <v>170</v>
      </c>
      <c r="AU270" s="198" t="s">
        <v>81</v>
      </c>
      <c r="AY270" s="18" t="s">
        <v>168</v>
      </c>
      <c r="BE270" s="199">
        <f>IF(N270="základní",J270,0)</f>
        <v>0</v>
      </c>
      <c r="BF270" s="199">
        <f>IF(N270="snížená",J270,0)</f>
        <v>0</v>
      </c>
      <c r="BG270" s="199">
        <f>IF(N270="zákl. přenesená",J270,0)</f>
        <v>0</v>
      </c>
      <c r="BH270" s="199">
        <f>IF(N270="sníž. přenesená",J270,0)</f>
        <v>0</v>
      </c>
      <c r="BI270" s="199">
        <f>IF(N270="nulová",J270,0)</f>
        <v>0</v>
      </c>
      <c r="BJ270" s="18" t="s">
        <v>79</v>
      </c>
      <c r="BK270" s="199">
        <f>ROUND(I270*H270,2)</f>
        <v>0</v>
      </c>
      <c r="BL270" s="18" t="s">
        <v>175</v>
      </c>
      <c r="BM270" s="198" t="s">
        <v>949</v>
      </c>
    </row>
    <row r="271" spans="2:47" s="1" customFormat="1" ht="107.25">
      <c r="B271" s="35"/>
      <c r="C271" s="36"/>
      <c r="D271" s="200" t="s">
        <v>177</v>
      </c>
      <c r="E271" s="36"/>
      <c r="F271" s="201" t="s">
        <v>402</v>
      </c>
      <c r="G271" s="36"/>
      <c r="H271" s="36"/>
      <c r="I271" s="117"/>
      <c r="J271" s="36"/>
      <c r="K271" s="36"/>
      <c r="L271" s="39"/>
      <c r="M271" s="202"/>
      <c r="N271" s="64"/>
      <c r="O271" s="64"/>
      <c r="P271" s="64"/>
      <c r="Q271" s="64"/>
      <c r="R271" s="64"/>
      <c r="S271" s="64"/>
      <c r="T271" s="65"/>
      <c r="AT271" s="18" t="s">
        <v>177</v>
      </c>
      <c r="AU271" s="18" t="s">
        <v>81</v>
      </c>
    </row>
    <row r="272" spans="2:65" s="1" customFormat="1" ht="16.5" customHeight="1">
      <c r="B272" s="35"/>
      <c r="C272" s="187" t="s">
        <v>403</v>
      </c>
      <c r="D272" s="187" t="s">
        <v>170</v>
      </c>
      <c r="E272" s="188" t="s">
        <v>404</v>
      </c>
      <c r="F272" s="189" t="s">
        <v>405</v>
      </c>
      <c r="G272" s="190" t="s">
        <v>121</v>
      </c>
      <c r="H272" s="191">
        <v>10.5</v>
      </c>
      <c r="I272" s="192"/>
      <c r="J272" s="193">
        <f>ROUND(I272*H272,2)</f>
        <v>0</v>
      </c>
      <c r="K272" s="189" t="s">
        <v>198</v>
      </c>
      <c r="L272" s="39"/>
      <c r="M272" s="194" t="s">
        <v>21</v>
      </c>
      <c r="N272" s="195" t="s">
        <v>44</v>
      </c>
      <c r="O272" s="64"/>
      <c r="P272" s="196">
        <f>O272*H272</f>
        <v>0</v>
      </c>
      <c r="Q272" s="196">
        <v>0</v>
      </c>
      <c r="R272" s="196">
        <f>Q272*H272</f>
        <v>0</v>
      </c>
      <c r="S272" s="196">
        <v>0</v>
      </c>
      <c r="T272" s="197">
        <f>S272*H272</f>
        <v>0</v>
      </c>
      <c r="AR272" s="198" t="s">
        <v>175</v>
      </c>
      <c r="AT272" s="198" t="s">
        <v>170</v>
      </c>
      <c r="AU272" s="198" t="s">
        <v>81</v>
      </c>
      <c r="AY272" s="18" t="s">
        <v>168</v>
      </c>
      <c r="BE272" s="199">
        <f>IF(N272="základní",J272,0)</f>
        <v>0</v>
      </c>
      <c r="BF272" s="199">
        <f>IF(N272="snížená",J272,0)</f>
        <v>0</v>
      </c>
      <c r="BG272" s="199">
        <f>IF(N272="zákl. přenesená",J272,0)</f>
        <v>0</v>
      </c>
      <c r="BH272" s="199">
        <f>IF(N272="sníž. přenesená",J272,0)</f>
        <v>0</v>
      </c>
      <c r="BI272" s="199">
        <f>IF(N272="nulová",J272,0)</f>
        <v>0</v>
      </c>
      <c r="BJ272" s="18" t="s">
        <v>79</v>
      </c>
      <c r="BK272" s="199">
        <f>ROUND(I272*H272,2)</f>
        <v>0</v>
      </c>
      <c r="BL272" s="18" t="s">
        <v>175</v>
      </c>
      <c r="BM272" s="198" t="s">
        <v>950</v>
      </c>
    </row>
    <row r="273" spans="2:47" s="1" customFormat="1" ht="58.5">
      <c r="B273" s="35"/>
      <c r="C273" s="36"/>
      <c r="D273" s="200" t="s">
        <v>177</v>
      </c>
      <c r="E273" s="36"/>
      <c r="F273" s="201" t="s">
        <v>407</v>
      </c>
      <c r="G273" s="36"/>
      <c r="H273" s="36"/>
      <c r="I273" s="117"/>
      <c r="J273" s="36"/>
      <c r="K273" s="36"/>
      <c r="L273" s="39"/>
      <c r="M273" s="202"/>
      <c r="N273" s="64"/>
      <c r="O273" s="64"/>
      <c r="P273" s="64"/>
      <c r="Q273" s="64"/>
      <c r="R273" s="64"/>
      <c r="S273" s="64"/>
      <c r="T273" s="65"/>
      <c r="AT273" s="18" t="s">
        <v>177</v>
      </c>
      <c r="AU273" s="18" t="s">
        <v>81</v>
      </c>
    </row>
    <row r="274" spans="2:51" s="12" customFormat="1" ht="12">
      <c r="B274" s="203"/>
      <c r="C274" s="204"/>
      <c r="D274" s="200" t="s">
        <v>179</v>
      </c>
      <c r="E274" s="205" t="s">
        <v>21</v>
      </c>
      <c r="F274" s="206" t="s">
        <v>951</v>
      </c>
      <c r="G274" s="204"/>
      <c r="H274" s="207">
        <v>10.5</v>
      </c>
      <c r="I274" s="208"/>
      <c r="J274" s="204"/>
      <c r="K274" s="204"/>
      <c r="L274" s="209"/>
      <c r="M274" s="210"/>
      <c r="N274" s="211"/>
      <c r="O274" s="211"/>
      <c r="P274" s="211"/>
      <c r="Q274" s="211"/>
      <c r="R274" s="211"/>
      <c r="S274" s="211"/>
      <c r="T274" s="212"/>
      <c r="AT274" s="213" t="s">
        <v>179</v>
      </c>
      <c r="AU274" s="213" t="s">
        <v>81</v>
      </c>
      <c r="AV274" s="12" t="s">
        <v>81</v>
      </c>
      <c r="AW274" s="12" t="s">
        <v>34</v>
      </c>
      <c r="AX274" s="12" t="s">
        <v>73</v>
      </c>
      <c r="AY274" s="213" t="s">
        <v>168</v>
      </c>
    </row>
    <row r="275" spans="2:51" s="13" customFormat="1" ht="12">
      <c r="B275" s="214"/>
      <c r="C275" s="215"/>
      <c r="D275" s="200" t="s">
        <v>179</v>
      </c>
      <c r="E275" s="216" t="s">
        <v>21</v>
      </c>
      <c r="F275" s="217" t="s">
        <v>181</v>
      </c>
      <c r="G275" s="215"/>
      <c r="H275" s="218">
        <v>10.5</v>
      </c>
      <c r="I275" s="219"/>
      <c r="J275" s="215"/>
      <c r="K275" s="215"/>
      <c r="L275" s="220"/>
      <c r="M275" s="221"/>
      <c r="N275" s="222"/>
      <c r="O275" s="222"/>
      <c r="P275" s="222"/>
      <c r="Q275" s="222"/>
      <c r="R275" s="222"/>
      <c r="S275" s="222"/>
      <c r="T275" s="223"/>
      <c r="AT275" s="224" t="s">
        <v>179</v>
      </c>
      <c r="AU275" s="224" t="s">
        <v>81</v>
      </c>
      <c r="AV275" s="13" t="s">
        <v>89</v>
      </c>
      <c r="AW275" s="13" t="s">
        <v>34</v>
      </c>
      <c r="AX275" s="13" t="s">
        <v>79</v>
      </c>
      <c r="AY275" s="224" t="s">
        <v>168</v>
      </c>
    </row>
    <row r="276" spans="2:65" s="1" customFormat="1" ht="24" customHeight="1">
      <c r="B276" s="35"/>
      <c r="C276" s="187" t="s">
        <v>408</v>
      </c>
      <c r="D276" s="187" t="s">
        <v>170</v>
      </c>
      <c r="E276" s="188" t="s">
        <v>409</v>
      </c>
      <c r="F276" s="189" t="s">
        <v>410</v>
      </c>
      <c r="G276" s="190" t="s">
        <v>121</v>
      </c>
      <c r="H276" s="191">
        <v>63</v>
      </c>
      <c r="I276" s="192"/>
      <c r="J276" s="193">
        <f>ROUND(I276*H276,2)</f>
        <v>0</v>
      </c>
      <c r="K276" s="189" t="s">
        <v>198</v>
      </c>
      <c r="L276" s="39"/>
      <c r="M276" s="194" t="s">
        <v>21</v>
      </c>
      <c r="N276" s="195" t="s">
        <v>44</v>
      </c>
      <c r="O276" s="64"/>
      <c r="P276" s="196">
        <f>O276*H276</f>
        <v>0</v>
      </c>
      <c r="Q276" s="196">
        <v>0</v>
      </c>
      <c r="R276" s="196">
        <f>Q276*H276</f>
        <v>0</v>
      </c>
      <c r="S276" s="196">
        <v>0</v>
      </c>
      <c r="T276" s="197">
        <f>S276*H276</f>
        <v>0</v>
      </c>
      <c r="AR276" s="198" t="s">
        <v>175</v>
      </c>
      <c r="AT276" s="198" t="s">
        <v>170</v>
      </c>
      <c r="AU276" s="198" t="s">
        <v>81</v>
      </c>
      <c r="AY276" s="18" t="s">
        <v>168</v>
      </c>
      <c r="BE276" s="199">
        <f>IF(N276="základní",J276,0)</f>
        <v>0</v>
      </c>
      <c r="BF276" s="199">
        <f>IF(N276="snížená",J276,0)</f>
        <v>0</v>
      </c>
      <c r="BG276" s="199">
        <f>IF(N276="zákl. přenesená",J276,0)</f>
        <v>0</v>
      </c>
      <c r="BH276" s="199">
        <f>IF(N276="sníž. přenesená",J276,0)</f>
        <v>0</v>
      </c>
      <c r="BI276" s="199">
        <f>IF(N276="nulová",J276,0)</f>
        <v>0</v>
      </c>
      <c r="BJ276" s="18" t="s">
        <v>79</v>
      </c>
      <c r="BK276" s="199">
        <f>ROUND(I276*H276,2)</f>
        <v>0</v>
      </c>
      <c r="BL276" s="18" t="s">
        <v>175</v>
      </c>
      <c r="BM276" s="198" t="s">
        <v>952</v>
      </c>
    </row>
    <row r="277" spans="2:47" s="1" customFormat="1" ht="58.5">
      <c r="B277" s="35"/>
      <c r="C277" s="36"/>
      <c r="D277" s="200" t="s">
        <v>177</v>
      </c>
      <c r="E277" s="36"/>
      <c r="F277" s="201" t="s">
        <v>407</v>
      </c>
      <c r="G277" s="36"/>
      <c r="H277" s="36"/>
      <c r="I277" s="117"/>
      <c r="J277" s="36"/>
      <c r="K277" s="36"/>
      <c r="L277" s="39"/>
      <c r="M277" s="202"/>
      <c r="N277" s="64"/>
      <c r="O277" s="64"/>
      <c r="P277" s="64"/>
      <c r="Q277" s="64"/>
      <c r="R277" s="64"/>
      <c r="S277" s="64"/>
      <c r="T277" s="65"/>
      <c r="AT277" s="18" t="s">
        <v>177</v>
      </c>
      <c r="AU277" s="18" t="s">
        <v>81</v>
      </c>
    </row>
    <row r="278" spans="2:51" s="12" customFormat="1" ht="12">
      <c r="B278" s="203"/>
      <c r="C278" s="204"/>
      <c r="D278" s="200" t="s">
        <v>179</v>
      </c>
      <c r="E278" s="205" t="s">
        <v>21</v>
      </c>
      <c r="F278" s="206" t="s">
        <v>953</v>
      </c>
      <c r="G278" s="204"/>
      <c r="H278" s="207">
        <v>63</v>
      </c>
      <c r="I278" s="208"/>
      <c r="J278" s="204"/>
      <c r="K278" s="204"/>
      <c r="L278" s="209"/>
      <c r="M278" s="210"/>
      <c r="N278" s="211"/>
      <c r="O278" s="211"/>
      <c r="P278" s="211"/>
      <c r="Q278" s="211"/>
      <c r="R278" s="211"/>
      <c r="S278" s="211"/>
      <c r="T278" s="212"/>
      <c r="AT278" s="213" t="s">
        <v>179</v>
      </c>
      <c r="AU278" s="213" t="s">
        <v>81</v>
      </c>
      <c r="AV278" s="12" t="s">
        <v>81</v>
      </c>
      <c r="AW278" s="12" t="s">
        <v>34</v>
      </c>
      <c r="AX278" s="12" t="s">
        <v>73</v>
      </c>
      <c r="AY278" s="213" t="s">
        <v>168</v>
      </c>
    </row>
    <row r="279" spans="2:51" s="13" customFormat="1" ht="12">
      <c r="B279" s="214"/>
      <c r="C279" s="215"/>
      <c r="D279" s="200" t="s">
        <v>179</v>
      </c>
      <c r="E279" s="216" t="s">
        <v>21</v>
      </c>
      <c r="F279" s="217" t="s">
        <v>181</v>
      </c>
      <c r="G279" s="215"/>
      <c r="H279" s="218">
        <v>63</v>
      </c>
      <c r="I279" s="219"/>
      <c r="J279" s="215"/>
      <c r="K279" s="215"/>
      <c r="L279" s="220"/>
      <c r="M279" s="221"/>
      <c r="N279" s="222"/>
      <c r="O279" s="222"/>
      <c r="P279" s="222"/>
      <c r="Q279" s="222"/>
      <c r="R279" s="222"/>
      <c r="S279" s="222"/>
      <c r="T279" s="223"/>
      <c r="AT279" s="224" t="s">
        <v>179</v>
      </c>
      <c r="AU279" s="224" t="s">
        <v>81</v>
      </c>
      <c r="AV279" s="13" t="s">
        <v>89</v>
      </c>
      <c r="AW279" s="13" t="s">
        <v>34</v>
      </c>
      <c r="AX279" s="13" t="s">
        <v>79</v>
      </c>
      <c r="AY279" s="224" t="s">
        <v>168</v>
      </c>
    </row>
    <row r="280" spans="2:65" s="1" customFormat="1" ht="16.5" customHeight="1">
      <c r="B280" s="35"/>
      <c r="C280" s="187" t="s">
        <v>122</v>
      </c>
      <c r="D280" s="187" t="s">
        <v>170</v>
      </c>
      <c r="E280" s="188" t="s">
        <v>413</v>
      </c>
      <c r="F280" s="189" t="s">
        <v>414</v>
      </c>
      <c r="G280" s="190" t="s">
        <v>173</v>
      </c>
      <c r="H280" s="191">
        <v>7.092</v>
      </c>
      <c r="I280" s="192"/>
      <c r="J280" s="193">
        <f>ROUND(I280*H280,2)</f>
        <v>0</v>
      </c>
      <c r="K280" s="189" t="s">
        <v>198</v>
      </c>
      <c r="L280" s="39"/>
      <c r="M280" s="194" t="s">
        <v>21</v>
      </c>
      <c r="N280" s="195" t="s">
        <v>44</v>
      </c>
      <c r="O280" s="64"/>
      <c r="P280" s="196">
        <f>O280*H280</f>
        <v>0</v>
      </c>
      <c r="Q280" s="196">
        <v>0</v>
      </c>
      <c r="R280" s="196">
        <f>Q280*H280</f>
        <v>0</v>
      </c>
      <c r="S280" s="196">
        <v>0</v>
      </c>
      <c r="T280" s="197">
        <f>S280*H280</f>
        <v>0</v>
      </c>
      <c r="AR280" s="198" t="s">
        <v>175</v>
      </c>
      <c r="AT280" s="198" t="s">
        <v>170</v>
      </c>
      <c r="AU280" s="198" t="s">
        <v>81</v>
      </c>
      <c r="AY280" s="18" t="s">
        <v>168</v>
      </c>
      <c r="BE280" s="199">
        <f>IF(N280="základní",J280,0)</f>
        <v>0</v>
      </c>
      <c r="BF280" s="199">
        <f>IF(N280="snížená",J280,0)</f>
        <v>0</v>
      </c>
      <c r="BG280" s="199">
        <f>IF(N280="zákl. přenesená",J280,0)</f>
        <v>0</v>
      </c>
      <c r="BH280" s="199">
        <f>IF(N280="sníž. přenesená",J280,0)</f>
        <v>0</v>
      </c>
      <c r="BI280" s="199">
        <f>IF(N280="nulová",J280,0)</f>
        <v>0</v>
      </c>
      <c r="BJ280" s="18" t="s">
        <v>79</v>
      </c>
      <c r="BK280" s="199">
        <f>ROUND(I280*H280,2)</f>
        <v>0</v>
      </c>
      <c r="BL280" s="18" t="s">
        <v>175</v>
      </c>
      <c r="BM280" s="198" t="s">
        <v>954</v>
      </c>
    </row>
    <row r="281" spans="2:47" s="1" customFormat="1" ht="58.5">
      <c r="B281" s="35"/>
      <c r="C281" s="36"/>
      <c r="D281" s="200" t="s">
        <v>177</v>
      </c>
      <c r="E281" s="36"/>
      <c r="F281" s="201" t="s">
        <v>416</v>
      </c>
      <c r="G281" s="36"/>
      <c r="H281" s="36"/>
      <c r="I281" s="117"/>
      <c r="J281" s="36"/>
      <c r="K281" s="36"/>
      <c r="L281" s="39"/>
      <c r="M281" s="202"/>
      <c r="N281" s="64"/>
      <c r="O281" s="64"/>
      <c r="P281" s="64"/>
      <c r="Q281" s="64"/>
      <c r="R281" s="64"/>
      <c r="S281" s="64"/>
      <c r="T281" s="65"/>
      <c r="AT281" s="18" t="s">
        <v>177</v>
      </c>
      <c r="AU281" s="18" t="s">
        <v>81</v>
      </c>
    </row>
    <row r="282" spans="2:65" s="1" customFormat="1" ht="24" customHeight="1">
      <c r="B282" s="35"/>
      <c r="C282" s="187" t="s">
        <v>417</v>
      </c>
      <c r="D282" s="187" t="s">
        <v>170</v>
      </c>
      <c r="E282" s="188" t="s">
        <v>418</v>
      </c>
      <c r="F282" s="189" t="s">
        <v>419</v>
      </c>
      <c r="G282" s="190" t="s">
        <v>173</v>
      </c>
      <c r="H282" s="191">
        <v>70.92</v>
      </c>
      <c r="I282" s="192"/>
      <c r="J282" s="193">
        <f>ROUND(I282*H282,2)</f>
        <v>0</v>
      </c>
      <c r="K282" s="189" t="s">
        <v>198</v>
      </c>
      <c r="L282" s="39"/>
      <c r="M282" s="194" t="s">
        <v>21</v>
      </c>
      <c r="N282" s="195" t="s">
        <v>44</v>
      </c>
      <c r="O282" s="64"/>
      <c r="P282" s="196">
        <f>O282*H282</f>
        <v>0</v>
      </c>
      <c r="Q282" s="196">
        <v>0</v>
      </c>
      <c r="R282" s="196">
        <f>Q282*H282</f>
        <v>0</v>
      </c>
      <c r="S282" s="196">
        <v>0</v>
      </c>
      <c r="T282" s="197">
        <f>S282*H282</f>
        <v>0</v>
      </c>
      <c r="AR282" s="198" t="s">
        <v>175</v>
      </c>
      <c r="AT282" s="198" t="s">
        <v>170</v>
      </c>
      <c r="AU282" s="198" t="s">
        <v>81</v>
      </c>
      <c r="AY282" s="18" t="s">
        <v>168</v>
      </c>
      <c r="BE282" s="199">
        <f>IF(N282="základní",J282,0)</f>
        <v>0</v>
      </c>
      <c r="BF282" s="199">
        <f>IF(N282="snížená",J282,0)</f>
        <v>0</v>
      </c>
      <c r="BG282" s="199">
        <f>IF(N282="zákl. přenesená",J282,0)</f>
        <v>0</v>
      </c>
      <c r="BH282" s="199">
        <f>IF(N282="sníž. přenesená",J282,0)</f>
        <v>0</v>
      </c>
      <c r="BI282" s="199">
        <f>IF(N282="nulová",J282,0)</f>
        <v>0</v>
      </c>
      <c r="BJ282" s="18" t="s">
        <v>79</v>
      </c>
      <c r="BK282" s="199">
        <f>ROUND(I282*H282,2)</f>
        <v>0</v>
      </c>
      <c r="BL282" s="18" t="s">
        <v>175</v>
      </c>
      <c r="BM282" s="198" t="s">
        <v>955</v>
      </c>
    </row>
    <row r="283" spans="2:47" s="1" customFormat="1" ht="58.5">
      <c r="B283" s="35"/>
      <c r="C283" s="36"/>
      <c r="D283" s="200" t="s">
        <v>177</v>
      </c>
      <c r="E283" s="36"/>
      <c r="F283" s="201" t="s">
        <v>416</v>
      </c>
      <c r="G283" s="36"/>
      <c r="H283" s="36"/>
      <c r="I283" s="117"/>
      <c r="J283" s="36"/>
      <c r="K283" s="36"/>
      <c r="L283" s="39"/>
      <c r="M283" s="202"/>
      <c r="N283" s="64"/>
      <c r="O283" s="64"/>
      <c r="P283" s="64"/>
      <c r="Q283" s="64"/>
      <c r="R283" s="64"/>
      <c r="S283" s="64"/>
      <c r="T283" s="65"/>
      <c r="AT283" s="18" t="s">
        <v>177</v>
      </c>
      <c r="AU283" s="18" t="s">
        <v>81</v>
      </c>
    </row>
    <row r="284" spans="2:51" s="12" customFormat="1" ht="12">
      <c r="B284" s="203"/>
      <c r="C284" s="204"/>
      <c r="D284" s="200" t="s">
        <v>179</v>
      </c>
      <c r="E284" s="204"/>
      <c r="F284" s="206" t="s">
        <v>956</v>
      </c>
      <c r="G284" s="204"/>
      <c r="H284" s="207">
        <v>70.92</v>
      </c>
      <c r="I284" s="208"/>
      <c r="J284" s="204"/>
      <c r="K284" s="204"/>
      <c r="L284" s="209"/>
      <c r="M284" s="210"/>
      <c r="N284" s="211"/>
      <c r="O284" s="211"/>
      <c r="P284" s="211"/>
      <c r="Q284" s="211"/>
      <c r="R284" s="211"/>
      <c r="S284" s="211"/>
      <c r="T284" s="212"/>
      <c r="AT284" s="213" t="s">
        <v>179</v>
      </c>
      <c r="AU284" s="213" t="s">
        <v>81</v>
      </c>
      <c r="AV284" s="12" t="s">
        <v>81</v>
      </c>
      <c r="AW284" s="12" t="s">
        <v>4</v>
      </c>
      <c r="AX284" s="12" t="s">
        <v>79</v>
      </c>
      <c r="AY284" s="213" t="s">
        <v>168</v>
      </c>
    </row>
    <row r="285" spans="2:65" s="1" customFormat="1" ht="24" customHeight="1">
      <c r="B285" s="35"/>
      <c r="C285" s="187" t="s">
        <v>422</v>
      </c>
      <c r="D285" s="187" t="s">
        <v>170</v>
      </c>
      <c r="E285" s="188" t="s">
        <v>423</v>
      </c>
      <c r="F285" s="189" t="s">
        <v>424</v>
      </c>
      <c r="G285" s="190" t="s">
        <v>173</v>
      </c>
      <c r="H285" s="191">
        <v>7.092</v>
      </c>
      <c r="I285" s="192"/>
      <c r="J285" s="193">
        <f>ROUND(I285*H285,2)</f>
        <v>0</v>
      </c>
      <c r="K285" s="189" t="s">
        <v>198</v>
      </c>
      <c r="L285" s="39"/>
      <c r="M285" s="194" t="s">
        <v>21</v>
      </c>
      <c r="N285" s="195" t="s">
        <v>44</v>
      </c>
      <c r="O285" s="64"/>
      <c r="P285" s="196">
        <f>O285*H285</f>
        <v>0</v>
      </c>
      <c r="Q285" s="196">
        <v>0</v>
      </c>
      <c r="R285" s="196">
        <f>Q285*H285</f>
        <v>0</v>
      </c>
      <c r="S285" s="196">
        <v>0</v>
      </c>
      <c r="T285" s="197">
        <f>S285*H285</f>
        <v>0</v>
      </c>
      <c r="AR285" s="198" t="s">
        <v>175</v>
      </c>
      <c r="AT285" s="198" t="s">
        <v>170</v>
      </c>
      <c r="AU285" s="198" t="s">
        <v>81</v>
      </c>
      <c r="AY285" s="18" t="s">
        <v>168</v>
      </c>
      <c r="BE285" s="199">
        <f>IF(N285="základní",J285,0)</f>
        <v>0</v>
      </c>
      <c r="BF285" s="199">
        <f>IF(N285="snížená",J285,0)</f>
        <v>0</v>
      </c>
      <c r="BG285" s="199">
        <f>IF(N285="zákl. přenesená",J285,0)</f>
        <v>0</v>
      </c>
      <c r="BH285" s="199">
        <f>IF(N285="sníž. přenesená",J285,0)</f>
        <v>0</v>
      </c>
      <c r="BI285" s="199">
        <f>IF(N285="nulová",J285,0)</f>
        <v>0</v>
      </c>
      <c r="BJ285" s="18" t="s">
        <v>79</v>
      </c>
      <c r="BK285" s="199">
        <f>ROUND(I285*H285,2)</f>
        <v>0</v>
      </c>
      <c r="BL285" s="18" t="s">
        <v>175</v>
      </c>
      <c r="BM285" s="198" t="s">
        <v>957</v>
      </c>
    </row>
    <row r="286" spans="2:47" s="1" customFormat="1" ht="58.5">
      <c r="B286" s="35"/>
      <c r="C286" s="36"/>
      <c r="D286" s="200" t="s">
        <v>177</v>
      </c>
      <c r="E286" s="36"/>
      <c r="F286" s="201" t="s">
        <v>426</v>
      </c>
      <c r="G286" s="36"/>
      <c r="H286" s="36"/>
      <c r="I286" s="117"/>
      <c r="J286" s="36"/>
      <c r="K286" s="36"/>
      <c r="L286" s="39"/>
      <c r="M286" s="202"/>
      <c r="N286" s="64"/>
      <c r="O286" s="64"/>
      <c r="P286" s="64"/>
      <c r="Q286" s="64"/>
      <c r="R286" s="64"/>
      <c r="S286" s="64"/>
      <c r="T286" s="65"/>
      <c r="AT286" s="18" t="s">
        <v>177</v>
      </c>
      <c r="AU286" s="18" t="s">
        <v>81</v>
      </c>
    </row>
    <row r="287" spans="2:63" s="11" customFormat="1" ht="22.9" customHeight="1">
      <c r="B287" s="171"/>
      <c r="C287" s="172"/>
      <c r="D287" s="173" t="s">
        <v>72</v>
      </c>
      <c r="E287" s="185" t="s">
        <v>427</v>
      </c>
      <c r="F287" s="185" t="s">
        <v>428</v>
      </c>
      <c r="G287" s="172"/>
      <c r="H287" s="172"/>
      <c r="I287" s="175"/>
      <c r="J287" s="186">
        <f>BK287</f>
        <v>0</v>
      </c>
      <c r="K287" s="172"/>
      <c r="L287" s="177"/>
      <c r="M287" s="178"/>
      <c r="N287" s="179"/>
      <c r="O287" s="179"/>
      <c r="P287" s="180">
        <f>SUM(P288:P289)</f>
        <v>0</v>
      </c>
      <c r="Q287" s="179"/>
      <c r="R287" s="180">
        <f>SUM(R288:R289)</f>
        <v>0</v>
      </c>
      <c r="S287" s="179"/>
      <c r="T287" s="181">
        <f>SUM(T288:T289)</f>
        <v>0</v>
      </c>
      <c r="AR287" s="182" t="s">
        <v>79</v>
      </c>
      <c r="AT287" s="183" t="s">
        <v>72</v>
      </c>
      <c r="AU287" s="183" t="s">
        <v>79</v>
      </c>
      <c r="AY287" s="182" t="s">
        <v>168</v>
      </c>
      <c r="BK287" s="184">
        <f>SUM(BK288:BK289)</f>
        <v>0</v>
      </c>
    </row>
    <row r="288" spans="2:65" s="1" customFormat="1" ht="24" customHeight="1">
      <c r="B288" s="35"/>
      <c r="C288" s="187" t="s">
        <v>429</v>
      </c>
      <c r="D288" s="187" t="s">
        <v>170</v>
      </c>
      <c r="E288" s="188" t="s">
        <v>430</v>
      </c>
      <c r="F288" s="189" t="s">
        <v>431</v>
      </c>
      <c r="G288" s="190" t="s">
        <v>173</v>
      </c>
      <c r="H288" s="191">
        <v>7.842</v>
      </c>
      <c r="I288" s="192"/>
      <c r="J288" s="193">
        <f>ROUND(I288*H288,2)</f>
        <v>0</v>
      </c>
      <c r="K288" s="189" t="s">
        <v>198</v>
      </c>
      <c r="L288" s="39"/>
      <c r="M288" s="194" t="s">
        <v>21</v>
      </c>
      <c r="N288" s="195" t="s">
        <v>44</v>
      </c>
      <c r="O288" s="64"/>
      <c r="P288" s="196">
        <f>O288*H288</f>
        <v>0</v>
      </c>
      <c r="Q288" s="196">
        <v>0</v>
      </c>
      <c r="R288" s="196">
        <f>Q288*H288</f>
        <v>0</v>
      </c>
      <c r="S288" s="196">
        <v>0</v>
      </c>
      <c r="T288" s="197">
        <f>S288*H288</f>
        <v>0</v>
      </c>
      <c r="AR288" s="198" t="s">
        <v>175</v>
      </c>
      <c r="AT288" s="198" t="s">
        <v>170</v>
      </c>
      <c r="AU288" s="198" t="s">
        <v>81</v>
      </c>
      <c r="AY288" s="18" t="s">
        <v>168</v>
      </c>
      <c r="BE288" s="199">
        <f>IF(N288="základní",J288,0)</f>
        <v>0</v>
      </c>
      <c r="BF288" s="199">
        <f>IF(N288="snížená",J288,0)</f>
        <v>0</v>
      </c>
      <c r="BG288" s="199">
        <f>IF(N288="zákl. přenesená",J288,0)</f>
        <v>0</v>
      </c>
      <c r="BH288" s="199">
        <f>IF(N288="sníž. přenesená",J288,0)</f>
        <v>0</v>
      </c>
      <c r="BI288" s="199">
        <f>IF(N288="nulová",J288,0)</f>
        <v>0</v>
      </c>
      <c r="BJ288" s="18" t="s">
        <v>79</v>
      </c>
      <c r="BK288" s="199">
        <f>ROUND(I288*H288,2)</f>
        <v>0</v>
      </c>
      <c r="BL288" s="18" t="s">
        <v>175</v>
      </c>
      <c r="BM288" s="198" t="s">
        <v>958</v>
      </c>
    </row>
    <row r="289" spans="2:47" s="1" customFormat="1" ht="58.5">
      <c r="B289" s="35"/>
      <c r="C289" s="36"/>
      <c r="D289" s="200" t="s">
        <v>177</v>
      </c>
      <c r="E289" s="36"/>
      <c r="F289" s="201" t="s">
        <v>433</v>
      </c>
      <c r="G289" s="36"/>
      <c r="H289" s="36"/>
      <c r="I289" s="117"/>
      <c r="J289" s="36"/>
      <c r="K289" s="36"/>
      <c r="L289" s="39"/>
      <c r="M289" s="202"/>
      <c r="N289" s="64"/>
      <c r="O289" s="64"/>
      <c r="P289" s="64"/>
      <c r="Q289" s="64"/>
      <c r="R289" s="64"/>
      <c r="S289" s="64"/>
      <c r="T289" s="65"/>
      <c r="AT289" s="18" t="s">
        <v>177</v>
      </c>
      <c r="AU289" s="18" t="s">
        <v>81</v>
      </c>
    </row>
    <row r="290" spans="2:63" s="11" customFormat="1" ht="25.9" customHeight="1">
      <c r="B290" s="171"/>
      <c r="C290" s="172"/>
      <c r="D290" s="173" t="s">
        <v>72</v>
      </c>
      <c r="E290" s="174" t="s">
        <v>434</v>
      </c>
      <c r="F290" s="174" t="s">
        <v>435</v>
      </c>
      <c r="G290" s="172"/>
      <c r="H290" s="172"/>
      <c r="I290" s="175"/>
      <c r="J290" s="176">
        <f>BK290</f>
        <v>0</v>
      </c>
      <c r="K290" s="172"/>
      <c r="L290" s="177"/>
      <c r="M290" s="178"/>
      <c r="N290" s="179"/>
      <c r="O290" s="179"/>
      <c r="P290" s="180">
        <f>P291+P305+P312+P329+P384+P396+P414+P550+P560+P577+P609</f>
        <v>0</v>
      </c>
      <c r="Q290" s="179"/>
      <c r="R290" s="180">
        <f>R291+R305+R312+R329+R384+R396+R414+R550+R560+R577+R609</f>
        <v>11.95043709</v>
      </c>
      <c r="S290" s="179"/>
      <c r="T290" s="181">
        <f>T291+T305+T312+T329+T384+T396+T414+T550+T560+T577+T609</f>
        <v>1.9330668999999998</v>
      </c>
      <c r="AR290" s="182" t="s">
        <v>81</v>
      </c>
      <c r="AT290" s="183" t="s">
        <v>72</v>
      </c>
      <c r="AU290" s="183" t="s">
        <v>73</v>
      </c>
      <c r="AY290" s="182" t="s">
        <v>168</v>
      </c>
      <c r="BK290" s="184">
        <f>BK291+BK305+BK312+BK329+BK384+BK396+BK414+BK550+BK560+BK577+BK609</f>
        <v>0</v>
      </c>
    </row>
    <row r="291" spans="2:63" s="11" customFormat="1" ht="22.9" customHeight="1">
      <c r="B291" s="171"/>
      <c r="C291" s="172"/>
      <c r="D291" s="173" t="s">
        <v>72</v>
      </c>
      <c r="E291" s="185" t="s">
        <v>959</v>
      </c>
      <c r="F291" s="185" t="s">
        <v>960</v>
      </c>
      <c r="G291" s="172"/>
      <c r="H291" s="172"/>
      <c r="I291" s="175"/>
      <c r="J291" s="186">
        <f>BK291</f>
        <v>0</v>
      </c>
      <c r="K291" s="172"/>
      <c r="L291" s="177"/>
      <c r="M291" s="178"/>
      <c r="N291" s="179"/>
      <c r="O291" s="179"/>
      <c r="P291" s="180">
        <f>SUM(P292:P304)</f>
        <v>0</v>
      </c>
      <c r="Q291" s="179"/>
      <c r="R291" s="180">
        <f>SUM(R292:R304)</f>
        <v>0.004357359999999999</v>
      </c>
      <c r="S291" s="179"/>
      <c r="T291" s="181">
        <f>SUM(T292:T304)</f>
        <v>0</v>
      </c>
      <c r="AR291" s="182" t="s">
        <v>81</v>
      </c>
      <c r="AT291" s="183" t="s">
        <v>72</v>
      </c>
      <c r="AU291" s="183" t="s">
        <v>79</v>
      </c>
      <c r="AY291" s="182" t="s">
        <v>168</v>
      </c>
      <c r="BK291" s="184">
        <f>SUM(BK292:BK304)</f>
        <v>0</v>
      </c>
    </row>
    <row r="292" spans="2:65" s="1" customFormat="1" ht="24" customHeight="1">
      <c r="B292" s="35"/>
      <c r="C292" s="187" t="s">
        <v>438</v>
      </c>
      <c r="D292" s="187" t="s">
        <v>170</v>
      </c>
      <c r="E292" s="188" t="s">
        <v>961</v>
      </c>
      <c r="F292" s="189" t="s">
        <v>962</v>
      </c>
      <c r="G292" s="190" t="s">
        <v>117</v>
      </c>
      <c r="H292" s="191">
        <v>13.78</v>
      </c>
      <c r="I292" s="192"/>
      <c r="J292" s="193">
        <f>ROUND(I292*H292,2)</f>
        <v>0</v>
      </c>
      <c r="K292" s="189" t="s">
        <v>198</v>
      </c>
      <c r="L292" s="39"/>
      <c r="M292" s="194" t="s">
        <v>21</v>
      </c>
      <c r="N292" s="195" t="s">
        <v>44</v>
      </c>
      <c r="O292" s="64"/>
      <c r="P292" s="196">
        <f>O292*H292</f>
        <v>0</v>
      </c>
      <c r="Q292" s="196">
        <v>0</v>
      </c>
      <c r="R292" s="196">
        <f>Q292*H292</f>
        <v>0</v>
      </c>
      <c r="S292" s="196">
        <v>0</v>
      </c>
      <c r="T292" s="197">
        <f>S292*H292</f>
        <v>0</v>
      </c>
      <c r="AR292" s="198" t="s">
        <v>263</v>
      </c>
      <c r="AT292" s="198" t="s">
        <v>170</v>
      </c>
      <c r="AU292" s="198" t="s">
        <v>81</v>
      </c>
      <c r="AY292" s="18" t="s">
        <v>168</v>
      </c>
      <c r="BE292" s="199">
        <f>IF(N292="základní",J292,0)</f>
        <v>0</v>
      </c>
      <c r="BF292" s="199">
        <f>IF(N292="snížená",J292,0)</f>
        <v>0</v>
      </c>
      <c r="BG292" s="199">
        <f>IF(N292="zákl. přenesená",J292,0)</f>
        <v>0</v>
      </c>
      <c r="BH292" s="199">
        <f>IF(N292="sníž. přenesená",J292,0)</f>
        <v>0</v>
      </c>
      <c r="BI292" s="199">
        <f>IF(N292="nulová",J292,0)</f>
        <v>0</v>
      </c>
      <c r="BJ292" s="18" t="s">
        <v>79</v>
      </c>
      <c r="BK292" s="199">
        <f>ROUND(I292*H292,2)</f>
        <v>0</v>
      </c>
      <c r="BL292" s="18" t="s">
        <v>263</v>
      </c>
      <c r="BM292" s="198" t="s">
        <v>963</v>
      </c>
    </row>
    <row r="293" spans="2:47" s="1" customFormat="1" ht="39">
      <c r="B293" s="35"/>
      <c r="C293" s="36"/>
      <c r="D293" s="200" t="s">
        <v>177</v>
      </c>
      <c r="E293" s="36"/>
      <c r="F293" s="201" t="s">
        <v>964</v>
      </c>
      <c r="G293" s="36"/>
      <c r="H293" s="36"/>
      <c r="I293" s="117"/>
      <c r="J293" s="36"/>
      <c r="K293" s="36"/>
      <c r="L293" s="39"/>
      <c r="M293" s="202"/>
      <c r="N293" s="64"/>
      <c r="O293" s="64"/>
      <c r="P293" s="64"/>
      <c r="Q293" s="64"/>
      <c r="R293" s="64"/>
      <c r="S293" s="64"/>
      <c r="T293" s="65"/>
      <c r="AT293" s="18" t="s">
        <v>177</v>
      </c>
      <c r="AU293" s="18" t="s">
        <v>81</v>
      </c>
    </row>
    <row r="294" spans="2:51" s="15" customFormat="1" ht="12">
      <c r="B294" s="236"/>
      <c r="C294" s="237"/>
      <c r="D294" s="200" t="s">
        <v>179</v>
      </c>
      <c r="E294" s="238" t="s">
        <v>21</v>
      </c>
      <c r="F294" s="239" t="s">
        <v>636</v>
      </c>
      <c r="G294" s="237"/>
      <c r="H294" s="238" t="s">
        <v>21</v>
      </c>
      <c r="I294" s="240"/>
      <c r="J294" s="237"/>
      <c r="K294" s="237"/>
      <c r="L294" s="241"/>
      <c r="M294" s="242"/>
      <c r="N294" s="243"/>
      <c r="O294" s="243"/>
      <c r="P294" s="243"/>
      <c r="Q294" s="243"/>
      <c r="R294" s="243"/>
      <c r="S294" s="243"/>
      <c r="T294" s="244"/>
      <c r="AT294" s="245" t="s">
        <v>179</v>
      </c>
      <c r="AU294" s="245" t="s">
        <v>81</v>
      </c>
      <c r="AV294" s="15" t="s">
        <v>79</v>
      </c>
      <c r="AW294" s="15" t="s">
        <v>34</v>
      </c>
      <c r="AX294" s="15" t="s">
        <v>73</v>
      </c>
      <c r="AY294" s="245" t="s">
        <v>168</v>
      </c>
    </row>
    <row r="295" spans="2:51" s="12" customFormat="1" ht="12">
      <c r="B295" s="203"/>
      <c r="C295" s="204"/>
      <c r="D295" s="200" t="s">
        <v>179</v>
      </c>
      <c r="E295" s="205" t="s">
        <v>21</v>
      </c>
      <c r="F295" s="206" t="s">
        <v>860</v>
      </c>
      <c r="G295" s="204"/>
      <c r="H295" s="207">
        <v>13.78</v>
      </c>
      <c r="I295" s="208"/>
      <c r="J295" s="204"/>
      <c r="K295" s="204"/>
      <c r="L295" s="209"/>
      <c r="M295" s="210"/>
      <c r="N295" s="211"/>
      <c r="O295" s="211"/>
      <c r="P295" s="211"/>
      <c r="Q295" s="211"/>
      <c r="R295" s="211"/>
      <c r="S295" s="211"/>
      <c r="T295" s="212"/>
      <c r="AT295" s="213" t="s">
        <v>179</v>
      </c>
      <c r="AU295" s="213" t="s">
        <v>81</v>
      </c>
      <c r="AV295" s="12" t="s">
        <v>81</v>
      </c>
      <c r="AW295" s="12" t="s">
        <v>34</v>
      </c>
      <c r="AX295" s="12" t="s">
        <v>73</v>
      </c>
      <c r="AY295" s="213" t="s">
        <v>168</v>
      </c>
    </row>
    <row r="296" spans="2:51" s="13" customFormat="1" ht="12">
      <c r="B296" s="214"/>
      <c r="C296" s="215"/>
      <c r="D296" s="200" t="s">
        <v>179</v>
      </c>
      <c r="E296" s="216" t="s">
        <v>21</v>
      </c>
      <c r="F296" s="217" t="s">
        <v>181</v>
      </c>
      <c r="G296" s="215"/>
      <c r="H296" s="218">
        <v>13.78</v>
      </c>
      <c r="I296" s="219"/>
      <c r="J296" s="215"/>
      <c r="K296" s="215"/>
      <c r="L296" s="220"/>
      <c r="M296" s="221"/>
      <c r="N296" s="222"/>
      <c r="O296" s="222"/>
      <c r="P296" s="222"/>
      <c r="Q296" s="222"/>
      <c r="R296" s="222"/>
      <c r="S296" s="222"/>
      <c r="T296" s="223"/>
      <c r="AT296" s="224" t="s">
        <v>179</v>
      </c>
      <c r="AU296" s="224" t="s">
        <v>81</v>
      </c>
      <c r="AV296" s="13" t="s">
        <v>89</v>
      </c>
      <c r="AW296" s="13" t="s">
        <v>34</v>
      </c>
      <c r="AX296" s="13" t="s">
        <v>73</v>
      </c>
      <c r="AY296" s="224" t="s">
        <v>168</v>
      </c>
    </row>
    <row r="297" spans="2:51" s="14" customFormat="1" ht="12">
      <c r="B297" s="225"/>
      <c r="C297" s="226"/>
      <c r="D297" s="200" t="s">
        <v>179</v>
      </c>
      <c r="E297" s="227" t="s">
        <v>21</v>
      </c>
      <c r="F297" s="228" t="s">
        <v>183</v>
      </c>
      <c r="G297" s="226"/>
      <c r="H297" s="229">
        <v>13.78</v>
      </c>
      <c r="I297" s="230"/>
      <c r="J297" s="226"/>
      <c r="K297" s="226"/>
      <c r="L297" s="231"/>
      <c r="M297" s="232"/>
      <c r="N297" s="233"/>
      <c r="O297" s="233"/>
      <c r="P297" s="233"/>
      <c r="Q297" s="233"/>
      <c r="R297" s="233"/>
      <c r="S297" s="233"/>
      <c r="T297" s="234"/>
      <c r="AT297" s="235" t="s">
        <v>179</v>
      </c>
      <c r="AU297" s="235" t="s">
        <v>81</v>
      </c>
      <c r="AV297" s="14" t="s">
        <v>175</v>
      </c>
      <c r="AW297" s="14" t="s">
        <v>34</v>
      </c>
      <c r="AX297" s="14" t="s">
        <v>79</v>
      </c>
      <c r="AY297" s="235" t="s">
        <v>168</v>
      </c>
    </row>
    <row r="298" spans="2:65" s="1" customFormat="1" ht="24" customHeight="1">
      <c r="B298" s="35"/>
      <c r="C298" s="246" t="s">
        <v>444</v>
      </c>
      <c r="D298" s="246" t="s">
        <v>471</v>
      </c>
      <c r="E298" s="247" t="s">
        <v>965</v>
      </c>
      <c r="F298" s="248" t="s">
        <v>966</v>
      </c>
      <c r="G298" s="249" t="s">
        <v>117</v>
      </c>
      <c r="H298" s="250">
        <v>14.056</v>
      </c>
      <c r="I298" s="251"/>
      <c r="J298" s="252">
        <f>ROUND(I298*H298,2)</f>
        <v>0</v>
      </c>
      <c r="K298" s="248" t="s">
        <v>21</v>
      </c>
      <c r="L298" s="253"/>
      <c r="M298" s="254" t="s">
        <v>21</v>
      </c>
      <c r="N298" s="255" t="s">
        <v>44</v>
      </c>
      <c r="O298" s="64"/>
      <c r="P298" s="196">
        <f>O298*H298</f>
        <v>0</v>
      </c>
      <c r="Q298" s="196">
        <v>0.00031</v>
      </c>
      <c r="R298" s="196">
        <f>Q298*H298</f>
        <v>0.004357359999999999</v>
      </c>
      <c r="S298" s="196">
        <v>0</v>
      </c>
      <c r="T298" s="197">
        <f>S298*H298</f>
        <v>0</v>
      </c>
      <c r="AR298" s="198" t="s">
        <v>357</v>
      </c>
      <c r="AT298" s="198" t="s">
        <v>471</v>
      </c>
      <c r="AU298" s="198" t="s">
        <v>81</v>
      </c>
      <c r="AY298" s="18" t="s">
        <v>168</v>
      </c>
      <c r="BE298" s="199">
        <f>IF(N298="základní",J298,0)</f>
        <v>0</v>
      </c>
      <c r="BF298" s="199">
        <f>IF(N298="snížená",J298,0)</f>
        <v>0</v>
      </c>
      <c r="BG298" s="199">
        <f>IF(N298="zákl. přenesená",J298,0)</f>
        <v>0</v>
      </c>
      <c r="BH298" s="199">
        <f>IF(N298="sníž. přenesená",J298,0)</f>
        <v>0</v>
      </c>
      <c r="BI298" s="199">
        <f>IF(N298="nulová",J298,0)</f>
        <v>0</v>
      </c>
      <c r="BJ298" s="18" t="s">
        <v>79</v>
      </c>
      <c r="BK298" s="199">
        <f>ROUND(I298*H298,2)</f>
        <v>0</v>
      </c>
      <c r="BL298" s="18" t="s">
        <v>263</v>
      </c>
      <c r="BM298" s="198" t="s">
        <v>967</v>
      </c>
    </row>
    <row r="299" spans="2:47" s="1" customFormat="1" ht="39">
      <c r="B299" s="35"/>
      <c r="C299" s="36"/>
      <c r="D299" s="200" t="s">
        <v>309</v>
      </c>
      <c r="E299" s="36"/>
      <c r="F299" s="201" t="s">
        <v>968</v>
      </c>
      <c r="G299" s="36"/>
      <c r="H299" s="36"/>
      <c r="I299" s="117"/>
      <c r="J299" s="36"/>
      <c r="K299" s="36"/>
      <c r="L299" s="39"/>
      <c r="M299" s="202"/>
      <c r="N299" s="64"/>
      <c r="O299" s="64"/>
      <c r="P299" s="64"/>
      <c r="Q299" s="64"/>
      <c r="R299" s="64"/>
      <c r="S299" s="64"/>
      <c r="T299" s="65"/>
      <c r="AT299" s="18" t="s">
        <v>309</v>
      </c>
      <c r="AU299" s="18" t="s">
        <v>81</v>
      </c>
    </row>
    <row r="300" spans="2:51" s="12" customFormat="1" ht="12">
      <c r="B300" s="203"/>
      <c r="C300" s="204"/>
      <c r="D300" s="200" t="s">
        <v>179</v>
      </c>
      <c r="E300" s="204"/>
      <c r="F300" s="206" t="s">
        <v>969</v>
      </c>
      <c r="G300" s="204"/>
      <c r="H300" s="207">
        <v>14.056</v>
      </c>
      <c r="I300" s="208"/>
      <c r="J300" s="204"/>
      <c r="K300" s="204"/>
      <c r="L300" s="209"/>
      <c r="M300" s="210"/>
      <c r="N300" s="211"/>
      <c r="O300" s="211"/>
      <c r="P300" s="211"/>
      <c r="Q300" s="211"/>
      <c r="R300" s="211"/>
      <c r="S300" s="211"/>
      <c r="T300" s="212"/>
      <c r="AT300" s="213" t="s">
        <v>179</v>
      </c>
      <c r="AU300" s="213" t="s">
        <v>81</v>
      </c>
      <c r="AV300" s="12" t="s">
        <v>81</v>
      </c>
      <c r="AW300" s="12" t="s">
        <v>4</v>
      </c>
      <c r="AX300" s="12" t="s">
        <v>79</v>
      </c>
      <c r="AY300" s="213" t="s">
        <v>168</v>
      </c>
    </row>
    <row r="301" spans="2:65" s="1" customFormat="1" ht="24" customHeight="1">
      <c r="B301" s="35"/>
      <c r="C301" s="187" t="s">
        <v>451</v>
      </c>
      <c r="D301" s="187" t="s">
        <v>170</v>
      </c>
      <c r="E301" s="188" t="s">
        <v>970</v>
      </c>
      <c r="F301" s="189" t="s">
        <v>971</v>
      </c>
      <c r="G301" s="190" t="s">
        <v>173</v>
      </c>
      <c r="H301" s="191">
        <v>0.004</v>
      </c>
      <c r="I301" s="192"/>
      <c r="J301" s="193">
        <f>ROUND(I301*H301,2)</f>
        <v>0</v>
      </c>
      <c r="K301" s="189" t="s">
        <v>198</v>
      </c>
      <c r="L301" s="39"/>
      <c r="M301" s="194" t="s">
        <v>21</v>
      </c>
      <c r="N301" s="195" t="s">
        <v>44</v>
      </c>
      <c r="O301" s="64"/>
      <c r="P301" s="196">
        <f>O301*H301</f>
        <v>0</v>
      </c>
      <c r="Q301" s="196">
        <v>0</v>
      </c>
      <c r="R301" s="196">
        <f>Q301*H301</f>
        <v>0</v>
      </c>
      <c r="S301" s="196">
        <v>0</v>
      </c>
      <c r="T301" s="197">
        <f>S301*H301</f>
        <v>0</v>
      </c>
      <c r="AR301" s="198" t="s">
        <v>263</v>
      </c>
      <c r="AT301" s="198" t="s">
        <v>170</v>
      </c>
      <c r="AU301" s="198" t="s">
        <v>81</v>
      </c>
      <c r="AY301" s="18" t="s">
        <v>168</v>
      </c>
      <c r="BE301" s="199">
        <f>IF(N301="základní",J301,0)</f>
        <v>0</v>
      </c>
      <c r="BF301" s="199">
        <f>IF(N301="snížená",J301,0)</f>
        <v>0</v>
      </c>
      <c r="BG301" s="199">
        <f>IF(N301="zákl. přenesená",J301,0)</f>
        <v>0</v>
      </c>
      <c r="BH301" s="199">
        <f>IF(N301="sníž. přenesená",J301,0)</f>
        <v>0</v>
      </c>
      <c r="BI301" s="199">
        <f>IF(N301="nulová",J301,0)</f>
        <v>0</v>
      </c>
      <c r="BJ301" s="18" t="s">
        <v>79</v>
      </c>
      <c r="BK301" s="199">
        <f>ROUND(I301*H301,2)</f>
        <v>0</v>
      </c>
      <c r="BL301" s="18" t="s">
        <v>263</v>
      </c>
      <c r="BM301" s="198" t="s">
        <v>972</v>
      </c>
    </row>
    <row r="302" spans="2:47" s="1" customFormat="1" ht="78">
      <c r="B302" s="35"/>
      <c r="C302" s="36"/>
      <c r="D302" s="200" t="s">
        <v>177</v>
      </c>
      <c r="E302" s="36"/>
      <c r="F302" s="201" t="s">
        <v>973</v>
      </c>
      <c r="G302" s="36"/>
      <c r="H302" s="36"/>
      <c r="I302" s="117"/>
      <c r="J302" s="36"/>
      <c r="K302" s="36"/>
      <c r="L302" s="39"/>
      <c r="M302" s="202"/>
      <c r="N302" s="64"/>
      <c r="O302" s="64"/>
      <c r="P302" s="64"/>
      <c r="Q302" s="64"/>
      <c r="R302" s="64"/>
      <c r="S302" s="64"/>
      <c r="T302" s="65"/>
      <c r="AT302" s="18" t="s">
        <v>177</v>
      </c>
      <c r="AU302" s="18" t="s">
        <v>81</v>
      </c>
    </row>
    <row r="303" spans="2:65" s="1" customFormat="1" ht="24" customHeight="1">
      <c r="B303" s="35"/>
      <c r="C303" s="187" t="s">
        <v>456</v>
      </c>
      <c r="D303" s="187" t="s">
        <v>170</v>
      </c>
      <c r="E303" s="188" t="s">
        <v>974</v>
      </c>
      <c r="F303" s="189" t="s">
        <v>975</v>
      </c>
      <c r="G303" s="190" t="s">
        <v>173</v>
      </c>
      <c r="H303" s="191">
        <v>0.004</v>
      </c>
      <c r="I303" s="192"/>
      <c r="J303" s="193">
        <f>ROUND(I303*H303,2)</f>
        <v>0</v>
      </c>
      <c r="K303" s="189" t="s">
        <v>198</v>
      </c>
      <c r="L303" s="39"/>
      <c r="M303" s="194" t="s">
        <v>21</v>
      </c>
      <c r="N303" s="195" t="s">
        <v>44</v>
      </c>
      <c r="O303" s="64"/>
      <c r="P303" s="196">
        <f>O303*H303</f>
        <v>0</v>
      </c>
      <c r="Q303" s="196">
        <v>0</v>
      </c>
      <c r="R303" s="196">
        <f>Q303*H303</f>
        <v>0</v>
      </c>
      <c r="S303" s="196">
        <v>0</v>
      </c>
      <c r="T303" s="197">
        <f>S303*H303</f>
        <v>0</v>
      </c>
      <c r="AR303" s="198" t="s">
        <v>263</v>
      </c>
      <c r="AT303" s="198" t="s">
        <v>170</v>
      </c>
      <c r="AU303" s="198" t="s">
        <v>81</v>
      </c>
      <c r="AY303" s="18" t="s">
        <v>168</v>
      </c>
      <c r="BE303" s="199">
        <f>IF(N303="základní",J303,0)</f>
        <v>0</v>
      </c>
      <c r="BF303" s="199">
        <f>IF(N303="snížená",J303,0)</f>
        <v>0</v>
      </c>
      <c r="BG303" s="199">
        <f>IF(N303="zákl. přenesená",J303,0)</f>
        <v>0</v>
      </c>
      <c r="BH303" s="199">
        <f>IF(N303="sníž. přenesená",J303,0)</f>
        <v>0</v>
      </c>
      <c r="BI303" s="199">
        <f>IF(N303="nulová",J303,0)</f>
        <v>0</v>
      </c>
      <c r="BJ303" s="18" t="s">
        <v>79</v>
      </c>
      <c r="BK303" s="199">
        <f>ROUND(I303*H303,2)</f>
        <v>0</v>
      </c>
      <c r="BL303" s="18" t="s">
        <v>263</v>
      </c>
      <c r="BM303" s="198" t="s">
        <v>976</v>
      </c>
    </row>
    <row r="304" spans="2:47" s="1" customFormat="1" ht="78">
      <c r="B304" s="35"/>
      <c r="C304" s="36"/>
      <c r="D304" s="200" t="s">
        <v>177</v>
      </c>
      <c r="E304" s="36"/>
      <c r="F304" s="201" t="s">
        <v>973</v>
      </c>
      <c r="G304" s="36"/>
      <c r="H304" s="36"/>
      <c r="I304" s="117"/>
      <c r="J304" s="36"/>
      <c r="K304" s="36"/>
      <c r="L304" s="39"/>
      <c r="M304" s="202"/>
      <c r="N304" s="64"/>
      <c r="O304" s="64"/>
      <c r="P304" s="64"/>
      <c r="Q304" s="64"/>
      <c r="R304" s="64"/>
      <c r="S304" s="64"/>
      <c r="T304" s="65"/>
      <c r="AT304" s="18" t="s">
        <v>177</v>
      </c>
      <c r="AU304" s="18" t="s">
        <v>81</v>
      </c>
    </row>
    <row r="305" spans="2:63" s="11" customFormat="1" ht="22.9" customHeight="1">
      <c r="B305" s="171"/>
      <c r="C305" s="172"/>
      <c r="D305" s="173" t="s">
        <v>72</v>
      </c>
      <c r="E305" s="185" t="s">
        <v>977</v>
      </c>
      <c r="F305" s="185" t="s">
        <v>978</v>
      </c>
      <c r="G305" s="172"/>
      <c r="H305" s="172"/>
      <c r="I305" s="175"/>
      <c r="J305" s="186">
        <f>BK305</f>
        <v>0</v>
      </c>
      <c r="K305" s="172"/>
      <c r="L305" s="177"/>
      <c r="M305" s="178"/>
      <c r="N305" s="179"/>
      <c r="O305" s="179"/>
      <c r="P305" s="180">
        <f>SUM(P306:P311)</f>
        <v>0</v>
      </c>
      <c r="Q305" s="179"/>
      <c r="R305" s="180">
        <f>SUM(R306:R311)</f>
        <v>0.0104</v>
      </c>
      <c r="S305" s="179"/>
      <c r="T305" s="181">
        <f>SUM(T306:T311)</f>
        <v>0</v>
      </c>
      <c r="AR305" s="182" t="s">
        <v>81</v>
      </c>
      <c r="AT305" s="183" t="s">
        <v>72</v>
      </c>
      <c r="AU305" s="183" t="s">
        <v>79</v>
      </c>
      <c r="AY305" s="182" t="s">
        <v>168</v>
      </c>
      <c r="BK305" s="184">
        <f>SUM(BK306:BK311)</f>
        <v>0</v>
      </c>
    </row>
    <row r="306" spans="2:65" s="1" customFormat="1" ht="16.5" customHeight="1">
      <c r="B306" s="35"/>
      <c r="C306" s="187" t="s">
        <v>462</v>
      </c>
      <c r="D306" s="187" t="s">
        <v>170</v>
      </c>
      <c r="E306" s="188" t="s">
        <v>979</v>
      </c>
      <c r="F306" s="189" t="s">
        <v>980</v>
      </c>
      <c r="G306" s="190" t="s">
        <v>307</v>
      </c>
      <c r="H306" s="191">
        <v>6</v>
      </c>
      <c r="I306" s="192"/>
      <c r="J306" s="193">
        <f>ROUND(I306*H306,2)</f>
        <v>0</v>
      </c>
      <c r="K306" s="189" t="s">
        <v>21</v>
      </c>
      <c r="L306" s="39"/>
      <c r="M306" s="194" t="s">
        <v>21</v>
      </c>
      <c r="N306" s="195" t="s">
        <v>44</v>
      </c>
      <c r="O306" s="64"/>
      <c r="P306" s="196">
        <f>O306*H306</f>
        <v>0</v>
      </c>
      <c r="Q306" s="196">
        <v>0</v>
      </c>
      <c r="R306" s="196">
        <f>Q306*H306</f>
        <v>0</v>
      </c>
      <c r="S306" s="196">
        <v>0</v>
      </c>
      <c r="T306" s="197">
        <f>S306*H306</f>
        <v>0</v>
      </c>
      <c r="AR306" s="198" t="s">
        <v>263</v>
      </c>
      <c r="AT306" s="198" t="s">
        <v>170</v>
      </c>
      <c r="AU306" s="198" t="s">
        <v>81</v>
      </c>
      <c r="AY306" s="18" t="s">
        <v>168</v>
      </c>
      <c r="BE306" s="199">
        <f>IF(N306="základní",J306,0)</f>
        <v>0</v>
      </c>
      <c r="BF306" s="199">
        <f>IF(N306="snížená",J306,0)</f>
        <v>0</v>
      </c>
      <c r="BG306" s="199">
        <f>IF(N306="zákl. přenesená",J306,0)</f>
        <v>0</v>
      </c>
      <c r="BH306" s="199">
        <f>IF(N306="sníž. přenesená",J306,0)</f>
        <v>0</v>
      </c>
      <c r="BI306" s="199">
        <f>IF(N306="nulová",J306,0)</f>
        <v>0</v>
      </c>
      <c r="BJ306" s="18" t="s">
        <v>79</v>
      </c>
      <c r="BK306" s="199">
        <f>ROUND(I306*H306,2)</f>
        <v>0</v>
      </c>
      <c r="BL306" s="18" t="s">
        <v>263</v>
      </c>
      <c r="BM306" s="198" t="s">
        <v>981</v>
      </c>
    </row>
    <row r="307" spans="2:65" s="1" customFormat="1" ht="24" customHeight="1">
      <c r="B307" s="35"/>
      <c r="C307" s="187" t="s">
        <v>470</v>
      </c>
      <c r="D307" s="187" t="s">
        <v>170</v>
      </c>
      <c r="E307" s="188" t="s">
        <v>982</v>
      </c>
      <c r="F307" s="189" t="s">
        <v>983</v>
      </c>
      <c r="G307" s="190" t="s">
        <v>191</v>
      </c>
      <c r="H307" s="191">
        <v>10</v>
      </c>
      <c r="I307" s="192"/>
      <c r="J307" s="193">
        <f>ROUND(I307*H307,2)</f>
        <v>0</v>
      </c>
      <c r="K307" s="189" t="s">
        <v>198</v>
      </c>
      <c r="L307" s="39"/>
      <c r="M307" s="194" t="s">
        <v>21</v>
      </c>
      <c r="N307" s="195" t="s">
        <v>44</v>
      </c>
      <c r="O307" s="64"/>
      <c r="P307" s="196">
        <f>O307*H307</f>
        <v>0</v>
      </c>
      <c r="Q307" s="196">
        <v>0.00104</v>
      </c>
      <c r="R307" s="196">
        <f>Q307*H307</f>
        <v>0.0104</v>
      </c>
      <c r="S307" s="196">
        <v>0</v>
      </c>
      <c r="T307" s="197">
        <f>S307*H307</f>
        <v>0</v>
      </c>
      <c r="AR307" s="198" t="s">
        <v>263</v>
      </c>
      <c r="AT307" s="198" t="s">
        <v>170</v>
      </c>
      <c r="AU307" s="198" t="s">
        <v>81</v>
      </c>
      <c r="AY307" s="18" t="s">
        <v>168</v>
      </c>
      <c r="BE307" s="199">
        <f>IF(N307="základní",J307,0)</f>
        <v>0</v>
      </c>
      <c r="BF307" s="199">
        <f>IF(N307="snížená",J307,0)</f>
        <v>0</v>
      </c>
      <c r="BG307" s="199">
        <f>IF(N307="zákl. přenesená",J307,0)</f>
        <v>0</v>
      </c>
      <c r="BH307" s="199">
        <f>IF(N307="sníž. přenesená",J307,0)</f>
        <v>0</v>
      </c>
      <c r="BI307" s="199">
        <f>IF(N307="nulová",J307,0)</f>
        <v>0</v>
      </c>
      <c r="BJ307" s="18" t="s">
        <v>79</v>
      </c>
      <c r="BK307" s="199">
        <f>ROUND(I307*H307,2)</f>
        <v>0</v>
      </c>
      <c r="BL307" s="18" t="s">
        <v>263</v>
      </c>
      <c r="BM307" s="198" t="s">
        <v>984</v>
      </c>
    </row>
    <row r="308" spans="2:47" s="1" customFormat="1" ht="78">
      <c r="B308" s="35"/>
      <c r="C308" s="36"/>
      <c r="D308" s="200" t="s">
        <v>177</v>
      </c>
      <c r="E308" s="36"/>
      <c r="F308" s="201" t="s">
        <v>985</v>
      </c>
      <c r="G308" s="36"/>
      <c r="H308" s="36"/>
      <c r="I308" s="117"/>
      <c r="J308" s="36"/>
      <c r="K308" s="36"/>
      <c r="L308" s="39"/>
      <c r="M308" s="202"/>
      <c r="N308" s="64"/>
      <c r="O308" s="64"/>
      <c r="P308" s="64"/>
      <c r="Q308" s="64"/>
      <c r="R308" s="64"/>
      <c r="S308" s="64"/>
      <c r="T308" s="65"/>
      <c r="AT308" s="18" t="s">
        <v>177</v>
      </c>
      <c r="AU308" s="18" t="s">
        <v>81</v>
      </c>
    </row>
    <row r="309" spans="2:51" s="12" customFormat="1" ht="12">
      <c r="B309" s="203"/>
      <c r="C309" s="204"/>
      <c r="D309" s="200" t="s">
        <v>179</v>
      </c>
      <c r="E309" s="205" t="s">
        <v>21</v>
      </c>
      <c r="F309" s="206" t="s">
        <v>986</v>
      </c>
      <c r="G309" s="204"/>
      <c r="H309" s="207">
        <v>10</v>
      </c>
      <c r="I309" s="208"/>
      <c r="J309" s="204"/>
      <c r="K309" s="204"/>
      <c r="L309" s="209"/>
      <c r="M309" s="210"/>
      <c r="N309" s="211"/>
      <c r="O309" s="211"/>
      <c r="P309" s="211"/>
      <c r="Q309" s="211"/>
      <c r="R309" s="211"/>
      <c r="S309" s="211"/>
      <c r="T309" s="212"/>
      <c r="AT309" s="213" t="s">
        <v>179</v>
      </c>
      <c r="AU309" s="213" t="s">
        <v>81</v>
      </c>
      <c r="AV309" s="12" t="s">
        <v>81</v>
      </c>
      <c r="AW309" s="12" t="s">
        <v>34</v>
      </c>
      <c r="AX309" s="12" t="s">
        <v>73</v>
      </c>
      <c r="AY309" s="213" t="s">
        <v>168</v>
      </c>
    </row>
    <row r="310" spans="2:51" s="13" customFormat="1" ht="12">
      <c r="B310" s="214"/>
      <c r="C310" s="215"/>
      <c r="D310" s="200" t="s">
        <v>179</v>
      </c>
      <c r="E310" s="216" t="s">
        <v>21</v>
      </c>
      <c r="F310" s="217" t="s">
        <v>181</v>
      </c>
      <c r="G310" s="215"/>
      <c r="H310" s="218">
        <v>10</v>
      </c>
      <c r="I310" s="219"/>
      <c r="J310" s="215"/>
      <c r="K310" s="215"/>
      <c r="L310" s="220"/>
      <c r="M310" s="221"/>
      <c r="N310" s="222"/>
      <c r="O310" s="222"/>
      <c r="P310" s="222"/>
      <c r="Q310" s="222"/>
      <c r="R310" s="222"/>
      <c r="S310" s="222"/>
      <c r="T310" s="223"/>
      <c r="AT310" s="224" t="s">
        <v>179</v>
      </c>
      <c r="AU310" s="224" t="s">
        <v>81</v>
      </c>
      <c r="AV310" s="13" t="s">
        <v>89</v>
      </c>
      <c r="AW310" s="13" t="s">
        <v>34</v>
      </c>
      <c r="AX310" s="13" t="s">
        <v>79</v>
      </c>
      <c r="AY310" s="224" t="s">
        <v>168</v>
      </c>
    </row>
    <row r="311" spans="2:65" s="1" customFormat="1" ht="16.5" customHeight="1">
      <c r="B311" s="35"/>
      <c r="C311" s="187" t="s">
        <v>476</v>
      </c>
      <c r="D311" s="187" t="s">
        <v>170</v>
      </c>
      <c r="E311" s="188" t="s">
        <v>987</v>
      </c>
      <c r="F311" s="189" t="s">
        <v>988</v>
      </c>
      <c r="G311" s="190" t="s">
        <v>307</v>
      </c>
      <c r="H311" s="191">
        <v>1</v>
      </c>
      <c r="I311" s="192"/>
      <c r="J311" s="193">
        <f>ROUND(I311*H311,2)</f>
        <v>0</v>
      </c>
      <c r="K311" s="189" t="s">
        <v>21</v>
      </c>
      <c r="L311" s="39"/>
      <c r="M311" s="194" t="s">
        <v>21</v>
      </c>
      <c r="N311" s="195" t="s">
        <v>44</v>
      </c>
      <c r="O311" s="64"/>
      <c r="P311" s="196">
        <f>O311*H311</f>
        <v>0</v>
      </c>
      <c r="Q311" s="196">
        <v>0</v>
      </c>
      <c r="R311" s="196">
        <f>Q311*H311</f>
        <v>0</v>
      </c>
      <c r="S311" s="196">
        <v>0</v>
      </c>
      <c r="T311" s="197">
        <f>S311*H311</f>
        <v>0</v>
      </c>
      <c r="AR311" s="198" t="s">
        <v>263</v>
      </c>
      <c r="AT311" s="198" t="s">
        <v>170</v>
      </c>
      <c r="AU311" s="198" t="s">
        <v>81</v>
      </c>
      <c r="AY311" s="18" t="s">
        <v>168</v>
      </c>
      <c r="BE311" s="199">
        <f>IF(N311="základní",J311,0)</f>
        <v>0</v>
      </c>
      <c r="BF311" s="199">
        <f>IF(N311="snížená",J311,0)</f>
        <v>0</v>
      </c>
      <c r="BG311" s="199">
        <f>IF(N311="zákl. přenesená",J311,0)</f>
        <v>0</v>
      </c>
      <c r="BH311" s="199">
        <f>IF(N311="sníž. přenesená",J311,0)</f>
        <v>0</v>
      </c>
      <c r="BI311" s="199">
        <f>IF(N311="nulová",J311,0)</f>
        <v>0</v>
      </c>
      <c r="BJ311" s="18" t="s">
        <v>79</v>
      </c>
      <c r="BK311" s="199">
        <f>ROUND(I311*H311,2)</f>
        <v>0</v>
      </c>
      <c r="BL311" s="18" t="s">
        <v>263</v>
      </c>
      <c r="BM311" s="198" t="s">
        <v>989</v>
      </c>
    </row>
    <row r="312" spans="2:63" s="11" customFormat="1" ht="22.9" customHeight="1">
      <c r="B312" s="171"/>
      <c r="C312" s="172"/>
      <c r="D312" s="173" t="s">
        <v>72</v>
      </c>
      <c r="E312" s="185" t="s">
        <v>990</v>
      </c>
      <c r="F312" s="185" t="s">
        <v>991</v>
      </c>
      <c r="G312" s="172"/>
      <c r="H312" s="172"/>
      <c r="I312" s="175"/>
      <c r="J312" s="186">
        <f>BK312</f>
        <v>0</v>
      </c>
      <c r="K312" s="172"/>
      <c r="L312" s="177"/>
      <c r="M312" s="178"/>
      <c r="N312" s="179"/>
      <c r="O312" s="179"/>
      <c r="P312" s="180">
        <f>SUM(P313:P328)</f>
        <v>0</v>
      </c>
      <c r="Q312" s="179"/>
      <c r="R312" s="180">
        <f>SUM(R313:R328)</f>
        <v>0.95154375</v>
      </c>
      <c r="S312" s="179"/>
      <c r="T312" s="181">
        <f>SUM(T313:T328)</f>
        <v>0.3585704</v>
      </c>
      <c r="AR312" s="182" t="s">
        <v>81</v>
      </c>
      <c r="AT312" s="183" t="s">
        <v>72</v>
      </c>
      <c r="AU312" s="183" t="s">
        <v>79</v>
      </c>
      <c r="AY312" s="182" t="s">
        <v>168</v>
      </c>
      <c r="BK312" s="184">
        <f>SUM(BK313:BK328)</f>
        <v>0</v>
      </c>
    </row>
    <row r="313" spans="2:65" s="1" customFormat="1" ht="16.5" customHeight="1">
      <c r="B313" s="35"/>
      <c r="C313" s="187" t="s">
        <v>480</v>
      </c>
      <c r="D313" s="187" t="s">
        <v>170</v>
      </c>
      <c r="E313" s="188" t="s">
        <v>992</v>
      </c>
      <c r="F313" s="189" t="s">
        <v>993</v>
      </c>
      <c r="G313" s="190" t="s">
        <v>117</v>
      </c>
      <c r="H313" s="191">
        <v>35.625</v>
      </c>
      <c r="I313" s="192"/>
      <c r="J313" s="193">
        <f>ROUND(I313*H313,2)</f>
        <v>0</v>
      </c>
      <c r="K313" s="189" t="s">
        <v>198</v>
      </c>
      <c r="L313" s="39"/>
      <c r="M313" s="194" t="s">
        <v>21</v>
      </c>
      <c r="N313" s="195" t="s">
        <v>44</v>
      </c>
      <c r="O313" s="64"/>
      <c r="P313" s="196">
        <f>O313*H313</f>
        <v>0</v>
      </c>
      <c r="Q313" s="196">
        <v>0.02671</v>
      </c>
      <c r="R313" s="196">
        <f>Q313*H313</f>
        <v>0.95154375</v>
      </c>
      <c r="S313" s="196">
        <v>0</v>
      </c>
      <c r="T313" s="197">
        <f>S313*H313</f>
        <v>0</v>
      </c>
      <c r="AR313" s="198" t="s">
        <v>263</v>
      </c>
      <c r="AT313" s="198" t="s">
        <v>170</v>
      </c>
      <c r="AU313" s="198" t="s">
        <v>81</v>
      </c>
      <c r="AY313" s="18" t="s">
        <v>168</v>
      </c>
      <c r="BE313" s="199">
        <f>IF(N313="základní",J313,0)</f>
        <v>0</v>
      </c>
      <c r="BF313" s="199">
        <f>IF(N313="snížená",J313,0)</f>
        <v>0</v>
      </c>
      <c r="BG313" s="199">
        <f>IF(N313="zákl. přenesená",J313,0)</f>
        <v>0</v>
      </c>
      <c r="BH313" s="199">
        <f>IF(N313="sníž. přenesená",J313,0)</f>
        <v>0</v>
      </c>
      <c r="BI313" s="199">
        <f>IF(N313="nulová",J313,0)</f>
        <v>0</v>
      </c>
      <c r="BJ313" s="18" t="s">
        <v>79</v>
      </c>
      <c r="BK313" s="199">
        <f>ROUND(I313*H313,2)</f>
        <v>0</v>
      </c>
      <c r="BL313" s="18" t="s">
        <v>263</v>
      </c>
      <c r="BM313" s="198" t="s">
        <v>994</v>
      </c>
    </row>
    <row r="314" spans="2:47" s="1" customFormat="1" ht="107.25">
      <c r="B314" s="35"/>
      <c r="C314" s="36"/>
      <c r="D314" s="200" t="s">
        <v>177</v>
      </c>
      <c r="E314" s="36"/>
      <c r="F314" s="201" t="s">
        <v>995</v>
      </c>
      <c r="G314" s="36"/>
      <c r="H314" s="36"/>
      <c r="I314" s="117"/>
      <c r="J314" s="36"/>
      <c r="K314" s="36"/>
      <c r="L314" s="39"/>
      <c r="M314" s="202"/>
      <c r="N314" s="64"/>
      <c r="O314" s="64"/>
      <c r="P314" s="64"/>
      <c r="Q314" s="64"/>
      <c r="R314" s="64"/>
      <c r="S314" s="64"/>
      <c r="T314" s="65"/>
      <c r="AT314" s="18" t="s">
        <v>177</v>
      </c>
      <c r="AU314" s="18" t="s">
        <v>81</v>
      </c>
    </row>
    <row r="315" spans="2:51" s="12" customFormat="1" ht="12">
      <c r="B315" s="203"/>
      <c r="C315" s="204"/>
      <c r="D315" s="200" t="s">
        <v>179</v>
      </c>
      <c r="E315" s="205" t="s">
        <v>21</v>
      </c>
      <c r="F315" s="206" t="s">
        <v>996</v>
      </c>
      <c r="G315" s="204"/>
      <c r="H315" s="207">
        <v>30.625</v>
      </c>
      <c r="I315" s="208"/>
      <c r="J315" s="204"/>
      <c r="K315" s="204"/>
      <c r="L315" s="209"/>
      <c r="M315" s="210"/>
      <c r="N315" s="211"/>
      <c r="O315" s="211"/>
      <c r="P315" s="211"/>
      <c r="Q315" s="211"/>
      <c r="R315" s="211"/>
      <c r="S315" s="211"/>
      <c r="T315" s="212"/>
      <c r="AT315" s="213" t="s">
        <v>179</v>
      </c>
      <c r="AU315" s="213" t="s">
        <v>81</v>
      </c>
      <c r="AV315" s="12" t="s">
        <v>81</v>
      </c>
      <c r="AW315" s="12" t="s">
        <v>34</v>
      </c>
      <c r="AX315" s="12" t="s">
        <v>73</v>
      </c>
      <c r="AY315" s="213" t="s">
        <v>168</v>
      </c>
    </row>
    <row r="316" spans="2:51" s="13" customFormat="1" ht="12">
      <c r="B316" s="214"/>
      <c r="C316" s="215"/>
      <c r="D316" s="200" t="s">
        <v>179</v>
      </c>
      <c r="E316" s="216" t="s">
        <v>21</v>
      </c>
      <c r="F316" s="217" t="s">
        <v>181</v>
      </c>
      <c r="G316" s="215"/>
      <c r="H316" s="218">
        <v>30.625</v>
      </c>
      <c r="I316" s="219"/>
      <c r="J316" s="215"/>
      <c r="K316" s="215"/>
      <c r="L316" s="220"/>
      <c r="M316" s="221"/>
      <c r="N316" s="222"/>
      <c r="O316" s="222"/>
      <c r="P316" s="222"/>
      <c r="Q316" s="222"/>
      <c r="R316" s="222"/>
      <c r="S316" s="222"/>
      <c r="T316" s="223"/>
      <c r="AT316" s="224" t="s">
        <v>179</v>
      </c>
      <c r="AU316" s="224" t="s">
        <v>81</v>
      </c>
      <c r="AV316" s="13" t="s">
        <v>89</v>
      </c>
      <c r="AW316" s="13" t="s">
        <v>34</v>
      </c>
      <c r="AX316" s="13" t="s">
        <v>73</v>
      </c>
      <c r="AY316" s="224" t="s">
        <v>168</v>
      </c>
    </row>
    <row r="317" spans="2:51" s="12" customFormat="1" ht="12">
      <c r="B317" s="203"/>
      <c r="C317" s="204"/>
      <c r="D317" s="200" t="s">
        <v>179</v>
      </c>
      <c r="E317" s="205" t="s">
        <v>21</v>
      </c>
      <c r="F317" s="206" t="s">
        <v>202</v>
      </c>
      <c r="G317" s="204"/>
      <c r="H317" s="207">
        <v>5</v>
      </c>
      <c r="I317" s="208"/>
      <c r="J317" s="204"/>
      <c r="K317" s="204"/>
      <c r="L317" s="209"/>
      <c r="M317" s="210"/>
      <c r="N317" s="211"/>
      <c r="O317" s="211"/>
      <c r="P317" s="211"/>
      <c r="Q317" s="211"/>
      <c r="R317" s="211"/>
      <c r="S317" s="211"/>
      <c r="T317" s="212"/>
      <c r="AT317" s="213" t="s">
        <v>179</v>
      </c>
      <c r="AU317" s="213" t="s">
        <v>81</v>
      </c>
      <c r="AV317" s="12" t="s">
        <v>81</v>
      </c>
      <c r="AW317" s="12" t="s">
        <v>34</v>
      </c>
      <c r="AX317" s="12" t="s">
        <v>73</v>
      </c>
      <c r="AY317" s="213" t="s">
        <v>168</v>
      </c>
    </row>
    <row r="318" spans="2:51" s="14" customFormat="1" ht="12">
      <c r="B318" s="225"/>
      <c r="C318" s="226"/>
      <c r="D318" s="200" t="s">
        <v>179</v>
      </c>
      <c r="E318" s="227" t="s">
        <v>21</v>
      </c>
      <c r="F318" s="228" t="s">
        <v>183</v>
      </c>
      <c r="G318" s="226"/>
      <c r="H318" s="229">
        <v>35.625</v>
      </c>
      <c r="I318" s="230"/>
      <c r="J318" s="226"/>
      <c r="K318" s="226"/>
      <c r="L318" s="231"/>
      <c r="M318" s="232"/>
      <c r="N318" s="233"/>
      <c r="O318" s="233"/>
      <c r="P318" s="233"/>
      <c r="Q318" s="233"/>
      <c r="R318" s="233"/>
      <c r="S318" s="233"/>
      <c r="T318" s="234"/>
      <c r="AT318" s="235" t="s">
        <v>179</v>
      </c>
      <c r="AU318" s="235" t="s">
        <v>81</v>
      </c>
      <c r="AV318" s="14" t="s">
        <v>175</v>
      </c>
      <c r="AW318" s="14" t="s">
        <v>34</v>
      </c>
      <c r="AX318" s="14" t="s">
        <v>79</v>
      </c>
      <c r="AY318" s="235" t="s">
        <v>168</v>
      </c>
    </row>
    <row r="319" spans="2:65" s="1" customFormat="1" ht="24" customHeight="1">
      <c r="B319" s="35"/>
      <c r="C319" s="187" t="s">
        <v>484</v>
      </c>
      <c r="D319" s="187" t="s">
        <v>170</v>
      </c>
      <c r="E319" s="188" t="s">
        <v>997</v>
      </c>
      <c r="F319" s="189" t="s">
        <v>998</v>
      </c>
      <c r="G319" s="190" t="s">
        <v>117</v>
      </c>
      <c r="H319" s="191">
        <v>15.88</v>
      </c>
      <c r="I319" s="192"/>
      <c r="J319" s="193">
        <f>ROUND(I319*H319,2)</f>
        <v>0</v>
      </c>
      <c r="K319" s="189" t="s">
        <v>198</v>
      </c>
      <c r="L319" s="39"/>
      <c r="M319" s="194" t="s">
        <v>21</v>
      </c>
      <c r="N319" s="195" t="s">
        <v>44</v>
      </c>
      <c r="O319" s="64"/>
      <c r="P319" s="196">
        <f>O319*H319</f>
        <v>0</v>
      </c>
      <c r="Q319" s="196">
        <v>0</v>
      </c>
      <c r="R319" s="196">
        <f>Q319*H319</f>
        <v>0</v>
      </c>
      <c r="S319" s="196">
        <v>0.02258</v>
      </c>
      <c r="T319" s="197">
        <f>S319*H319</f>
        <v>0.3585704</v>
      </c>
      <c r="AR319" s="198" t="s">
        <v>263</v>
      </c>
      <c r="AT319" s="198" t="s">
        <v>170</v>
      </c>
      <c r="AU319" s="198" t="s">
        <v>81</v>
      </c>
      <c r="AY319" s="18" t="s">
        <v>168</v>
      </c>
      <c r="BE319" s="199">
        <f>IF(N319="základní",J319,0)</f>
        <v>0</v>
      </c>
      <c r="BF319" s="199">
        <f>IF(N319="snížená",J319,0)</f>
        <v>0</v>
      </c>
      <c r="BG319" s="199">
        <f>IF(N319="zákl. přenesená",J319,0)</f>
        <v>0</v>
      </c>
      <c r="BH319" s="199">
        <f>IF(N319="sníž. přenesená",J319,0)</f>
        <v>0</v>
      </c>
      <c r="BI319" s="199">
        <f>IF(N319="nulová",J319,0)</f>
        <v>0</v>
      </c>
      <c r="BJ319" s="18" t="s">
        <v>79</v>
      </c>
      <c r="BK319" s="199">
        <f>ROUND(I319*H319,2)</f>
        <v>0</v>
      </c>
      <c r="BL319" s="18" t="s">
        <v>263</v>
      </c>
      <c r="BM319" s="198" t="s">
        <v>999</v>
      </c>
    </row>
    <row r="320" spans="2:47" s="1" customFormat="1" ht="39">
      <c r="B320" s="35"/>
      <c r="C320" s="36"/>
      <c r="D320" s="200" t="s">
        <v>177</v>
      </c>
      <c r="E320" s="36"/>
      <c r="F320" s="201" t="s">
        <v>1000</v>
      </c>
      <c r="G320" s="36"/>
      <c r="H320" s="36"/>
      <c r="I320" s="117"/>
      <c r="J320" s="36"/>
      <c r="K320" s="36"/>
      <c r="L320" s="39"/>
      <c r="M320" s="202"/>
      <c r="N320" s="64"/>
      <c r="O320" s="64"/>
      <c r="P320" s="64"/>
      <c r="Q320" s="64"/>
      <c r="R320" s="64"/>
      <c r="S320" s="64"/>
      <c r="T320" s="65"/>
      <c r="AT320" s="18" t="s">
        <v>177</v>
      </c>
      <c r="AU320" s="18" t="s">
        <v>81</v>
      </c>
    </row>
    <row r="321" spans="2:51" s="15" customFormat="1" ht="12">
      <c r="B321" s="236"/>
      <c r="C321" s="237"/>
      <c r="D321" s="200" t="s">
        <v>179</v>
      </c>
      <c r="E321" s="238" t="s">
        <v>21</v>
      </c>
      <c r="F321" s="239" t="s">
        <v>1001</v>
      </c>
      <c r="G321" s="237"/>
      <c r="H321" s="238" t="s">
        <v>21</v>
      </c>
      <c r="I321" s="240"/>
      <c r="J321" s="237"/>
      <c r="K321" s="237"/>
      <c r="L321" s="241"/>
      <c r="M321" s="242"/>
      <c r="N321" s="243"/>
      <c r="O321" s="243"/>
      <c r="P321" s="243"/>
      <c r="Q321" s="243"/>
      <c r="R321" s="243"/>
      <c r="S321" s="243"/>
      <c r="T321" s="244"/>
      <c r="AT321" s="245" t="s">
        <v>179</v>
      </c>
      <c r="AU321" s="245" t="s">
        <v>81</v>
      </c>
      <c r="AV321" s="15" t="s">
        <v>79</v>
      </c>
      <c r="AW321" s="15" t="s">
        <v>34</v>
      </c>
      <c r="AX321" s="15" t="s">
        <v>73</v>
      </c>
      <c r="AY321" s="245" t="s">
        <v>168</v>
      </c>
    </row>
    <row r="322" spans="2:51" s="12" customFormat="1" ht="12">
      <c r="B322" s="203"/>
      <c r="C322" s="204"/>
      <c r="D322" s="200" t="s">
        <v>179</v>
      </c>
      <c r="E322" s="205" t="s">
        <v>21</v>
      </c>
      <c r="F322" s="206" t="s">
        <v>1002</v>
      </c>
      <c r="G322" s="204"/>
      <c r="H322" s="207">
        <v>13.78</v>
      </c>
      <c r="I322" s="208"/>
      <c r="J322" s="204"/>
      <c r="K322" s="204"/>
      <c r="L322" s="209"/>
      <c r="M322" s="210"/>
      <c r="N322" s="211"/>
      <c r="O322" s="211"/>
      <c r="P322" s="211"/>
      <c r="Q322" s="211"/>
      <c r="R322" s="211"/>
      <c r="S322" s="211"/>
      <c r="T322" s="212"/>
      <c r="AT322" s="213" t="s">
        <v>179</v>
      </c>
      <c r="AU322" s="213" t="s">
        <v>81</v>
      </c>
      <c r="AV322" s="12" t="s">
        <v>81</v>
      </c>
      <c r="AW322" s="12" t="s">
        <v>34</v>
      </c>
      <c r="AX322" s="12" t="s">
        <v>73</v>
      </c>
      <c r="AY322" s="213" t="s">
        <v>168</v>
      </c>
    </row>
    <row r="323" spans="2:51" s="12" customFormat="1" ht="12">
      <c r="B323" s="203"/>
      <c r="C323" s="204"/>
      <c r="D323" s="200" t="s">
        <v>179</v>
      </c>
      <c r="E323" s="205" t="s">
        <v>21</v>
      </c>
      <c r="F323" s="206" t="s">
        <v>1003</v>
      </c>
      <c r="G323" s="204"/>
      <c r="H323" s="207">
        <v>2.1</v>
      </c>
      <c r="I323" s="208"/>
      <c r="J323" s="204"/>
      <c r="K323" s="204"/>
      <c r="L323" s="209"/>
      <c r="M323" s="210"/>
      <c r="N323" s="211"/>
      <c r="O323" s="211"/>
      <c r="P323" s="211"/>
      <c r="Q323" s="211"/>
      <c r="R323" s="211"/>
      <c r="S323" s="211"/>
      <c r="T323" s="212"/>
      <c r="AT323" s="213" t="s">
        <v>179</v>
      </c>
      <c r="AU323" s="213" t="s">
        <v>81</v>
      </c>
      <c r="AV323" s="12" t="s">
        <v>81</v>
      </c>
      <c r="AW323" s="12" t="s">
        <v>34</v>
      </c>
      <c r="AX323" s="12" t="s">
        <v>73</v>
      </c>
      <c r="AY323" s="213" t="s">
        <v>168</v>
      </c>
    </row>
    <row r="324" spans="2:51" s="13" customFormat="1" ht="12">
      <c r="B324" s="214"/>
      <c r="C324" s="215"/>
      <c r="D324" s="200" t="s">
        <v>179</v>
      </c>
      <c r="E324" s="216" t="s">
        <v>21</v>
      </c>
      <c r="F324" s="217" t="s">
        <v>181</v>
      </c>
      <c r="G324" s="215"/>
      <c r="H324" s="218">
        <v>15.88</v>
      </c>
      <c r="I324" s="219"/>
      <c r="J324" s="215"/>
      <c r="K324" s="215"/>
      <c r="L324" s="220"/>
      <c r="M324" s="221"/>
      <c r="N324" s="222"/>
      <c r="O324" s="222"/>
      <c r="P324" s="222"/>
      <c r="Q324" s="222"/>
      <c r="R324" s="222"/>
      <c r="S324" s="222"/>
      <c r="T324" s="223"/>
      <c r="AT324" s="224" t="s">
        <v>179</v>
      </c>
      <c r="AU324" s="224" t="s">
        <v>81</v>
      </c>
      <c r="AV324" s="13" t="s">
        <v>89</v>
      </c>
      <c r="AW324" s="13" t="s">
        <v>34</v>
      </c>
      <c r="AX324" s="13" t="s">
        <v>79</v>
      </c>
      <c r="AY324" s="224" t="s">
        <v>168</v>
      </c>
    </row>
    <row r="325" spans="2:65" s="1" customFormat="1" ht="24" customHeight="1">
      <c r="B325" s="35"/>
      <c r="C325" s="187" t="s">
        <v>489</v>
      </c>
      <c r="D325" s="187" t="s">
        <v>170</v>
      </c>
      <c r="E325" s="188" t="s">
        <v>1004</v>
      </c>
      <c r="F325" s="189" t="s">
        <v>1005</v>
      </c>
      <c r="G325" s="190" t="s">
        <v>173</v>
      </c>
      <c r="H325" s="191">
        <v>0.952</v>
      </c>
      <c r="I325" s="192"/>
      <c r="J325" s="193">
        <f>ROUND(I325*H325,2)</f>
        <v>0</v>
      </c>
      <c r="K325" s="189" t="s">
        <v>198</v>
      </c>
      <c r="L325" s="39"/>
      <c r="M325" s="194" t="s">
        <v>21</v>
      </c>
      <c r="N325" s="195" t="s">
        <v>44</v>
      </c>
      <c r="O325" s="64"/>
      <c r="P325" s="196">
        <f>O325*H325</f>
        <v>0</v>
      </c>
      <c r="Q325" s="196">
        <v>0</v>
      </c>
      <c r="R325" s="196">
        <f>Q325*H325</f>
        <v>0</v>
      </c>
      <c r="S325" s="196">
        <v>0</v>
      </c>
      <c r="T325" s="197">
        <f>S325*H325</f>
        <v>0</v>
      </c>
      <c r="AR325" s="198" t="s">
        <v>263</v>
      </c>
      <c r="AT325" s="198" t="s">
        <v>170</v>
      </c>
      <c r="AU325" s="198" t="s">
        <v>81</v>
      </c>
      <c r="AY325" s="18" t="s">
        <v>168</v>
      </c>
      <c r="BE325" s="199">
        <f>IF(N325="základní",J325,0)</f>
        <v>0</v>
      </c>
      <c r="BF325" s="199">
        <f>IF(N325="snížená",J325,0)</f>
        <v>0</v>
      </c>
      <c r="BG325" s="199">
        <f>IF(N325="zákl. přenesená",J325,0)</f>
        <v>0</v>
      </c>
      <c r="BH325" s="199">
        <f>IF(N325="sníž. přenesená",J325,0)</f>
        <v>0</v>
      </c>
      <c r="BI325" s="199">
        <f>IF(N325="nulová",J325,0)</f>
        <v>0</v>
      </c>
      <c r="BJ325" s="18" t="s">
        <v>79</v>
      </c>
      <c r="BK325" s="199">
        <f>ROUND(I325*H325,2)</f>
        <v>0</v>
      </c>
      <c r="BL325" s="18" t="s">
        <v>263</v>
      </c>
      <c r="BM325" s="198" t="s">
        <v>1006</v>
      </c>
    </row>
    <row r="326" spans="2:47" s="1" customFormat="1" ht="78">
      <c r="B326" s="35"/>
      <c r="C326" s="36"/>
      <c r="D326" s="200" t="s">
        <v>177</v>
      </c>
      <c r="E326" s="36"/>
      <c r="F326" s="201" t="s">
        <v>1007</v>
      </c>
      <c r="G326" s="36"/>
      <c r="H326" s="36"/>
      <c r="I326" s="117"/>
      <c r="J326" s="36"/>
      <c r="K326" s="36"/>
      <c r="L326" s="39"/>
      <c r="M326" s="202"/>
      <c r="N326" s="64"/>
      <c r="O326" s="64"/>
      <c r="P326" s="64"/>
      <c r="Q326" s="64"/>
      <c r="R326" s="64"/>
      <c r="S326" s="64"/>
      <c r="T326" s="65"/>
      <c r="AT326" s="18" t="s">
        <v>177</v>
      </c>
      <c r="AU326" s="18" t="s">
        <v>81</v>
      </c>
    </row>
    <row r="327" spans="2:65" s="1" customFormat="1" ht="24" customHeight="1">
      <c r="B327" s="35"/>
      <c r="C327" s="187" t="s">
        <v>495</v>
      </c>
      <c r="D327" s="187" t="s">
        <v>170</v>
      </c>
      <c r="E327" s="188" t="s">
        <v>1008</v>
      </c>
      <c r="F327" s="189" t="s">
        <v>1009</v>
      </c>
      <c r="G327" s="190" t="s">
        <v>173</v>
      </c>
      <c r="H327" s="191">
        <v>0.952</v>
      </c>
      <c r="I327" s="192"/>
      <c r="J327" s="193">
        <f>ROUND(I327*H327,2)</f>
        <v>0</v>
      </c>
      <c r="K327" s="189" t="s">
        <v>198</v>
      </c>
      <c r="L327" s="39"/>
      <c r="M327" s="194" t="s">
        <v>21</v>
      </c>
      <c r="N327" s="195" t="s">
        <v>44</v>
      </c>
      <c r="O327" s="64"/>
      <c r="P327" s="196">
        <f>O327*H327</f>
        <v>0</v>
      </c>
      <c r="Q327" s="196">
        <v>0</v>
      </c>
      <c r="R327" s="196">
        <f>Q327*H327</f>
        <v>0</v>
      </c>
      <c r="S327" s="196">
        <v>0</v>
      </c>
      <c r="T327" s="197">
        <f>S327*H327</f>
        <v>0</v>
      </c>
      <c r="AR327" s="198" t="s">
        <v>263</v>
      </c>
      <c r="AT327" s="198" t="s">
        <v>170</v>
      </c>
      <c r="AU327" s="198" t="s">
        <v>81</v>
      </c>
      <c r="AY327" s="18" t="s">
        <v>168</v>
      </c>
      <c r="BE327" s="199">
        <f>IF(N327="základní",J327,0)</f>
        <v>0</v>
      </c>
      <c r="BF327" s="199">
        <f>IF(N327="snížená",J327,0)</f>
        <v>0</v>
      </c>
      <c r="BG327" s="199">
        <f>IF(N327="zákl. přenesená",J327,0)</f>
        <v>0</v>
      </c>
      <c r="BH327" s="199">
        <f>IF(N327="sníž. přenesená",J327,0)</f>
        <v>0</v>
      </c>
      <c r="BI327" s="199">
        <f>IF(N327="nulová",J327,0)</f>
        <v>0</v>
      </c>
      <c r="BJ327" s="18" t="s">
        <v>79</v>
      </c>
      <c r="BK327" s="199">
        <f>ROUND(I327*H327,2)</f>
        <v>0</v>
      </c>
      <c r="BL327" s="18" t="s">
        <v>263</v>
      </c>
      <c r="BM327" s="198" t="s">
        <v>1010</v>
      </c>
    </row>
    <row r="328" spans="2:47" s="1" customFormat="1" ht="78">
      <c r="B328" s="35"/>
      <c r="C328" s="36"/>
      <c r="D328" s="200" t="s">
        <v>177</v>
      </c>
      <c r="E328" s="36"/>
      <c r="F328" s="201" t="s">
        <v>1007</v>
      </c>
      <c r="G328" s="36"/>
      <c r="H328" s="36"/>
      <c r="I328" s="117"/>
      <c r="J328" s="36"/>
      <c r="K328" s="36"/>
      <c r="L328" s="39"/>
      <c r="M328" s="202"/>
      <c r="N328" s="64"/>
      <c r="O328" s="64"/>
      <c r="P328" s="64"/>
      <c r="Q328" s="64"/>
      <c r="R328" s="64"/>
      <c r="S328" s="64"/>
      <c r="T328" s="65"/>
      <c r="AT328" s="18" t="s">
        <v>177</v>
      </c>
      <c r="AU328" s="18" t="s">
        <v>81</v>
      </c>
    </row>
    <row r="329" spans="2:63" s="11" customFormat="1" ht="22.9" customHeight="1">
      <c r="B329" s="171"/>
      <c r="C329" s="172"/>
      <c r="D329" s="173" t="s">
        <v>72</v>
      </c>
      <c r="E329" s="185" t="s">
        <v>493</v>
      </c>
      <c r="F329" s="185" t="s">
        <v>494</v>
      </c>
      <c r="G329" s="172"/>
      <c r="H329" s="172"/>
      <c r="I329" s="175"/>
      <c r="J329" s="186">
        <f>BK329</f>
        <v>0</v>
      </c>
      <c r="K329" s="172"/>
      <c r="L329" s="177"/>
      <c r="M329" s="178"/>
      <c r="N329" s="179"/>
      <c r="O329" s="179"/>
      <c r="P329" s="180">
        <f>SUM(P330:P383)</f>
        <v>0</v>
      </c>
      <c r="Q329" s="179"/>
      <c r="R329" s="180">
        <f>SUM(R330:R383)</f>
        <v>7.044830999999999</v>
      </c>
      <c r="S329" s="179"/>
      <c r="T329" s="181">
        <f>SUM(T330:T383)</f>
        <v>0.46233599999999997</v>
      </c>
      <c r="AR329" s="182" t="s">
        <v>81</v>
      </c>
      <c r="AT329" s="183" t="s">
        <v>72</v>
      </c>
      <c r="AU329" s="183" t="s">
        <v>79</v>
      </c>
      <c r="AY329" s="182" t="s">
        <v>168</v>
      </c>
      <c r="BK329" s="184">
        <f>SUM(BK330:BK383)</f>
        <v>0</v>
      </c>
    </row>
    <row r="330" spans="2:65" s="1" customFormat="1" ht="16.5" customHeight="1">
      <c r="B330" s="35"/>
      <c r="C330" s="187" t="s">
        <v>501</v>
      </c>
      <c r="D330" s="187" t="s">
        <v>170</v>
      </c>
      <c r="E330" s="188" t="s">
        <v>1011</v>
      </c>
      <c r="F330" s="189" t="s">
        <v>1012</v>
      </c>
      <c r="G330" s="190" t="s">
        <v>307</v>
      </c>
      <c r="H330" s="191">
        <v>6</v>
      </c>
      <c r="I330" s="192"/>
      <c r="J330" s="193">
        <f>ROUND(I330*H330,2)</f>
        <v>0</v>
      </c>
      <c r="K330" s="189" t="s">
        <v>21</v>
      </c>
      <c r="L330" s="39"/>
      <c r="M330" s="194" t="s">
        <v>21</v>
      </c>
      <c r="N330" s="195" t="s">
        <v>44</v>
      </c>
      <c r="O330" s="64"/>
      <c r="P330" s="196">
        <f>O330*H330</f>
        <v>0</v>
      </c>
      <c r="Q330" s="196">
        <v>0</v>
      </c>
      <c r="R330" s="196">
        <f>Q330*H330</f>
        <v>0</v>
      </c>
      <c r="S330" s="196">
        <v>0</v>
      </c>
      <c r="T330" s="197">
        <f>S330*H330</f>
        <v>0</v>
      </c>
      <c r="AR330" s="198" t="s">
        <v>263</v>
      </c>
      <c r="AT330" s="198" t="s">
        <v>170</v>
      </c>
      <c r="AU330" s="198" t="s">
        <v>81</v>
      </c>
      <c r="AY330" s="18" t="s">
        <v>168</v>
      </c>
      <c r="BE330" s="199">
        <f>IF(N330="základní",J330,0)</f>
        <v>0</v>
      </c>
      <c r="BF330" s="199">
        <f>IF(N330="snížená",J330,0)</f>
        <v>0</v>
      </c>
      <c r="BG330" s="199">
        <f>IF(N330="zákl. přenesená",J330,0)</f>
        <v>0</v>
      </c>
      <c r="BH330" s="199">
        <f>IF(N330="sníž. přenesená",J330,0)</f>
        <v>0</v>
      </c>
      <c r="BI330" s="199">
        <f>IF(N330="nulová",J330,0)</f>
        <v>0</v>
      </c>
      <c r="BJ330" s="18" t="s">
        <v>79</v>
      </c>
      <c r="BK330" s="199">
        <f>ROUND(I330*H330,2)</f>
        <v>0</v>
      </c>
      <c r="BL330" s="18" t="s">
        <v>263</v>
      </c>
      <c r="BM330" s="198" t="s">
        <v>1013</v>
      </c>
    </row>
    <row r="331" spans="2:47" s="1" customFormat="1" ht="136.5">
      <c r="B331" s="35"/>
      <c r="C331" s="36"/>
      <c r="D331" s="200" t="s">
        <v>309</v>
      </c>
      <c r="E331" s="36"/>
      <c r="F331" s="201" t="s">
        <v>1014</v>
      </c>
      <c r="G331" s="36"/>
      <c r="H331" s="36"/>
      <c r="I331" s="117"/>
      <c r="J331" s="36"/>
      <c r="K331" s="36"/>
      <c r="L331" s="39"/>
      <c r="M331" s="202"/>
      <c r="N331" s="64"/>
      <c r="O331" s="64"/>
      <c r="P331" s="64"/>
      <c r="Q331" s="64"/>
      <c r="R331" s="64"/>
      <c r="S331" s="64"/>
      <c r="T331" s="65"/>
      <c r="AT331" s="18" t="s">
        <v>309</v>
      </c>
      <c r="AU331" s="18" t="s">
        <v>81</v>
      </c>
    </row>
    <row r="332" spans="2:51" s="15" customFormat="1" ht="12">
      <c r="B332" s="236"/>
      <c r="C332" s="237"/>
      <c r="D332" s="200" t="s">
        <v>179</v>
      </c>
      <c r="E332" s="238" t="s">
        <v>21</v>
      </c>
      <c r="F332" s="239" t="s">
        <v>1015</v>
      </c>
      <c r="G332" s="237"/>
      <c r="H332" s="238" t="s">
        <v>21</v>
      </c>
      <c r="I332" s="240"/>
      <c r="J332" s="237"/>
      <c r="K332" s="237"/>
      <c r="L332" s="241"/>
      <c r="M332" s="242"/>
      <c r="N332" s="243"/>
      <c r="O332" s="243"/>
      <c r="P332" s="243"/>
      <c r="Q332" s="243"/>
      <c r="R332" s="243"/>
      <c r="S332" s="243"/>
      <c r="T332" s="244"/>
      <c r="AT332" s="245" t="s">
        <v>179</v>
      </c>
      <c r="AU332" s="245" t="s">
        <v>81</v>
      </c>
      <c r="AV332" s="15" t="s">
        <v>79</v>
      </c>
      <c r="AW332" s="15" t="s">
        <v>34</v>
      </c>
      <c r="AX332" s="15" t="s">
        <v>73</v>
      </c>
      <c r="AY332" s="245" t="s">
        <v>168</v>
      </c>
    </row>
    <row r="333" spans="2:51" s="12" customFormat="1" ht="12">
      <c r="B333" s="203"/>
      <c r="C333" s="204"/>
      <c r="D333" s="200" t="s">
        <v>179</v>
      </c>
      <c r="E333" s="205" t="s">
        <v>21</v>
      </c>
      <c r="F333" s="206" t="s">
        <v>1016</v>
      </c>
      <c r="G333" s="204"/>
      <c r="H333" s="207">
        <v>6</v>
      </c>
      <c r="I333" s="208"/>
      <c r="J333" s="204"/>
      <c r="K333" s="204"/>
      <c r="L333" s="209"/>
      <c r="M333" s="210"/>
      <c r="N333" s="211"/>
      <c r="O333" s="211"/>
      <c r="P333" s="211"/>
      <c r="Q333" s="211"/>
      <c r="R333" s="211"/>
      <c r="S333" s="211"/>
      <c r="T333" s="212"/>
      <c r="AT333" s="213" t="s">
        <v>179</v>
      </c>
      <c r="AU333" s="213" t="s">
        <v>81</v>
      </c>
      <c r="AV333" s="12" t="s">
        <v>81</v>
      </c>
      <c r="AW333" s="12" t="s">
        <v>34</v>
      </c>
      <c r="AX333" s="12" t="s">
        <v>79</v>
      </c>
      <c r="AY333" s="213" t="s">
        <v>168</v>
      </c>
    </row>
    <row r="334" spans="2:65" s="1" customFormat="1" ht="16.5" customHeight="1">
      <c r="B334" s="35"/>
      <c r="C334" s="187" t="s">
        <v>506</v>
      </c>
      <c r="D334" s="187" t="s">
        <v>170</v>
      </c>
      <c r="E334" s="188" t="s">
        <v>1017</v>
      </c>
      <c r="F334" s="189" t="s">
        <v>1018</v>
      </c>
      <c r="G334" s="190" t="s">
        <v>307</v>
      </c>
      <c r="H334" s="191">
        <v>10</v>
      </c>
      <c r="I334" s="192"/>
      <c r="J334" s="193">
        <f>ROUND(I334*H334,2)</f>
        <v>0</v>
      </c>
      <c r="K334" s="189" t="s">
        <v>21</v>
      </c>
      <c r="L334" s="39"/>
      <c r="M334" s="194" t="s">
        <v>21</v>
      </c>
      <c r="N334" s="195" t="s">
        <v>44</v>
      </c>
      <c r="O334" s="64"/>
      <c r="P334" s="196">
        <f>O334*H334</f>
        <v>0</v>
      </c>
      <c r="Q334" s="196">
        <v>0</v>
      </c>
      <c r="R334" s="196">
        <f>Q334*H334</f>
        <v>0</v>
      </c>
      <c r="S334" s="196">
        <v>0</v>
      </c>
      <c r="T334" s="197">
        <f>S334*H334</f>
        <v>0</v>
      </c>
      <c r="AR334" s="198" t="s">
        <v>263</v>
      </c>
      <c r="AT334" s="198" t="s">
        <v>170</v>
      </c>
      <c r="AU334" s="198" t="s">
        <v>81</v>
      </c>
      <c r="AY334" s="18" t="s">
        <v>168</v>
      </c>
      <c r="BE334" s="199">
        <f>IF(N334="základní",J334,0)</f>
        <v>0</v>
      </c>
      <c r="BF334" s="199">
        <f>IF(N334="snížená",J334,0)</f>
        <v>0</v>
      </c>
      <c r="BG334" s="199">
        <f>IF(N334="zákl. přenesená",J334,0)</f>
        <v>0</v>
      </c>
      <c r="BH334" s="199">
        <f>IF(N334="sníž. přenesená",J334,0)</f>
        <v>0</v>
      </c>
      <c r="BI334" s="199">
        <f>IF(N334="nulová",J334,0)</f>
        <v>0</v>
      </c>
      <c r="BJ334" s="18" t="s">
        <v>79</v>
      </c>
      <c r="BK334" s="199">
        <f>ROUND(I334*H334,2)</f>
        <v>0</v>
      </c>
      <c r="BL334" s="18" t="s">
        <v>263</v>
      </c>
      <c r="BM334" s="198" t="s">
        <v>1019</v>
      </c>
    </row>
    <row r="335" spans="2:47" s="1" customFormat="1" ht="136.5">
      <c r="B335" s="35"/>
      <c r="C335" s="36"/>
      <c r="D335" s="200" t="s">
        <v>309</v>
      </c>
      <c r="E335" s="36"/>
      <c r="F335" s="201" t="s">
        <v>1020</v>
      </c>
      <c r="G335" s="36"/>
      <c r="H335" s="36"/>
      <c r="I335" s="117"/>
      <c r="J335" s="36"/>
      <c r="K335" s="36"/>
      <c r="L335" s="39"/>
      <c r="M335" s="202"/>
      <c r="N335" s="64"/>
      <c r="O335" s="64"/>
      <c r="P335" s="64"/>
      <c r="Q335" s="64"/>
      <c r="R335" s="64"/>
      <c r="S335" s="64"/>
      <c r="T335" s="65"/>
      <c r="AT335" s="18" t="s">
        <v>309</v>
      </c>
      <c r="AU335" s="18" t="s">
        <v>81</v>
      </c>
    </row>
    <row r="336" spans="2:51" s="15" customFormat="1" ht="12">
      <c r="B336" s="236"/>
      <c r="C336" s="237"/>
      <c r="D336" s="200" t="s">
        <v>179</v>
      </c>
      <c r="E336" s="238" t="s">
        <v>21</v>
      </c>
      <c r="F336" s="239" t="s">
        <v>1015</v>
      </c>
      <c r="G336" s="237"/>
      <c r="H336" s="238" t="s">
        <v>21</v>
      </c>
      <c r="I336" s="240"/>
      <c r="J336" s="237"/>
      <c r="K336" s="237"/>
      <c r="L336" s="241"/>
      <c r="M336" s="242"/>
      <c r="N336" s="243"/>
      <c r="O336" s="243"/>
      <c r="P336" s="243"/>
      <c r="Q336" s="243"/>
      <c r="R336" s="243"/>
      <c r="S336" s="243"/>
      <c r="T336" s="244"/>
      <c r="AT336" s="245" t="s">
        <v>179</v>
      </c>
      <c r="AU336" s="245" t="s">
        <v>81</v>
      </c>
      <c r="AV336" s="15" t="s">
        <v>79</v>
      </c>
      <c r="AW336" s="15" t="s">
        <v>34</v>
      </c>
      <c r="AX336" s="15" t="s">
        <v>73</v>
      </c>
      <c r="AY336" s="245" t="s">
        <v>168</v>
      </c>
    </row>
    <row r="337" spans="2:51" s="12" customFormat="1" ht="12">
      <c r="B337" s="203"/>
      <c r="C337" s="204"/>
      <c r="D337" s="200" t="s">
        <v>179</v>
      </c>
      <c r="E337" s="205" t="s">
        <v>21</v>
      </c>
      <c r="F337" s="206" t="s">
        <v>1021</v>
      </c>
      <c r="G337" s="204"/>
      <c r="H337" s="207">
        <v>10</v>
      </c>
      <c r="I337" s="208"/>
      <c r="J337" s="204"/>
      <c r="K337" s="204"/>
      <c r="L337" s="209"/>
      <c r="M337" s="210"/>
      <c r="N337" s="211"/>
      <c r="O337" s="211"/>
      <c r="P337" s="211"/>
      <c r="Q337" s="211"/>
      <c r="R337" s="211"/>
      <c r="S337" s="211"/>
      <c r="T337" s="212"/>
      <c r="AT337" s="213" t="s">
        <v>179</v>
      </c>
      <c r="AU337" s="213" t="s">
        <v>81</v>
      </c>
      <c r="AV337" s="12" t="s">
        <v>81</v>
      </c>
      <c r="AW337" s="12" t="s">
        <v>34</v>
      </c>
      <c r="AX337" s="12" t="s">
        <v>79</v>
      </c>
      <c r="AY337" s="213" t="s">
        <v>168</v>
      </c>
    </row>
    <row r="338" spans="2:65" s="1" customFormat="1" ht="16.5" customHeight="1">
      <c r="B338" s="35"/>
      <c r="C338" s="187" t="s">
        <v>511</v>
      </c>
      <c r="D338" s="187" t="s">
        <v>170</v>
      </c>
      <c r="E338" s="188" t="s">
        <v>1022</v>
      </c>
      <c r="F338" s="189" t="s">
        <v>1023</v>
      </c>
      <c r="G338" s="190" t="s">
        <v>307</v>
      </c>
      <c r="H338" s="191">
        <v>18</v>
      </c>
      <c r="I338" s="192"/>
      <c r="J338" s="193">
        <f>ROUND(I338*H338,2)</f>
        <v>0</v>
      </c>
      <c r="K338" s="189" t="s">
        <v>21</v>
      </c>
      <c r="L338" s="39"/>
      <c r="M338" s="194" t="s">
        <v>21</v>
      </c>
      <c r="N338" s="195" t="s">
        <v>44</v>
      </c>
      <c r="O338" s="64"/>
      <c r="P338" s="196">
        <f>O338*H338</f>
        <v>0</v>
      </c>
      <c r="Q338" s="196">
        <v>0</v>
      </c>
      <c r="R338" s="196">
        <f>Q338*H338</f>
        <v>0</v>
      </c>
      <c r="S338" s="196">
        <v>0</v>
      </c>
      <c r="T338" s="197">
        <f>S338*H338</f>
        <v>0</v>
      </c>
      <c r="AR338" s="198" t="s">
        <v>263</v>
      </c>
      <c r="AT338" s="198" t="s">
        <v>170</v>
      </c>
      <c r="AU338" s="198" t="s">
        <v>81</v>
      </c>
      <c r="AY338" s="18" t="s">
        <v>168</v>
      </c>
      <c r="BE338" s="199">
        <f>IF(N338="základní",J338,0)</f>
        <v>0</v>
      </c>
      <c r="BF338" s="199">
        <f>IF(N338="snížená",J338,0)</f>
        <v>0</v>
      </c>
      <c r="BG338" s="199">
        <f>IF(N338="zákl. přenesená",J338,0)</f>
        <v>0</v>
      </c>
      <c r="BH338" s="199">
        <f>IF(N338="sníž. přenesená",J338,0)</f>
        <v>0</v>
      </c>
      <c r="BI338" s="199">
        <f>IF(N338="nulová",J338,0)</f>
        <v>0</v>
      </c>
      <c r="BJ338" s="18" t="s">
        <v>79</v>
      </c>
      <c r="BK338" s="199">
        <f>ROUND(I338*H338,2)</f>
        <v>0</v>
      </c>
      <c r="BL338" s="18" t="s">
        <v>263</v>
      </c>
      <c r="BM338" s="198" t="s">
        <v>1024</v>
      </c>
    </row>
    <row r="339" spans="2:47" s="1" customFormat="1" ht="126.75">
      <c r="B339" s="35"/>
      <c r="C339" s="36"/>
      <c r="D339" s="200" t="s">
        <v>309</v>
      </c>
      <c r="E339" s="36"/>
      <c r="F339" s="201" t="s">
        <v>1025</v>
      </c>
      <c r="G339" s="36"/>
      <c r="H339" s="36"/>
      <c r="I339" s="117"/>
      <c r="J339" s="36"/>
      <c r="K339" s="36"/>
      <c r="L339" s="39"/>
      <c r="M339" s="202"/>
      <c r="N339" s="64"/>
      <c r="O339" s="64"/>
      <c r="P339" s="64"/>
      <c r="Q339" s="64"/>
      <c r="R339" s="64"/>
      <c r="S339" s="64"/>
      <c r="T339" s="65"/>
      <c r="AT339" s="18" t="s">
        <v>309</v>
      </c>
      <c r="AU339" s="18" t="s">
        <v>81</v>
      </c>
    </row>
    <row r="340" spans="2:51" s="15" customFormat="1" ht="12">
      <c r="B340" s="236"/>
      <c r="C340" s="237"/>
      <c r="D340" s="200" t="s">
        <v>179</v>
      </c>
      <c r="E340" s="238" t="s">
        <v>21</v>
      </c>
      <c r="F340" s="239" t="s">
        <v>1015</v>
      </c>
      <c r="G340" s="237"/>
      <c r="H340" s="238" t="s">
        <v>21</v>
      </c>
      <c r="I340" s="240"/>
      <c r="J340" s="237"/>
      <c r="K340" s="237"/>
      <c r="L340" s="241"/>
      <c r="M340" s="242"/>
      <c r="N340" s="243"/>
      <c r="O340" s="243"/>
      <c r="P340" s="243"/>
      <c r="Q340" s="243"/>
      <c r="R340" s="243"/>
      <c r="S340" s="243"/>
      <c r="T340" s="244"/>
      <c r="AT340" s="245" t="s">
        <v>179</v>
      </c>
      <c r="AU340" s="245" t="s">
        <v>81</v>
      </c>
      <c r="AV340" s="15" t="s">
        <v>79</v>
      </c>
      <c r="AW340" s="15" t="s">
        <v>34</v>
      </c>
      <c r="AX340" s="15" t="s">
        <v>73</v>
      </c>
      <c r="AY340" s="245" t="s">
        <v>168</v>
      </c>
    </row>
    <row r="341" spans="2:51" s="12" customFormat="1" ht="12">
      <c r="B341" s="203"/>
      <c r="C341" s="204"/>
      <c r="D341" s="200" t="s">
        <v>179</v>
      </c>
      <c r="E341" s="205" t="s">
        <v>21</v>
      </c>
      <c r="F341" s="206" t="s">
        <v>1026</v>
      </c>
      <c r="G341" s="204"/>
      <c r="H341" s="207">
        <v>18</v>
      </c>
      <c r="I341" s="208"/>
      <c r="J341" s="204"/>
      <c r="K341" s="204"/>
      <c r="L341" s="209"/>
      <c r="M341" s="210"/>
      <c r="N341" s="211"/>
      <c r="O341" s="211"/>
      <c r="P341" s="211"/>
      <c r="Q341" s="211"/>
      <c r="R341" s="211"/>
      <c r="S341" s="211"/>
      <c r="T341" s="212"/>
      <c r="AT341" s="213" t="s">
        <v>179</v>
      </c>
      <c r="AU341" s="213" t="s">
        <v>81</v>
      </c>
      <c r="AV341" s="12" t="s">
        <v>81</v>
      </c>
      <c r="AW341" s="12" t="s">
        <v>34</v>
      </c>
      <c r="AX341" s="12" t="s">
        <v>79</v>
      </c>
      <c r="AY341" s="213" t="s">
        <v>168</v>
      </c>
    </row>
    <row r="342" spans="2:65" s="1" customFormat="1" ht="24" customHeight="1">
      <c r="B342" s="35"/>
      <c r="C342" s="187" t="s">
        <v>517</v>
      </c>
      <c r="D342" s="187" t="s">
        <v>170</v>
      </c>
      <c r="E342" s="188" t="s">
        <v>1027</v>
      </c>
      <c r="F342" s="189" t="s">
        <v>1028</v>
      </c>
      <c r="G342" s="190" t="s">
        <v>117</v>
      </c>
      <c r="H342" s="191">
        <v>28.4</v>
      </c>
      <c r="I342" s="192"/>
      <c r="J342" s="193">
        <f>ROUND(I342*H342,2)</f>
        <v>0</v>
      </c>
      <c r="K342" s="189" t="s">
        <v>198</v>
      </c>
      <c r="L342" s="39"/>
      <c r="M342" s="194" t="s">
        <v>21</v>
      </c>
      <c r="N342" s="195" t="s">
        <v>44</v>
      </c>
      <c r="O342" s="64"/>
      <c r="P342" s="196">
        <f>O342*H342</f>
        <v>0</v>
      </c>
      <c r="Q342" s="196">
        <v>0.01181</v>
      </c>
      <c r="R342" s="196">
        <f>Q342*H342</f>
        <v>0.335404</v>
      </c>
      <c r="S342" s="196">
        <v>0</v>
      </c>
      <c r="T342" s="197">
        <f>S342*H342</f>
        <v>0</v>
      </c>
      <c r="AR342" s="198" t="s">
        <v>263</v>
      </c>
      <c r="AT342" s="198" t="s">
        <v>170</v>
      </c>
      <c r="AU342" s="198" t="s">
        <v>81</v>
      </c>
      <c r="AY342" s="18" t="s">
        <v>168</v>
      </c>
      <c r="BE342" s="199">
        <f>IF(N342="základní",J342,0)</f>
        <v>0</v>
      </c>
      <c r="BF342" s="199">
        <f>IF(N342="snížená",J342,0)</f>
        <v>0</v>
      </c>
      <c r="BG342" s="199">
        <f>IF(N342="zákl. přenesená",J342,0)</f>
        <v>0</v>
      </c>
      <c r="BH342" s="199">
        <f>IF(N342="sníž. přenesená",J342,0)</f>
        <v>0</v>
      </c>
      <c r="BI342" s="199">
        <f>IF(N342="nulová",J342,0)</f>
        <v>0</v>
      </c>
      <c r="BJ342" s="18" t="s">
        <v>79</v>
      </c>
      <c r="BK342" s="199">
        <f>ROUND(I342*H342,2)</f>
        <v>0</v>
      </c>
      <c r="BL342" s="18" t="s">
        <v>263</v>
      </c>
      <c r="BM342" s="198" t="s">
        <v>1029</v>
      </c>
    </row>
    <row r="343" spans="2:47" s="1" customFormat="1" ht="126.75">
      <c r="B343" s="35"/>
      <c r="C343" s="36"/>
      <c r="D343" s="200" t="s">
        <v>177</v>
      </c>
      <c r="E343" s="36"/>
      <c r="F343" s="201" t="s">
        <v>521</v>
      </c>
      <c r="G343" s="36"/>
      <c r="H343" s="36"/>
      <c r="I343" s="117"/>
      <c r="J343" s="36"/>
      <c r="K343" s="36"/>
      <c r="L343" s="39"/>
      <c r="M343" s="202"/>
      <c r="N343" s="64"/>
      <c r="O343" s="64"/>
      <c r="P343" s="64"/>
      <c r="Q343" s="64"/>
      <c r="R343" s="64"/>
      <c r="S343" s="64"/>
      <c r="T343" s="65"/>
      <c r="AT343" s="18" t="s">
        <v>177</v>
      </c>
      <c r="AU343" s="18" t="s">
        <v>81</v>
      </c>
    </row>
    <row r="344" spans="2:51" s="12" customFormat="1" ht="12">
      <c r="B344" s="203"/>
      <c r="C344" s="204"/>
      <c r="D344" s="200" t="s">
        <v>179</v>
      </c>
      <c r="E344" s="205" t="s">
        <v>21</v>
      </c>
      <c r="F344" s="206" t="s">
        <v>1030</v>
      </c>
      <c r="G344" s="204"/>
      <c r="H344" s="207">
        <v>26.4</v>
      </c>
      <c r="I344" s="208"/>
      <c r="J344" s="204"/>
      <c r="K344" s="204"/>
      <c r="L344" s="209"/>
      <c r="M344" s="210"/>
      <c r="N344" s="211"/>
      <c r="O344" s="211"/>
      <c r="P344" s="211"/>
      <c r="Q344" s="211"/>
      <c r="R344" s="211"/>
      <c r="S344" s="211"/>
      <c r="T344" s="212"/>
      <c r="AT344" s="213" t="s">
        <v>179</v>
      </c>
      <c r="AU344" s="213" t="s">
        <v>81</v>
      </c>
      <c r="AV344" s="12" t="s">
        <v>81</v>
      </c>
      <c r="AW344" s="12" t="s">
        <v>34</v>
      </c>
      <c r="AX344" s="12" t="s">
        <v>73</v>
      </c>
      <c r="AY344" s="213" t="s">
        <v>168</v>
      </c>
    </row>
    <row r="345" spans="2:51" s="13" customFormat="1" ht="12">
      <c r="B345" s="214"/>
      <c r="C345" s="215"/>
      <c r="D345" s="200" t="s">
        <v>179</v>
      </c>
      <c r="E345" s="216" t="s">
        <v>21</v>
      </c>
      <c r="F345" s="217" t="s">
        <v>181</v>
      </c>
      <c r="G345" s="215"/>
      <c r="H345" s="218">
        <v>26.4</v>
      </c>
      <c r="I345" s="219"/>
      <c r="J345" s="215"/>
      <c r="K345" s="215"/>
      <c r="L345" s="220"/>
      <c r="M345" s="221"/>
      <c r="N345" s="222"/>
      <c r="O345" s="222"/>
      <c r="P345" s="222"/>
      <c r="Q345" s="222"/>
      <c r="R345" s="222"/>
      <c r="S345" s="222"/>
      <c r="T345" s="223"/>
      <c r="AT345" s="224" t="s">
        <v>179</v>
      </c>
      <c r="AU345" s="224" t="s">
        <v>81</v>
      </c>
      <c r="AV345" s="13" t="s">
        <v>89</v>
      </c>
      <c r="AW345" s="13" t="s">
        <v>34</v>
      </c>
      <c r="AX345" s="13" t="s">
        <v>73</v>
      </c>
      <c r="AY345" s="224" t="s">
        <v>168</v>
      </c>
    </row>
    <row r="346" spans="2:51" s="12" customFormat="1" ht="12">
      <c r="B346" s="203"/>
      <c r="C346" s="204"/>
      <c r="D346" s="200" t="s">
        <v>179</v>
      </c>
      <c r="E346" s="205" t="s">
        <v>21</v>
      </c>
      <c r="F346" s="206" t="s">
        <v>81</v>
      </c>
      <c r="G346" s="204"/>
      <c r="H346" s="207">
        <v>2</v>
      </c>
      <c r="I346" s="208"/>
      <c r="J346" s="204"/>
      <c r="K346" s="204"/>
      <c r="L346" s="209"/>
      <c r="M346" s="210"/>
      <c r="N346" s="211"/>
      <c r="O346" s="211"/>
      <c r="P346" s="211"/>
      <c r="Q346" s="211"/>
      <c r="R346" s="211"/>
      <c r="S346" s="211"/>
      <c r="T346" s="212"/>
      <c r="AT346" s="213" t="s">
        <v>179</v>
      </c>
      <c r="AU346" s="213" t="s">
        <v>81</v>
      </c>
      <c r="AV346" s="12" t="s">
        <v>81</v>
      </c>
      <c r="AW346" s="12" t="s">
        <v>34</v>
      </c>
      <c r="AX346" s="12" t="s">
        <v>73</v>
      </c>
      <c r="AY346" s="213" t="s">
        <v>168</v>
      </c>
    </row>
    <row r="347" spans="2:51" s="14" customFormat="1" ht="12">
      <c r="B347" s="225"/>
      <c r="C347" s="226"/>
      <c r="D347" s="200" t="s">
        <v>179</v>
      </c>
      <c r="E347" s="227" t="s">
        <v>21</v>
      </c>
      <c r="F347" s="228" t="s">
        <v>183</v>
      </c>
      <c r="G347" s="226"/>
      <c r="H347" s="229">
        <v>28.4</v>
      </c>
      <c r="I347" s="230"/>
      <c r="J347" s="226"/>
      <c r="K347" s="226"/>
      <c r="L347" s="231"/>
      <c r="M347" s="232"/>
      <c r="N347" s="233"/>
      <c r="O347" s="233"/>
      <c r="P347" s="233"/>
      <c r="Q347" s="233"/>
      <c r="R347" s="233"/>
      <c r="S347" s="233"/>
      <c r="T347" s="234"/>
      <c r="AT347" s="235" t="s">
        <v>179</v>
      </c>
      <c r="AU347" s="235" t="s">
        <v>81</v>
      </c>
      <c r="AV347" s="14" t="s">
        <v>175</v>
      </c>
      <c r="AW347" s="14" t="s">
        <v>34</v>
      </c>
      <c r="AX347" s="14" t="s">
        <v>79</v>
      </c>
      <c r="AY347" s="235" t="s">
        <v>168</v>
      </c>
    </row>
    <row r="348" spans="2:65" s="1" customFormat="1" ht="24" customHeight="1">
      <c r="B348" s="35"/>
      <c r="C348" s="187" t="s">
        <v>523</v>
      </c>
      <c r="D348" s="187" t="s">
        <v>170</v>
      </c>
      <c r="E348" s="188" t="s">
        <v>524</v>
      </c>
      <c r="F348" s="189" t="s">
        <v>525</v>
      </c>
      <c r="G348" s="190" t="s">
        <v>117</v>
      </c>
      <c r="H348" s="191">
        <v>28.4</v>
      </c>
      <c r="I348" s="192"/>
      <c r="J348" s="193">
        <f>ROUND(I348*H348,2)</f>
        <v>0</v>
      </c>
      <c r="K348" s="189" t="s">
        <v>198</v>
      </c>
      <c r="L348" s="39"/>
      <c r="M348" s="194" t="s">
        <v>21</v>
      </c>
      <c r="N348" s="195" t="s">
        <v>44</v>
      </c>
      <c r="O348" s="64"/>
      <c r="P348" s="196">
        <f>O348*H348</f>
        <v>0</v>
      </c>
      <c r="Q348" s="196">
        <v>0.0001</v>
      </c>
      <c r="R348" s="196">
        <f>Q348*H348</f>
        <v>0.00284</v>
      </c>
      <c r="S348" s="196">
        <v>0</v>
      </c>
      <c r="T348" s="197">
        <f>S348*H348</f>
        <v>0</v>
      </c>
      <c r="AR348" s="198" t="s">
        <v>263</v>
      </c>
      <c r="AT348" s="198" t="s">
        <v>170</v>
      </c>
      <c r="AU348" s="198" t="s">
        <v>81</v>
      </c>
      <c r="AY348" s="18" t="s">
        <v>168</v>
      </c>
      <c r="BE348" s="199">
        <f>IF(N348="základní",J348,0)</f>
        <v>0</v>
      </c>
      <c r="BF348" s="199">
        <f>IF(N348="snížená",J348,0)</f>
        <v>0</v>
      </c>
      <c r="BG348" s="199">
        <f>IF(N348="zákl. přenesená",J348,0)</f>
        <v>0</v>
      </c>
      <c r="BH348" s="199">
        <f>IF(N348="sníž. přenesená",J348,0)</f>
        <v>0</v>
      </c>
      <c r="BI348" s="199">
        <f>IF(N348="nulová",J348,0)</f>
        <v>0</v>
      </c>
      <c r="BJ348" s="18" t="s">
        <v>79</v>
      </c>
      <c r="BK348" s="199">
        <f>ROUND(I348*H348,2)</f>
        <v>0</v>
      </c>
      <c r="BL348" s="18" t="s">
        <v>263</v>
      </c>
      <c r="BM348" s="198" t="s">
        <v>1031</v>
      </c>
    </row>
    <row r="349" spans="2:47" s="1" customFormat="1" ht="126.75">
      <c r="B349" s="35"/>
      <c r="C349" s="36"/>
      <c r="D349" s="200" t="s">
        <v>177</v>
      </c>
      <c r="E349" s="36"/>
      <c r="F349" s="201" t="s">
        <v>521</v>
      </c>
      <c r="G349" s="36"/>
      <c r="H349" s="36"/>
      <c r="I349" s="117"/>
      <c r="J349" s="36"/>
      <c r="K349" s="36"/>
      <c r="L349" s="39"/>
      <c r="M349" s="202"/>
      <c r="N349" s="64"/>
      <c r="O349" s="64"/>
      <c r="P349" s="64"/>
      <c r="Q349" s="64"/>
      <c r="R349" s="64"/>
      <c r="S349" s="64"/>
      <c r="T349" s="65"/>
      <c r="AT349" s="18" t="s">
        <v>177</v>
      </c>
      <c r="AU349" s="18" t="s">
        <v>81</v>
      </c>
    </row>
    <row r="350" spans="2:51" s="12" customFormat="1" ht="12">
      <c r="B350" s="203"/>
      <c r="C350" s="204"/>
      <c r="D350" s="200" t="s">
        <v>179</v>
      </c>
      <c r="E350" s="205" t="s">
        <v>21</v>
      </c>
      <c r="F350" s="206" t="s">
        <v>1032</v>
      </c>
      <c r="G350" s="204"/>
      <c r="H350" s="207">
        <v>28.4</v>
      </c>
      <c r="I350" s="208"/>
      <c r="J350" s="204"/>
      <c r="K350" s="204"/>
      <c r="L350" s="209"/>
      <c r="M350" s="210"/>
      <c r="N350" s="211"/>
      <c r="O350" s="211"/>
      <c r="P350" s="211"/>
      <c r="Q350" s="211"/>
      <c r="R350" s="211"/>
      <c r="S350" s="211"/>
      <c r="T350" s="212"/>
      <c r="AT350" s="213" t="s">
        <v>179</v>
      </c>
      <c r="AU350" s="213" t="s">
        <v>81</v>
      </c>
      <c r="AV350" s="12" t="s">
        <v>81</v>
      </c>
      <c r="AW350" s="12" t="s">
        <v>34</v>
      </c>
      <c r="AX350" s="12" t="s">
        <v>79</v>
      </c>
      <c r="AY350" s="213" t="s">
        <v>168</v>
      </c>
    </row>
    <row r="351" spans="2:65" s="1" customFormat="1" ht="16.5" customHeight="1">
      <c r="B351" s="35"/>
      <c r="C351" s="187" t="s">
        <v>528</v>
      </c>
      <c r="D351" s="187" t="s">
        <v>170</v>
      </c>
      <c r="E351" s="188" t="s">
        <v>529</v>
      </c>
      <c r="F351" s="189" t="s">
        <v>530</v>
      </c>
      <c r="G351" s="190" t="s">
        <v>117</v>
      </c>
      <c r="H351" s="191">
        <v>28.4</v>
      </c>
      <c r="I351" s="192"/>
      <c r="J351" s="193">
        <f>ROUND(I351*H351,2)</f>
        <v>0</v>
      </c>
      <c r="K351" s="189" t="s">
        <v>198</v>
      </c>
      <c r="L351" s="39"/>
      <c r="M351" s="194" t="s">
        <v>21</v>
      </c>
      <c r="N351" s="195" t="s">
        <v>44</v>
      </c>
      <c r="O351" s="64"/>
      <c r="P351" s="196">
        <f>O351*H351</f>
        <v>0</v>
      </c>
      <c r="Q351" s="196">
        <v>0</v>
      </c>
      <c r="R351" s="196">
        <f>Q351*H351</f>
        <v>0</v>
      </c>
      <c r="S351" s="196">
        <v>0</v>
      </c>
      <c r="T351" s="197">
        <f>S351*H351</f>
        <v>0</v>
      </c>
      <c r="AR351" s="198" t="s">
        <v>263</v>
      </c>
      <c r="AT351" s="198" t="s">
        <v>170</v>
      </c>
      <c r="AU351" s="198" t="s">
        <v>81</v>
      </c>
      <c r="AY351" s="18" t="s">
        <v>168</v>
      </c>
      <c r="BE351" s="199">
        <f>IF(N351="základní",J351,0)</f>
        <v>0</v>
      </c>
      <c r="BF351" s="199">
        <f>IF(N351="snížená",J351,0)</f>
        <v>0</v>
      </c>
      <c r="BG351" s="199">
        <f>IF(N351="zákl. přenesená",J351,0)</f>
        <v>0</v>
      </c>
      <c r="BH351" s="199">
        <f>IF(N351="sníž. přenesená",J351,0)</f>
        <v>0</v>
      </c>
      <c r="BI351" s="199">
        <f>IF(N351="nulová",J351,0)</f>
        <v>0</v>
      </c>
      <c r="BJ351" s="18" t="s">
        <v>79</v>
      </c>
      <c r="BK351" s="199">
        <f>ROUND(I351*H351,2)</f>
        <v>0</v>
      </c>
      <c r="BL351" s="18" t="s">
        <v>263</v>
      </c>
      <c r="BM351" s="198" t="s">
        <v>1033</v>
      </c>
    </row>
    <row r="352" spans="2:47" s="1" customFormat="1" ht="126.75">
      <c r="B352" s="35"/>
      <c r="C352" s="36"/>
      <c r="D352" s="200" t="s">
        <v>177</v>
      </c>
      <c r="E352" s="36"/>
      <c r="F352" s="201" t="s">
        <v>521</v>
      </c>
      <c r="G352" s="36"/>
      <c r="H352" s="36"/>
      <c r="I352" s="117"/>
      <c r="J352" s="36"/>
      <c r="K352" s="36"/>
      <c r="L352" s="39"/>
      <c r="M352" s="202"/>
      <c r="N352" s="64"/>
      <c r="O352" s="64"/>
      <c r="P352" s="64"/>
      <c r="Q352" s="64"/>
      <c r="R352" s="64"/>
      <c r="S352" s="64"/>
      <c r="T352" s="65"/>
      <c r="AT352" s="18" t="s">
        <v>177</v>
      </c>
      <c r="AU352" s="18" t="s">
        <v>81</v>
      </c>
    </row>
    <row r="353" spans="2:51" s="12" customFormat="1" ht="12">
      <c r="B353" s="203"/>
      <c r="C353" s="204"/>
      <c r="D353" s="200" t="s">
        <v>179</v>
      </c>
      <c r="E353" s="205" t="s">
        <v>21</v>
      </c>
      <c r="F353" s="206" t="s">
        <v>1032</v>
      </c>
      <c r="G353" s="204"/>
      <c r="H353" s="207">
        <v>28.4</v>
      </c>
      <c r="I353" s="208"/>
      <c r="J353" s="204"/>
      <c r="K353" s="204"/>
      <c r="L353" s="209"/>
      <c r="M353" s="210"/>
      <c r="N353" s="211"/>
      <c r="O353" s="211"/>
      <c r="P353" s="211"/>
      <c r="Q353" s="211"/>
      <c r="R353" s="211"/>
      <c r="S353" s="211"/>
      <c r="T353" s="212"/>
      <c r="AT353" s="213" t="s">
        <v>179</v>
      </c>
      <c r="AU353" s="213" t="s">
        <v>81</v>
      </c>
      <c r="AV353" s="12" t="s">
        <v>81</v>
      </c>
      <c r="AW353" s="12" t="s">
        <v>34</v>
      </c>
      <c r="AX353" s="12" t="s">
        <v>79</v>
      </c>
      <c r="AY353" s="213" t="s">
        <v>168</v>
      </c>
    </row>
    <row r="354" spans="2:65" s="1" customFormat="1" ht="24" customHeight="1">
      <c r="B354" s="35"/>
      <c r="C354" s="187" t="s">
        <v>532</v>
      </c>
      <c r="D354" s="187" t="s">
        <v>170</v>
      </c>
      <c r="E354" s="188" t="s">
        <v>538</v>
      </c>
      <c r="F354" s="189" t="s">
        <v>539</v>
      </c>
      <c r="G354" s="190" t="s">
        <v>117</v>
      </c>
      <c r="H354" s="191">
        <v>231.168</v>
      </c>
      <c r="I354" s="192"/>
      <c r="J354" s="193">
        <f>ROUND(I354*H354,2)</f>
        <v>0</v>
      </c>
      <c r="K354" s="189" t="s">
        <v>198</v>
      </c>
      <c r="L354" s="39"/>
      <c r="M354" s="194" t="s">
        <v>21</v>
      </c>
      <c r="N354" s="195" t="s">
        <v>44</v>
      </c>
      <c r="O354" s="64"/>
      <c r="P354" s="196">
        <f>O354*H354</f>
        <v>0</v>
      </c>
      <c r="Q354" s="196">
        <v>0.02515</v>
      </c>
      <c r="R354" s="196">
        <f>Q354*H354</f>
        <v>5.8138752</v>
      </c>
      <c r="S354" s="196">
        <v>0</v>
      </c>
      <c r="T354" s="197">
        <f>S354*H354</f>
        <v>0</v>
      </c>
      <c r="AR354" s="198" t="s">
        <v>263</v>
      </c>
      <c r="AT354" s="198" t="s">
        <v>170</v>
      </c>
      <c r="AU354" s="198" t="s">
        <v>81</v>
      </c>
      <c r="AY354" s="18" t="s">
        <v>168</v>
      </c>
      <c r="BE354" s="199">
        <f>IF(N354="základní",J354,0)</f>
        <v>0</v>
      </c>
      <c r="BF354" s="199">
        <f>IF(N354="snížená",J354,0)</f>
        <v>0</v>
      </c>
      <c r="BG354" s="199">
        <f>IF(N354="zákl. přenesená",J354,0)</f>
        <v>0</v>
      </c>
      <c r="BH354" s="199">
        <f>IF(N354="sníž. přenesená",J354,0)</f>
        <v>0</v>
      </c>
      <c r="BI354" s="199">
        <f>IF(N354="nulová",J354,0)</f>
        <v>0</v>
      </c>
      <c r="BJ354" s="18" t="s">
        <v>79</v>
      </c>
      <c r="BK354" s="199">
        <f>ROUND(I354*H354,2)</f>
        <v>0</v>
      </c>
      <c r="BL354" s="18" t="s">
        <v>263</v>
      </c>
      <c r="BM354" s="198" t="s">
        <v>1034</v>
      </c>
    </row>
    <row r="355" spans="2:47" s="1" customFormat="1" ht="107.25">
      <c r="B355" s="35"/>
      <c r="C355" s="36"/>
      <c r="D355" s="200" t="s">
        <v>177</v>
      </c>
      <c r="E355" s="36"/>
      <c r="F355" s="201" t="s">
        <v>541</v>
      </c>
      <c r="G355" s="36"/>
      <c r="H355" s="36"/>
      <c r="I355" s="117"/>
      <c r="J355" s="36"/>
      <c r="K355" s="36"/>
      <c r="L355" s="39"/>
      <c r="M355" s="202"/>
      <c r="N355" s="64"/>
      <c r="O355" s="64"/>
      <c r="P355" s="64"/>
      <c r="Q355" s="64"/>
      <c r="R355" s="64"/>
      <c r="S355" s="64"/>
      <c r="T355" s="65"/>
      <c r="AT355" s="18" t="s">
        <v>177</v>
      </c>
      <c r="AU355" s="18" t="s">
        <v>81</v>
      </c>
    </row>
    <row r="356" spans="2:51" s="15" customFormat="1" ht="12">
      <c r="B356" s="236"/>
      <c r="C356" s="237"/>
      <c r="D356" s="200" t="s">
        <v>179</v>
      </c>
      <c r="E356" s="238" t="s">
        <v>21</v>
      </c>
      <c r="F356" s="239" t="s">
        <v>247</v>
      </c>
      <c r="G356" s="237"/>
      <c r="H356" s="238" t="s">
        <v>21</v>
      </c>
      <c r="I356" s="240"/>
      <c r="J356" s="237"/>
      <c r="K356" s="237"/>
      <c r="L356" s="241"/>
      <c r="M356" s="242"/>
      <c r="N356" s="243"/>
      <c r="O356" s="243"/>
      <c r="P356" s="243"/>
      <c r="Q356" s="243"/>
      <c r="R356" s="243"/>
      <c r="S356" s="243"/>
      <c r="T356" s="244"/>
      <c r="AT356" s="245" t="s">
        <v>179</v>
      </c>
      <c r="AU356" s="245" t="s">
        <v>81</v>
      </c>
      <c r="AV356" s="15" t="s">
        <v>79</v>
      </c>
      <c r="AW356" s="15" t="s">
        <v>34</v>
      </c>
      <c r="AX356" s="15" t="s">
        <v>73</v>
      </c>
      <c r="AY356" s="245" t="s">
        <v>168</v>
      </c>
    </row>
    <row r="357" spans="2:51" s="12" customFormat="1" ht="12">
      <c r="B357" s="203"/>
      <c r="C357" s="204"/>
      <c r="D357" s="200" t="s">
        <v>179</v>
      </c>
      <c r="E357" s="205" t="s">
        <v>21</v>
      </c>
      <c r="F357" s="206" t="s">
        <v>1035</v>
      </c>
      <c r="G357" s="204"/>
      <c r="H357" s="207">
        <v>220.16</v>
      </c>
      <c r="I357" s="208"/>
      <c r="J357" s="204"/>
      <c r="K357" s="204"/>
      <c r="L357" s="209"/>
      <c r="M357" s="210"/>
      <c r="N357" s="211"/>
      <c r="O357" s="211"/>
      <c r="P357" s="211"/>
      <c r="Q357" s="211"/>
      <c r="R357" s="211"/>
      <c r="S357" s="211"/>
      <c r="T357" s="212"/>
      <c r="AT357" s="213" t="s">
        <v>179</v>
      </c>
      <c r="AU357" s="213" t="s">
        <v>81</v>
      </c>
      <c r="AV357" s="12" t="s">
        <v>81</v>
      </c>
      <c r="AW357" s="12" t="s">
        <v>34</v>
      </c>
      <c r="AX357" s="12" t="s">
        <v>73</v>
      </c>
      <c r="AY357" s="213" t="s">
        <v>168</v>
      </c>
    </row>
    <row r="358" spans="2:51" s="13" customFormat="1" ht="12">
      <c r="B358" s="214"/>
      <c r="C358" s="215"/>
      <c r="D358" s="200" t="s">
        <v>179</v>
      </c>
      <c r="E358" s="216" t="s">
        <v>21</v>
      </c>
      <c r="F358" s="217" t="s">
        <v>181</v>
      </c>
      <c r="G358" s="215"/>
      <c r="H358" s="218">
        <v>220.16</v>
      </c>
      <c r="I358" s="219"/>
      <c r="J358" s="215"/>
      <c r="K358" s="215"/>
      <c r="L358" s="220"/>
      <c r="M358" s="221"/>
      <c r="N358" s="222"/>
      <c r="O358" s="222"/>
      <c r="P358" s="222"/>
      <c r="Q358" s="222"/>
      <c r="R358" s="222"/>
      <c r="S358" s="222"/>
      <c r="T358" s="223"/>
      <c r="AT358" s="224" t="s">
        <v>179</v>
      </c>
      <c r="AU358" s="224" t="s">
        <v>81</v>
      </c>
      <c r="AV358" s="13" t="s">
        <v>89</v>
      </c>
      <c r="AW358" s="13" t="s">
        <v>34</v>
      </c>
      <c r="AX358" s="13" t="s">
        <v>73</v>
      </c>
      <c r="AY358" s="224" t="s">
        <v>168</v>
      </c>
    </row>
    <row r="359" spans="2:51" s="12" customFormat="1" ht="12">
      <c r="B359" s="203"/>
      <c r="C359" s="204"/>
      <c r="D359" s="200" t="s">
        <v>179</v>
      </c>
      <c r="E359" s="205" t="s">
        <v>21</v>
      </c>
      <c r="F359" s="206" t="s">
        <v>1036</v>
      </c>
      <c r="G359" s="204"/>
      <c r="H359" s="207">
        <v>11.008</v>
      </c>
      <c r="I359" s="208"/>
      <c r="J359" s="204"/>
      <c r="K359" s="204"/>
      <c r="L359" s="209"/>
      <c r="M359" s="210"/>
      <c r="N359" s="211"/>
      <c r="O359" s="211"/>
      <c r="P359" s="211"/>
      <c r="Q359" s="211"/>
      <c r="R359" s="211"/>
      <c r="S359" s="211"/>
      <c r="T359" s="212"/>
      <c r="AT359" s="213" t="s">
        <v>179</v>
      </c>
      <c r="AU359" s="213" t="s">
        <v>81</v>
      </c>
      <c r="AV359" s="12" t="s">
        <v>81</v>
      </c>
      <c r="AW359" s="12" t="s">
        <v>34</v>
      </c>
      <c r="AX359" s="12" t="s">
        <v>73</v>
      </c>
      <c r="AY359" s="213" t="s">
        <v>168</v>
      </c>
    </row>
    <row r="360" spans="2:51" s="14" customFormat="1" ht="12">
      <c r="B360" s="225"/>
      <c r="C360" s="226"/>
      <c r="D360" s="200" t="s">
        <v>179</v>
      </c>
      <c r="E360" s="227" t="s">
        <v>21</v>
      </c>
      <c r="F360" s="228" t="s">
        <v>183</v>
      </c>
      <c r="G360" s="226"/>
      <c r="H360" s="229">
        <v>231.168</v>
      </c>
      <c r="I360" s="230"/>
      <c r="J360" s="226"/>
      <c r="K360" s="226"/>
      <c r="L360" s="231"/>
      <c r="M360" s="232"/>
      <c r="N360" s="233"/>
      <c r="O360" s="233"/>
      <c r="P360" s="233"/>
      <c r="Q360" s="233"/>
      <c r="R360" s="233"/>
      <c r="S360" s="233"/>
      <c r="T360" s="234"/>
      <c r="AT360" s="235" t="s">
        <v>179</v>
      </c>
      <c r="AU360" s="235" t="s">
        <v>81</v>
      </c>
      <c r="AV360" s="14" t="s">
        <v>175</v>
      </c>
      <c r="AW360" s="14" t="s">
        <v>34</v>
      </c>
      <c r="AX360" s="14" t="s">
        <v>79</v>
      </c>
      <c r="AY360" s="235" t="s">
        <v>168</v>
      </c>
    </row>
    <row r="361" spans="2:65" s="1" customFormat="1" ht="24" customHeight="1">
      <c r="B361" s="35"/>
      <c r="C361" s="187" t="s">
        <v>537</v>
      </c>
      <c r="D361" s="187" t="s">
        <v>170</v>
      </c>
      <c r="E361" s="188" t="s">
        <v>1037</v>
      </c>
      <c r="F361" s="189" t="s">
        <v>1038</v>
      </c>
      <c r="G361" s="190" t="s">
        <v>117</v>
      </c>
      <c r="H361" s="191">
        <v>27</v>
      </c>
      <c r="I361" s="192"/>
      <c r="J361" s="193">
        <f>ROUND(I361*H361,2)</f>
        <v>0</v>
      </c>
      <c r="K361" s="189" t="s">
        <v>198</v>
      </c>
      <c r="L361" s="39"/>
      <c r="M361" s="194" t="s">
        <v>21</v>
      </c>
      <c r="N361" s="195" t="s">
        <v>44</v>
      </c>
      <c r="O361" s="64"/>
      <c r="P361" s="196">
        <f>O361*H361</f>
        <v>0</v>
      </c>
      <c r="Q361" s="196">
        <v>0.03145</v>
      </c>
      <c r="R361" s="196">
        <f>Q361*H361</f>
        <v>0.84915</v>
      </c>
      <c r="S361" s="196">
        <v>0</v>
      </c>
      <c r="T361" s="197">
        <f>S361*H361</f>
        <v>0</v>
      </c>
      <c r="AR361" s="198" t="s">
        <v>263</v>
      </c>
      <c r="AT361" s="198" t="s">
        <v>170</v>
      </c>
      <c r="AU361" s="198" t="s">
        <v>81</v>
      </c>
      <c r="AY361" s="18" t="s">
        <v>168</v>
      </c>
      <c r="BE361" s="199">
        <f>IF(N361="základní",J361,0)</f>
        <v>0</v>
      </c>
      <c r="BF361" s="199">
        <f>IF(N361="snížená",J361,0)</f>
        <v>0</v>
      </c>
      <c r="BG361" s="199">
        <f>IF(N361="zákl. přenesená",J361,0)</f>
        <v>0</v>
      </c>
      <c r="BH361" s="199">
        <f>IF(N361="sníž. přenesená",J361,0)</f>
        <v>0</v>
      </c>
      <c r="BI361" s="199">
        <f>IF(N361="nulová",J361,0)</f>
        <v>0</v>
      </c>
      <c r="BJ361" s="18" t="s">
        <v>79</v>
      </c>
      <c r="BK361" s="199">
        <f>ROUND(I361*H361,2)</f>
        <v>0</v>
      </c>
      <c r="BL361" s="18" t="s">
        <v>263</v>
      </c>
      <c r="BM361" s="198" t="s">
        <v>1039</v>
      </c>
    </row>
    <row r="362" spans="2:47" s="1" customFormat="1" ht="107.25">
      <c r="B362" s="35"/>
      <c r="C362" s="36"/>
      <c r="D362" s="200" t="s">
        <v>177</v>
      </c>
      <c r="E362" s="36"/>
      <c r="F362" s="201" t="s">
        <v>541</v>
      </c>
      <c r="G362" s="36"/>
      <c r="H362" s="36"/>
      <c r="I362" s="117"/>
      <c r="J362" s="36"/>
      <c r="K362" s="36"/>
      <c r="L362" s="39"/>
      <c r="M362" s="202"/>
      <c r="N362" s="64"/>
      <c r="O362" s="64"/>
      <c r="P362" s="64"/>
      <c r="Q362" s="64"/>
      <c r="R362" s="64"/>
      <c r="S362" s="64"/>
      <c r="T362" s="65"/>
      <c r="AT362" s="18" t="s">
        <v>177</v>
      </c>
      <c r="AU362" s="18" t="s">
        <v>81</v>
      </c>
    </row>
    <row r="363" spans="2:51" s="12" customFormat="1" ht="12">
      <c r="B363" s="203"/>
      <c r="C363" s="204"/>
      <c r="D363" s="200" t="s">
        <v>179</v>
      </c>
      <c r="E363" s="205" t="s">
        <v>21</v>
      </c>
      <c r="F363" s="206" t="s">
        <v>1040</v>
      </c>
      <c r="G363" s="204"/>
      <c r="H363" s="207">
        <v>27</v>
      </c>
      <c r="I363" s="208"/>
      <c r="J363" s="204"/>
      <c r="K363" s="204"/>
      <c r="L363" s="209"/>
      <c r="M363" s="210"/>
      <c r="N363" s="211"/>
      <c r="O363" s="211"/>
      <c r="P363" s="211"/>
      <c r="Q363" s="211"/>
      <c r="R363" s="211"/>
      <c r="S363" s="211"/>
      <c r="T363" s="212"/>
      <c r="AT363" s="213" t="s">
        <v>179</v>
      </c>
      <c r="AU363" s="213" t="s">
        <v>81</v>
      </c>
      <c r="AV363" s="12" t="s">
        <v>81</v>
      </c>
      <c r="AW363" s="12" t="s">
        <v>34</v>
      </c>
      <c r="AX363" s="12" t="s">
        <v>79</v>
      </c>
      <c r="AY363" s="213" t="s">
        <v>168</v>
      </c>
    </row>
    <row r="364" spans="2:65" s="1" customFormat="1" ht="24" customHeight="1">
      <c r="B364" s="35"/>
      <c r="C364" s="187" t="s">
        <v>543</v>
      </c>
      <c r="D364" s="187" t="s">
        <v>170</v>
      </c>
      <c r="E364" s="188" t="s">
        <v>544</v>
      </c>
      <c r="F364" s="189" t="s">
        <v>545</v>
      </c>
      <c r="G364" s="190" t="s">
        <v>121</v>
      </c>
      <c r="H364" s="191">
        <v>68.25</v>
      </c>
      <c r="I364" s="192"/>
      <c r="J364" s="193">
        <f>ROUND(I364*H364,2)</f>
        <v>0</v>
      </c>
      <c r="K364" s="189" t="s">
        <v>198</v>
      </c>
      <c r="L364" s="39"/>
      <c r="M364" s="194" t="s">
        <v>21</v>
      </c>
      <c r="N364" s="195" t="s">
        <v>44</v>
      </c>
      <c r="O364" s="64"/>
      <c r="P364" s="196">
        <f>O364*H364</f>
        <v>0</v>
      </c>
      <c r="Q364" s="196">
        <v>0.00026</v>
      </c>
      <c r="R364" s="196">
        <f>Q364*H364</f>
        <v>0.017744999999999997</v>
      </c>
      <c r="S364" s="196">
        <v>0</v>
      </c>
      <c r="T364" s="197">
        <f>S364*H364</f>
        <v>0</v>
      </c>
      <c r="AR364" s="198" t="s">
        <v>263</v>
      </c>
      <c r="AT364" s="198" t="s">
        <v>170</v>
      </c>
      <c r="AU364" s="198" t="s">
        <v>81</v>
      </c>
      <c r="AY364" s="18" t="s">
        <v>168</v>
      </c>
      <c r="BE364" s="199">
        <f>IF(N364="základní",J364,0)</f>
        <v>0</v>
      </c>
      <c r="BF364" s="199">
        <f>IF(N364="snížená",J364,0)</f>
        <v>0</v>
      </c>
      <c r="BG364" s="199">
        <f>IF(N364="zákl. přenesená",J364,0)</f>
        <v>0</v>
      </c>
      <c r="BH364" s="199">
        <f>IF(N364="sníž. přenesená",J364,0)</f>
        <v>0</v>
      </c>
      <c r="BI364" s="199">
        <f>IF(N364="nulová",J364,0)</f>
        <v>0</v>
      </c>
      <c r="BJ364" s="18" t="s">
        <v>79</v>
      </c>
      <c r="BK364" s="199">
        <f>ROUND(I364*H364,2)</f>
        <v>0</v>
      </c>
      <c r="BL364" s="18" t="s">
        <v>263</v>
      </c>
      <c r="BM364" s="198" t="s">
        <v>1041</v>
      </c>
    </row>
    <row r="365" spans="2:47" s="1" customFormat="1" ht="107.25">
      <c r="B365" s="35"/>
      <c r="C365" s="36"/>
      <c r="D365" s="200" t="s">
        <v>177</v>
      </c>
      <c r="E365" s="36"/>
      <c r="F365" s="201" t="s">
        <v>541</v>
      </c>
      <c r="G365" s="36"/>
      <c r="H365" s="36"/>
      <c r="I365" s="117"/>
      <c r="J365" s="36"/>
      <c r="K365" s="36"/>
      <c r="L365" s="39"/>
      <c r="M365" s="202"/>
      <c r="N365" s="64"/>
      <c r="O365" s="64"/>
      <c r="P365" s="64"/>
      <c r="Q365" s="64"/>
      <c r="R365" s="64"/>
      <c r="S365" s="64"/>
      <c r="T365" s="65"/>
      <c r="AT365" s="18" t="s">
        <v>177</v>
      </c>
      <c r="AU365" s="18" t="s">
        <v>81</v>
      </c>
    </row>
    <row r="366" spans="2:51" s="15" customFormat="1" ht="12">
      <c r="B366" s="236"/>
      <c r="C366" s="237"/>
      <c r="D366" s="200" t="s">
        <v>179</v>
      </c>
      <c r="E366" s="238" t="s">
        <v>21</v>
      </c>
      <c r="F366" s="239" t="s">
        <v>247</v>
      </c>
      <c r="G366" s="237"/>
      <c r="H366" s="238" t="s">
        <v>21</v>
      </c>
      <c r="I366" s="240"/>
      <c r="J366" s="237"/>
      <c r="K366" s="237"/>
      <c r="L366" s="241"/>
      <c r="M366" s="242"/>
      <c r="N366" s="243"/>
      <c r="O366" s="243"/>
      <c r="P366" s="243"/>
      <c r="Q366" s="243"/>
      <c r="R366" s="243"/>
      <c r="S366" s="243"/>
      <c r="T366" s="244"/>
      <c r="AT366" s="245" t="s">
        <v>179</v>
      </c>
      <c r="AU366" s="245" t="s">
        <v>81</v>
      </c>
      <c r="AV366" s="15" t="s">
        <v>79</v>
      </c>
      <c r="AW366" s="15" t="s">
        <v>34</v>
      </c>
      <c r="AX366" s="15" t="s">
        <v>73</v>
      </c>
      <c r="AY366" s="245" t="s">
        <v>168</v>
      </c>
    </row>
    <row r="367" spans="2:51" s="12" customFormat="1" ht="12">
      <c r="B367" s="203"/>
      <c r="C367" s="204"/>
      <c r="D367" s="200" t="s">
        <v>179</v>
      </c>
      <c r="E367" s="205" t="s">
        <v>21</v>
      </c>
      <c r="F367" s="206" t="s">
        <v>1042</v>
      </c>
      <c r="G367" s="204"/>
      <c r="H367" s="207">
        <v>65</v>
      </c>
      <c r="I367" s="208"/>
      <c r="J367" s="204"/>
      <c r="K367" s="204"/>
      <c r="L367" s="209"/>
      <c r="M367" s="210"/>
      <c r="N367" s="211"/>
      <c r="O367" s="211"/>
      <c r="P367" s="211"/>
      <c r="Q367" s="211"/>
      <c r="R367" s="211"/>
      <c r="S367" s="211"/>
      <c r="T367" s="212"/>
      <c r="AT367" s="213" t="s">
        <v>179</v>
      </c>
      <c r="AU367" s="213" t="s">
        <v>81</v>
      </c>
      <c r="AV367" s="12" t="s">
        <v>81</v>
      </c>
      <c r="AW367" s="12" t="s">
        <v>34</v>
      </c>
      <c r="AX367" s="12" t="s">
        <v>73</v>
      </c>
      <c r="AY367" s="213" t="s">
        <v>168</v>
      </c>
    </row>
    <row r="368" spans="2:51" s="13" customFormat="1" ht="12">
      <c r="B368" s="214"/>
      <c r="C368" s="215"/>
      <c r="D368" s="200" t="s">
        <v>179</v>
      </c>
      <c r="E368" s="216" t="s">
        <v>21</v>
      </c>
      <c r="F368" s="217" t="s">
        <v>181</v>
      </c>
      <c r="G368" s="215"/>
      <c r="H368" s="218">
        <v>65</v>
      </c>
      <c r="I368" s="219"/>
      <c r="J368" s="215"/>
      <c r="K368" s="215"/>
      <c r="L368" s="220"/>
      <c r="M368" s="221"/>
      <c r="N368" s="222"/>
      <c r="O368" s="222"/>
      <c r="P368" s="222"/>
      <c r="Q368" s="222"/>
      <c r="R368" s="222"/>
      <c r="S368" s="222"/>
      <c r="T368" s="223"/>
      <c r="AT368" s="224" t="s">
        <v>179</v>
      </c>
      <c r="AU368" s="224" t="s">
        <v>81</v>
      </c>
      <c r="AV368" s="13" t="s">
        <v>89</v>
      </c>
      <c r="AW368" s="13" t="s">
        <v>34</v>
      </c>
      <c r="AX368" s="13" t="s">
        <v>73</v>
      </c>
      <c r="AY368" s="224" t="s">
        <v>168</v>
      </c>
    </row>
    <row r="369" spans="2:51" s="12" customFormat="1" ht="12">
      <c r="B369" s="203"/>
      <c r="C369" s="204"/>
      <c r="D369" s="200" t="s">
        <v>179</v>
      </c>
      <c r="E369" s="205" t="s">
        <v>21</v>
      </c>
      <c r="F369" s="206" t="s">
        <v>1043</v>
      </c>
      <c r="G369" s="204"/>
      <c r="H369" s="207">
        <v>3.25</v>
      </c>
      <c r="I369" s="208"/>
      <c r="J369" s="204"/>
      <c r="K369" s="204"/>
      <c r="L369" s="209"/>
      <c r="M369" s="210"/>
      <c r="N369" s="211"/>
      <c r="O369" s="211"/>
      <c r="P369" s="211"/>
      <c r="Q369" s="211"/>
      <c r="R369" s="211"/>
      <c r="S369" s="211"/>
      <c r="T369" s="212"/>
      <c r="AT369" s="213" t="s">
        <v>179</v>
      </c>
      <c r="AU369" s="213" t="s">
        <v>81</v>
      </c>
      <c r="AV369" s="12" t="s">
        <v>81</v>
      </c>
      <c r="AW369" s="12" t="s">
        <v>34</v>
      </c>
      <c r="AX369" s="12" t="s">
        <v>73</v>
      </c>
      <c r="AY369" s="213" t="s">
        <v>168</v>
      </c>
    </row>
    <row r="370" spans="2:51" s="14" customFormat="1" ht="12">
      <c r="B370" s="225"/>
      <c r="C370" s="226"/>
      <c r="D370" s="200" t="s">
        <v>179</v>
      </c>
      <c r="E370" s="227" t="s">
        <v>21</v>
      </c>
      <c r="F370" s="228" t="s">
        <v>183</v>
      </c>
      <c r="G370" s="226"/>
      <c r="H370" s="229">
        <v>68.25</v>
      </c>
      <c r="I370" s="230"/>
      <c r="J370" s="226"/>
      <c r="K370" s="226"/>
      <c r="L370" s="231"/>
      <c r="M370" s="232"/>
      <c r="N370" s="233"/>
      <c r="O370" s="233"/>
      <c r="P370" s="233"/>
      <c r="Q370" s="233"/>
      <c r="R370" s="233"/>
      <c r="S370" s="233"/>
      <c r="T370" s="234"/>
      <c r="AT370" s="235" t="s">
        <v>179</v>
      </c>
      <c r="AU370" s="235" t="s">
        <v>81</v>
      </c>
      <c r="AV370" s="14" t="s">
        <v>175</v>
      </c>
      <c r="AW370" s="14" t="s">
        <v>34</v>
      </c>
      <c r="AX370" s="14" t="s">
        <v>79</v>
      </c>
      <c r="AY370" s="235" t="s">
        <v>168</v>
      </c>
    </row>
    <row r="371" spans="2:65" s="1" customFormat="1" ht="24" customHeight="1">
      <c r="B371" s="35"/>
      <c r="C371" s="187" t="s">
        <v>549</v>
      </c>
      <c r="D371" s="187" t="s">
        <v>170</v>
      </c>
      <c r="E371" s="188" t="s">
        <v>550</v>
      </c>
      <c r="F371" s="189" t="s">
        <v>551</v>
      </c>
      <c r="G371" s="190" t="s">
        <v>117</v>
      </c>
      <c r="H371" s="191">
        <v>258.168</v>
      </c>
      <c r="I371" s="192"/>
      <c r="J371" s="193">
        <f>ROUND(I371*H371,2)</f>
        <v>0</v>
      </c>
      <c r="K371" s="189" t="s">
        <v>198</v>
      </c>
      <c r="L371" s="39"/>
      <c r="M371" s="194" t="s">
        <v>21</v>
      </c>
      <c r="N371" s="195" t="s">
        <v>44</v>
      </c>
      <c r="O371" s="64"/>
      <c r="P371" s="196">
        <f>O371*H371</f>
        <v>0</v>
      </c>
      <c r="Q371" s="196">
        <v>0.0001</v>
      </c>
      <c r="R371" s="196">
        <f>Q371*H371</f>
        <v>0.0258168</v>
      </c>
      <c r="S371" s="196">
        <v>0</v>
      </c>
      <c r="T371" s="197">
        <f>S371*H371</f>
        <v>0</v>
      </c>
      <c r="AR371" s="198" t="s">
        <v>263</v>
      </c>
      <c r="AT371" s="198" t="s">
        <v>170</v>
      </c>
      <c r="AU371" s="198" t="s">
        <v>81</v>
      </c>
      <c r="AY371" s="18" t="s">
        <v>168</v>
      </c>
      <c r="BE371" s="199">
        <f>IF(N371="základní",J371,0)</f>
        <v>0</v>
      </c>
      <c r="BF371" s="199">
        <f>IF(N371="snížená",J371,0)</f>
        <v>0</v>
      </c>
      <c r="BG371" s="199">
        <f>IF(N371="zákl. přenesená",J371,0)</f>
        <v>0</v>
      </c>
      <c r="BH371" s="199">
        <f>IF(N371="sníž. přenesená",J371,0)</f>
        <v>0</v>
      </c>
      <c r="BI371" s="199">
        <f>IF(N371="nulová",J371,0)</f>
        <v>0</v>
      </c>
      <c r="BJ371" s="18" t="s">
        <v>79</v>
      </c>
      <c r="BK371" s="199">
        <f>ROUND(I371*H371,2)</f>
        <v>0</v>
      </c>
      <c r="BL371" s="18" t="s">
        <v>263</v>
      </c>
      <c r="BM371" s="198" t="s">
        <v>1044</v>
      </c>
    </row>
    <row r="372" spans="2:47" s="1" customFormat="1" ht="107.25">
      <c r="B372" s="35"/>
      <c r="C372" s="36"/>
      <c r="D372" s="200" t="s">
        <v>177</v>
      </c>
      <c r="E372" s="36"/>
      <c r="F372" s="201" t="s">
        <v>541</v>
      </c>
      <c r="G372" s="36"/>
      <c r="H372" s="36"/>
      <c r="I372" s="117"/>
      <c r="J372" s="36"/>
      <c r="K372" s="36"/>
      <c r="L372" s="39"/>
      <c r="M372" s="202"/>
      <c r="N372" s="64"/>
      <c r="O372" s="64"/>
      <c r="P372" s="64"/>
      <c r="Q372" s="64"/>
      <c r="R372" s="64"/>
      <c r="S372" s="64"/>
      <c r="T372" s="65"/>
      <c r="AT372" s="18" t="s">
        <v>177</v>
      </c>
      <c r="AU372" s="18" t="s">
        <v>81</v>
      </c>
    </row>
    <row r="373" spans="2:51" s="12" customFormat="1" ht="12">
      <c r="B373" s="203"/>
      <c r="C373" s="204"/>
      <c r="D373" s="200" t="s">
        <v>179</v>
      </c>
      <c r="E373" s="205" t="s">
        <v>21</v>
      </c>
      <c r="F373" s="206" t="s">
        <v>1045</v>
      </c>
      <c r="G373" s="204"/>
      <c r="H373" s="207">
        <v>231.168</v>
      </c>
      <c r="I373" s="208"/>
      <c r="J373" s="204"/>
      <c r="K373" s="204"/>
      <c r="L373" s="209"/>
      <c r="M373" s="210"/>
      <c r="N373" s="211"/>
      <c r="O373" s="211"/>
      <c r="P373" s="211"/>
      <c r="Q373" s="211"/>
      <c r="R373" s="211"/>
      <c r="S373" s="211"/>
      <c r="T373" s="212"/>
      <c r="AT373" s="213" t="s">
        <v>179</v>
      </c>
      <c r="AU373" s="213" t="s">
        <v>81</v>
      </c>
      <c r="AV373" s="12" t="s">
        <v>81</v>
      </c>
      <c r="AW373" s="12" t="s">
        <v>34</v>
      </c>
      <c r="AX373" s="12" t="s">
        <v>73</v>
      </c>
      <c r="AY373" s="213" t="s">
        <v>168</v>
      </c>
    </row>
    <row r="374" spans="2:51" s="12" customFormat="1" ht="12">
      <c r="B374" s="203"/>
      <c r="C374" s="204"/>
      <c r="D374" s="200" t="s">
        <v>179</v>
      </c>
      <c r="E374" s="205" t="s">
        <v>21</v>
      </c>
      <c r="F374" s="206" t="s">
        <v>1046</v>
      </c>
      <c r="G374" s="204"/>
      <c r="H374" s="207">
        <v>27</v>
      </c>
      <c r="I374" s="208"/>
      <c r="J374" s="204"/>
      <c r="K374" s="204"/>
      <c r="L374" s="209"/>
      <c r="M374" s="210"/>
      <c r="N374" s="211"/>
      <c r="O374" s="211"/>
      <c r="P374" s="211"/>
      <c r="Q374" s="211"/>
      <c r="R374" s="211"/>
      <c r="S374" s="211"/>
      <c r="T374" s="212"/>
      <c r="AT374" s="213" t="s">
        <v>179</v>
      </c>
      <c r="AU374" s="213" t="s">
        <v>81</v>
      </c>
      <c r="AV374" s="12" t="s">
        <v>81</v>
      </c>
      <c r="AW374" s="12" t="s">
        <v>34</v>
      </c>
      <c r="AX374" s="12" t="s">
        <v>73</v>
      </c>
      <c r="AY374" s="213" t="s">
        <v>168</v>
      </c>
    </row>
    <row r="375" spans="2:51" s="13" customFormat="1" ht="12">
      <c r="B375" s="214"/>
      <c r="C375" s="215"/>
      <c r="D375" s="200" t="s">
        <v>179</v>
      </c>
      <c r="E375" s="216" t="s">
        <v>21</v>
      </c>
      <c r="F375" s="217" t="s">
        <v>181</v>
      </c>
      <c r="G375" s="215"/>
      <c r="H375" s="218">
        <v>258.168</v>
      </c>
      <c r="I375" s="219"/>
      <c r="J375" s="215"/>
      <c r="K375" s="215"/>
      <c r="L375" s="220"/>
      <c r="M375" s="221"/>
      <c r="N375" s="222"/>
      <c r="O375" s="222"/>
      <c r="P375" s="222"/>
      <c r="Q375" s="222"/>
      <c r="R375" s="222"/>
      <c r="S375" s="222"/>
      <c r="T375" s="223"/>
      <c r="AT375" s="224" t="s">
        <v>179</v>
      </c>
      <c r="AU375" s="224" t="s">
        <v>81</v>
      </c>
      <c r="AV375" s="13" t="s">
        <v>89</v>
      </c>
      <c r="AW375" s="13" t="s">
        <v>34</v>
      </c>
      <c r="AX375" s="13" t="s">
        <v>79</v>
      </c>
      <c r="AY375" s="224" t="s">
        <v>168</v>
      </c>
    </row>
    <row r="376" spans="2:65" s="1" customFormat="1" ht="16.5" customHeight="1">
      <c r="B376" s="35"/>
      <c r="C376" s="187" t="s">
        <v>554</v>
      </c>
      <c r="D376" s="187" t="s">
        <v>170</v>
      </c>
      <c r="E376" s="188" t="s">
        <v>555</v>
      </c>
      <c r="F376" s="189" t="s">
        <v>556</v>
      </c>
      <c r="G376" s="190" t="s">
        <v>117</v>
      </c>
      <c r="H376" s="191">
        <v>220.16</v>
      </c>
      <c r="I376" s="192"/>
      <c r="J376" s="193">
        <f>ROUND(I376*H376,2)</f>
        <v>0</v>
      </c>
      <c r="K376" s="189" t="s">
        <v>198</v>
      </c>
      <c r="L376" s="39"/>
      <c r="M376" s="194" t="s">
        <v>21</v>
      </c>
      <c r="N376" s="195" t="s">
        <v>44</v>
      </c>
      <c r="O376" s="64"/>
      <c r="P376" s="196">
        <f>O376*H376</f>
        <v>0</v>
      </c>
      <c r="Q376" s="196">
        <v>0</v>
      </c>
      <c r="R376" s="196">
        <f>Q376*H376</f>
        <v>0</v>
      </c>
      <c r="S376" s="196">
        <v>0.0021</v>
      </c>
      <c r="T376" s="197">
        <f>S376*H376</f>
        <v>0.46233599999999997</v>
      </c>
      <c r="AR376" s="198" t="s">
        <v>263</v>
      </c>
      <c r="AT376" s="198" t="s">
        <v>170</v>
      </c>
      <c r="AU376" s="198" t="s">
        <v>81</v>
      </c>
      <c r="AY376" s="18" t="s">
        <v>168</v>
      </c>
      <c r="BE376" s="199">
        <f>IF(N376="základní",J376,0)</f>
        <v>0</v>
      </c>
      <c r="BF376" s="199">
        <f>IF(N376="snížená",J376,0)</f>
        <v>0</v>
      </c>
      <c r="BG376" s="199">
        <f>IF(N376="zákl. přenesená",J376,0)</f>
        <v>0</v>
      </c>
      <c r="BH376" s="199">
        <f>IF(N376="sníž. přenesená",J376,0)</f>
        <v>0</v>
      </c>
      <c r="BI376" s="199">
        <f>IF(N376="nulová",J376,0)</f>
        <v>0</v>
      </c>
      <c r="BJ376" s="18" t="s">
        <v>79</v>
      </c>
      <c r="BK376" s="199">
        <f>ROUND(I376*H376,2)</f>
        <v>0</v>
      </c>
      <c r="BL376" s="18" t="s">
        <v>263</v>
      </c>
      <c r="BM376" s="198" t="s">
        <v>1047</v>
      </c>
    </row>
    <row r="377" spans="2:47" s="1" customFormat="1" ht="29.25">
      <c r="B377" s="35"/>
      <c r="C377" s="36"/>
      <c r="D377" s="200" t="s">
        <v>177</v>
      </c>
      <c r="E377" s="36"/>
      <c r="F377" s="201" t="s">
        <v>558</v>
      </c>
      <c r="G377" s="36"/>
      <c r="H377" s="36"/>
      <c r="I377" s="117"/>
      <c r="J377" s="36"/>
      <c r="K377" s="36"/>
      <c r="L377" s="39"/>
      <c r="M377" s="202"/>
      <c r="N377" s="64"/>
      <c r="O377" s="64"/>
      <c r="P377" s="64"/>
      <c r="Q377" s="64"/>
      <c r="R377" s="64"/>
      <c r="S377" s="64"/>
      <c r="T377" s="65"/>
      <c r="AT377" s="18" t="s">
        <v>177</v>
      </c>
      <c r="AU377" s="18" t="s">
        <v>81</v>
      </c>
    </row>
    <row r="378" spans="2:51" s="15" customFormat="1" ht="12">
      <c r="B378" s="236"/>
      <c r="C378" s="237"/>
      <c r="D378" s="200" t="s">
        <v>179</v>
      </c>
      <c r="E378" s="238" t="s">
        <v>21</v>
      </c>
      <c r="F378" s="239" t="s">
        <v>1048</v>
      </c>
      <c r="G378" s="237"/>
      <c r="H378" s="238" t="s">
        <v>21</v>
      </c>
      <c r="I378" s="240"/>
      <c r="J378" s="237"/>
      <c r="K378" s="237"/>
      <c r="L378" s="241"/>
      <c r="M378" s="242"/>
      <c r="N378" s="243"/>
      <c r="O378" s="243"/>
      <c r="P378" s="243"/>
      <c r="Q378" s="243"/>
      <c r="R378" s="243"/>
      <c r="S378" s="243"/>
      <c r="T378" s="244"/>
      <c r="AT378" s="245" t="s">
        <v>179</v>
      </c>
      <c r="AU378" s="245" t="s">
        <v>81</v>
      </c>
      <c r="AV378" s="15" t="s">
        <v>79</v>
      </c>
      <c r="AW378" s="15" t="s">
        <v>34</v>
      </c>
      <c r="AX378" s="15" t="s">
        <v>73</v>
      </c>
      <c r="AY378" s="245" t="s">
        <v>168</v>
      </c>
    </row>
    <row r="379" spans="2:51" s="15" customFormat="1" ht="12">
      <c r="B379" s="236"/>
      <c r="C379" s="237"/>
      <c r="D379" s="200" t="s">
        <v>179</v>
      </c>
      <c r="E379" s="238" t="s">
        <v>21</v>
      </c>
      <c r="F379" s="239" t="s">
        <v>247</v>
      </c>
      <c r="G379" s="237"/>
      <c r="H379" s="238" t="s">
        <v>21</v>
      </c>
      <c r="I379" s="240"/>
      <c r="J379" s="237"/>
      <c r="K379" s="237"/>
      <c r="L379" s="241"/>
      <c r="M379" s="242"/>
      <c r="N379" s="243"/>
      <c r="O379" s="243"/>
      <c r="P379" s="243"/>
      <c r="Q379" s="243"/>
      <c r="R379" s="243"/>
      <c r="S379" s="243"/>
      <c r="T379" s="244"/>
      <c r="AT379" s="245" t="s">
        <v>179</v>
      </c>
      <c r="AU379" s="245" t="s">
        <v>81</v>
      </c>
      <c r="AV379" s="15" t="s">
        <v>79</v>
      </c>
      <c r="AW379" s="15" t="s">
        <v>34</v>
      </c>
      <c r="AX379" s="15" t="s">
        <v>73</v>
      </c>
      <c r="AY379" s="245" t="s">
        <v>168</v>
      </c>
    </row>
    <row r="380" spans="2:51" s="12" customFormat="1" ht="12">
      <c r="B380" s="203"/>
      <c r="C380" s="204"/>
      <c r="D380" s="200" t="s">
        <v>179</v>
      </c>
      <c r="E380" s="205" t="s">
        <v>21</v>
      </c>
      <c r="F380" s="206" t="s">
        <v>1049</v>
      </c>
      <c r="G380" s="204"/>
      <c r="H380" s="207">
        <v>220.16</v>
      </c>
      <c r="I380" s="208"/>
      <c r="J380" s="204"/>
      <c r="K380" s="204"/>
      <c r="L380" s="209"/>
      <c r="M380" s="210"/>
      <c r="N380" s="211"/>
      <c r="O380" s="211"/>
      <c r="P380" s="211"/>
      <c r="Q380" s="211"/>
      <c r="R380" s="211"/>
      <c r="S380" s="211"/>
      <c r="T380" s="212"/>
      <c r="AT380" s="213" t="s">
        <v>179</v>
      </c>
      <c r="AU380" s="213" t="s">
        <v>81</v>
      </c>
      <c r="AV380" s="12" t="s">
        <v>81</v>
      </c>
      <c r="AW380" s="12" t="s">
        <v>34</v>
      </c>
      <c r="AX380" s="12" t="s">
        <v>73</v>
      </c>
      <c r="AY380" s="213" t="s">
        <v>168</v>
      </c>
    </row>
    <row r="381" spans="2:51" s="13" customFormat="1" ht="12">
      <c r="B381" s="214"/>
      <c r="C381" s="215"/>
      <c r="D381" s="200" t="s">
        <v>179</v>
      </c>
      <c r="E381" s="216" t="s">
        <v>21</v>
      </c>
      <c r="F381" s="217" t="s">
        <v>181</v>
      </c>
      <c r="G381" s="215"/>
      <c r="H381" s="218">
        <v>220.16</v>
      </c>
      <c r="I381" s="219"/>
      <c r="J381" s="215"/>
      <c r="K381" s="215"/>
      <c r="L381" s="220"/>
      <c r="M381" s="221"/>
      <c r="N381" s="222"/>
      <c r="O381" s="222"/>
      <c r="P381" s="222"/>
      <c r="Q381" s="222"/>
      <c r="R381" s="222"/>
      <c r="S381" s="222"/>
      <c r="T381" s="223"/>
      <c r="AT381" s="224" t="s">
        <v>179</v>
      </c>
      <c r="AU381" s="224" t="s">
        <v>81</v>
      </c>
      <c r="AV381" s="13" t="s">
        <v>89</v>
      </c>
      <c r="AW381" s="13" t="s">
        <v>34</v>
      </c>
      <c r="AX381" s="13" t="s">
        <v>79</v>
      </c>
      <c r="AY381" s="224" t="s">
        <v>168</v>
      </c>
    </row>
    <row r="382" spans="2:65" s="1" customFormat="1" ht="24" customHeight="1">
      <c r="B382" s="35"/>
      <c r="C382" s="187" t="s">
        <v>561</v>
      </c>
      <c r="D382" s="187" t="s">
        <v>170</v>
      </c>
      <c r="E382" s="188" t="s">
        <v>1050</v>
      </c>
      <c r="F382" s="189" t="s">
        <v>1051</v>
      </c>
      <c r="G382" s="190" t="s">
        <v>591</v>
      </c>
      <c r="H382" s="256"/>
      <c r="I382" s="192"/>
      <c r="J382" s="193">
        <f>ROUND(I382*H382,2)</f>
        <v>0</v>
      </c>
      <c r="K382" s="189" t="s">
        <v>198</v>
      </c>
      <c r="L382" s="39"/>
      <c r="M382" s="194" t="s">
        <v>21</v>
      </c>
      <c r="N382" s="195" t="s">
        <v>44</v>
      </c>
      <c r="O382" s="64"/>
      <c r="P382" s="196">
        <f>O382*H382</f>
        <v>0</v>
      </c>
      <c r="Q382" s="196">
        <v>0</v>
      </c>
      <c r="R382" s="196">
        <f>Q382*H382</f>
        <v>0</v>
      </c>
      <c r="S382" s="196">
        <v>0</v>
      </c>
      <c r="T382" s="197">
        <f>S382*H382</f>
        <v>0</v>
      </c>
      <c r="AR382" s="198" t="s">
        <v>263</v>
      </c>
      <c r="AT382" s="198" t="s">
        <v>170</v>
      </c>
      <c r="AU382" s="198" t="s">
        <v>81</v>
      </c>
      <c r="AY382" s="18" t="s">
        <v>168</v>
      </c>
      <c r="BE382" s="199">
        <f>IF(N382="základní",J382,0)</f>
        <v>0</v>
      </c>
      <c r="BF382" s="199">
        <f>IF(N382="snížená",J382,0)</f>
        <v>0</v>
      </c>
      <c r="BG382" s="199">
        <f>IF(N382="zákl. přenesená",J382,0)</f>
        <v>0</v>
      </c>
      <c r="BH382" s="199">
        <f>IF(N382="sníž. přenesená",J382,0)</f>
        <v>0</v>
      </c>
      <c r="BI382" s="199">
        <f>IF(N382="nulová",J382,0)</f>
        <v>0</v>
      </c>
      <c r="BJ382" s="18" t="s">
        <v>79</v>
      </c>
      <c r="BK382" s="199">
        <f>ROUND(I382*H382,2)</f>
        <v>0</v>
      </c>
      <c r="BL382" s="18" t="s">
        <v>263</v>
      </c>
      <c r="BM382" s="198" t="s">
        <v>1052</v>
      </c>
    </row>
    <row r="383" spans="2:47" s="1" customFormat="1" ht="78">
      <c r="B383" s="35"/>
      <c r="C383" s="36"/>
      <c r="D383" s="200" t="s">
        <v>177</v>
      </c>
      <c r="E383" s="36"/>
      <c r="F383" s="201" t="s">
        <v>565</v>
      </c>
      <c r="G383" s="36"/>
      <c r="H383" s="36"/>
      <c r="I383" s="117"/>
      <c r="J383" s="36"/>
      <c r="K383" s="36"/>
      <c r="L383" s="39"/>
      <c r="M383" s="202"/>
      <c r="N383" s="64"/>
      <c r="O383" s="64"/>
      <c r="P383" s="64"/>
      <c r="Q383" s="64"/>
      <c r="R383" s="64"/>
      <c r="S383" s="64"/>
      <c r="T383" s="65"/>
      <c r="AT383" s="18" t="s">
        <v>177</v>
      </c>
      <c r="AU383" s="18" t="s">
        <v>81</v>
      </c>
    </row>
    <row r="384" spans="2:63" s="11" customFormat="1" ht="22.9" customHeight="1">
      <c r="B384" s="171"/>
      <c r="C384" s="172"/>
      <c r="D384" s="173" t="s">
        <v>72</v>
      </c>
      <c r="E384" s="185" t="s">
        <v>1053</v>
      </c>
      <c r="F384" s="185" t="s">
        <v>1054</v>
      </c>
      <c r="G384" s="172"/>
      <c r="H384" s="172"/>
      <c r="I384" s="175"/>
      <c r="J384" s="186">
        <f>BK384</f>
        <v>0</v>
      </c>
      <c r="K384" s="172"/>
      <c r="L384" s="177"/>
      <c r="M384" s="178"/>
      <c r="N384" s="179"/>
      <c r="O384" s="179"/>
      <c r="P384" s="180">
        <f>SUM(P385:P395)</f>
        <v>0</v>
      </c>
      <c r="Q384" s="179"/>
      <c r="R384" s="180">
        <f>SUM(R385:R395)</f>
        <v>0</v>
      </c>
      <c r="S384" s="179"/>
      <c r="T384" s="181">
        <f>SUM(T385:T395)</f>
        <v>0.096</v>
      </c>
      <c r="AR384" s="182" t="s">
        <v>81</v>
      </c>
      <c r="AT384" s="183" t="s">
        <v>72</v>
      </c>
      <c r="AU384" s="183" t="s">
        <v>79</v>
      </c>
      <c r="AY384" s="182" t="s">
        <v>168</v>
      </c>
      <c r="BK384" s="184">
        <f>SUM(BK385:BK395)</f>
        <v>0</v>
      </c>
    </row>
    <row r="385" spans="2:65" s="1" customFormat="1" ht="16.5" customHeight="1">
      <c r="B385" s="35"/>
      <c r="C385" s="187" t="s">
        <v>566</v>
      </c>
      <c r="D385" s="187" t="s">
        <v>170</v>
      </c>
      <c r="E385" s="188" t="s">
        <v>1055</v>
      </c>
      <c r="F385" s="189" t="s">
        <v>1056</v>
      </c>
      <c r="G385" s="190" t="s">
        <v>575</v>
      </c>
      <c r="H385" s="191">
        <v>1</v>
      </c>
      <c r="I385" s="192"/>
      <c r="J385" s="193">
        <f>ROUND(I385*H385,2)</f>
        <v>0</v>
      </c>
      <c r="K385" s="189" t="s">
        <v>21</v>
      </c>
      <c r="L385" s="39"/>
      <c r="M385" s="194" t="s">
        <v>21</v>
      </c>
      <c r="N385" s="195" t="s">
        <v>44</v>
      </c>
      <c r="O385" s="64"/>
      <c r="P385" s="196">
        <f>O385*H385</f>
        <v>0</v>
      </c>
      <c r="Q385" s="196">
        <v>0</v>
      </c>
      <c r="R385" s="196">
        <f>Q385*H385</f>
        <v>0</v>
      </c>
      <c r="S385" s="196">
        <v>0</v>
      </c>
      <c r="T385" s="197">
        <f>S385*H385</f>
        <v>0</v>
      </c>
      <c r="AR385" s="198" t="s">
        <v>263</v>
      </c>
      <c r="AT385" s="198" t="s">
        <v>170</v>
      </c>
      <c r="AU385" s="198" t="s">
        <v>81</v>
      </c>
      <c r="AY385" s="18" t="s">
        <v>168</v>
      </c>
      <c r="BE385" s="199">
        <f>IF(N385="základní",J385,0)</f>
        <v>0</v>
      </c>
      <c r="BF385" s="199">
        <f>IF(N385="snížená",J385,0)</f>
        <v>0</v>
      </c>
      <c r="BG385" s="199">
        <f>IF(N385="zákl. přenesená",J385,0)</f>
        <v>0</v>
      </c>
      <c r="BH385" s="199">
        <f>IF(N385="sníž. přenesená",J385,0)</f>
        <v>0</v>
      </c>
      <c r="BI385" s="199">
        <f>IF(N385="nulová",J385,0)</f>
        <v>0</v>
      </c>
      <c r="BJ385" s="18" t="s">
        <v>79</v>
      </c>
      <c r="BK385" s="199">
        <f>ROUND(I385*H385,2)</f>
        <v>0</v>
      </c>
      <c r="BL385" s="18" t="s">
        <v>263</v>
      </c>
      <c r="BM385" s="198" t="s">
        <v>1057</v>
      </c>
    </row>
    <row r="386" spans="2:47" s="1" customFormat="1" ht="29.25">
      <c r="B386" s="35"/>
      <c r="C386" s="36"/>
      <c r="D386" s="200" t="s">
        <v>309</v>
      </c>
      <c r="E386" s="36"/>
      <c r="F386" s="201" t="s">
        <v>1058</v>
      </c>
      <c r="G386" s="36"/>
      <c r="H386" s="36"/>
      <c r="I386" s="117"/>
      <c r="J386" s="36"/>
      <c r="K386" s="36"/>
      <c r="L386" s="39"/>
      <c r="M386" s="202"/>
      <c r="N386" s="64"/>
      <c r="O386" s="64"/>
      <c r="P386" s="64"/>
      <c r="Q386" s="64"/>
      <c r="R386" s="64"/>
      <c r="S386" s="64"/>
      <c r="T386" s="65"/>
      <c r="AT386" s="18" t="s">
        <v>309</v>
      </c>
      <c r="AU386" s="18" t="s">
        <v>81</v>
      </c>
    </row>
    <row r="387" spans="2:65" s="1" customFormat="1" ht="36" customHeight="1">
      <c r="B387" s="35"/>
      <c r="C387" s="187" t="s">
        <v>572</v>
      </c>
      <c r="D387" s="187" t="s">
        <v>170</v>
      </c>
      <c r="E387" s="188" t="s">
        <v>1059</v>
      </c>
      <c r="F387" s="189" t="s">
        <v>1060</v>
      </c>
      <c r="G387" s="190" t="s">
        <v>307</v>
      </c>
      <c r="H387" s="191">
        <v>2</v>
      </c>
      <c r="I387" s="192"/>
      <c r="J387" s="193">
        <f>ROUND(I387*H387,2)</f>
        <v>0</v>
      </c>
      <c r="K387" s="189" t="s">
        <v>21</v>
      </c>
      <c r="L387" s="39"/>
      <c r="M387" s="194" t="s">
        <v>21</v>
      </c>
      <c r="N387" s="195" t="s">
        <v>44</v>
      </c>
      <c r="O387" s="64"/>
      <c r="P387" s="196">
        <f>O387*H387</f>
        <v>0</v>
      </c>
      <c r="Q387" s="196">
        <v>0</v>
      </c>
      <c r="R387" s="196">
        <f>Q387*H387</f>
        <v>0</v>
      </c>
      <c r="S387" s="196">
        <v>0</v>
      </c>
      <c r="T387" s="197">
        <f>S387*H387</f>
        <v>0</v>
      </c>
      <c r="AR387" s="198" t="s">
        <v>263</v>
      </c>
      <c r="AT387" s="198" t="s">
        <v>170</v>
      </c>
      <c r="AU387" s="198" t="s">
        <v>81</v>
      </c>
      <c r="AY387" s="18" t="s">
        <v>168</v>
      </c>
      <c r="BE387" s="199">
        <f>IF(N387="základní",J387,0)</f>
        <v>0</v>
      </c>
      <c r="BF387" s="199">
        <f>IF(N387="snížená",J387,0)</f>
        <v>0</v>
      </c>
      <c r="BG387" s="199">
        <f>IF(N387="zákl. přenesená",J387,0)</f>
        <v>0</v>
      </c>
      <c r="BH387" s="199">
        <f>IF(N387="sníž. přenesená",J387,0)</f>
        <v>0</v>
      </c>
      <c r="BI387" s="199">
        <f>IF(N387="nulová",J387,0)</f>
        <v>0</v>
      </c>
      <c r="BJ387" s="18" t="s">
        <v>79</v>
      </c>
      <c r="BK387" s="199">
        <f>ROUND(I387*H387,2)</f>
        <v>0</v>
      </c>
      <c r="BL387" s="18" t="s">
        <v>263</v>
      </c>
      <c r="BM387" s="198" t="s">
        <v>1061</v>
      </c>
    </row>
    <row r="388" spans="2:47" s="1" customFormat="1" ht="175.5">
      <c r="B388" s="35"/>
      <c r="C388" s="36"/>
      <c r="D388" s="200" t="s">
        <v>309</v>
      </c>
      <c r="E388" s="36"/>
      <c r="F388" s="201" t="s">
        <v>1062</v>
      </c>
      <c r="G388" s="36"/>
      <c r="H388" s="36"/>
      <c r="I388" s="117"/>
      <c r="J388" s="36"/>
      <c r="K388" s="36"/>
      <c r="L388" s="39"/>
      <c r="M388" s="202"/>
      <c r="N388" s="64"/>
      <c r="O388" s="64"/>
      <c r="P388" s="64"/>
      <c r="Q388" s="64"/>
      <c r="R388" s="64"/>
      <c r="S388" s="64"/>
      <c r="T388" s="65"/>
      <c r="AT388" s="18" t="s">
        <v>309</v>
      </c>
      <c r="AU388" s="18" t="s">
        <v>81</v>
      </c>
    </row>
    <row r="389" spans="2:65" s="1" customFormat="1" ht="24" customHeight="1">
      <c r="B389" s="35"/>
      <c r="C389" s="187" t="s">
        <v>578</v>
      </c>
      <c r="D389" s="187" t="s">
        <v>170</v>
      </c>
      <c r="E389" s="188" t="s">
        <v>1063</v>
      </c>
      <c r="F389" s="189" t="s">
        <v>1064</v>
      </c>
      <c r="G389" s="190" t="s">
        <v>191</v>
      </c>
      <c r="H389" s="191">
        <v>4</v>
      </c>
      <c r="I389" s="192"/>
      <c r="J389" s="193">
        <f>ROUND(I389*H389,2)</f>
        <v>0</v>
      </c>
      <c r="K389" s="189" t="s">
        <v>198</v>
      </c>
      <c r="L389" s="39"/>
      <c r="M389" s="194" t="s">
        <v>21</v>
      </c>
      <c r="N389" s="195" t="s">
        <v>44</v>
      </c>
      <c r="O389" s="64"/>
      <c r="P389" s="196">
        <f>O389*H389</f>
        <v>0</v>
      </c>
      <c r="Q389" s="196">
        <v>0</v>
      </c>
      <c r="R389" s="196">
        <f>Q389*H389</f>
        <v>0</v>
      </c>
      <c r="S389" s="196">
        <v>0.024</v>
      </c>
      <c r="T389" s="197">
        <f>S389*H389</f>
        <v>0.096</v>
      </c>
      <c r="AR389" s="198" t="s">
        <v>263</v>
      </c>
      <c r="AT389" s="198" t="s">
        <v>170</v>
      </c>
      <c r="AU389" s="198" t="s">
        <v>81</v>
      </c>
      <c r="AY389" s="18" t="s">
        <v>168</v>
      </c>
      <c r="BE389" s="199">
        <f>IF(N389="základní",J389,0)</f>
        <v>0</v>
      </c>
      <c r="BF389" s="199">
        <f>IF(N389="snížená",J389,0)</f>
        <v>0</v>
      </c>
      <c r="BG389" s="199">
        <f>IF(N389="zákl. přenesená",J389,0)</f>
        <v>0</v>
      </c>
      <c r="BH389" s="199">
        <f>IF(N389="sníž. přenesená",J389,0)</f>
        <v>0</v>
      </c>
      <c r="BI389" s="199">
        <f>IF(N389="nulová",J389,0)</f>
        <v>0</v>
      </c>
      <c r="BJ389" s="18" t="s">
        <v>79</v>
      </c>
      <c r="BK389" s="199">
        <f>ROUND(I389*H389,2)</f>
        <v>0</v>
      </c>
      <c r="BL389" s="18" t="s">
        <v>263</v>
      </c>
      <c r="BM389" s="198" t="s">
        <v>1065</v>
      </c>
    </row>
    <row r="390" spans="2:47" s="1" customFormat="1" ht="29.25">
      <c r="B390" s="35"/>
      <c r="C390" s="36"/>
      <c r="D390" s="200" t="s">
        <v>177</v>
      </c>
      <c r="E390" s="36"/>
      <c r="F390" s="201" t="s">
        <v>1066</v>
      </c>
      <c r="G390" s="36"/>
      <c r="H390" s="36"/>
      <c r="I390" s="117"/>
      <c r="J390" s="36"/>
      <c r="K390" s="36"/>
      <c r="L390" s="39"/>
      <c r="M390" s="202"/>
      <c r="N390" s="64"/>
      <c r="O390" s="64"/>
      <c r="P390" s="64"/>
      <c r="Q390" s="64"/>
      <c r="R390" s="64"/>
      <c r="S390" s="64"/>
      <c r="T390" s="65"/>
      <c r="AT390" s="18" t="s">
        <v>177</v>
      </c>
      <c r="AU390" s="18" t="s">
        <v>81</v>
      </c>
    </row>
    <row r="391" spans="2:51" s="15" customFormat="1" ht="12">
      <c r="B391" s="236"/>
      <c r="C391" s="237"/>
      <c r="D391" s="200" t="s">
        <v>179</v>
      </c>
      <c r="E391" s="238" t="s">
        <v>21</v>
      </c>
      <c r="F391" s="239" t="s">
        <v>850</v>
      </c>
      <c r="G391" s="237"/>
      <c r="H391" s="238" t="s">
        <v>21</v>
      </c>
      <c r="I391" s="240"/>
      <c r="J391" s="237"/>
      <c r="K391" s="237"/>
      <c r="L391" s="241"/>
      <c r="M391" s="242"/>
      <c r="N391" s="243"/>
      <c r="O391" s="243"/>
      <c r="P391" s="243"/>
      <c r="Q391" s="243"/>
      <c r="R391" s="243"/>
      <c r="S391" s="243"/>
      <c r="T391" s="244"/>
      <c r="AT391" s="245" t="s">
        <v>179</v>
      </c>
      <c r="AU391" s="245" t="s">
        <v>81</v>
      </c>
      <c r="AV391" s="15" t="s">
        <v>79</v>
      </c>
      <c r="AW391" s="15" t="s">
        <v>34</v>
      </c>
      <c r="AX391" s="15" t="s">
        <v>73</v>
      </c>
      <c r="AY391" s="245" t="s">
        <v>168</v>
      </c>
    </row>
    <row r="392" spans="2:51" s="12" customFormat="1" ht="12">
      <c r="B392" s="203"/>
      <c r="C392" s="204"/>
      <c r="D392" s="200" t="s">
        <v>179</v>
      </c>
      <c r="E392" s="205" t="s">
        <v>21</v>
      </c>
      <c r="F392" s="206" t="s">
        <v>1067</v>
      </c>
      <c r="G392" s="204"/>
      <c r="H392" s="207">
        <v>4</v>
      </c>
      <c r="I392" s="208"/>
      <c r="J392" s="204"/>
      <c r="K392" s="204"/>
      <c r="L392" s="209"/>
      <c r="M392" s="210"/>
      <c r="N392" s="211"/>
      <c r="O392" s="211"/>
      <c r="P392" s="211"/>
      <c r="Q392" s="211"/>
      <c r="R392" s="211"/>
      <c r="S392" s="211"/>
      <c r="T392" s="212"/>
      <c r="AT392" s="213" t="s">
        <v>179</v>
      </c>
      <c r="AU392" s="213" t="s">
        <v>81</v>
      </c>
      <c r="AV392" s="12" t="s">
        <v>81</v>
      </c>
      <c r="AW392" s="12" t="s">
        <v>34</v>
      </c>
      <c r="AX392" s="12" t="s">
        <v>73</v>
      </c>
      <c r="AY392" s="213" t="s">
        <v>168</v>
      </c>
    </row>
    <row r="393" spans="2:51" s="13" customFormat="1" ht="12">
      <c r="B393" s="214"/>
      <c r="C393" s="215"/>
      <c r="D393" s="200" t="s">
        <v>179</v>
      </c>
      <c r="E393" s="216" t="s">
        <v>21</v>
      </c>
      <c r="F393" s="217" t="s">
        <v>181</v>
      </c>
      <c r="G393" s="215"/>
      <c r="H393" s="218">
        <v>4</v>
      </c>
      <c r="I393" s="219"/>
      <c r="J393" s="215"/>
      <c r="K393" s="215"/>
      <c r="L393" s="220"/>
      <c r="M393" s="221"/>
      <c r="N393" s="222"/>
      <c r="O393" s="222"/>
      <c r="P393" s="222"/>
      <c r="Q393" s="222"/>
      <c r="R393" s="222"/>
      <c r="S393" s="222"/>
      <c r="T393" s="223"/>
      <c r="AT393" s="224" t="s">
        <v>179</v>
      </c>
      <c r="AU393" s="224" t="s">
        <v>81</v>
      </c>
      <c r="AV393" s="13" t="s">
        <v>89</v>
      </c>
      <c r="AW393" s="13" t="s">
        <v>34</v>
      </c>
      <c r="AX393" s="13" t="s">
        <v>79</v>
      </c>
      <c r="AY393" s="224" t="s">
        <v>168</v>
      </c>
    </row>
    <row r="394" spans="2:65" s="1" customFormat="1" ht="24" customHeight="1">
      <c r="B394" s="35"/>
      <c r="C394" s="187" t="s">
        <v>583</v>
      </c>
      <c r="D394" s="187" t="s">
        <v>170</v>
      </c>
      <c r="E394" s="188" t="s">
        <v>1068</v>
      </c>
      <c r="F394" s="189" t="s">
        <v>1069</v>
      </c>
      <c r="G394" s="190" t="s">
        <v>591</v>
      </c>
      <c r="H394" s="256"/>
      <c r="I394" s="192"/>
      <c r="J394" s="193">
        <f>ROUND(I394*H394,2)</f>
        <v>0</v>
      </c>
      <c r="K394" s="189" t="s">
        <v>198</v>
      </c>
      <c r="L394" s="39"/>
      <c r="M394" s="194" t="s">
        <v>21</v>
      </c>
      <c r="N394" s="195" t="s">
        <v>44</v>
      </c>
      <c r="O394" s="64"/>
      <c r="P394" s="196">
        <f>O394*H394</f>
        <v>0</v>
      </c>
      <c r="Q394" s="196">
        <v>0</v>
      </c>
      <c r="R394" s="196">
        <f>Q394*H394</f>
        <v>0</v>
      </c>
      <c r="S394" s="196">
        <v>0</v>
      </c>
      <c r="T394" s="197">
        <f>S394*H394</f>
        <v>0</v>
      </c>
      <c r="AR394" s="198" t="s">
        <v>263</v>
      </c>
      <c r="AT394" s="198" t="s">
        <v>170</v>
      </c>
      <c r="AU394" s="198" t="s">
        <v>81</v>
      </c>
      <c r="AY394" s="18" t="s">
        <v>168</v>
      </c>
      <c r="BE394" s="199">
        <f>IF(N394="základní",J394,0)</f>
        <v>0</v>
      </c>
      <c r="BF394" s="199">
        <f>IF(N394="snížená",J394,0)</f>
        <v>0</v>
      </c>
      <c r="BG394" s="199">
        <f>IF(N394="zákl. přenesená",J394,0)</f>
        <v>0</v>
      </c>
      <c r="BH394" s="199">
        <f>IF(N394="sníž. přenesená",J394,0)</f>
        <v>0</v>
      </c>
      <c r="BI394" s="199">
        <f>IF(N394="nulová",J394,0)</f>
        <v>0</v>
      </c>
      <c r="BJ394" s="18" t="s">
        <v>79</v>
      </c>
      <c r="BK394" s="199">
        <f>ROUND(I394*H394,2)</f>
        <v>0</v>
      </c>
      <c r="BL394" s="18" t="s">
        <v>263</v>
      </c>
      <c r="BM394" s="198" t="s">
        <v>1070</v>
      </c>
    </row>
    <row r="395" spans="2:47" s="1" customFormat="1" ht="78">
      <c r="B395" s="35"/>
      <c r="C395" s="36"/>
      <c r="D395" s="200" t="s">
        <v>177</v>
      </c>
      <c r="E395" s="36"/>
      <c r="F395" s="201" t="s">
        <v>1071</v>
      </c>
      <c r="G395" s="36"/>
      <c r="H395" s="36"/>
      <c r="I395" s="117"/>
      <c r="J395" s="36"/>
      <c r="K395" s="36"/>
      <c r="L395" s="39"/>
      <c r="M395" s="202"/>
      <c r="N395" s="64"/>
      <c r="O395" s="64"/>
      <c r="P395" s="64"/>
      <c r="Q395" s="64"/>
      <c r="R395" s="64"/>
      <c r="S395" s="64"/>
      <c r="T395" s="65"/>
      <c r="AT395" s="18" t="s">
        <v>177</v>
      </c>
      <c r="AU395" s="18" t="s">
        <v>81</v>
      </c>
    </row>
    <row r="396" spans="2:63" s="11" customFormat="1" ht="22.9" customHeight="1">
      <c r="B396" s="171"/>
      <c r="C396" s="172"/>
      <c r="D396" s="173" t="s">
        <v>72</v>
      </c>
      <c r="E396" s="185" t="s">
        <v>570</v>
      </c>
      <c r="F396" s="185" t="s">
        <v>571</v>
      </c>
      <c r="G396" s="172"/>
      <c r="H396" s="172"/>
      <c r="I396" s="175"/>
      <c r="J396" s="186">
        <f>BK396</f>
        <v>0</v>
      </c>
      <c r="K396" s="172"/>
      <c r="L396" s="177"/>
      <c r="M396" s="178"/>
      <c r="N396" s="179"/>
      <c r="O396" s="179"/>
      <c r="P396" s="180">
        <f>SUM(P397:P413)</f>
        <v>0</v>
      </c>
      <c r="Q396" s="179"/>
      <c r="R396" s="180">
        <f>SUM(R397:R413)</f>
        <v>0</v>
      </c>
      <c r="S396" s="179"/>
      <c r="T396" s="181">
        <f>SUM(T397:T413)</f>
        <v>0.15880000000000002</v>
      </c>
      <c r="AR396" s="182" t="s">
        <v>81</v>
      </c>
      <c r="AT396" s="183" t="s">
        <v>72</v>
      </c>
      <c r="AU396" s="183" t="s">
        <v>79</v>
      </c>
      <c r="AY396" s="182" t="s">
        <v>168</v>
      </c>
      <c r="BK396" s="184">
        <f>SUM(BK397:BK413)</f>
        <v>0</v>
      </c>
    </row>
    <row r="397" spans="2:65" s="1" customFormat="1" ht="24" customHeight="1">
      <c r="B397" s="35"/>
      <c r="C397" s="187" t="s">
        <v>588</v>
      </c>
      <c r="D397" s="187" t="s">
        <v>170</v>
      </c>
      <c r="E397" s="188" t="s">
        <v>1072</v>
      </c>
      <c r="F397" s="189" t="s">
        <v>1073</v>
      </c>
      <c r="G397" s="190" t="s">
        <v>575</v>
      </c>
      <c r="H397" s="191">
        <v>1</v>
      </c>
      <c r="I397" s="192"/>
      <c r="J397" s="193">
        <f>ROUND(I397*H397,2)</f>
        <v>0</v>
      </c>
      <c r="K397" s="189" t="s">
        <v>21</v>
      </c>
      <c r="L397" s="39"/>
      <c r="M397" s="194" t="s">
        <v>21</v>
      </c>
      <c r="N397" s="195" t="s">
        <v>44</v>
      </c>
      <c r="O397" s="64"/>
      <c r="P397" s="196">
        <f>O397*H397</f>
        <v>0</v>
      </c>
      <c r="Q397" s="196">
        <v>0</v>
      </c>
      <c r="R397" s="196">
        <f>Q397*H397</f>
        <v>0</v>
      </c>
      <c r="S397" s="196">
        <v>0</v>
      </c>
      <c r="T397" s="197">
        <f>S397*H397</f>
        <v>0</v>
      </c>
      <c r="AR397" s="198" t="s">
        <v>263</v>
      </c>
      <c r="AT397" s="198" t="s">
        <v>170</v>
      </c>
      <c r="AU397" s="198" t="s">
        <v>81</v>
      </c>
      <c r="AY397" s="18" t="s">
        <v>168</v>
      </c>
      <c r="BE397" s="199">
        <f>IF(N397="základní",J397,0)</f>
        <v>0</v>
      </c>
      <c r="BF397" s="199">
        <f>IF(N397="snížená",J397,0)</f>
        <v>0</v>
      </c>
      <c r="BG397" s="199">
        <f>IF(N397="zákl. přenesená",J397,0)</f>
        <v>0</v>
      </c>
      <c r="BH397" s="199">
        <f>IF(N397="sníž. přenesená",J397,0)</f>
        <v>0</v>
      </c>
      <c r="BI397" s="199">
        <f>IF(N397="nulová",J397,0)</f>
        <v>0</v>
      </c>
      <c r="BJ397" s="18" t="s">
        <v>79</v>
      </c>
      <c r="BK397" s="199">
        <f>ROUND(I397*H397,2)</f>
        <v>0</v>
      </c>
      <c r="BL397" s="18" t="s">
        <v>263</v>
      </c>
      <c r="BM397" s="198" t="s">
        <v>1074</v>
      </c>
    </row>
    <row r="398" spans="2:47" s="1" customFormat="1" ht="48.75">
      <c r="B398" s="35"/>
      <c r="C398" s="36"/>
      <c r="D398" s="200" t="s">
        <v>309</v>
      </c>
      <c r="E398" s="36"/>
      <c r="F398" s="201" t="s">
        <v>1075</v>
      </c>
      <c r="G398" s="36"/>
      <c r="H398" s="36"/>
      <c r="I398" s="117"/>
      <c r="J398" s="36"/>
      <c r="K398" s="36"/>
      <c r="L398" s="39"/>
      <c r="M398" s="202"/>
      <c r="N398" s="64"/>
      <c r="O398" s="64"/>
      <c r="P398" s="64"/>
      <c r="Q398" s="64"/>
      <c r="R398" s="64"/>
      <c r="S398" s="64"/>
      <c r="T398" s="65"/>
      <c r="AT398" s="18" t="s">
        <v>309</v>
      </c>
      <c r="AU398" s="18" t="s">
        <v>81</v>
      </c>
    </row>
    <row r="399" spans="2:65" s="1" customFormat="1" ht="16.5" customHeight="1">
      <c r="B399" s="35"/>
      <c r="C399" s="187" t="s">
        <v>596</v>
      </c>
      <c r="D399" s="187" t="s">
        <v>170</v>
      </c>
      <c r="E399" s="188" t="s">
        <v>1076</v>
      </c>
      <c r="F399" s="189" t="s">
        <v>1077</v>
      </c>
      <c r="G399" s="190" t="s">
        <v>575</v>
      </c>
      <c r="H399" s="191">
        <v>1</v>
      </c>
      <c r="I399" s="192"/>
      <c r="J399" s="193">
        <f>ROUND(I399*H399,2)</f>
        <v>0</v>
      </c>
      <c r="K399" s="189" t="s">
        <v>21</v>
      </c>
      <c r="L399" s="39"/>
      <c r="M399" s="194" t="s">
        <v>21</v>
      </c>
      <c r="N399" s="195" t="s">
        <v>44</v>
      </c>
      <c r="O399" s="64"/>
      <c r="P399" s="196">
        <f>O399*H399</f>
        <v>0</v>
      </c>
      <c r="Q399" s="196">
        <v>0</v>
      </c>
      <c r="R399" s="196">
        <f>Q399*H399</f>
        <v>0</v>
      </c>
      <c r="S399" s="196">
        <v>0</v>
      </c>
      <c r="T399" s="197">
        <f>S399*H399</f>
        <v>0</v>
      </c>
      <c r="AR399" s="198" t="s">
        <v>263</v>
      </c>
      <c r="AT399" s="198" t="s">
        <v>170</v>
      </c>
      <c r="AU399" s="198" t="s">
        <v>81</v>
      </c>
      <c r="AY399" s="18" t="s">
        <v>168</v>
      </c>
      <c r="BE399" s="199">
        <f>IF(N399="základní",J399,0)</f>
        <v>0</v>
      </c>
      <c r="BF399" s="199">
        <f>IF(N399="snížená",J399,0)</f>
        <v>0</v>
      </c>
      <c r="BG399" s="199">
        <f>IF(N399="zákl. přenesená",J399,0)</f>
        <v>0</v>
      </c>
      <c r="BH399" s="199">
        <f>IF(N399="sníž. přenesená",J399,0)</f>
        <v>0</v>
      </c>
      <c r="BI399" s="199">
        <f>IF(N399="nulová",J399,0)</f>
        <v>0</v>
      </c>
      <c r="BJ399" s="18" t="s">
        <v>79</v>
      </c>
      <c r="BK399" s="199">
        <f>ROUND(I399*H399,2)</f>
        <v>0</v>
      </c>
      <c r="BL399" s="18" t="s">
        <v>263</v>
      </c>
      <c r="BM399" s="198" t="s">
        <v>1078</v>
      </c>
    </row>
    <row r="400" spans="2:47" s="1" customFormat="1" ht="224.25">
      <c r="B400" s="35"/>
      <c r="C400" s="36"/>
      <c r="D400" s="200" t="s">
        <v>309</v>
      </c>
      <c r="E400" s="36"/>
      <c r="F400" s="201" t="s">
        <v>1079</v>
      </c>
      <c r="G400" s="36"/>
      <c r="H400" s="36"/>
      <c r="I400" s="117"/>
      <c r="J400" s="36"/>
      <c r="K400" s="36"/>
      <c r="L400" s="39"/>
      <c r="M400" s="202"/>
      <c r="N400" s="64"/>
      <c r="O400" s="64"/>
      <c r="P400" s="64"/>
      <c r="Q400" s="64"/>
      <c r="R400" s="64"/>
      <c r="S400" s="64"/>
      <c r="T400" s="65"/>
      <c r="AT400" s="18" t="s">
        <v>309</v>
      </c>
      <c r="AU400" s="18" t="s">
        <v>81</v>
      </c>
    </row>
    <row r="401" spans="2:65" s="1" customFormat="1" ht="16.5" customHeight="1">
      <c r="B401" s="35"/>
      <c r="C401" s="187" t="s">
        <v>601</v>
      </c>
      <c r="D401" s="187" t="s">
        <v>170</v>
      </c>
      <c r="E401" s="188" t="s">
        <v>1080</v>
      </c>
      <c r="F401" s="189" t="s">
        <v>1081</v>
      </c>
      <c r="G401" s="190" t="s">
        <v>121</v>
      </c>
      <c r="H401" s="191">
        <v>3.15</v>
      </c>
      <c r="I401" s="192"/>
      <c r="J401" s="193">
        <f>ROUND(I401*H401,2)</f>
        <v>0</v>
      </c>
      <c r="K401" s="189" t="s">
        <v>21</v>
      </c>
      <c r="L401" s="39"/>
      <c r="M401" s="194" t="s">
        <v>21</v>
      </c>
      <c r="N401" s="195" t="s">
        <v>44</v>
      </c>
      <c r="O401" s="64"/>
      <c r="P401" s="196">
        <f>O401*H401</f>
        <v>0</v>
      </c>
      <c r="Q401" s="196">
        <v>0</v>
      </c>
      <c r="R401" s="196">
        <f>Q401*H401</f>
        <v>0</v>
      </c>
      <c r="S401" s="196">
        <v>0</v>
      </c>
      <c r="T401" s="197">
        <f>S401*H401</f>
        <v>0</v>
      </c>
      <c r="AR401" s="198" t="s">
        <v>263</v>
      </c>
      <c r="AT401" s="198" t="s">
        <v>170</v>
      </c>
      <c r="AU401" s="198" t="s">
        <v>81</v>
      </c>
      <c r="AY401" s="18" t="s">
        <v>168</v>
      </c>
      <c r="BE401" s="199">
        <f>IF(N401="základní",J401,0)</f>
        <v>0</v>
      </c>
      <c r="BF401" s="199">
        <f>IF(N401="snížená",J401,0)</f>
        <v>0</v>
      </c>
      <c r="BG401" s="199">
        <f>IF(N401="zákl. přenesená",J401,0)</f>
        <v>0</v>
      </c>
      <c r="BH401" s="199">
        <f>IF(N401="sníž. přenesená",J401,0)</f>
        <v>0</v>
      </c>
      <c r="BI401" s="199">
        <f>IF(N401="nulová",J401,0)</f>
        <v>0</v>
      </c>
      <c r="BJ401" s="18" t="s">
        <v>79</v>
      </c>
      <c r="BK401" s="199">
        <f>ROUND(I401*H401,2)</f>
        <v>0</v>
      </c>
      <c r="BL401" s="18" t="s">
        <v>263</v>
      </c>
      <c r="BM401" s="198" t="s">
        <v>1082</v>
      </c>
    </row>
    <row r="402" spans="2:51" s="15" customFormat="1" ht="12">
      <c r="B402" s="236"/>
      <c r="C402" s="237"/>
      <c r="D402" s="200" t="s">
        <v>179</v>
      </c>
      <c r="E402" s="238" t="s">
        <v>21</v>
      </c>
      <c r="F402" s="239" t="s">
        <v>1083</v>
      </c>
      <c r="G402" s="237"/>
      <c r="H402" s="238" t="s">
        <v>21</v>
      </c>
      <c r="I402" s="240"/>
      <c r="J402" s="237"/>
      <c r="K402" s="237"/>
      <c r="L402" s="241"/>
      <c r="M402" s="242"/>
      <c r="N402" s="243"/>
      <c r="O402" s="243"/>
      <c r="P402" s="243"/>
      <c r="Q402" s="243"/>
      <c r="R402" s="243"/>
      <c r="S402" s="243"/>
      <c r="T402" s="244"/>
      <c r="AT402" s="245" t="s">
        <v>179</v>
      </c>
      <c r="AU402" s="245" t="s">
        <v>81</v>
      </c>
      <c r="AV402" s="15" t="s">
        <v>79</v>
      </c>
      <c r="AW402" s="15" t="s">
        <v>34</v>
      </c>
      <c r="AX402" s="15" t="s">
        <v>73</v>
      </c>
      <c r="AY402" s="245" t="s">
        <v>168</v>
      </c>
    </row>
    <row r="403" spans="2:51" s="12" customFormat="1" ht="12">
      <c r="B403" s="203"/>
      <c r="C403" s="204"/>
      <c r="D403" s="200" t="s">
        <v>179</v>
      </c>
      <c r="E403" s="205" t="s">
        <v>21</v>
      </c>
      <c r="F403" s="206" t="s">
        <v>1084</v>
      </c>
      <c r="G403" s="204"/>
      <c r="H403" s="207">
        <v>3</v>
      </c>
      <c r="I403" s="208"/>
      <c r="J403" s="204"/>
      <c r="K403" s="204"/>
      <c r="L403" s="209"/>
      <c r="M403" s="210"/>
      <c r="N403" s="211"/>
      <c r="O403" s="211"/>
      <c r="P403" s="211"/>
      <c r="Q403" s="211"/>
      <c r="R403" s="211"/>
      <c r="S403" s="211"/>
      <c r="T403" s="212"/>
      <c r="AT403" s="213" t="s">
        <v>179</v>
      </c>
      <c r="AU403" s="213" t="s">
        <v>81</v>
      </c>
      <c r="AV403" s="12" t="s">
        <v>81</v>
      </c>
      <c r="AW403" s="12" t="s">
        <v>34</v>
      </c>
      <c r="AX403" s="12" t="s">
        <v>73</v>
      </c>
      <c r="AY403" s="213" t="s">
        <v>168</v>
      </c>
    </row>
    <row r="404" spans="2:51" s="13" customFormat="1" ht="12">
      <c r="B404" s="214"/>
      <c r="C404" s="215"/>
      <c r="D404" s="200" t="s">
        <v>179</v>
      </c>
      <c r="E404" s="216" t="s">
        <v>21</v>
      </c>
      <c r="F404" s="217" t="s">
        <v>181</v>
      </c>
      <c r="G404" s="215"/>
      <c r="H404" s="218">
        <v>3</v>
      </c>
      <c r="I404" s="219"/>
      <c r="J404" s="215"/>
      <c r="K404" s="215"/>
      <c r="L404" s="220"/>
      <c r="M404" s="221"/>
      <c r="N404" s="222"/>
      <c r="O404" s="222"/>
      <c r="P404" s="222"/>
      <c r="Q404" s="222"/>
      <c r="R404" s="222"/>
      <c r="S404" s="222"/>
      <c r="T404" s="223"/>
      <c r="AT404" s="224" t="s">
        <v>179</v>
      </c>
      <c r="AU404" s="224" t="s">
        <v>81</v>
      </c>
      <c r="AV404" s="13" t="s">
        <v>89</v>
      </c>
      <c r="AW404" s="13" t="s">
        <v>34</v>
      </c>
      <c r="AX404" s="13" t="s">
        <v>73</v>
      </c>
      <c r="AY404" s="224" t="s">
        <v>168</v>
      </c>
    </row>
    <row r="405" spans="2:51" s="12" customFormat="1" ht="12">
      <c r="B405" s="203"/>
      <c r="C405" s="204"/>
      <c r="D405" s="200" t="s">
        <v>179</v>
      </c>
      <c r="E405" s="205" t="s">
        <v>21</v>
      </c>
      <c r="F405" s="206" t="s">
        <v>1085</v>
      </c>
      <c r="G405" s="204"/>
      <c r="H405" s="207">
        <v>0.15</v>
      </c>
      <c r="I405" s="208"/>
      <c r="J405" s="204"/>
      <c r="K405" s="204"/>
      <c r="L405" s="209"/>
      <c r="M405" s="210"/>
      <c r="N405" s="211"/>
      <c r="O405" s="211"/>
      <c r="P405" s="211"/>
      <c r="Q405" s="211"/>
      <c r="R405" s="211"/>
      <c r="S405" s="211"/>
      <c r="T405" s="212"/>
      <c r="AT405" s="213" t="s">
        <v>179</v>
      </c>
      <c r="AU405" s="213" t="s">
        <v>81</v>
      </c>
      <c r="AV405" s="12" t="s">
        <v>81</v>
      </c>
      <c r="AW405" s="12" t="s">
        <v>34</v>
      </c>
      <c r="AX405" s="12" t="s">
        <v>73</v>
      </c>
      <c r="AY405" s="213" t="s">
        <v>168</v>
      </c>
    </row>
    <row r="406" spans="2:51" s="14" customFormat="1" ht="12">
      <c r="B406" s="225"/>
      <c r="C406" s="226"/>
      <c r="D406" s="200" t="s">
        <v>179</v>
      </c>
      <c r="E406" s="227" t="s">
        <v>21</v>
      </c>
      <c r="F406" s="228" t="s">
        <v>183</v>
      </c>
      <c r="G406" s="226"/>
      <c r="H406" s="229">
        <v>3.15</v>
      </c>
      <c r="I406" s="230"/>
      <c r="J406" s="226"/>
      <c r="K406" s="226"/>
      <c r="L406" s="231"/>
      <c r="M406" s="232"/>
      <c r="N406" s="233"/>
      <c r="O406" s="233"/>
      <c r="P406" s="233"/>
      <c r="Q406" s="233"/>
      <c r="R406" s="233"/>
      <c r="S406" s="233"/>
      <c r="T406" s="234"/>
      <c r="AT406" s="235" t="s">
        <v>179</v>
      </c>
      <c r="AU406" s="235" t="s">
        <v>81</v>
      </c>
      <c r="AV406" s="14" t="s">
        <v>175</v>
      </c>
      <c r="AW406" s="14" t="s">
        <v>34</v>
      </c>
      <c r="AX406" s="14" t="s">
        <v>79</v>
      </c>
      <c r="AY406" s="235" t="s">
        <v>168</v>
      </c>
    </row>
    <row r="407" spans="2:65" s="1" customFormat="1" ht="16.5" customHeight="1">
      <c r="B407" s="35"/>
      <c r="C407" s="187" t="s">
        <v>606</v>
      </c>
      <c r="D407" s="187" t="s">
        <v>170</v>
      </c>
      <c r="E407" s="188" t="s">
        <v>1086</v>
      </c>
      <c r="F407" s="189" t="s">
        <v>1087</v>
      </c>
      <c r="G407" s="190" t="s">
        <v>117</v>
      </c>
      <c r="H407" s="191">
        <v>15.88</v>
      </c>
      <c r="I407" s="192"/>
      <c r="J407" s="193">
        <f>ROUND(I407*H407,2)</f>
        <v>0</v>
      </c>
      <c r="K407" s="189" t="s">
        <v>198</v>
      </c>
      <c r="L407" s="39"/>
      <c r="M407" s="194" t="s">
        <v>21</v>
      </c>
      <c r="N407" s="195" t="s">
        <v>44</v>
      </c>
      <c r="O407" s="64"/>
      <c r="P407" s="196">
        <f>O407*H407</f>
        <v>0</v>
      </c>
      <c r="Q407" s="196">
        <v>0</v>
      </c>
      <c r="R407" s="196">
        <f>Q407*H407</f>
        <v>0</v>
      </c>
      <c r="S407" s="196">
        <v>0.01</v>
      </c>
      <c r="T407" s="197">
        <f>S407*H407</f>
        <v>0.15880000000000002</v>
      </c>
      <c r="AR407" s="198" t="s">
        <v>263</v>
      </c>
      <c r="AT407" s="198" t="s">
        <v>170</v>
      </c>
      <c r="AU407" s="198" t="s">
        <v>81</v>
      </c>
      <c r="AY407" s="18" t="s">
        <v>168</v>
      </c>
      <c r="BE407" s="199">
        <f>IF(N407="základní",J407,0)</f>
        <v>0</v>
      </c>
      <c r="BF407" s="199">
        <f>IF(N407="snížená",J407,0)</f>
        <v>0</v>
      </c>
      <c r="BG407" s="199">
        <f>IF(N407="zákl. přenesená",J407,0)</f>
        <v>0</v>
      </c>
      <c r="BH407" s="199">
        <f>IF(N407="sníž. přenesená",J407,0)</f>
        <v>0</v>
      </c>
      <c r="BI407" s="199">
        <f>IF(N407="nulová",J407,0)</f>
        <v>0</v>
      </c>
      <c r="BJ407" s="18" t="s">
        <v>79</v>
      </c>
      <c r="BK407" s="199">
        <f>ROUND(I407*H407,2)</f>
        <v>0</v>
      </c>
      <c r="BL407" s="18" t="s">
        <v>263</v>
      </c>
      <c r="BM407" s="198" t="s">
        <v>1088</v>
      </c>
    </row>
    <row r="408" spans="2:51" s="15" customFormat="1" ht="12">
      <c r="B408" s="236"/>
      <c r="C408" s="237"/>
      <c r="D408" s="200" t="s">
        <v>179</v>
      </c>
      <c r="E408" s="238" t="s">
        <v>21</v>
      </c>
      <c r="F408" s="239" t="s">
        <v>1001</v>
      </c>
      <c r="G408" s="237"/>
      <c r="H408" s="238" t="s">
        <v>21</v>
      </c>
      <c r="I408" s="240"/>
      <c r="J408" s="237"/>
      <c r="K408" s="237"/>
      <c r="L408" s="241"/>
      <c r="M408" s="242"/>
      <c r="N408" s="243"/>
      <c r="O408" s="243"/>
      <c r="P408" s="243"/>
      <c r="Q408" s="243"/>
      <c r="R408" s="243"/>
      <c r="S408" s="243"/>
      <c r="T408" s="244"/>
      <c r="AT408" s="245" t="s">
        <v>179</v>
      </c>
      <c r="AU408" s="245" t="s">
        <v>81</v>
      </c>
      <c r="AV408" s="15" t="s">
        <v>79</v>
      </c>
      <c r="AW408" s="15" t="s">
        <v>34</v>
      </c>
      <c r="AX408" s="15" t="s">
        <v>73</v>
      </c>
      <c r="AY408" s="245" t="s">
        <v>168</v>
      </c>
    </row>
    <row r="409" spans="2:51" s="12" customFormat="1" ht="12">
      <c r="B409" s="203"/>
      <c r="C409" s="204"/>
      <c r="D409" s="200" t="s">
        <v>179</v>
      </c>
      <c r="E409" s="205" t="s">
        <v>21</v>
      </c>
      <c r="F409" s="206" t="s">
        <v>1002</v>
      </c>
      <c r="G409" s="204"/>
      <c r="H409" s="207">
        <v>13.78</v>
      </c>
      <c r="I409" s="208"/>
      <c r="J409" s="204"/>
      <c r="K409" s="204"/>
      <c r="L409" s="209"/>
      <c r="M409" s="210"/>
      <c r="N409" s="211"/>
      <c r="O409" s="211"/>
      <c r="P409" s="211"/>
      <c r="Q409" s="211"/>
      <c r="R409" s="211"/>
      <c r="S409" s="211"/>
      <c r="T409" s="212"/>
      <c r="AT409" s="213" t="s">
        <v>179</v>
      </c>
      <c r="AU409" s="213" t="s">
        <v>81</v>
      </c>
      <c r="AV409" s="12" t="s">
        <v>81</v>
      </c>
      <c r="AW409" s="12" t="s">
        <v>34</v>
      </c>
      <c r="AX409" s="12" t="s">
        <v>73</v>
      </c>
      <c r="AY409" s="213" t="s">
        <v>168</v>
      </c>
    </row>
    <row r="410" spans="2:51" s="12" customFormat="1" ht="12">
      <c r="B410" s="203"/>
      <c r="C410" s="204"/>
      <c r="D410" s="200" t="s">
        <v>179</v>
      </c>
      <c r="E410" s="205" t="s">
        <v>21</v>
      </c>
      <c r="F410" s="206" t="s">
        <v>1003</v>
      </c>
      <c r="G410" s="204"/>
      <c r="H410" s="207">
        <v>2.1</v>
      </c>
      <c r="I410" s="208"/>
      <c r="J410" s="204"/>
      <c r="K410" s="204"/>
      <c r="L410" s="209"/>
      <c r="M410" s="210"/>
      <c r="N410" s="211"/>
      <c r="O410" s="211"/>
      <c r="P410" s="211"/>
      <c r="Q410" s="211"/>
      <c r="R410" s="211"/>
      <c r="S410" s="211"/>
      <c r="T410" s="212"/>
      <c r="AT410" s="213" t="s">
        <v>179</v>
      </c>
      <c r="AU410" s="213" t="s">
        <v>81</v>
      </c>
      <c r="AV410" s="12" t="s">
        <v>81</v>
      </c>
      <c r="AW410" s="12" t="s">
        <v>34</v>
      </c>
      <c r="AX410" s="12" t="s">
        <v>73</v>
      </c>
      <c r="AY410" s="213" t="s">
        <v>168</v>
      </c>
    </row>
    <row r="411" spans="2:51" s="13" customFormat="1" ht="12">
      <c r="B411" s="214"/>
      <c r="C411" s="215"/>
      <c r="D411" s="200" t="s">
        <v>179</v>
      </c>
      <c r="E411" s="216" t="s">
        <v>21</v>
      </c>
      <c r="F411" s="217" t="s">
        <v>181</v>
      </c>
      <c r="G411" s="215"/>
      <c r="H411" s="218">
        <v>15.88</v>
      </c>
      <c r="I411" s="219"/>
      <c r="J411" s="215"/>
      <c r="K411" s="215"/>
      <c r="L411" s="220"/>
      <c r="M411" s="221"/>
      <c r="N411" s="222"/>
      <c r="O411" s="222"/>
      <c r="P411" s="222"/>
      <c r="Q411" s="222"/>
      <c r="R411" s="222"/>
      <c r="S411" s="222"/>
      <c r="T411" s="223"/>
      <c r="AT411" s="224" t="s">
        <v>179</v>
      </c>
      <c r="AU411" s="224" t="s">
        <v>81</v>
      </c>
      <c r="AV411" s="13" t="s">
        <v>89</v>
      </c>
      <c r="AW411" s="13" t="s">
        <v>34</v>
      </c>
      <c r="AX411" s="13" t="s">
        <v>79</v>
      </c>
      <c r="AY411" s="224" t="s">
        <v>168</v>
      </c>
    </row>
    <row r="412" spans="2:65" s="1" customFormat="1" ht="24" customHeight="1">
      <c r="B412" s="35"/>
      <c r="C412" s="187" t="s">
        <v>613</v>
      </c>
      <c r="D412" s="187" t="s">
        <v>170</v>
      </c>
      <c r="E412" s="188" t="s">
        <v>589</v>
      </c>
      <c r="F412" s="189" t="s">
        <v>590</v>
      </c>
      <c r="G412" s="190" t="s">
        <v>591</v>
      </c>
      <c r="H412" s="256"/>
      <c r="I412" s="192"/>
      <c r="J412" s="193">
        <f>ROUND(I412*H412,2)</f>
        <v>0</v>
      </c>
      <c r="K412" s="189" t="s">
        <v>198</v>
      </c>
      <c r="L412" s="39"/>
      <c r="M412" s="194" t="s">
        <v>21</v>
      </c>
      <c r="N412" s="195" t="s">
        <v>44</v>
      </c>
      <c r="O412" s="64"/>
      <c r="P412" s="196">
        <f>O412*H412</f>
        <v>0</v>
      </c>
      <c r="Q412" s="196">
        <v>0</v>
      </c>
      <c r="R412" s="196">
        <f>Q412*H412</f>
        <v>0</v>
      </c>
      <c r="S412" s="196">
        <v>0</v>
      </c>
      <c r="T412" s="197">
        <f>S412*H412</f>
        <v>0</v>
      </c>
      <c r="AR412" s="198" t="s">
        <v>263</v>
      </c>
      <c r="AT412" s="198" t="s">
        <v>170</v>
      </c>
      <c r="AU412" s="198" t="s">
        <v>81</v>
      </c>
      <c r="AY412" s="18" t="s">
        <v>168</v>
      </c>
      <c r="BE412" s="199">
        <f>IF(N412="základní",J412,0)</f>
        <v>0</v>
      </c>
      <c r="BF412" s="199">
        <f>IF(N412="snížená",J412,0)</f>
        <v>0</v>
      </c>
      <c r="BG412" s="199">
        <f>IF(N412="zákl. přenesená",J412,0)</f>
        <v>0</v>
      </c>
      <c r="BH412" s="199">
        <f>IF(N412="sníž. přenesená",J412,0)</f>
        <v>0</v>
      </c>
      <c r="BI412" s="199">
        <f>IF(N412="nulová",J412,0)</f>
        <v>0</v>
      </c>
      <c r="BJ412" s="18" t="s">
        <v>79</v>
      </c>
      <c r="BK412" s="199">
        <f>ROUND(I412*H412,2)</f>
        <v>0</v>
      </c>
      <c r="BL412" s="18" t="s">
        <v>263</v>
      </c>
      <c r="BM412" s="198" t="s">
        <v>1089</v>
      </c>
    </row>
    <row r="413" spans="2:47" s="1" customFormat="1" ht="78">
      <c r="B413" s="35"/>
      <c r="C413" s="36"/>
      <c r="D413" s="200" t="s">
        <v>177</v>
      </c>
      <c r="E413" s="36"/>
      <c r="F413" s="201" t="s">
        <v>593</v>
      </c>
      <c r="G413" s="36"/>
      <c r="H413" s="36"/>
      <c r="I413" s="117"/>
      <c r="J413" s="36"/>
      <c r="K413" s="36"/>
      <c r="L413" s="39"/>
      <c r="M413" s="202"/>
      <c r="N413" s="64"/>
      <c r="O413" s="64"/>
      <c r="P413" s="64"/>
      <c r="Q413" s="64"/>
      <c r="R413" s="64"/>
      <c r="S413" s="64"/>
      <c r="T413" s="65"/>
      <c r="AT413" s="18" t="s">
        <v>177</v>
      </c>
      <c r="AU413" s="18" t="s">
        <v>81</v>
      </c>
    </row>
    <row r="414" spans="2:63" s="11" customFormat="1" ht="22.9" customHeight="1">
      <c r="B414" s="171"/>
      <c r="C414" s="172"/>
      <c r="D414" s="173" t="s">
        <v>72</v>
      </c>
      <c r="E414" s="185" t="s">
        <v>697</v>
      </c>
      <c r="F414" s="185" t="s">
        <v>698</v>
      </c>
      <c r="G414" s="172"/>
      <c r="H414" s="172"/>
      <c r="I414" s="175"/>
      <c r="J414" s="186">
        <f>BK414</f>
        <v>0</v>
      </c>
      <c r="K414" s="172"/>
      <c r="L414" s="177"/>
      <c r="M414" s="178"/>
      <c r="N414" s="179"/>
      <c r="O414" s="179"/>
      <c r="P414" s="180">
        <f>SUM(P415:P549)</f>
        <v>0</v>
      </c>
      <c r="Q414" s="179"/>
      <c r="R414" s="180">
        <f>SUM(R415:R549)</f>
        <v>3.2777406600000005</v>
      </c>
      <c r="S414" s="179"/>
      <c r="T414" s="181">
        <f>SUM(T415:T549)</f>
        <v>0.8468205</v>
      </c>
      <c r="AR414" s="182" t="s">
        <v>81</v>
      </c>
      <c r="AT414" s="183" t="s">
        <v>72</v>
      </c>
      <c r="AU414" s="183" t="s">
        <v>79</v>
      </c>
      <c r="AY414" s="182" t="s">
        <v>168</v>
      </c>
      <c r="BK414" s="184">
        <f>SUM(BK415:BK549)</f>
        <v>0</v>
      </c>
    </row>
    <row r="415" spans="2:65" s="1" customFormat="1" ht="16.5" customHeight="1">
      <c r="B415" s="35"/>
      <c r="C415" s="187" t="s">
        <v>619</v>
      </c>
      <c r="D415" s="187" t="s">
        <v>170</v>
      </c>
      <c r="E415" s="188" t="s">
        <v>1090</v>
      </c>
      <c r="F415" s="189" t="s">
        <v>1091</v>
      </c>
      <c r="G415" s="190" t="s">
        <v>117</v>
      </c>
      <c r="H415" s="191">
        <v>229.475</v>
      </c>
      <c r="I415" s="192"/>
      <c r="J415" s="193">
        <f>ROUND(I415*H415,2)</f>
        <v>0</v>
      </c>
      <c r="K415" s="189" t="s">
        <v>198</v>
      </c>
      <c r="L415" s="39"/>
      <c r="M415" s="194" t="s">
        <v>21</v>
      </c>
      <c r="N415" s="195" t="s">
        <v>44</v>
      </c>
      <c r="O415" s="64"/>
      <c r="P415" s="196">
        <f>O415*H415</f>
        <v>0</v>
      </c>
      <c r="Q415" s="196">
        <v>0</v>
      </c>
      <c r="R415" s="196">
        <f>Q415*H415</f>
        <v>0</v>
      </c>
      <c r="S415" s="196">
        <v>0</v>
      </c>
      <c r="T415" s="197">
        <f>S415*H415</f>
        <v>0</v>
      </c>
      <c r="AR415" s="198" t="s">
        <v>263</v>
      </c>
      <c r="AT415" s="198" t="s">
        <v>170</v>
      </c>
      <c r="AU415" s="198" t="s">
        <v>81</v>
      </c>
      <c r="AY415" s="18" t="s">
        <v>168</v>
      </c>
      <c r="BE415" s="199">
        <f>IF(N415="základní",J415,0)</f>
        <v>0</v>
      </c>
      <c r="BF415" s="199">
        <f>IF(N415="snížená",J415,0)</f>
        <v>0</v>
      </c>
      <c r="BG415" s="199">
        <f>IF(N415="zákl. přenesená",J415,0)</f>
        <v>0</v>
      </c>
      <c r="BH415" s="199">
        <f>IF(N415="sníž. přenesená",J415,0)</f>
        <v>0</v>
      </c>
      <c r="BI415" s="199">
        <f>IF(N415="nulová",J415,0)</f>
        <v>0</v>
      </c>
      <c r="BJ415" s="18" t="s">
        <v>79</v>
      </c>
      <c r="BK415" s="199">
        <f>ROUND(I415*H415,2)</f>
        <v>0</v>
      </c>
      <c r="BL415" s="18" t="s">
        <v>263</v>
      </c>
      <c r="BM415" s="198" t="s">
        <v>1092</v>
      </c>
    </row>
    <row r="416" spans="2:47" s="1" customFormat="1" ht="48.75">
      <c r="B416" s="35"/>
      <c r="C416" s="36"/>
      <c r="D416" s="200" t="s">
        <v>177</v>
      </c>
      <c r="E416" s="36"/>
      <c r="F416" s="201" t="s">
        <v>703</v>
      </c>
      <c r="G416" s="36"/>
      <c r="H416" s="36"/>
      <c r="I416" s="117"/>
      <c r="J416" s="36"/>
      <c r="K416" s="36"/>
      <c r="L416" s="39"/>
      <c r="M416" s="202"/>
      <c r="N416" s="64"/>
      <c r="O416" s="64"/>
      <c r="P416" s="64"/>
      <c r="Q416" s="64"/>
      <c r="R416" s="64"/>
      <c r="S416" s="64"/>
      <c r="T416" s="65"/>
      <c r="AT416" s="18" t="s">
        <v>177</v>
      </c>
      <c r="AU416" s="18" t="s">
        <v>81</v>
      </c>
    </row>
    <row r="417" spans="2:51" s="12" customFormat="1" ht="12">
      <c r="B417" s="203"/>
      <c r="C417" s="204"/>
      <c r="D417" s="200" t="s">
        <v>179</v>
      </c>
      <c r="E417" s="205" t="s">
        <v>21</v>
      </c>
      <c r="F417" s="206" t="s">
        <v>1093</v>
      </c>
      <c r="G417" s="204"/>
      <c r="H417" s="207">
        <v>229.475</v>
      </c>
      <c r="I417" s="208"/>
      <c r="J417" s="204"/>
      <c r="K417" s="204"/>
      <c r="L417" s="209"/>
      <c r="M417" s="210"/>
      <c r="N417" s="211"/>
      <c r="O417" s="211"/>
      <c r="P417" s="211"/>
      <c r="Q417" s="211"/>
      <c r="R417" s="211"/>
      <c r="S417" s="211"/>
      <c r="T417" s="212"/>
      <c r="AT417" s="213" t="s">
        <v>179</v>
      </c>
      <c r="AU417" s="213" t="s">
        <v>81</v>
      </c>
      <c r="AV417" s="12" t="s">
        <v>81</v>
      </c>
      <c r="AW417" s="12" t="s">
        <v>34</v>
      </c>
      <c r="AX417" s="12" t="s">
        <v>73</v>
      </c>
      <c r="AY417" s="213" t="s">
        <v>168</v>
      </c>
    </row>
    <row r="418" spans="2:51" s="13" customFormat="1" ht="12">
      <c r="B418" s="214"/>
      <c r="C418" s="215"/>
      <c r="D418" s="200" t="s">
        <v>179</v>
      </c>
      <c r="E418" s="216" t="s">
        <v>21</v>
      </c>
      <c r="F418" s="217" t="s">
        <v>181</v>
      </c>
      <c r="G418" s="215"/>
      <c r="H418" s="218">
        <v>229.475</v>
      </c>
      <c r="I418" s="219"/>
      <c r="J418" s="215"/>
      <c r="K418" s="215"/>
      <c r="L418" s="220"/>
      <c r="M418" s="221"/>
      <c r="N418" s="222"/>
      <c r="O418" s="222"/>
      <c r="P418" s="222"/>
      <c r="Q418" s="222"/>
      <c r="R418" s="222"/>
      <c r="S418" s="222"/>
      <c r="T418" s="223"/>
      <c r="AT418" s="224" t="s">
        <v>179</v>
      </c>
      <c r="AU418" s="224" t="s">
        <v>81</v>
      </c>
      <c r="AV418" s="13" t="s">
        <v>89</v>
      </c>
      <c r="AW418" s="13" t="s">
        <v>34</v>
      </c>
      <c r="AX418" s="13" t="s">
        <v>79</v>
      </c>
      <c r="AY418" s="224" t="s">
        <v>168</v>
      </c>
    </row>
    <row r="419" spans="2:65" s="1" customFormat="1" ht="16.5" customHeight="1">
      <c r="B419" s="35"/>
      <c r="C419" s="187" t="s">
        <v>625</v>
      </c>
      <c r="D419" s="187" t="s">
        <v>170</v>
      </c>
      <c r="E419" s="188" t="s">
        <v>1094</v>
      </c>
      <c r="F419" s="189" t="s">
        <v>1095</v>
      </c>
      <c r="G419" s="190" t="s">
        <v>121</v>
      </c>
      <c r="H419" s="191">
        <v>143.5</v>
      </c>
      <c r="I419" s="192"/>
      <c r="J419" s="193">
        <f>ROUND(I419*H419,2)</f>
        <v>0</v>
      </c>
      <c r="K419" s="189" t="s">
        <v>198</v>
      </c>
      <c r="L419" s="39"/>
      <c r="M419" s="194" t="s">
        <v>21</v>
      </c>
      <c r="N419" s="195" t="s">
        <v>44</v>
      </c>
      <c r="O419" s="64"/>
      <c r="P419" s="196">
        <f>O419*H419</f>
        <v>0</v>
      </c>
      <c r="Q419" s="196">
        <v>0</v>
      </c>
      <c r="R419" s="196">
        <f>Q419*H419</f>
        <v>0</v>
      </c>
      <c r="S419" s="196">
        <v>0</v>
      </c>
      <c r="T419" s="197">
        <f>S419*H419</f>
        <v>0</v>
      </c>
      <c r="AR419" s="198" t="s">
        <v>263</v>
      </c>
      <c r="AT419" s="198" t="s">
        <v>170</v>
      </c>
      <c r="AU419" s="198" t="s">
        <v>81</v>
      </c>
      <c r="AY419" s="18" t="s">
        <v>168</v>
      </c>
      <c r="BE419" s="199">
        <f>IF(N419="základní",J419,0)</f>
        <v>0</v>
      </c>
      <c r="BF419" s="199">
        <f>IF(N419="snížená",J419,0)</f>
        <v>0</v>
      </c>
      <c r="BG419" s="199">
        <f>IF(N419="zákl. přenesená",J419,0)</f>
        <v>0</v>
      </c>
      <c r="BH419" s="199">
        <f>IF(N419="sníž. přenesená",J419,0)</f>
        <v>0</v>
      </c>
      <c r="BI419" s="199">
        <f>IF(N419="nulová",J419,0)</f>
        <v>0</v>
      </c>
      <c r="BJ419" s="18" t="s">
        <v>79</v>
      </c>
      <c r="BK419" s="199">
        <f>ROUND(I419*H419,2)</f>
        <v>0</v>
      </c>
      <c r="BL419" s="18" t="s">
        <v>263</v>
      </c>
      <c r="BM419" s="198" t="s">
        <v>1096</v>
      </c>
    </row>
    <row r="420" spans="2:47" s="1" customFormat="1" ht="48.75">
      <c r="B420" s="35"/>
      <c r="C420" s="36"/>
      <c r="D420" s="200" t="s">
        <v>177</v>
      </c>
      <c r="E420" s="36"/>
      <c r="F420" s="201" t="s">
        <v>703</v>
      </c>
      <c r="G420" s="36"/>
      <c r="H420" s="36"/>
      <c r="I420" s="117"/>
      <c r="J420" s="36"/>
      <c r="K420" s="36"/>
      <c r="L420" s="39"/>
      <c r="M420" s="202"/>
      <c r="N420" s="64"/>
      <c r="O420" s="64"/>
      <c r="P420" s="64"/>
      <c r="Q420" s="64"/>
      <c r="R420" s="64"/>
      <c r="S420" s="64"/>
      <c r="T420" s="65"/>
      <c r="AT420" s="18" t="s">
        <v>177</v>
      </c>
      <c r="AU420" s="18" t="s">
        <v>81</v>
      </c>
    </row>
    <row r="421" spans="2:51" s="15" customFormat="1" ht="12">
      <c r="B421" s="236"/>
      <c r="C421" s="237"/>
      <c r="D421" s="200" t="s">
        <v>179</v>
      </c>
      <c r="E421" s="238" t="s">
        <v>21</v>
      </c>
      <c r="F421" s="239" t="s">
        <v>1097</v>
      </c>
      <c r="G421" s="237"/>
      <c r="H421" s="238" t="s">
        <v>21</v>
      </c>
      <c r="I421" s="240"/>
      <c r="J421" s="237"/>
      <c r="K421" s="237"/>
      <c r="L421" s="241"/>
      <c r="M421" s="242"/>
      <c r="N421" s="243"/>
      <c r="O421" s="243"/>
      <c r="P421" s="243"/>
      <c r="Q421" s="243"/>
      <c r="R421" s="243"/>
      <c r="S421" s="243"/>
      <c r="T421" s="244"/>
      <c r="AT421" s="245" t="s">
        <v>179</v>
      </c>
      <c r="AU421" s="245" t="s">
        <v>81</v>
      </c>
      <c r="AV421" s="15" t="s">
        <v>79</v>
      </c>
      <c r="AW421" s="15" t="s">
        <v>34</v>
      </c>
      <c r="AX421" s="15" t="s">
        <v>73</v>
      </c>
      <c r="AY421" s="245" t="s">
        <v>168</v>
      </c>
    </row>
    <row r="422" spans="2:51" s="12" customFormat="1" ht="12">
      <c r="B422" s="203"/>
      <c r="C422" s="204"/>
      <c r="D422" s="200" t="s">
        <v>179</v>
      </c>
      <c r="E422" s="205" t="s">
        <v>21</v>
      </c>
      <c r="F422" s="206" t="s">
        <v>1098</v>
      </c>
      <c r="G422" s="204"/>
      <c r="H422" s="207">
        <v>122.5</v>
      </c>
      <c r="I422" s="208"/>
      <c r="J422" s="204"/>
      <c r="K422" s="204"/>
      <c r="L422" s="209"/>
      <c r="M422" s="210"/>
      <c r="N422" s="211"/>
      <c r="O422" s="211"/>
      <c r="P422" s="211"/>
      <c r="Q422" s="211"/>
      <c r="R422" s="211"/>
      <c r="S422" s="211"/>
      <c r="T422" s="212"/>
      <c r="AT422" s="213" t="s">
        <v>179</v>
      </c>
      <c r="AU422" s="213" t="s">
        <v>81</v>
      </c>
      <c r="AV422" s="12" t="s">
        <v>81</v>
      </c>
      <c r="AW422" s="12" t="s">
        <v>34</v>
      </c>
      <c r="AX422" s="12" t="s">
        <v>73</v>
      </c>
      <c r="AY422" s="213" t="s">
        <v>168</v>
      </c>
    </row>
    <row r="423" spans="2:51" s="12" customFormat="1" ht="12">
      <c r="B423" s="203"/>
      <c r="C423" s="204"/>
      <c r="D423" s="200" t="s">
        <v>179</v>
      </c>
      <c r="E423" s="205" t="s">
        <v>21</v>
      </c>
      <c r="F423" s="206" t="s">
        <v>1099</v>
      </c>
      <c r="G423" s="204"/>
      <c r="H423" s="207">
        <v>21</v>
      </c>
      <c r="I423" s="208"/>
      <c r="J423" s="204"/>
      <c r="K423" s="204"/>
      <c r="L423" s="209"/>
      <c r="M423" s="210"/>
      <c r="N423" s="211"/>
      <c r="O423" s="211"/>
      <c r="P423" s="211"/>
      <c r="Q423" s="211"/>
      <c r="R423" s="211"/>
      <c r="S423" s="211"/>
      <c r="T423" s="212"/>
      <c r="AT423" s="213" t="s">
        <v>179</v>
      </c>
      <c r="AU423" s="213" t="s">
        <v>81</v>
      </c>
      <c r="AV423" s="12" t="s">
        <v>81</v>
      </c>
      <c r="AW423" s="12" t="s">
        <v>34</v>
      </c>
      <c r="AX423" s="12" t="s">
        <v>73</v>
      </c>
      <c r="AY423" s="213" t="s">
        <v>168</v>
      </c>
    </row>
    <row r="424" spans="2:51" s="13" customFormat="1" ht="12">
      <c r="B424" s="214"/>
      <c r="C424" s="215"/>
      <c r="D424" s="200" t="s">
        <v>179</v>
      </c>
      <c r="E424" s="216" t="s">
        <v>21</v>
      </c>
      <c r="F424" s="217" t="s">
        <v>181</v>
      </c>
      <c r="G424" s="215"/>
      <c r="H424" s="218">
        <v>143.5</v>
      </c>
      <c r="I424" s="219"/>
      <c r="J424" s="215"/>
      <c r="K424" s="215"/>
      <c r="L424" s="220"/>
      <c r="M424" s="221"/>
      <c r="N424" s="222"/>
      <c r="O424" s="222"/>
      <c r="P424" s="222"/>
      <c r="Q424" s="222"/>
      <c r="R424" s="222"/>
      <c r="S424" s="222"/>
      <c r="T424" s="223"/>
      <c r="AT424" s="224" t="s">
        <v>179</v>
      </c>
      <c r="AU424" s="224" t="s">
        <v>81</v>
      </c>
      <c r="AV424" s="13" t="s">
        <v>89</v>
      </c>
      <c r="AW424" s="13" t="s">
        <v>34</v>
      </c>
      <c r="AX424" s="13" t="s">
        <v>79</v>
      </c>
      <c r="AY424" s="224" t="s">
        <v>168</v>
      </c>
    </row>
    <row r="425" spans="2:65" s="1" customFormat="1" ht="16.5" customHeight="1">
      <c r="B425" s="35"/>
      <c r="C425" s="187" t="s">
        <v>631</v>
      </c>
      <c r="D425" s="187" t="s">
        <v>170</v>
      </c>
      <c r="E425" s="188" t="s">
        <v>1100</v>
      </c>
      <c r="F425" s="189" t="s">
        <v>1101</v>
      </c>
      <c r="G425" s="190" t="s">
        <v>117</v>
      </c>
      <c r="H425" s="191">
        <v>688.425</v>
      </c>
      <c r="I425" s="192"/>
      <c r="J425" s="193">
        <f>ROUND(I425*H425,2)</f>
        <v>0</v>
      </c>
      <c r="K425" s="189" t="s">
        <v>198</v>
      </c>
      <c r="L425" s="39"/>
      <c r="M425" s="194" t="s">
        <v>21</v>
      </c>
      <c r="N425" s="195" t="s">
        <v>44</v>
      </c>
      <c r="O425" s="64"/>
      <c r="P425" s="196">
        <f>O425*H425</f>
        <v>0</v>
      </c>
      <c r="Q425" s="196">
        <v>0</v>
      </c>
      <c r="R425" s="196">
        <f>Q425*H425</f>
        <v>0</v>
      </c>
      <c r="S425" s="196">
        <v>0</v>
      </c>
      <c r="T425" s="197">
        <f>S425*H425</f>
        <v>0</v>
      </c>
      <c r="AR425" s="198" t="s">
        <v>263</v>
      </c>
      <c r="AT425" s="198" t="s">
        <v>170</v>
      </c>
      <c r="AU425" s="198" t="s">
        <v>81</v>
      </c>
      <c r="AY425" s="18" t="s">
        <v>168</v>
      </c>
      <c r="BE425" s="199">
        <f>IF(N425="základní",J425,0)</f>
        <v>0</v>
      </c>
      <c r="BF425" s="199">
        <f>IF(N425="snížená",J425,0)</f>
        <v>0</v>
      </c>
      <c r="BG425" s="199">
        <f>IF(N425="zákl. přenesená",J425,0)</f>
        <v>0</v>
      </c>
      <c r="BH425" s="199">
        <f>IF(N425="sníž. přenesená",J425,0)</f>
        <v>0</v>
      </c>
      <c r="BI425" s="199">
        <f>IF(N425="nulová",J425,0)</f>
        <v>0</v>
      </c>
      <c r="BJ425" s="18" t="s">
        <v>79</v>
      </c>
      <c r="BK425" s="199">
        <f>ROUND(I425*H425,2)</f>
        <v>0</v>
      </c>
      <c r="BL425" s="18" t="s">
        <v>263</v>
      </c>
      <c r="BM425" s="198" t="s">
        <v>1102</v>
      </c>
    </row>
    <row r="426" spans="2:47" s="1" customFormat="1" ht="48.75">
      <c r="B426" s="35"/>
      <c r="C426" s="36"/>
      <c r="D426" s="200" t="s">
        <v>177</v>
      </c>
      <c r="E426" s="36"/>
      <c r="F426" s="201" t="s">
        <v>703</v>
      </c>
      <c r="G426" s="36"/>
      <c r="H426" s="36"/>
      <c r="I426" s="117"/>
      <c r="J426" s="36"/>
      <c r="K426" s="36"/>
      <c r="L426" s="39"/>
      <c r="M426" s="202"/>
      <c r="N426" s="64"/>
      <c r="O426" s="64"/>
      <c r="P426" s="64"/>
      <c r="Q426" s="64"/>
      <c r="R426" s="64"/>
      <c r="S426" s="64"/>
      <c r="T426" s="65"/>
      <c r="AT426" s="18" t="s">
        <v>177</v>
      </c>
      <c r="AU426" s="18" t="s">
        <v>81</v>
      </c>
    </row>
    <row r="427" spans="2:51" s="12" customFormat="1" ht="12">
      <c r="B427" s="203"/>
      <c r="C427" s="204"/>
      <c r="D427" s="200" t="s">
        <v>179</v>
      </c>
      <c r="E427" s="205" t="s">
        <v>21</v>
      </c>
      <c r="F427" s="206" t="s">
        <v>1103</v>
      </c>
      <c r="G427" s="204"/>
      <c r="H427" s="207">
        <v>688.425</v>
      </c>
      <c r="I427" s="208"/>
      <c r="J427" s="204"/>
      <c r="K427" s="204"/>
      <c r="L427" s="209"/>
      <c r="M427" s="210"/>
      <c r="N427" s="211"/>
      <c r="O427" s="211"/>
      <c r="P427" s="211"/>
      <c r="Q427" s="211"/>
      <c r="R427" s="211"/>
      <c r="S427" s="211"/>
      <c r="T427" s="212"/>
      <c r="AT427" s="213" t="s">
        <v>179</v>
      </c>
      <c r="AU427" s="213" t="s">
        <v>81</v>
      </c>
      <c r="AV427" s="12" t="s">
        <v>81</v>
      </c>
      <c r="AW427" s="12" t="s">
        <v>34</v>
      </c>
      <c r="AX427" s="12" t="s">
        <v>73</v>
      </c>
      <c r="AY427" s="213" t="s">
        <v>168</v>
      </c>
    </row>
    <row r="428" spans="2:51" s="13" customFormat="1" ht="12">
      <c r="B428" s="214"/>
      <c r="C428" s="215"/>
      <c r="D428" s="200" t="s">
        <v>179</v>
      </c>
      <c r="E428" s="216" t="s">
        <v>21</v>
      </c>
      <c r="F428" s="217" t="s">
        <v>181</v>
      </c>
      <c r="G428" s="215"/>
      <c r="H428" s="218">
        <v>688.425</v>
      </c>
      <c r="I428" s="219"/>
      <c r="J428" s="215"/>
      <c r="K428" s="215"/>
      <c r="L428" s="220"/>
      <c r="M428" s="221"/>
      <c r="N428" s="222"/>
      <c r="O428" s="222"/>
      <c r="P428" s="222"/>
      <c r="Q428" s="222"/>
      <c r="R428" s="222"/>
      <c r="S428" s="222"/>
      <c r="T428" s="223"/>
      <c r="AT428" s="224" t="s">
        <v>179</v>
      </c>
      <c r="AU428" s="224" t="s">
        <v>81</v>
      </c>
      <c r="AV428" s="13" t="s">
        <v>89</v>
      </c>
      <c r="AW428" s="13" t="s">
        <v>34</v>
      </c>
      <c r="AX428" s="13" t="s">
        <v>79</v>
      </c>
      <c r="AY428" s="224" t="s">
        <v>168</v>
      </c>
    </row>
    <row r="429" spans="2:65" s="1" customFormat="1" ht="16.5" customHeight="1">
      <c r="B429" s="35"/>
      <c r="C429" s="187" t="s">
        <v>639</v>
      </c>
      <c r="D429" s="187" t="s">
        <v>170</v>
      </c>
      <c r="E429" s="188" t="s">
        <v>1104</v>
      </c>
      <c r="F429" s="189" t="s">
        <v>1105</v>
      </c>
      <c r="G429" s="190" t="s">
        <v>121</v>
      </c>
      <c r="H429" s="191">
        <v>143.5</v>
      </c>
      <c r="I429" s="192"/>
      <c r="J429" s="193">
        <f>ROUND(I429*H429,2)</f>
        <v>0</v>
      </c>
      <c r="K429" s="189" t="s">
        <v>198</v>
      </c>
      <c r="L429" s="39"/>
      <c r="M429" s="194" t="s">
        <v>21</v>
      </c>
      <c r="N429" s="195" t="s">
        <v>44</v>
      </c>
      <c r="O429" s="64"/>
      <c r="P429" s="196">
        <f>O429*H429</f>
        <v>0</v>
      </c>
      <c r="Q429" s="196">
        <v>0</v>
      </c>
      <c r="R429" s="196">
        <f>Q429*H429</f>
        <v>0</v>
      </c>
      <c r="S429" s="196">
        <v>0</v>
      </c>
      <c r="T429" s="197">
        <f>S429*H429</f>
        <v>0</v>
      </c>
      <c r="AR429" s="198" t="s">
        <v>263</v>
      </c>
      <c r="AT429" s="198" t="s">
        <v>170</v>
      </c>
      <c r="AU429" s="198" t="s">
        <v>81</v>
      </c>
      <c r="AY429" s="18" t="s">
        <v>168</v>
      </c>
      <c r="BE429" s="199">
        <f>IF(N429="základní",J429,0)</f>
        <v>0</v>
      </c>
      <c r="BF429" s="199">
        <f>IF(N429="snížená",J429,0)</f>
        <v>0</v>
      </c>
      <c r="BG429" s="199">
        <f>IF(N429="zákl. přenesená",J429,0)</f>
        <v>0</v>
      </c>
      <c r="BH429" s="199">
        <f>IF(N429="sníž. přenesená",J429,0)</f>
        <v>0</v>
      </c>
      <c r="BI429" s="199">
        <f>IF(N429="nulová",J429,0)</f>
        <v>0</v>
      </c>
      <c r="BJ429" s="18" t="s">
        <v>79</v>
      </c>
      <c r="BK429" s="199">
        <f>ROUND(I429*H429,2)</f>
        <v>0</v>
      </c>
      <c r="BL429" s="18" t="s">
        <v>263</v>
      </c>
      <c r="BM429" s="198" t="s">
        <v>1106</v>
      </c>
    </row>
    <row r="430" spans="2:47" s="1" customFormat="1" ht="48.75">
      <c r="B430" s="35"/>
      <c r="C430" s="36"/>
      <c r="D430" s="200" t="s">
        <v>177</v>
      </c>
      <c r="E430" s="36"/>
      <c r="F430" s="201" t="s">
        <v>703</v>
      </c>
      <c r="G430" s="36"/>
      <c r="H430" s="36"/>
      <c r="I430" s="117"/>
      <c r="J430" s="36"/>
      <c r="K430" s="36"/>
      <c r="L430" s="39"/>
      <c r="M430" s="202"/>
      <c r="N430" s="64"/>
      <c r="O430" s="64"/>
      <c r="P430" s="64"/>
      <c r="Q430" s="64"/>
      <c r="R430" s="64"/>
      <c r="S430" s="64"/>
      <c r="T430" s="65"/>
      <c r="AT430" s="18" t="s">
        <v>177</v>
      </c>
      <c r="AU430" s="18" t="s">
        <v>81</v>
      </c>
    </row>
    <row r="431" spans="2:51" s="15" customFormat="1" ht="12">
      <c r="B431" s="236"/>
      <c r="C431" s="237"/>
      <c r="D431" s="200" t="s">
        <v>179</v>
      </c>
      <c r="E431" s="238" t="s">
        <v>21</v>
      </c>
      <c r="F431" s="239" t="s">
        <v>1097</v>
      </c>
      <c r="G431" s="237"/>
      <c r="H431" s="238" t="s">
        <v>21</v>
      </c>
      <c r="I431" s="240"/>
      <c r="J431" s="237"/>
      <c r="K431" s="237"/>
      <c r="L431" s="241"/>
      <c r="M431" s="242"/>
      <c r="N431" s="243"/>
      <c r="O431" s="243"/>
      <c r="P431" s="243"/>
      <c r="Q431" s="243"/>
      <c r="R431" s="243"/>
      <c r="S431" s="243"/>
      <c r="T431" s="244"/>
      <c r="AT431" s="245" t="s">
        <v>179</v>
      </c>
      <c r="AU431" s="245" t="s">
        <v>81</v>
      </c>
      <c r="AV431" s="15" t="s">
        <v>79</v>
      </c>
      <c r="AW431" s="15" t="s">
        <v>34</v>
      </c>
      <c r="AX431" s="15" t="s">
        <v>73</v>
      </c>
      <c r="AY431" s="245" t="s">
        <v>168</v>
      </c>
    </row>
    <row r="432" spans="2:51" s="12" customFormat="1" ht="12">
      <c r="B432" s="203"/>
      <c r="C432" s="204"/>
      <c r="D432" s="200" t="s">
        <v>179</v>
      </c>
      <c r="E432" s="205" t="s">
        <v>21</v>
      </c>
      <c r="F432" s="206" t="s">
        <v>1098</v>
      </c>
      <c r="G432" s="204"/>
      <c r="H432" s="207">
        <v>122.5</v>
      </c>
      <c r="I432" s="208"/>
      <c r="J432" s="204"/>
      <c r="K432" s="204"/>
      <c r="L432" s="209"/>
      <c r="M432" s="210"/>
      <c r="N432" s="211"/>
      <c r="O432" s="211"/>
      <c r="P432" s="211"/>
      <c r="Q432" s="211"/>
      <c r="R432" s="211"/>
      <c r="S432" s="211"/>
      <c r="T432" s="212"/>
      <c r="AT432" s="213" t="s">
        <v>179</v>
      </c>
      <c r="AU432" s="213" t="s">
        <v>81</v>
      </c>
      <c r="AV432" s="12" t="s">
        <v>81</v>
      </c>
      <c r="AW432" s="12" t="s">
        <v>34</v>
      </c>
      <c r="AX432" s="12" t="s">
        <v>73</v>
      </c>
      <c r="AY432" s="213" t="s">
        <v>168</v>
      </c>
    </row>
    <row r="433" spans="2:51" s="12" customFormat="1" ht="12">
      <c r="B433" s="203"/>
      <c r="C433" s="204"/>
      <c r="D433" s="200" t="s">
        <v>179</v>
      </c>
      <c r="E433" s="205" t="s">
        <v>21</v>
      </c>
      <c r="F433" s="206" t="s">
        <v>1099</v>
      </c>
      <c r="G433" s="204"/>
      <c r="H433" s="207">
        <v>21</v>
      </c>
      <c r="I433" s="208"/>
      <c r="J433" s="204"/>
      <c r="K433" s="204"/>
      <c r="L433" s="209"/>
      <c r="M433" s="210"/>
      <c r="N433" s="211"/>
      <c r="O433" s="211"/>
      <c r="P433" s="211"/>
      <c r="Q433" s="211"/>
      <c r="R433" s="211"/>
      <c r="S433" s="211"/>
      <c r="T433" s="212"/>
      <c r="AT433" s="213" t="s">
        <v>179</v>
      </c>
      <c r="AU433" s="213" t="s">
        <v>81</v>
      </c>
      <c r="AV433" s="12" t="s">
        <v>81</v>
      </c>
      <c r="AW433" s="12" t="s">
        <v>34</v>
      </c>
      <c r="AX433" s="12" t="s">
        <v>73</v>
      </c>
      <c r="AY433" s="213" t="s">
        <v>168</v>
      </c>
    </row>
    <row r="434" spans="2:51" s="13" customFormat="1" ht="12">
      <c r="B434" s="214"/>
      <c r="C434" s="215"/>
      <c r="D434" s="200" t="s">
        <v>179</v>
      </c>
      <c r="E434" s="216" t="s">
        <v>21</v>
      </c>
      <c r="F434" s="217" t="s">
        <v>181</v>
      </c>
      <c r="G434" s="215"/>
      <c r="H434" s="218">
        <v>143.5</v>
      </c>
      <c r="I434" s="219"/>
      <c r="J434" s="215"/>
      <c r="K434" s="215"/>
      <c r="L434" s="220"/>
      <c r="M434" s="221"/>
      <c r="N434" s="222"/>
      <c r="O434" s="222"/>
      <c r="P434" s="222"/>
      <c r="Q434" s="222"/>
      <c r="R434" s="222"/>
      <c r="S434" s="222"/>
      <c r="T434" s="223"/>
      <c r="AT434" s="224" t="s">
        <v>179</v>
      </c>
      <c r="AU434" s="224" t="s">
        <v>81</v>
      </c>
      <c r="AV434" s="13" t="s">
        <v>89</v>
      </c>
      <c r="AW434" s="13" t="s">
        <v>34</v>
      </c>
      <c r="AX434" s="13" t="s">
        <v>79</v>
      </c>
      <c r="AY434" s="224" t="s">
        <v>168</v>
      </c>
    </row>
    <row r="435" spans="2:65" s="1" customFormat="1" ht="16.5" customHeight="1">
      <c r="B435" s="35"/>
      <c r="C435" s="187" t="s">
        <v>642</v>
      </c>
      <c r="D435" s="187" t="s">
        <v>170</v>
      </c>
      <c r="E435" s="188" t="s">
        <v>1107</v>
      </c>
      <c r="F435" s="189" t="s">
        <v>1108</v>
      </c>
      <c r="G435" s="190" t="s">
        <v>117</v>
      </c>
      <c r="H435" s="191">
        <v>229.475</v>
      </c>
      <c r="I435" s="192"/>
      <c r="J435" s="193">
        <f>ROUND(I435*H435,2)</f>
        <v>0</v>
      </c>
      <c r="K435" s="189" t="s">
        <v>198</v>
      </c>
      <c r="L435" s="39"/>
      <c r="M435" s="194" t="s">
        <v>21</v>
      </c>
      <c r="N435" s="195" t="s">
        <v>44</v>
      </c>
      <c r="O435" s="64"/>
      <c r="P435" s="196">
        <f>O435*H435</f>
        <v>0</v>
      </c>
      <c r="Q435" s="196">
        <v>3E-05</v>
      </c>
      <c r="R435" s="196">
        <f>Q435*H435</f>
        <v>0.00688425</v>
      </c>
      <c r="S435" s="196">
        <v>0</v>
      </c>
      <c r="T435" s="197">
        <f>S435*H435</f>
        <v>0</v>
      </c>
      <c r="AR435" s="198" t="s">
        <v>263</v>
      </c>
      <c r="AT435" s="198" t="s">
        <v>170</v>
      </c>
      <c r="AU435" s="198" t="s">
        <v>81</v>
      </c>
      <c r="AY435" s="18" t="s">
        <v>168</v>
      </c>
      <c r="BE435" s="199">
        <f>IF(N435="základní",J435,0)</f>
        <v>0</v>
      </c>
      <c r="BF435" s="199">
        <f>IF(N435="snížená",J435,0)</f>
        <v>0</v>
      </c>
      <c r="BG435" s="199">
        <f>IF(N435="zákl. přenesená",J435,0)</f>
        <v>0</v>
      </c>
      <c r="BH435" s="199">
        <f>IF(N435="sníž. přenesená",J435,0)</f>
        <v>0</v>
      </c>
      <c r="BI435" s="199">
        <f>IF(N435="nulová",J435,0)</f>
        <v>0</v>
      </c>
      <c r="BJ435" s="18" t="s">
        <v>79</v>
      </c>
      <c r="BK435" s="199">
        <f>ROUND(I435*H435,2)</f>
        <v>0</v>
      </c>
      <c r="BL435" s="18" t="s">
        <v>263</v>
      </c>
      <c r="BM435" s="198" t="s">
        <v>1109</v>
      </c>
    </row>
    <row r="436" spans="2:47" s="1" customFormat="1" ht="48.75">
      <c r="B436" s="35"/>
      <c r="C436" s="36"/>
      <c r="D436" s="200" t="s">
        <v>177</v>
      </c>
      <c r="E436" s="36"/>
      <c r="F436" s="201" t="s">
        <v>703</v>
      </c>
      <c r="G436" s="36"/>
      <c r="H436" s="36"/>
      <c r="I436" s="117"/>
      <c r="J436" s="36"/>
      <c r="K436" s="36"/>
      <c r="L436" s="39"/>
      <c r="M436" s="202"/>
      <c r="N436" s="64"/>
      <c r="O436" s="64"/>
      <c r="P436" s="64"/>
      <c r="Q436" s="64"/>
      <c r="R436" s="64"/>
      <c r="S436" s="64"/>
      <c r="T436" s="65"/>
      <c r="AT436" s="18" t="s">
        <v>177</v>
      </c>
      <c r="AU436" s="18" t="s">
        <v>81</v>
      </c>
    </row>
    <row r="437" spans="2:51" s="12" customFormat="1" ht="12">
      <c r="B437" s="203"/>
      <c r="C437" s="204"/>
      <c r="D437" s="200" t="s">
        <v>179</v>
      </c>
      <c r="E437" s="205" t="s">
        <v>21</v>
      </c>
      <c r="F437" s="206" t="s">
        <v>1093</v>
      </c>
      <c r="G437" s="204"/>
      <c r="H437" s="207">
        <v>229.475</v>
      </c>
      <c r="I437" s="208"/>
      <c r="J437" s="204"/>
      <c r="K437" s="204"/>
      <c r="L437" s="209"/>
      <c r="M437" s="210"/>
      <c r="N437" s="211"/>
      <c r="O437" s="211"/>
      <c r="P437" s="211"/>
      <c r="Q437" s="211"/>
      <c r="R437" s="211"/>
      <c r="S437" s="211"/>
      <c r="T437" s="212"/>
      <c r="AT437" s="213" t="s">
        <v>179</v>
      </c>
      <c r="AU437" s="213" t="s">
        <v>81</v>
      </c>
      <c r="AV437" s="12" t="s">
        <v>81</v>
      </c>
      <c r="AW437" s="12" t="s">
        <v>34</v>
      </c>
      <c r="AX437" s="12" t="s">
        <v>73</v>
      </c>
      <c r="AY437" s="213" t="s">
        <v>168</v>
      </c>
    </row>
    <row r="438" spans="2:51" s="13" customFormat="1" ht="12">
      <c r="B438" s="214"/>
      <c r="C438" s="215"/>
      <c r="D438" s="200" t="s">
        <v>179</v>
      </c>
      <c r="E438" s="216" t="s">
        <v>21</v>
      </c>
      <c r="F438" s="217" t="s">
        <v>181</v>
      </c>
      <c r="G438" s="215"/>
      <c r="H438" s="218">
        <v>229.475</v>
      </c>
      <c r="I438" s="219"/>
      <c r="J438" s="215"/>
      <c r="K438" s="215"/>
      <c r="L438" s="220"/>
      <c r="M438" s="221"/>
      <c r="N438" s="222"/>
      <c r="O438" s="222"/>
      <c r="P438" s="222"/>
      <c r="Q438" s="222"/>
      <c r="R438" s="222"/>
      <c r="S438" s="222"/>
      <c r="T438" s="223"/>
      <c r="AT438" s="224" t="s">
        <v>179</v>
      </c>
      <c r="AU438" s="224" t="s">
        <v>81</v>
      </c>
      <c r="AV438" s="13" t="s">
        <v>89</v>
      </c>
      <c r="AW438" s="13" t="s">
        <v>34</v>
      </c>
      <c r="AX438" s="13" t="s">
        <v>79</v>
      </c>
      <c r="AY438" s="224" t="s">
        <v>168</v>
      </c>
    </row>
    <row r="439" spans="2:65" s="1" customFormat="1" ht="24" customHeight="1">
      <c r="B439" s="35"/>
      <c r="C439" s="187" t="s">
        <v>646</v>
      </c>
      <c r="D439" s="187" t="s">
        <v>170</v>
      </c>
      <c r="E439" s="188" t="s">
        <v>1110</v>
      </c>
      <c r="F439" s="189" t="s">
        <v>1111</v>
      </c>
      <c r="G439" s="190" t="s">
        <v>121</v>
      </c>
      <c r="H439" s="191">
        <v>143.5</v>
      </c>
      <c r="I439" s="192"/>
      <c r="J439" s="193">
        <f>ROUND(I439*H439,2)</f>
        <v>0</v>
      </c>
      <c r="K439" s="189" t="s">
        <v>198</v>
      </c>
      <c r="L439" s="39"/>
      <c r="M439" s="194" t="s">
        <v>21</v>
      </c>
      <c r="N439" s="195" t="s">
        <v>44</v>
      </c>
      <c r="O439" s="64"/>
      <c r="P439" s="196">
        <f>O439*H439</f>
        <v>0</v>
      </c>
      <c r="Q439" s="196">
        <v>2E-05</v>
      </c>
      <c r="R439" s="196">
        <f>Q439*H439</f>
        <v>0.00287</v>
      </c>
      <c r="S439" s="196">
        <v>0</v>
      </c>
      <c r="T439" s="197">
        <f>S439*H439</f>
        <v>0</v>
      </c>
      <c r="AR439" s="198" t="s">
        <v>263</v>
      </c>
      <c r="AT439" s="198" t="s">
        <v>170</v>
      </c>
      <c r="AU439" s="198" t="s">
        <v>81</v>
      </c>
      <c r="AY439" s="18" t="s">
        <v>168</v>
      </c>
      <c r="BE439" s="199">
        <f>IF(N439="základní",J439,0)</f>
        <v>0</v>
      </c>
      <c r="BF439" s="199">
        <f>IF(N439="snížená",J439,0)</f>
        <v>0</v>
      </c>
      <c r="BG439" s="199">
        <f>IF(N439="zákl. přenesená",J439,0)</f>
        <v>0</v>
      </c>
      <c r="BH439" s="199">
        <f>IF(N439="sníž. přenesená",J439,0)</f>
        <v>0</v>
      </c>
      <c r="BI439" s="199">
        <f>IF(N439="nulová",J439,0)</f>
        <v>0</v>
      </c>
      <c r="BJ439" s="18" t="s">
        <v>79</v>
      </c>
      <c r="BK439" s="199">
        <f>ROUND(I439*H439,2)</f>
        <v>0</v>
      </c>
      <c r="BL439" s="18" t="s">
        <v>263</v>
      </c>
      <c r="BM439" s="198" t="s">
        <v>1112</v>
      </c>
    </row>
    <row r="440" spans="2:47" s="1" customFormat="1" ht="48.75">
      <c r="B440" s="35"/>
      <c r="C440" s="36"/>
      <c r="D440" s="200" t="s">
        <v>177</v>
      </c>
      <c r="E440" s="36"/>
      <c r="F440" s="201" t="s">
        <v>703</v>
      </c>
      <c r="G440" s="36"/>
      <c r="H440" s="36"/>
      <c r="I440" s="117"/>
      <c r="J440" s="36"/>
      <c r="K440" s="36"/>
      <c r="L440" s="39"/>
      <c r="M440" s="202"/>
      <c r="N440" s="64"/>
      <c r="O440" s="64"/>
      <c r="P440" s="64"/>
      <c r="Q440" s="64"/>
      <c r="R440" s="64"/>
      <c r="S440" s="64"/>
      <c r="T440" s="65"/>
      <c r="AT440" s="18" t="s">
        <v>177</v>
      </c>
      <c r="AU440" s="18" t="s">
        <v>81</v>
      </c>
    </row>
    <row r="441" spans="2:51" s="12" customFormat="1" ht="12">
      <c r="B441" s="203"/>
      <c r="C441" s="204"/>
      <c r="D441" s="200" t="s">
        <v>179</v>
      </c>
      <c r="E441" s="205" t="s">
        <v>21</v>
      </c>
      <c r="F441" s="206" t="s">
        <v>1113</v>
      </c>
      <c r="G441" s="204"/>
      <c r="H441" s="207">
        <v>143.5</v>
      </c>
      <c r="I441" s="208"/>
      <c r="J441" s="204"/>
      <c r="K441" s="204"/>
      <c r="L441" s="209"/>
      <c r="M441" s="210"/>
      <c r="N441" s="211"/>
      <c r="O441" s="211"/>
      <c r="P441" s="211"/>
      <c r="Q441" s="211"/>
      <c r="R441" s="211"/>
      <c r="S441" s="211"/>
      <c r="T441" s="212"/>
      <c r="AT441" s="213" t="s">
        <v>179</v>
      </c>
      <c r="AU441" s="213" t="s">
        <v>81</v>
      </c>
      <c r="AV441" s="12" t="s">
        <v>81</v>
      </c>
      <c r="AW441" s="12" t="s">
        <v>34</v>
      </c>
      <c r="AX441" s="12" t="s">
        <v>79</v>
      </c>
      <c r="AY441" s="213" t="s">
        <v>168</v>
      </c>
    </row>
    <row r="442" spans="2:65" s="1" customFormat="1" ht="16.5" customHeight="1">
      <c r="B442" s="35"/>
      <c r="C442" s="187" t="s">
        <v>651</v>
      </c>
      <c r="D442" s="187" t="s">
        <v>170</v>
      </c>
      <c r="E442" s="188" t="s">
        <v>1114</v>
      </c>
      <c r="F442" s="189" t="s">
        <v>1115</v>
      </c>
      <c r="G442" s="190" t="s">
        <v>117</v>
      </c>
      <c r="H442" s="191">
        <v>220.16</v>
      </c>
      <c r="I442" s="192"/>
      <c r="J442" s="193">
        <f>ROUND(I442*H442,2)</f>
        <v>0</v>
      </c>
      <c r="K442" s="189" t="s">
        <v>198</v>
      </c>
      <c r="L442" s="39"/>
      <c r="M442" s="194" t="s">
        <v>21</v>
      </c>
      <c r="N442" s="195" t="s">
        <v>44</v>
      </c>
      <c r="O442" s="64"/>
      <c r="P442" s="196">
        <f>O442*H442</f>
        <v>0</v>
      </c>
      <c r="Q442" s="196">
        <v>0.0075</v>
      </c>
      <c r="R442" s="196">
        <f>Q442*H442</f>
        <v>1.6512</v>
      </c>
      <c r="S442" s="196">
        <v>0</v>
      </c>
      <c r="T442" s="197">
        <f>S442*H442</f>
        <v>0</v>
      </c>
      <c r="AR442" s="198" t="s">
        <v>263</v>
      </c>
      <c r="AT442" s="198" t="s">
        <v>170</v>
      </c>
      <c r="AU442" s="198" t="s">
        <v>81</v>
      </c>
      <c r="AY442" s="18" t="s">
        <v>168</v>
      </c>
      <c r="BE442" s="199">
        <f>IF(N442="základní",J442,0)</f>
        <v>0</v>
      </c>
      <c r="BF442" s="199">
        <f>IF(N442="snížená",J442,0)</f>
        <v>0</v>
      </c>
      <c r="BG442" s="199">
        <f>IF(N442="zákl. přenesená",J442,0)</f>
        <v>0</v>
      </c>
      <c r="BH442" s="199">
        <f>IF(N442="sníž. přenesená",J442,0)</f>
        <v>0</v>
      </c>
      <c r="BI442" s="199">
        <f>IF(N442="nulová",J442,0)</f>
        <v>0</v>
      </c>
      <c r="BJ442" s="18" t="s">
        <v>79</v>
      </c>
      <c r="BK442" s="199">
        <f>ROUND(I442*H442,2)</f>
        <v>0</v>
      </c>
      <c r="BL442" s="18" t="s">
        <v>263</v>
      </c>
      <c r="BM442" s="198" t="s">
        <v>1116</v>
      </c>
    </row>
    <row r="443" spans="2:47" s="1" customFormat="1" ht="48.75">
      <c r="B443" s="35"/>
      <c r="C443" s="36"/>
      <c r="D443" s="200" t="s">
        <v>177</v>
      </c>
      <c r="E443" s="36"/>
      <c r="F443" s="201" t="s">
        <v>703</v>
      </c>
      <c r="G443" s="36"/>
      <c r="H443" s="36"/>
      <c r="I443" s="117"/>
      <c r="J443" s="36"/>
      <c r="K443" s="36"/>
      <c r="L443" s="39"/>
      <c r="M443" s="202"/>
      <c r="N443" s="64"/>
      <c r="O443" s="64"/>
      <c r="P443" s="64"/>
      <c r="Q443" s="64"/>
      <c r="R443" s="64"/>
      <c r="S443" s="64"/>
      <c r="T443" s="65"/>
      <c r="AT443" s="18" t="s">
        <v>177</v>
      </c>
      <c r="AU443" s="18" t="s">
        <v>81</v>
      </c>
    </row>
    <row r="444" spans="2:51" s="12" customFormat="1" ht="12">
      <c r="B444" s="203"/>
      <c r="C444" s="204"/>
      <c r="D444" s="200" t="s">
        <v>179</v>
      </c>
      <c r="E444" s="205" t="s">
        <v>21</v>
      </c>
      <c r="F444" s="206" t="s">
        <v>915</v>
      </c>
      <c r="G444" s="204"/>
      <c r="H444" s="207">
        <v>206.38</v>
      </c>
      <c r="I444" s="208"/>
      <c r="J444" s="204"/>
      <c r="K444" s="204"/>
      <c r="L444" s="209"/>
      <c r="M444" s="210"/>
      <c r="N444" s="211"/>
      <c r="O444" s="211"/>
      <c r="P444" s="211"/>
      <c r="Q444" s="211"/>
      <c r="R444" s="211"/>
      <c r="S444" s="211"/>
      <c r="T444" s="212"/>
      <c r="AT444" s="213" t="s">
        <v>179</v>
      </c>
      <c r="AU444" s="213" t="s">
        <v>81</v>
      </c>
      <c r="AV444" s="12" t="s">
        <v>81</v>
      </c>
      <c r="AW444" s="12" t="s">
        <v>34</v>
      </c>
      <c r="AX444" s="12" t="s">
        <v>73</v>
      </c>
      <c r="AY444" s="213" t="s">
        <v>168</v>
      </c>
    </row>
    <row r="445" spans="2:51" s="12" customFormat="1" ht="12">
      <c r="B445" s="203"/>
      <c r="C445" s="204"/>
      <c r="D445" s="200" t="s">
        <v>179</v>
      </c>
      <c r="E445" s="205" t="s">
        <v>21</v>
      </c>
      <c r="F445" s="206" t="s">
        <v>860</v>
      </c>
      <c r="G445" s="204"/>
      <c r="H445" s="207">
        <v>13.78</v>
      </c>
      <c r="I445" s="208"/>
      <c r="J445" s="204"/>
      <c r="K445" s="204"/>
      <c r="L445" s="209"/>
      <c r="M445" s="210"/>
      <c r="N445" s="211"/>
      <c r="O445" s="211"/>
      <c r="P445" s="211"/>
      <c r="Q445" s="211"/>
      <c r="R445" s="211"/>
      <c r="S445" s="211"/>
      <c r="T445" s="212"/>
      <c r="AT445" s="213" t="s">
        <v>179</v>
      </c>
      <c r="AU445" s="213" t="s">
        <v>81</v>
      </c>
      <c r="AV445" s="12" t="s">
        <v>81</v>
      </c>
      <c r="AW445" s="12" t="s">
        <v>34</v>
      </c>
      <c r="AX445" s="12" t="s">
        <v>73</v>
      </c>
      <c r="AY445" s="213" t="s">
        <v>168</v>
      </c>
    </row>
    <row r="446" spans="2:51" s="13" customFormat="1" ht="12">
      <c r="B446" s="214"/>
      <c r="C446" s="215"/>
      <c r="D446" s="200" t="s">
        <v>179</v>
      </c>
      <c r="E446" s="216" t="s">
        <v>21</v>
      </c>
      <c r="F446" s="217" t="s">
        <v>181</v>
      </c>
      <c r="G446" s="215"/>
      <c r="H446" s="218">
        <v>220.16</v>
      </c>
      <c r="I446" s="219"/>
      <c r="J446" s="215"/>
      <c r="K446" s="215"/>
      <c r="L446" s="220"/>
      <c r="M446" s="221"/>
      <c r="N446" s="222"/>
      <c r="O446" s="222"/>
      <c r="P446" s="222"/>
      <c r="Q446" s="222"/>
      <c r="R446" s="222"/>
      <c r="S446" s="222"/>
      <c r="T446" s="223"/>
      <c r="AT446" s="224" t="s">
        <v>179</v>
      </c>
      <c r="AU446" s="224" t="s">
        <v>81</v>
      </c>
      <c r="AV446" s="13" t="s">
        <v>89</v>
      </c>
      <c r="AW446" s="13" t="s">
        <v>34</v>
      </c>
      <c r="AX446" s="13" t="s">
        <v>79</v>
      </c>
      <c r="AY446" s="224" t="s">
        <v>168</v>
      </c>
    </row>
    <row r="447" spans="2:65" s="1" customFormat="1" ht="16.5" customHeight="1">
      <c r="B447" s="35"/>
      <c r="C447" s="187" t="s">
        <v>657</v>
      </c>
      <c r="D447" s="187" t="s">
        <v>170</v>
      </c>
      <c r="E447" s="188" t="s">
        <v>1117</v>
      </c>
      <c r="F447" s="189" t="s">
        <v>1118</v>
      </c>
      <c r="G447" s="190" t="s">
        <v>121</v>
      </c>
      <c r="H447" s="191">
        <v>143.5</v>
      </c>
      <c r="I447" s="192"/>
      <c r="J447" s="193">
        <f>ROUND(I447*H447,2)</f>
        <v>0</v>
      </c>
      <c r="K447" s="189" t="s">
        <v>198</v>
      </c>
      <c r="L447" s="39"/>
      <c r="M447" s="194" t="s">
        <v>21</v>
      </c>
      <c r="N447" s="195" t="s">
        <v>44</v>
      </c>
      <c r="O447" s="64"/>
      <c r="P447" s="196">
        <f>O447*H447</f>
        <v>0</v>
      </c>
      <c r="Q447" s="196">
        <v>0.0016</v>
      </c>
      <c r="R447" s="196">
        <f>Q447*H447</f>
        <v>0.2296</v>
      </c>
      <c r="S447" s="196">
        <v>0</v>
      </c>
      <c r="T447" s="197">
        <f>S447*H447</f>
        <v>0</v>
      </c>
      <c r="AR447" s="198" t="s">
        <v>263</v>
      </c>
      <c r="AT447" s="198" t="s">
        <v>170</v>
      </c>
      <c r="AU447" s="198" t="s">
        <v>81</v>
      </c>
      <c r="AY447" s="18" t="s">
        <v>168</v>
      </c>
      <c r="BE447" s="199">
        <f>IF(N447="základní",J447,0)</f>
        <v>0</v>
      </c>
      <c r="BF447" s="199">
        <f>IF(N447="snížená",J447,0)</f>
        <v>0</v>
      </c>
      <c r="BG447" s="199">
        <f>IF(N447="zákl. přenesená",J447,0)</f>
        <v>0</v>
      </c>
      <c r="BH447" s="199">
        <f>IF(N447="sníž. přenesená",J447,0)</f>
        <v>0</v>
      </c>
      <c r="BI447" s="199">
        <f>IF(N447="nulová",J447,0)</f>
        <v>0</v>
      </c>
      <c r="BJ447" s="18" t="s">
        <v>79</v>
      </c>
      <c r="BK447" s="199">
        <f>ROUND(I447*H447,2)</f>
        <v>0</v>
      </c>
      <c r="BL447" s="18" t="s">
        <v>263</v>
      </c>
      <c r="BM447" s="198" t="s">
        <v>1119</v>
      </c>
    </row>
    <row r="448" spans="2:47" s="1" customFormat="1" ht="48.75">
      <c r="B448" s="35"/>
      <c r="C448" s="36"/>
      <c r="D448" s="200" t="s">
        <v>177</v>
      </c>
      <c r="E448" s="36"/>
      <c r="F448" s="201" t="s">
        <v>703</v>
      </c>
      <c r="G448" s="36"/>
      <c r="H448" s="36"/>
      <c r="I448" s="117"/>
      <c r="J448" s="36"/>
      <c r="K448" s="36"/>
      <c r="L448" s="39"/>
      <c r="M448" s="202"/>
      <c r="N448" s="64"/>
      <c r="O448" s="64"/>
      <c r="P448" s="64"/>
      <c r="Q448" s="64"/>
      <c r="R448" s="64"/>
      <c r="S448" s="64"/>
      <c r="T448" s="65"/>
      <c r="AT448" s="18" t="s">
        <v>177</v>
      </c>
      <c r="AU448" s="18" t="s">
        <v>81</v>
      </c>
    </row>
    <row r="449" spans="2:51" s="15" customFormat="1" ht="12">
      <c r="B449" s="236"/>
      <c r="C449" s="237"/>
      <c r="D449" s="200" t="s">
        <v>179</v>
      </c>
      <c r="E449" s="238" t="s">
        <v>21</v>
      </c>
      <c r="F449" s="239" t="s">
        <v>1097</v>
      </c>
      <c r="G449" s="237"/>
      <c r="H449" s="238" t="s">
        <v>21</v>
      </c>
      <c r="I449" s="240"/>
      <c r="J449" s="237"/>
      <c r="K449" s="237"/>
      <c r="L449" s="241"/>
      <c r="M449" s="242"/>
      <c r="N449" s="243"/>
      <c r="O449" s="243"/>
      <c r="P449" s="243"/>
      <c r="Q449" s="243"/>
      <c r="R449" s="243"/>
      <c r="S449" s="243"/>
      <c r="T449" s="244"/>
      <c r="AT449" s="245" t="s">
        <v>179</v>
      </c>
      <c r="AU449" s="245" t="s">
        <v>81</v>
      </c>
      <c r="AV449" s="15" t="s">
        <v>79</v>
      </c>
      <c r="AW449" s="15" t="s">
        <v>34</v>
      </c>
      <c r="AX449" s="15" t="s">
        <v>73</v>
      </c>
      <c r="AY449" s="245" t="s">
        <v>168</v>
      </c>
    </row>
    <row r="450" spans="2:51" s="12" customFormat="1" ht="12">
      <c r="B450" s="203"/>
      <c r="C450" s="204"/>
      <c r="D450" s="200" t="s">
        <v>179</v>
      </c>
      <c r="E450" s="205" t="s">
        <v>21</v>
      </c>
      <c r="F450" s="206" t="s">
        <v>1098</v>
      </c>
      <c r="G450" s="204"/>
      <c r="H450" s="207">
        <v>122.5</v>
      </c>
      <c r="I450" s="208"/>
      <c r="J450" s="204"/>
      <c r="K450" s="204"/>
      <c r="L450" s="209"/>
      <c r="M450" s="210"/>
      <c r="N450" s="211"/>
      <c r="O450" s="211"/>
      <c r="P450" s="211"/>
      <c r="Q450" s="211"/>
      <c r="R450" s="211"/>
      <c r="S450" s="211"/>
      <c r="T450" s="212"/>
      <c r="AT450" s="213" t="s">
        <v>179</v>
      </c>
      <c r="AU450" s="213" t="s">
        <v>81</v>
      </c>
      <c r="AV450" s="12" t="s">
        <v>81</v>
      </c>
      <c r="AW450" s="12" t="s">
        <v>34</v>
      </c>
      <c r="AX450" s="12" t="s">
        <v>73</v>
      </c>
      <c r="AY450" s="213" t="s">
        <v>168</v>
      </c>
    </row>
    <row r="451" spans="2:51" s="12" customFormat="1" ht="12">
      <c r="B451" s="203"/>
      <c r="C451" s="204"/>
      <c r="D451" s="200" t="s">
        <v>179</v>
      </c>
      <c r="E451" s="205" t="s">
        <v>21</v>
      </c>
      <c r="F451" s="206" t="s">
        <v>1099</v>
      </c>
      <c r="G451" s="204"/>
      <c r="H451" s="207">
        <v>21</v>
      </c>
      <c r="I451" s="208"/>
      <c r="J451" s="204"/>
      <c r="K451" s="204"/>
      <c r="L451" s="209"/>
      <c r="M451" s="210"/>
      <c r="N451" s="211"/>
      <c r="O451" s="211"/>
      <c r="P451" s="211"/>
      <c r="Q451" s="211"/>
      <c r="R451" s="211"/>
      <c r="S451" s="211"/>
      <c r="T451" s="212"/>
      <c r="AT451" s="213" t="s">
        <v>179</v>
      </c>
      <c r="AU451" s="213" t="s">
        <v>81</v>
      </c>
      <c r="AV451" s="12" t="s">
        <v>81</v>
      </c>
      <c r="AW451" s="12" t="s">
        <v>34</v>
      </c>
      <c r="AX451" s="12" t="s">
        <v>73</v>
      </c>
      <c r="AY451" s="213" t="s">
        <v>168</v>
      </c>
    </row>
    <row r="452" spans="2:51" s="13" customFormat="1" ht="12">
      <c r="B452" s="214"/>
      <c r="C452" s="215"/>
      <c r="D452" s="200" t="s">
        <v>179</v>
      </c>
      <c r="E452" s="216" t="s">
        <v>21</v>
      </c>
      <c r="F452" s="217" t="s">
        <v>181</v>
      </c>
      <c r="G452" s="215"/>
      <c r="H452" s="218">
        <v>143.5</v>
      </c>
      <c r="I452" s="219"/>
      <c r="J452" s="215"/>
      <c r="K452" s="215"/>
      <c r="L452" s="220"/>
      <c r="M452" s="221"/>
      <c r="N452" s="222"/>
      <c r="O452" s="222"/>
      <c r="P452" s="222"/>
      <c r="Q452" s="222"/>
      <c r="R452" s="222"/>
      <c r="S452" s="222"/>
      <c r="T452" s="223"/>
      <c r="AT452" s="224" t="s">
        <v>179</v>
      </c>
      <c r="AU452" s="224" t="s">
        <v>81</v>
      </c>
      <c r="AV452" s="13" t="s">
        <v>89</v>
      </c>
      <c r="AW452" s="13" t="s">
        <v>34</v>
      </c>
      <c r="AX452" s="13" t="s">
        <v>79</v>
      </c>
      <c r="AY452" s="224" t="s">
        <v>168</v>
      </c>
    </row>
    <row r="453" spans="2:65" s="1" customFormat="1" ht="16.5" customHeight="1">
      <c r="B453" s="35"/>
      <c r="C453" s="187" t="s">
        <v>663</v>
      </c>
      <c r="D453" s="187" t="s">
        <v>170</v>
      </c>
      <c r="E453" s="188" t="s">
        <v>1120</v>
      </c>
      <c r="F453" s="189" t="s">
        <v>1121</v>
      </c>
      <c r="G453" s="190" t="s">
        <v>121</v>
      </c>
      <c r="H453" s="191">
        <v>171.1</v>
      </c>
      <c r="I453" s="192"/>
      <c r="J453" s="193">
        <f>ROUND(I453*H453,2)</f>
        <v>0</v>
      </c>
      <c r="K453" s="189" t="s">
        <v>198</v>
      </c>
      <c r="L453" s="39"/>
      <c r="M453" s="194" t="s">
        <v>21</v>
      </c>
      <c r="N453" s="195" t="s">
        <v>44</v>
      </c>
      <c r="O453" s="64"/>
      <c r="P453" s="196">
        <f>O453*H453</f>
        <v>0</v>
      </c>
      <c r="Q453" s="196">
        <v>0.0012</v>
      </c>
      <c r="R453" s="196">
        <f>Q453*H453</f>
        <v>0.20531999999999997</v>
      </c>
      <c r="S453" s="196">
        <v>0</v>
      </c>
      <c r="T453" s="197">
        <f>S453*H453</f>
        <v>0</v>
      </c>
      <c r="AR453" s="198" t="s">
        <v>263</v>
      </c>
      <c r="AT453" s="198" t="s">
        <v>170</v>
      </c>
      <c r="AU453" s="198" t="s">
        <v>81</v>
      </c>
      <c r="AY453" s="18" t="s">
        <v>168</v>
      </c>
      <c r="BE453" s="199">
        <f>IF(N453="základní",J453,0)</f>
        <v>0</v>
      </c>
      <c r="BF453" s="199">
        <f>IF(N453="snížená",J453,0)</f>
        <v>0</v>
      </c>
      <c r="BG453" s="199">
        <f>IF(N453="zákl. přenesená",J453,0)</f>
        <v>0</v>
      </c>
      <c r="BH453" s="199">
        <f>IF(N453="sníž. přenesená",J453,0)</f>
        <v>0</v>
      </c>
      <c r="BI453" s="199">
        <f>IF(N453="nulová",J453,0)</f>
        <v>0</v>
      </c>
      <c r="BJ453" s="18" t="s">
        <v>79</v>
      </c>
      <c r="BK453" s="199">
        <f>ROUND(I453*H453,2)</f>
        <v>0</v>
      </c>
      <c r="BL453" s="18" t="s">
        <v>263</v>
      </c>
      <c r="BM453" s="198" t="s">
        <v>1122</v>
      </c>
    </row>
    <row r="454" spans="2:47" s="1" customFormat="1" ht="48.75">
      <c r="B454" s="35"/>
      <c r="C454" s="36"/>
      <c r="D454" s="200" t="s">
        <v>177</v>
      </c>
      <c r="E454" s="36"/>
      <c r="F454" s="201" t="s">
        <v>703</v>
      </c>
      <c r="G454" s="36"/>
      <c r="H454" s="36"/>
      <c r="I454" s="117"/>
      <c r="J454" s="36"/>
      <c r="K454" s="36"/>
      <c r="L454" s="39"/>
      <c r="M454" s="202"/>
      <c r="N454" s="64"/>
      <c r="O454" s="64"/>
      <c r="P454" s="64"/>
      <c r="Q454" s="64"/>
      <c r="R454" s="64"/>
      <c r="S454" s="64"/>
      <c r="T454" s="65"/>
      <c r="AT454" s="18" t="s">
        <v>177</v>
      </c>
      <c r="AU454" s="18" t="s">
        <v>81</v>
      </c>
    </row>
    <row r="455" spans="2:51" s="15" customFormat="1" ht="12">
      <c r="B455" s="236"/>
      <c r="C455" s="237"/>
      <c r="D455" s="200" t="s">
        <v>179</v>
      </c>
      <c r="E455" s="238" t="s">
        <v>21</v>
      </c>
      <c r="F455" s="239" t="s">
        <v>1123</v>
      </c>
      <c r="G455" s="237"/>
      <c r="H455" s="238" t="s">
        <v>21</v>
      </c>
      <c r="I455" s="240"/>
      <c r="J455" s="237"/>
      <c r="K455" s="237"/>
      <c r="L455" s="241"/>
      <c r="M455" s="242"/>
      <c r="N455" s="243"/>
      <c r="O455" s="243"/>
      <c r="P455" s="243"/>
      <c r="Q455" s="243"/>
      <c r="R455" s="243"/>
      <c r="S455" s="243"/>
      <c r="T455" s="244"/>
      <c r="AT455" s="245" t="s">
        <v>179</v>
      </c>
      <c r="AU455" s="245" t="s">
        <v>81</v>
      </c>
      <c r="AV455" s="15" t="s">
        <v>79</v>
      </c>
      <c r="AW455" s="15" t="s">
        <v>34</v>
      </c>
      <c r="AX455" s="15" t="s">
        <v>73</v>
      </c>
      <c r="AY455" s="245" t="s">
        <v>168</v>
      </c>
    </row>
    <row r="456" spans="2:51" s="12" customFormat="1" ht="12">
      <c r="B456" s="203"/>
      <c r="C456" s="204"/>
      <c r="D456" s="200" t="s">
        <v>179</v>
      </c>
      <c r="E456" s="205" t="s">
        <v>21</v>
      </c>
      <c r="F456" s="206" t="s">
        <v>1124</v>
      </c>
      <c r="G456" s="204"/>
      <c r="H456" s="207">
        <v>156.1</v>
      </c>
      <c r="I456" s="208"/>
      <c r="J456" s="204"/>
      <c r="K456" s="204"/>
      <c r="L456" s="209"/>
      <c r="M456" s="210"/>
      <c r="N456" s="211"/>
      <c r="O456" s="211"/>
      <c r="P456" s="211"/>
      <c r="Q456" s="211"/>
      <c r="R456" s="211"/>
      <c r="S456" s="211"/>
      <c r="T456" s="212"/>
      <c r="AT456" s="213" t="s">
        <v>179</v>
      </c>
      <c r="AU456" s="213" t="s">
        <v>81</v>
      </c>
      <c r="AV456" s="12" t="s">
        <v>81</v>
      </c>
      <c r="AW456" s="12" t="s">
        <v>34</v>
      </c>
      <c r="AX456" s="12" t="s">
        <v>73</v>
      </c>
      <c r="AY456" s="213" t="s">
        <v>168</v>
      </c>
    </row>
    <row r="457" spans="2:51" s="13" customFormat="1" ht="12">
      <c r="B457" s="214"/>
      <c r="C457" s="215"/>
      <c r="D457" s="200" t="s">
        <v>179</v>
      </c>
      <c r="E457" s="216" t="s">
        <v>21</v>
      </c>
      <c r="F457" s="217" t="s">
        <v>181</v>
      </c>
      <c r="G457" s="215"/>
      <c r="H457" s="218">
        <v>156.1</v>
      </c>
      <c r="I457" s="219"/>
      <c r="J457" s="215"/>
      <c r="K457" s="215"/>
      <c r="L457" s="220"/>
      <c r="M457" s="221"/>
      <c r="N457" s="222"/>
      <c r="O457" s="222"/>
      <c r="P457" s="222"/>
      <c r="Q457" s="222"/>
      <c r="R457" s="222"/>
      <c r="S457" s="222"/>
      <c r="T457" s="223"/>
      <c r="AT457" s="224" t="s">
        <v>179</v>
      </c>
      <c r="AU457" s="224" t="s">
        <v>81</v>
      </c>
      <c r="AV457" s="13" t="s">
        <v>89</v>
      </c>
      <c r="AW457" s="13" t="s">
        <v>34</v>
      </c>
      <c r="AX457" s="13" t="s">
        <v>73</v>
      </c>
      <c r="AY457" s="224" t="s">
        <v>168</v>
      </c>
    </row>
    <row r="458" spans="2:51" s="12" customFormat="1" ht="12">
      <c r="B458" s="203"/>
      <c r="C458" s="204"/>
      <c r="D458" s="200" t="s">
        <v>179</v>
      </c>
      <c r="E458" s="205" t="s">
        <v>21</v>
      </c>
      <c r="F458" s="206" t="s">
        <v>8</v>
      </c>
      <c r="G458" s="204"/>
      <c r="H458" s="207">
        <v>15</v>
      </c>
      <c r="I458" s="208"/>
      <c r="J458" s="204"/>
      <c r="K458" s="204"/>
      <c r="L458" s="209"/>
      <c r="M458" s="210"/>
      <c r="N458" s="211"/>
      <c r="O458" s="211"/>
      <c r="P458" s="211"/>
      <c r="Q458" s="211"/>
      <c r="R458" s="211"/>
      <c r="S458" s="211"/>
      <c r="T458" s="212"/>
      <c r="AT458" s="213" t="s">
        <v>179</v>
      </c>
      <c r="AU458" s="213" t="s">
        <v>81</v>
      </c>
      <c r="AV458" s="12" t="s">
        <v>81</v>
      </c>
      <c r="AW458" s="12" t="s">
        <v>34</v>
      </c>
      <c r="AX458" s="12" t="s">
        <v>73</v>
      </c>
      <c r="AY458" s="213" t="s">
        <v>168</v>
      </c>
    </row>
    <row r="459" spans="2:51" s="14" customFormat="1" ht="12">
      <c r="B459" s="225"/>
      <c r="C459" s="226"/>
      <c r="D459" s="200" t="s">
        <v>179</v>
      </c>
      <c r="E459" s="227" t="s">
        <v>21</v>
      </c>
      <c r="F459" s="228" t="s">
        <v>183</v>
      </c>
      <c r="G459" s="226"/>
      <c r="H459" s="229">
        <v>171.1</v>
      </c>
      <c r="I459" s="230"/>
      <c r="J459" s="226"/>
      <c r="K459" s="226"/>
      <c r="L459" s="231"/>
      <c r="M459" s="232"/>
      <c r="N459" s="233"/>
      <c r="O459" s="233"/>
      <c r="P459" s="233"/>
      <c r="Q459" s="233"/>
      <c r="R459" s="233"/>
      <c r="S459" s="233"/>
      <c r="T459" s="234"/>
      <c r="AT459" s="235" t="s">
        <v>179</v>
      </c>
      <c r="AU459" s="235" t="s">
        <v>81</v>
      </c>
      <c r="AV459" s="14" t="s">
        <v>175</v>
      </c>
      <c r="AW459" s="14" t="s">
        <v>34</v>
      </c>
      <c r="AX459" s="14" t="s">
        <v>79</v>
      </c>
      <c r="AY459" s="235" t="s">
        <v>168</v>
      </c>
    </row>
    <row r="460" spans="2:65" s="1" customFormat="1" ht="16.5" customHeight="1">
      <c r="B460" s="35"/>
      <c r="C460" s="187" t="s">
        <v>668</v>
      </c>
      <c r="D460" s="187" t="s">
        <v>170</v>
      </c>
      <c r="E460" s="188" t="s">
        <v>706</v>
      </c>
      <c r="F460" s="189" t="s">
        <v>707</v>
      </c>
      <c r="G460" s="190" t="s">
        <v>117</v>
      </c>
      <c r="H460" s="191">
        <v>220.16</v>
      </c>
      <c r="I460" s="192"/>
      <c r="J460" s="193">
        <f>ROUND(I460*H460,2)</f>
        <v>0</v>
      </c>
      <c r="K460" s="189" t="s">
        <v>198</v>
      </c>
      <c r="L460" s="39"/>
      <c r="M460" s="194" t="s">
        <v>21</v>
      </c>
      <c r="N460" s="195" t="s">
        <v>44</v>
      </c>
      <c r="O460" s="64"/>
      <c r="P460" s="196">
        <f>O460*H460</f>
        <v>0</v>
      </c>
      <c r="Q460" s="196">
        <v>0</v>
      </c>
      <c r="R460" s="196">
        <f>Q460*H460</f>
        <v>0</v>
      </c>
      <c r="S460" s="196">
        <v>0.003</v>
      </c>
      <c r="T460" s="197">
        <f>S460*H460</f>
        <v>0.66048</v>
      </c>
      <c r="AR460" s="198" t="s">
        <v>263</v>
      </c>
      <c r="AT460" s="198" t="s">
        <v>170</v>
      </c>
      <c r="AU460" s="198" t="s">
        <v>81</v>
      </c>
      <c r="AY460" s="18" t="s">
        <v>168</v>
      </c>
      <c r="BE460" s="199">
        <f>IF(N460="základní",J460,0)</f>
        <v>0</v>
      </c>
      <c r="BF460" s="199">
        <f>IF(N460="snížená",J460,0)</f>
        <v>0</v>
      </c>
      <c r="BG460" s="199">
        <f>IF(N460="zákl. přenesená",J460,0)</f>
        <v>0</v>
      </c>
      <c r="BH460" s="199">
        <f>IF(N460="sníž. přenesená",J460,0)</f>
        <v>0</v>
      </c>
      <c r="BI460" s="199">
        <f>IF(N460="nulová",J460,0)</f>
        <v>0</v>
      </c>
      <c r="BJ460" s="18" t="s">
        <v>79</v>
      </c>
      <c r="BK460" s="199">
        <f>ROUND(I460*H460,2)</f>
        <v>0</v>
      </c>
      <c r="BL460" s="18" t="s">
        <v>263</v>
      </c>
      <c r="BM460" s="198" t="s">
        <v>1125</v>
      </c>
    </row>
    <row r="461" spans="2:51" s="15" customFormat="1" ht="12">
      <c r="B461" s="236"/>
      <c r="C461" s="237"/>
      <c r="D461" s="200" t="s">
        <v>179</v>
      </c>
      <c r="E461" s="238" t="s">
        <v>21</v>
      </c>
      <c r="F461" s="239" t="s">
        <v>1126</v>
      </c>
      <c r="G461" s="237"/>
      <c r="H461" s="238" t="s">
        <v>21</v>
      </c>
      <c r="I461" s="240"/>
      <c r="J461" s="237"/>
      <c r="K461" s="237"/>
      <c r="L461" s="241"/>
      <c r="M461" s="242"/>
      <c r="N461" s="243"/>
      <c r="O461" s="243"/>
      <c r="P461" s="243"/>
      <c r="Q461" s="243"/>
      <c r="R461" s="243"/>
      <c r="S461" s="243"/>
      <c r="T461" s="244"/>
      <c r="AT461" s="245" t="s">
        <v>179</v>
      </c>
      <c r="AU461" s="245" t="s">
        <v>81</v>
      </c>
      <c r="AV461" s="15" t="s">
        <v>79</v>
      </c>
      <c r="AW461" s="15" t="s">
        <v>34</v>
      </c>
      <c r="AX461" s="15" t="s">
        <v>73</v>
      </c>
      <c r="AY461" s="245" t="s">
        <v>168</v>
      </c>
    </row>
    <row r="462" spans="2:51" s="15" customFormat="1" ht="12">
      <c r="B462" s="236"/>
      <c r="C462" s="237"/>
      <c r="D462" s="200" t="s">
        <v>179</v>
      </c>
      <c r="E462" s="238" t="s">
        <v>21</v>
      </c>
      <c r="F462" s="239" t="s">
        <v>1127</v>
      </c>
      <c r="G462" s="237"/>
      <c r="H462" s="238" t="s">
        <v>21</v>
      </c>
      <c r="I462" s="240"/>
      <c r="J462" s="237"/>
      <c r="K462" s="237"/>
      <c r="L462" s="241"/>
      <c r="M462" s="242"/>
      <c r="N462" s="243"/>
      <c r="O462" s="243"/>
      <c r="P462" s="243"/>
      <c r="Q462" s="243"/>
      <c r="R462" s="243"/>
      <c r="S462" s="243"/>
      <c r="T462" s="244"/>
      <c r="AT462" s="245" t="s">
        <v>179</v>
      </c>
      <c r="AU462" s="245" t="s">
        <v>81</v>
      </c>
      <c r="AV462" s="15" t="s">
        <v>79</v>
      </c>
      <c r="AW462" s="15" t="s">
        <v>34</v>
      </c>
      <c r="AX462" s="15" t="s">
        <v>73</v>
      </c>
      <c r="AY462" s="245" t="s">
        <v>168</v>
      </c>
    </row>
    <row r="463" spans="2:51" s="12" customFormat="1" ht="12">
      <c r="B463" s="203"/>
      <c r="C463" s="204"/>
      <c r="D463" s="200" t="s">
        <v>179</v>
      </c>
      <c r="E463" s="205" t="s">
        <v>21</v>
      </c>
      <c r="F463" s="206" t="s">
        <v>1128</v>
      </c>
      <c r="G463" s="204"/>
      <c r="H463" s="207">
        <v>220.16</v>
      </c>
      <c r="I463" s="208"/>
      <c r="J463" s="204"/>
      <c r="K463" s="204"/>
      <c r="L463" s="209"/>
      <c r="M463" s="210"/>
      <c r="N463" s="211"/>
      <c r="O463" s="211"/>
      <c r="P463" s="211"/>
      <c r="Q463" s="211"/>
      <c r="R463" s="211"/>
      <c r="S463" s="211"/>
      <c r="T463" s="212"/>
      <c r="AT463" s="213" t="s">
        <v>179</v>
      </c>
      <c r="AU463" s="213" t="s">
        <v>81</v>
      </c>
      <c r="AV463" s="12" t="s">
        <v>81</v>
      </c>
      <c r="AW463" s="12" t="s">
        <v>34</v>
      </c>
      <c r="AX463" s="12" t="s">
        <v>73</v>
      </c>
      <c r="AY463" s="213" t="s">
        <v>168</v>
      </c>
    </row>
    <row r="464" spans="2:51" s="13" customFormat="1" ht="12">
      <c r="B464" s="214"/>
      <c r="C464" s="215"/>
      <c r="D464" s="200" t="s">
        <v>179</v>
      </c>
      <c r="E464" s="216" t="s">
        <v>21</v>
      </c>
      <c r="F464" s="217" t="s">
        <v>181</v>
      </c>
      <c r="G464" s="215"/>
      <c r="H464" s="218">
        <v>220.16</v>
      </c>
      <c r="I464" s="219"/>
      <c r="J464" s="215"/>
      <c r="K464" s="215"/>
      <c r="L464" s="220"/>
      <c r="M464" s="221"/>
      <c r="N464" s="222"/>
      <c r="O464" s="222"/>
      <c r="P464" s="222"/>
      <c r="Q464" s="222"/>
      <c r="R464" s="222"/>
      <c r="S464" s="222"/>
      <c r="T464" s="223"/>
      <c r="AT464" s="224" t="s">
        <v>179</v>
      </c>
      <c r="AU464" s="224" t="s">
        <v>81</v>
      </c>
      <c r="AV464" s="13" t="s">
        <v>89</v>
      </c>
      <c r="AW464" s="13" t="s">
        <v>34</v>
      </c>
      <c r="AX464" s="13" t="s">
        <v>73</v>
      </c>
      <c r="AY464" s="224" t="s">
        <v>168</v>
      </c>
    </row>
    <row r="465" spans="2:51" s="14" customFormat="1" ht="12">
      <c r="B465" s="225"/>
      <c r="C465" s="226"/>
      <c r="D465" s="200" t="s">
        <v>179</v>
      </c>
      <c r="E465" s="227" t="s">
        <v>21</v>
      </c>
      <c r="F465" s="228" t="s">
        <v>183</v>
      </c>
      <c r="G465" s="226"/>
      <c r="H465" s="229">
        <v>220.16</v>
      </c>
      <c r="I465" s="230"/>
      <c r="J465" s="226"/>
      <c r="K465" s="226"/>
      <c r="L465" s="231"/>
      <c r="M465" s="232"/>
      <c r="N465" s="233"/>
      <c r="O465" s="233"/>
      <c r="P465" s="233"/>
      <c r="Q465" s="233"/>
      <c r="R465" s="233"/>
      <c r="S465" s="233"/>
      <c r="T465" s="234"/>
      <c r="AT465" s="235" t="s">
        <v>179</v>
      </c>
      <c r="AU465" s="235" t="s">
        <v>81</v>
      </c>
      <c r="AV465" s="14" t="s">
        <v>175</v>
      </c>
      <c r="AW465" s="14" t="s">
        <v>34</v>
      </c>
      <c r="AX465" s="14" t="s">
        <v>79</v>
      </c>
      <c r="AY465" s="235" t="s">
        <v>168</v>
      </c>
    </row>
    <row r="466" spans="2:65" s="1" customFormat="1" ht="16.5" customHeight="1">
      <c r="B466" s="35"/>
      <c r="C466" s="187" t="s">
        <v>673</v>
      </c>
      <c r="D466" s="187" t="s">
        <v>170</v>
      </c>
      <c r="E466" s="188" t="s">
        <v>1129</v>
      </c>
      <c r="F466" s="189" t="s">
        <v>1130</v>
      </c>
      <c r="G466" s="190" t="s">
        <v>117</v>
      </c>
      <c r="H466" s="191">
        <v>229.475</v>
      </c>
      <c r="I466" s="192"/>
      <c r="J466" s="193">
        <f>ROUND(I466*H466,2)</f>
        <v>0</v>
      </c>
      <c r="K466" s="189" t="s">
        <v>198</v>
      </c>
      <c r="L466" s="39"/>
      <c r="M466" s="194" t="s">
        <v>21</v>
      </c>
      <c r="N466" s="195" t="s">
        <v>44</v>
      </c>
      <c r="O466" s="64"/>
      <c r="P466" s="196">
        <f>O466*H466</f>
        <v>0</v>
      </c>
      <c r="Q466" s="196">
        <v>0.0003</v>
      </c>
      <c r="R466" s="196">
        <f>Q466*H466</f>
        <v>0.06884249999999999</v>
      </c>
      <c r="S466" s="196">
        <v>0</v>
      </c>
      <c r="T466" s="197">
        <f>S466*H466</f>
        <v>0</v>
      </c>
      <c r="AR466" s="198" t="s">
        <v>263</v>
      </c>
      <c r="AT466" s="198" t="s">
        <v>170</v>
      </c>
      <c r="AU466" s="198" t="s">
        <v>81</v>
      </c>
      <c r="AY466" s="18" t="s">
        <v>168</v>
      </c>
      <c r="BE466" s="199">
        <f>IF(N466="základní",J466,0)</f>
        <v>0</v>
      </c>
      <c r="BF466" s="199">
        <f>IF(N466="snížená",J466,0)</f>
        <v>0</v>
      </c>
      <c r="BG466" s="199">
        <f>IF(N466="zákl. přenesená",J466,0)</f>
        <v>0</v>
      </c>
      <c r="BH466" s="199">
        <f>IF(N466="sníž. přenesená",J466,0)</f>
        <v>0</v>
      </c>
      <c r="BI466" s="199">
        <f>IF(N466="nulová",J466,0)</f>
        <v>0</v>
      </c>
      <c r="BJ466" s="18" t="s">
        <v>79</v>
      </c>
      <c r="BK466" s="199">
        <f>ROUND(I466*H466,2)</f>
        <v>0</v>
      </c>
      <c r="BL466" s="18" t="s">
        <v>263</v>
      </c>
      <c r="BM466" s="198" t="s">
        <v>1131</v>
      </c>
    </row>
    <row r="467" spans="2:51" s="15" customFormat="1" ht="12">
      <c r="B467" s="236"/>
      <c r="C467" s="237"/>
      <c r="D467" s="200" t="s">
        <v>179</v>
      </c>
      <c r="E467" s="238" t="s">
        <v>21</v>
      </c>
      <c r="F467" s="239" t="s">
        <v>1132</v>
      </c>
      <c r="G467" s="237"/>
      <c r="H467" s="238" t="s">
        <v>21</v>
      </c>
      <c r="I467" s="240"/>
      <c r="J467" s="237"/>
      <c r="K467" s="237"/>
      <c r="L467" s="241"/>
      <c r="M467" s="242"/>
      <c r="N467" s="243"/>
      <c r="O467" s="243"/>
      <c r="P467" s="243"/>
      <c r="Q467" s="243"/>
      <c r="R467" s="243"/>
      <c r="S467" s="243"/>
      <c r="T467" s="244"/>
      <c r="AT467" s="245" t="s">
        <v>179</v>
      </c>
      <c r="AU467" s="245" t="s">
        <v>81</v>
      </c>
      <c r="AV467" s="15" t="s">
        <v>79</v>
      </c>
      <c r="AW467" s="15" t="s">
        <v>34</v>
      </c>
      <c r="AX467" s="15" t="s">
        <v>73</v>
      </c>
      <c r="AY467" s="245" t="s">
        <v>168</v>
      </c>
    </row>
    <row r="468" spans="2:51" s="15" customFormat="1" ht="12">
      <c r="B468" s="236"/>
      <c r="C468" s="237"/>
      <c r="D468" s="200" t="s">
        <v>179</v>
      </c>
      <c r="E468" s="238" t="s">
        <v>21</v>
      </c>
      <c r="F468" s="239" t="s">
        <v>1133</v>
      </c>
      <c r="G468" s="237"/>
      <c r="H468" s="238" t="s">
        <v>21</v>
      </c>
      <c r="I468" s="240"/>
      <c r="J468" s="237"/>
      <c r="K468" s="237"/>
      <c r="L468" s="241"/>
      <c r="M468" s="242"/>
      <c r="N468" s="243"/>
      <c r="O468" s="243"/>
      <c r="P468" s="243"/>
      <c r="Q468" s="243"/>
      <c r="R468" s="243"/>
      <c r="S468" s="243"/>
      <c r="T468" s="244"/>
      <c r="AT468" s="245" t="s">
        <v>179</v>
      </c>
      <c r="AU468" s="245" t="s">
        <v>81</v>
      </c>
      <c r="AV468" s="15" t="s">
        <v>79</v>
      </c>
      <c r="AW468" s="15" t="s">
        <v>34</v>
      </c>
      <c r="AX468" s="15" t="s">
        <v>73</v>
      </c>
      <c r="AY468" s="245" t="s">
        <v>168</v>
      </c>
    </row>
    <row r="469" spans="2:51" s="15" customFormat="1" ht="12">
      <c r="B469" s="236"/>
      <c r="C469" s="237"/>
      <c r="D469" s="200" t="s">
        <v>179</v>
      </c>
      <c r="E469" s="238" t="s">
        <v>21</v>
      </c>
      <c r="F469" s="239" t="s">
        <v>247</v>
      </c>
      <c r="G469" s="237"/>
      <c r="H469" s="238" t="s">
        <v>21</v>
      </c>
      <c r="I469" s="240"/>
      <c r="J469" s="237"/>
      <c r="K469" s="237"/>
      <c r="L469" s="241"/>
      <c r="M469" s="242"/>
      <c r="N469" s="243"/>
      <c r="O469" s="243"/>
      <c r="P469" s="243"/>
      <c r="Q469" s="243"/>
      <c r="R469" s="243"/>
      <c r="S469" s="243"/>
      <c r="T469" s="244"/>
      <c r="AT469" s="245" t="s">
        <v>179</v>
      </c>
      <c r="AU469" s="245" t="s">
        <v>81</v>
      </c>
      <c r="AV469" s="15" t="s">
        <v>79</v>
      </c>
      <c r="AW469" s="15" t="s">
        <v>34</v>
      </c>
      <c r="AX469" s="15" t="s">
        <v>73</v>
      </c>
      <c r="AY469" s="245" t="s">
        <v>168</v>
      </c>
    </row>
    <row r="470" spans="2:51" s="12" customFormat="1" ht="12">
      <c r="B470" s="203"/>
      <c r="C470" s="204"/>
      <c r="D470" s="200" t="s">
        <v>179</v>
      </c>
      <c r="E470" s="205" t="s">
        <v>21</v>
      </c>
      <c r="F470" s="206" t="s">
        <v>1134</v>
      </c>
      <c r="G470" s="204"/>
      <c r="H470" s="207">
        <v>206.38</v>
      </c>
      <c r="I470" s="208"/>
      <c r="J470" s="204"/>
      <c r="K470" s="204"/>
      <c r="L470" s="209"/>
      <c r="M470" s="210"/>
      <c r="N470" s="211"/>
      <c r="O470" s="211"/>
      <c r="P470" s="211"/>
      <c r="Q470" s="211"/>
      <c r="R470" s="211"/>
      <c r="S470" s="211"/>
      <c r="T470" s="212"/>
      <c r="AT470" s="213" t="s">
        <v>179</v>
      </c>
      <c r="AU470" s="213" t="s">
        <v>81</v>
      </c>
      <c r="AV470" s="12" t="s">
        <v>81</v>
      </c>
      <c r="AW470" s="12" t="s">
        <v>34</v>
      </c>
      <c r="AX470" s="12" t="s">
        <v>73</v>
      </c>
      <c r="AY470" s="213" t="s">
        <v>168</v>
      </c>
    </row>
    <row r="471" spans="2:51" s="13" customFormat="1" ht="12">
      <c r="B471" s="214"/>
      <c r="C471" s="215"/>
      <c r="D471" s="200" t="s">
        <v>179</v>
      </c>
      <c r="E471" s="216" t="s">
        <v>21</v>
      </c>
      <c r="F471" s="217" t="s">
        <v>181</v>
      </c>
      <c r="G471" s="215"/>
      <c r="H471" s="218">
        <v>206.38</v>
      </c>
      <c r="I471" s="219"/>
      <c r="J471" s="215"/>
      <c r="K471" s="215"/>
      <c r="L471" s="220"/>
      <c r="M471" s="221"/>
      <c r="N471" s="222"/>
      <c r="O471" s="222"/>
      <c r="P471" s="222"/>
      <c r="Q471" s="222"/>
      <c r="R471" s="222"/>
      <c r="S471" s="222"/>
      <c r="T471" s="223"/>
      <c r="AT471" s="224" t="s">
        <v>179</v>
      </c>
      <c r="AU471" s="224" t="s">
        <v>81</v>
      </c>
      <c r="AV471" s="13" t="s">
        <v>89</v>
      </c>
      <c r="AW471" s="13" t="s">
        <v>34</v>
      </c>
      <c r="AX471" s="13" t="s">
        <v>73</v>
      </c>
      <c r="AY471" s="224" t="s">
        <v>168</v>
      </c>
    </row>
    <row r="472" spans="2:51" s="15" customFormat="1" ht="12">
      <c r="B472" s="236"/>
      <c r="C472" s="237"/>
      <c r="D472" s="200" t="s">
        <v>179</v>
      </c>
      <c r="E472" s="238" t="s">
        <v>21</v>
      </c>
      <c r="F472" s="239" t="s">
        <v>1135</v>
      </c>
      <c r="G472" s="237"/>
      <c r="H472" s="238" t="s">
        <v>21</v>
      </c>
      <c r="I472" s="240"/>
      <c r="J472" s="237"/>
      <c r="K472" s="237"/>
      <c r="L472" s="241"/>
      <c r="M472" s="242"/>
      <c r="N472" s="243"/>
      <c r="O472" s="243"/>
      <c r="P472" s="243"/>
      <c r="Q472" s="243"/>
      <c r="R472" s="243"/>
      <c r="S472" s="243"/>
      <c r="T472" s="244"/>
      <c r="AT472" s="245" t="s">
        <v>179</v>
      </c>
      <c r="AU472" s="245" t="s">
        <v>81</v>
      </c>
      <c r="AV472" s="15" t="s">
        <v>79</v>
      </c>
      <c r="AW472" s="15" t="s">
        <v>34</v>
      </c>
      <c r="AX472" s="15" t="s">
        <v>73</v>
      </c>
      <c r="AY472" s="245" t="s">
        <v>168</v>
      </c>
    </row>
    <row r="473" spans="2:51" s="12" customFormat="1" ht="12">
      <c r="B473" s="203"/>
      <c r="C473" s="204"/>
      <c r="D473" s="200" t="s">
        <v>179</v>
      </c>
      <c r="E473" s="205" t="s">
        <v>21</v>
      </c>
      <c r="F473" s="206" t="s">
        <v>1136</v>
      </c>
      <c r="G473" s="204"/>
      <c r="H473" s="207">
        <v>13.78</v>
      </c>
      <c r="I473" s="208"/>
      <c r="J473" s="204"/>
      <c r="K473" s="204"/>
      <c r="L473" s="209"/>
      <c r="M473" s="210"/>
      <c r="N473" s="211"/>
      <c r="O473" s="211"/>
      <c r="P473" s="211"/>
      <c r="Q473" s="211"/>
      <c r="R473" s="211"/>
      <c r="S473" s="211"/>
      <c r="T473" s="212"/>
      <c r="AT473" s="213" t="s">
        <v>179</v>
      </c>
      <c r="AU473" s="213" t="s">
        <v>81</v>
      </c>
      <c r="AV473" s="12" t="s">
        <v>81</v>
      </c>
      <c r="AW473" s="12" t="s">
        <v>34</v>
      </c>
      <c r="AX473" s="12" t="s">
        <v>73</v>
      </c>
      <c r="AY473" s="213" t="s">
        <v>168</v>
      </c>
    </row>
    <row r="474" spans="2:51" s="13" customFormat="1" ht="12">
      <c r="B474" s="214"/>
      <c r="C474" s="215"/>
      <c r="D474" s="200" t="s">
        <v>179</v>
      </c>
      <c r="E474" s="216" t="s">
        <v>21</v>
      </c>
      <c r="F474" s="217" t="s">
        <v>181</v>
      </c>
      <c r="G474" s="215"/>
      <c r="H474" s="218">
        <v>13.78</v>
      </c>
      <c r="I474" s="219"/>
      <c r="J474" s="215"/>
      <c r="K474" s="215"/>
      <c r="L474" s="220"/>
      <c r="M474" s="221"/>
      <c r="N474" s="222"/>
      <c r="O474" s="222"/>
      <c r="P474" s="222"/>
      <c r="Q474" s="222"/>
      <c r="R474" s="222"/>
      <c r="S474" s="222"/>
      <c r="T474" s="223"/>
      <c r="AT474" s="224" t="s">
        <v>179</v>
      </c>
      <c r="AU474" s="224" t="s">
        <v>81</v>
      </c>
      <c r="AV474" s="13" t="s">
        <v>89</v>
      </c>
      <c r="AW474" s="13" t="s">
        <v>34</v>
      </c>
      <c r="AX474" s="13" t="s">
        <v>73</v>
      </c>
      <c r="AY474" s="224" t="s">
        <v>168</v>
      </c>
    </row>
    <row r="475" spans="2:51" s="15" customFormat="1" ht="12">
      <c r="B475" s="236"/>
      <c r="C475" s="237"/>
      <c r="D475" s="200" t="s">
        <v>179</v>
      </c>
      <c r="E475" s="238" t="s">
        <v>21</v>
      </c>
      <c r="F475" s="239" t="s">
        <v>1137</v>
      </c>
      <c r="G475" s="237"/>
      <c r="H475" s="238" t="s">
        <v>21</v>
      </c>
      <c r="I475" s="240"/>
      <c r="J475" s="237"/>
      <c r="K475" s="237"/>
      <c r="L475" s="241"/>
      <c r="M475" s="242"/>
      <c r="N475" s="243"/>
      <c r="O475" s="243"/>
      <c r="P475" s="243"/>
      <c r="Q475" s="243"/>
      <c r="R475" s="243"/>
      <c r="S475" s="243"/>
      <c r="T475" s="244"/>
      <c r="AT475" s="245" t="s">
        <v>179</v>
      </c>
      <c r="AU475" s="245" t="s">
        <v>81</v>
      </c>
      <c r="AV475" s="15" t="s">
        <v>79</v>
      </c>
      <c r="AW475" s="15" t="s">
        <v>34</v>
      </c>
      <c r="AX475" s="15" t="s">
        <v>73</v>
      </c>
      <c r="AY475" s="245" t="s">
        <v>168</v>
      </c>
    </row>
    <row r="476" spans="2:51" s="15" customFormat="1" ht="12">
      <c r="B476" s="236"/>
      <c r="C476" s="237"/>
      <c r="D476" s="200" t="s">
        <v>179</v>
      </c>
      <c r="E476" s="238" t="s">
        <v>21</v>
      </c>
      <c r="F476" s="239" t="s">
        <v>1138</v>
      </c>
      <c r="G476" s="237"/>
      <c r="H476" s="238" t="s">
        <v>21</v>
      </c>
      <c r="I476" s="240"/>
      <c r="J476" s="237"/>
      <c r="K476" s="237"/>
      <c r="L476" s="241"/>
      <c r="M476" s="242"/>
      <c r="N476" s="243"/>
      <c r="O476" s="243"/>
      <c r="P476" s="243"/>
      <c r="Q476" s="243"/>
      <c r="R476" s="243"/>
      <c r="S476" s="243"/>
      <c r="T476" s="244"/>
      <c r="AT476" s="245" t="s">
        <v>179</v>
      </c>
      <c r="AU476" s="245" t="s">
        <v>81</v>
      </c>
      <c r="AV476" s="15" t="s">
        <v>79</v>
      </c>
      <c r="AW476" s="15" t="s">
        <v>34</v>
      </c>
      <c r="AX476" s="15" t="s">
        <v>73</v>
      </c>
      <c r="AY476" s="245" t="s">
        <v>168</v>
      </c>
    </row>
    <row r="477" spans="2:51" s="12" customFormat="1" ht="12">
      <c r="B477" s="203"/>
      <c r="C477" s="204"/>
      <c r="D477" s="200" t="s">
        <v>179</v>
      </c>
      <c r="E477" s="205" t="s">
        <v>21</v>
      </c>
      <c r="F477" s="206" t="s">
        <v>1139</v>
      </c>
      <c r="G477" s="204"/>
      <c r="H477" s="207">
        <v>9.315</v>
      </c>
      <c r="I477" s="208"/>
      <c r="J477" s="204"/>
      <c r="K477" s="204"/>
      <c r="L477" s="209"/>
      <c r="M477" s="210"/>
      <c r="N477" s="211"/>
      <c r="O477" s="211"/>
      <c r="P477" s="211"/>
      <c r="Q477" s="211"/>
      <c r="R477" s="211"/>
      <c r="S477" s="211"/>
      <c r="T477" s="212"/>
      <c r="AT477" s="213" t="s">
        <v>179</v>
      </c>
      <c r="AU477" s="213" t="s">
        <v>81</v>
      </c>
      <c r="AV477" s="12" t="s">
        <v>81</v>
      </c>
      <c r="AW477" s="12" t="s">
        <v>34</v>
      </c>
      <c r="AX477" s="12" t="s">
        <v>73</v>
      </c>
      <c r="AY477" s="213" t="s">
        <v>168</v>
      </c>
    </row>
    <row r="478" spans="2:51" s="13" customFormat="1" ht="12">
      <c r="B478" s="214"/>
      <c r="C478" s="215"/>
      <c r="D478" s="200" t="s">
        <v>179</v>
      </c>
      <c r="E478" s="216" t="s">
        <v>21</v>
      </c>
      <c r="F478" s="217" t="s">
        <v>181</v>
      </c>
      <c r="G478" s="215"/>
      <c r="H478" s="218">
        <v>9.315</v>
      </c>
      <c r="I478" s="219"/>
      <c r="J478" s="215"/>
      <c r="K478" s="215"/>
      <c r="L478" s="220"/>
      <c r="M478" s="221"/>
      <c r="N478" s="222"/>
      <c r="O478" s="222"/>
      <c r="P478" s="222"/>
      <c r="Q478" s="222"/>
      <c r="R478" s="222"/>
      <c r="S478" s="222"/>
      <c r="T478" s="223"/>
      <c r="AT478" s="224" t="s">
        <v>179</v>
      </c>
      <c r="AU478" s="224" t="s">
        <v>81</v>
      </c>
      <c r="AV478" s="13" t="s">
        <v>89</v>
      </c>
      <c r="AW478" s="13" t="s">
        <v>34</v>
      </c>
      <c r="AX478" s="13" t="s">
        <v>73</v>
      </c>
      <c r="AY478" s="224" t="s">
        <v>168</v>
      </c>
    </row>
    <row r="479" spans="2:51" s="14" customFormat="1" ht="12">
      <c r="B479" s="225"/>
      <c r="C479" s="226"/>
      <c r="D479" s="200" t="s">
        <v>179</v>
      </c>
      <c r="E479" s="227" t="s">
        <v>21</v>
      </c>
      <c r="F479" s="228" t="s">
        <v>183</v>
      </c>
      <c r="G479" s="226"/>
      <c r="H479" s="229">
        <v>229.475</v>
      </c>
      <c r="I479" s="230"/>
      <c r="J479" s="226"/>
      <c r="K479" s="226"/>
      <c r="L479" s="231"/>
      <c r="M479" s="232"/>
      <c r="N479" s="233"/>
      <c r="O479" s="233"/>
      <c r="P479" s="233"/>
      <c r="Q479" s="233"/>
      <c r="R479" s="233"/>
      <c r="S479" s="233"/>
      <c r="T479" s="234"/>
      <c r="AT479" s="235" t="s">
        <v>179</v>
      </c>
      <c r="AU479" s="235" t="s">
        <v>81</v>
      </c>
      <c r="AV479" s="14" t="s">
        <v>175</v>
      </c>
      <c r="AW479" s="14" t="s">
        <v>34</v>
      </c>
      <c r="AX479" s="14" t="s">
        <v>79</v>
      </c>
      <c r="AY479" s="235" t="s">
        <v>168</v>
      </c>
    </row>
    <row r="480" spans="2:65" s="1" customFormat="1" ht="16.5" customHeight="1">
      <c r="B480" s="35"/>
      <c r="C480" s="246" t="s">
        <v>678</v>
      </c>
      <c r="D480" s="246" t="s">
        <v>471</v>
      </c>
      <c r="E480" s="247" t="s">
        <v>1140</v>
      </c>
      <c r="F480" s="248" t="s">
        <v>1141</v>
      </c>
      <c r="G480" s="249" t="s">
        <v>117</v>
      </c>
      <c r="H480" s="250">
        <v>252.423</v>
      </c>
      <c r="I480" s="251"/>
      <c r="J480" s="252">
        <f>ROUND(I480*H480,2)</f>
        <v>0</v>
      </c>
      <c r="K480" s="248" t="s">
        <v>21</v>
      </c>
      <c r="L480" s="253"/>
      <c r="M480" s="254" t="s">
        <v>21</v>
      </c>
      <c r="N480" s="255" t="s">
        <v>44</v>
      </c>
      <c r="O480" s="64"/>
      <c r="P480" s="196">
        <f>O480*H480</f>
        <v>0</v>
      </c>
      <c r="Q480" s="196">
        <v>0.00368</v>
      </c>
      <c r="R480" s="196">
        <f>Q480*H480</f>
        <v>0.9289166400000001</v>
      </c>
      <c r="S480" s="196">
        <v>0</v>
      </c>
      <c r="T480" s="197">
        <f>S480*H480</f>
        <v>0</v>
      </c>
      <c r="AR480" s="198" t="s">
        <v>357</v>
      </c>
      <c r="AT480" s="198" t="s">
        <v>471</v>
      </c>
      <c r="AU480" s="198" t="s">
        <v>81</v>
      </c>
      <c r="AY480" s="18" t="s">
        <v>168</v>
      </c>
      <c r="BE480" s="199">
        <f>IF(N480="základní",J480,0)</f>
        <v>0</v>
      </c>
      <c r="BF480" s="199">
        <f>IF(N480="snížená",J480,0)</f>
        <v>0</v>
      </c>
      <c r="BG480" s="199">
        <f>IF(N480="zákl. přenesená",J480,0)</f>
        <v>0</v>
      </c>
      <c r="BH480" s="199">
        <f>IF(N480="sníž. přenesená",J480,0)</f>
        <v>0</v>
      </c>
      <c r="BI480" s="199">
        <f>IF(N480="nulová",J480,0)</f>
        <v>0</v>
      </c>
      <c r="BJ480" s="18" t="s">
        <v>79</v>
      </c>
      <c r="BK480" s="199">
        <f>ROUND(I480*H480,2)</f>
        <v>0</v>
      </c>
      <c r="BL480" s="18" t="s">
        <v>263</v>
      </c>
      <c r="BM480" s="198" t="s">
        <v>1142</v>
      </c>
    </row>
    <row r="481" spans="2:47" s="1" customFormat="1" ht="68.25">
      <c r="B481" s="35"/>
      <c r="C481" s="36"/>
      <c r="D481" s="200" t="s">
        <v>309</v>
      </c>
      <c r="E481" s="36"/>
      <c r="F481" s="201" t="s">
        <v>1143</v>
      </c>
      <c r="G481" s="36"/>
      <c r="H481" s="36"/>
      <c r="I481" s="117"/>
      <c r="J481" s="36"/>
      <c r="K481" s="36"/>
      <c r="L481" s="39"/>
      <c r="M481" s="202"/>
      <c r="N481" s="64"/>
      <c r="O481" s="64"/>
      <c r="P481" s="64"/>
      <c r="Q481" s="64"/>
      <c r="R481" s="64"/>
      <c r="S481" s="64"/>
      <c r="T481" s="65"/>
      <c r="AT481" s="18" t="s">
        <v>309</v>
      </c>
      <c r="AU481" s="18" t="s">
        <v>81</v>
      </c>
    </row>
    <row r="482" spans="2:51" s="12" customFormat="1" ht="12">
      <c r="B482" s="203"/>
      <c r="C482" s="204"/>
      <c r="D482" s="200" t="s">
        <v>179</v>
      </c>
      <c r="E482" s="204"/>
      <c r="F482" s="206" t="s">
        <v>1144</v>
      </c>
      <c r="G482" s="204"/>
      <c r="H482" s="207">
        <v>252.423</v>
      </c>
      <c r="I482" s="208"/>
      <c r="J482" s="204"/>
      <c r="K482" s="204"/>
      <c r="L482" s="209"/>
      <c r="M482" s="210"/>
      <c r="N482" s="211"/>
      <c r="O482" s="211"/>
      <c r="P482" s="211"/>
      <c r="Q482" s="211"/>
      <c r="R482" s="211"/>
      <c r="S482" s="211"/>
      <c r="T482" s="212"/>
      <c r="AT482" s="213" t="s">
        <v>179</v>
      </c>
      <c r="AU482" s="213" t="s">
        <v>81</v>
      </c>
      <c r="AV482" s="12" t="s">
        <v>81</v>
      </c>
      <c r="AW482" s="12" t="s">
        <v>4</v>
      </c>
      <c r="AX482" s="12" t="s">
        <v>79</v>
      </c>
      <c r="AY482" s="213" t="s">
        <v>168</v>
      </c>
    </row>
    <row r="483" spans="2:65" s="1" customFormat="1" ht="16.5" customHeight="1">
      <c r="B483" s="35"/>
      <c r="C483" s="187" t="s">
        <v>684</v>
      </c>
      <c r="D483" s="187" t="s">
        <v>170</v>
      </c>
      <c r="E483" s="188" t="s">
        <v>1145</v>
      </c>
      <c r="F483" s="189" t="s">
        <v>1146</v>
      </c>
      <c r="G483" s="190" t="s">
        <v>121</v>
      </c>
      <c r="H483" s="191">
        <v>172.106</v>
      </c>
      <c r="I483" s="192"/>
      <c r="J483" s="193">
        <f>ROUND(I483*H483,2)</f>
        <v>0</v>
      </c>
      <c r="K483" s="189" t="s">
        <v>198</v>
      </c>
      <c r="L483" s="39"/>
      <c r="M483" s="194" t="s">
        <v>21</v>
      </c>
      <c r="N483" s="195" t="s">
        <v>44</v>
      </c>
      <c r="O483" s="64"/>
      <c r="P483" s="196">
        <f>O483*H483</f>
        <v>0</v>
      </c>
      <c r="Q483" s="196">
        <v>2E-05</v>
      </c>
      <c r="R483" s="196">
        <f>Q483*H483</f>
        <v>0.0034421200000000003</v>
      </c>
      <c r="S483" s="196">
        <v>0</v>
      </c>
      <c r="T483" s="197">
        <f>S483*H483</f>
        <v>0</v>
      </c>
      <c r="AR483" s="198" t="s">
        <v>263</v>
      </c>
      <c r="AT483" s="198" t="s">
        <v>170</v>
      </c>
      <c r="AU483" s="198" t="s">
        <v>81</v>
      </c>
      <c r="AY483" s="18" t="s">
        <v>168</v>
      </c>
      <c r="BE483" s="199">
        <f>IF(N483="základní",J483,0)</f>
        <v>0</v>
      </c>
      <c r="BF483" s="199">
        <f>IF(N483="snížená",J483,0)</f>
        <v>0</v>
      </c>
      <c r="BG483" s="199">
        <f>IF(N483="zákl. přenesená",J483,0)</f>
        <v>0</v>
      </c>
      <c r="BH483" s="199">
        <f>IF(N483="sníž. přenesená",J483,0)</f>
        <v>0</v>
      </c>
      <c r="BI483" s="199">
        <f>IF(N483="nulová",J483,0)</f>
        <v>0</v>
      </c>
      <c r="BJ483" s="18" t="s">
        <v>79</v>
      </c>
      <c r="BK483" s="199">
        <f>ROUND(I483*H483,2)</f>
        <v>0</v>
      </c>
      <c r="BL483" s="18" t="s">
        <v>263</v>
      </c>
      <c r="BM483" s="198" t="s">
        <v>1147</v>
      </c>
    </row>
    <row r="484" spans="2:51" s="12" customFormat="1" ht="12">
      <c r="B484" s="203"/>
      <c r="C484" s="204"/>
      <c r="D484" s="200" t="s">
        <v>179</v>
      </c>
      <c r="E484" s="205" t="s">
        <v>21</v>
      </c>
      <c r="F484" s="206" t="s">
        <v>1148</v>
      </c>
      <c r="G484" s="204"/>
      <c r="H484" s="207">
        <v>172.106</v>
      </c>
      <c r="I484" s="208"/>
      <c r="J484" s="204"/>
      <c r="K484" s="204"/>
      <c r="L484" s="209"/>
      <c r="M484" s="210"/>
      <c r="N484" s="211"/>
      <c r="O484" s="211"/>
      <c r="P484" s="211"/>
      <c r="Q484" s="211"/>
      <c r="R484" s="211"/>
      <c r="S484" s="211"/>
      <c r="T484" s="212"/>
      <c r="AT484" s="213" t="s">
        <v>179</v>
      </c>
      <c r="AU484" s="213" t="s">
        <v>81</v>
      </c>
      <c r="AV484" s="12" t="s">
        <v>81</v>
      </c>
      <c r="AW484" s="12" t="s">
        <v>34</v>
      </c>
      <c r="AX484" s="12" t="s">
        <v>73</v>
      </c>
      <c r="AY484" s="213" t="s">
        <v>168</v>
      </c>
    </row>
    <row r="485" spans="2:51" s="13" customFormat="1" ht="12">
      <c r="B485" s="214"/>
      <c r="C485" s="215"/>
      <c r="D485" s="200" t="s">
        <v>179</v>
      </c>
      <c r="E485" s="216" t="s">
        <v>21</v>
      </c>
      <c r="F485" s="217" t="s">
        <v>181</v>
      </c>
      <c r="G485" s="215"/>
      <c r="H485" s="218">
        <v>172.106</v>
      </c>
      <c r="I485" s="219"/>
      <c r="J485" s="215"/>
      <c r="K485" s="215"/>
      <c r="L485" s="220"/>
      <c r="M485" s="221"/>
      <c r="N485" s="222"/>
      <c r="O485" s="222"/>
      <c r="P485" s="222"/>
      <c r="Q485" s="222"/>
      <c r="R485" s="222"/>
      <c r="S485" s="222"/>
      <c r="T485" s="223"/>
      <c r="AT485" s="224" t="s">
        <v>179</v>
      </c>
      <c r="AU485" s="224" t="s">
        <v>81</v>
      </c>
      <c r="AV485" s="13" t="s">
        <v>89</v>
      </c>
      <c r="AW485" s="13" t="s">
        <v>34</v>
      </c>
      <c r="AX485" s="13" t="s">
        <v>79</v>
      </c>
      <c r="AY485" s="224" t="s">
        <v>168</v>
      </c>
    </row>
    <row r="486" spans="2:65" s="1" customFormat="1" ht="16.5" customHeight="1">
      <c r="B486" s="35"/>
      <c r="C486" s="187" t="s">
        <v>689</v>
      </c>
      <c r="D486" s="187" t="s">
        <v>170</v>
      </c>
      <c r="E486" s="188" t="s">
        <v>1149</v>
      </c>
      <c r="F486" s="189" t="s">
        <v>1150</v>
      </c>
      <c r="G486" s="190" t="s">
        <v>121</v>
      </c>
      <c r="H486" s="191">
        <v>39.563</v>
      </c>
      <c r="I486" s="192"/>
      <c r="J486" s="193">
        <f>ROUND(I486*H486,2)</f>
        <v>0</v>
      </c>
      <c r="K486" s="189" t="s">
        <v>198</v>
      </c>
      <c r="L486" s="39"/>
      <c r="M486" s="194" t="s">
        <v>21</v>
      </c>
      <c r="N486" s="195" t="s">
        <v>44</v>
      </c>
      <c r="O486" s="64"/>
      <c r="P486" s="196">
        <f>O486*H486</f>
        <v>0</v>
      </c>
      <c r="Q486" s="196">
        <v>0</v>
      </c>
      <c r="R486" s="196">
        <f>Q486*H486</f>
        <v>0</v>
      </c>
      <c r="S486" s="196">
        <v>0.003</v>
      </c>
      <c r="T486" s="197">
        <f>S486*H486</f>
        <v>0.118689</v>
      </c>
      <c r="AR486" s="198" t="s">
        <v>263</v>
      </c>
      <c r="AT486" s="198" t="s">
        <v>170</v>
      </c>
      <c r="AU486" s="198" t="s">
        <v>81</v>
      </c>
      <c r="AY486" s="18" t="s">
        <v>168</v>
      </c>
      <c r="BE486" s="199">
        <f>IF(N486="základní",J486,0)</f>
        <v>0</v>
      </c>
      <c r="BF486" s="199">
        <f>IF(N486="snížená",J486,0)</f>
        <v>0</v>
      </c>
      <c r="BG486" s="199">
        <f>IF(N486="zákl. přenesená",J486,0)</f>
        <v>0</v>
      </c>
      <c r="BH486" s="199">
        <f>IF(N486="sníž. přenesená",J486,0)</f>
        <v>0</v>
      </c>
      <c r="BI486" s="199">
        <f>IF(N486="nulová",J486,0)</f>
        <v>0</v>
      </c>
      <c r="BJ486" s="18" t="s">
        <v>79</v>
      </c>
      <c r="BK486" s="199">
        <f>ROUND(I486*H486,2)</f>
        <v>0</v>
      </c>
      <c r="BL486" s="18" t="s">
        <v>263</v>
      </c>
      <c r="BM486" s="198" t="s">
        <v>1151</v>
      </c>
    </row>
    <row r="487" spans="2:51" s="15" customFormat="1" ht="12">
      <c r="B487" s="236"/>
      <c r="C487" s="237"/>
      <c r="D487" s="200" t="s">
        <v>179</v>
      </c>
      <c r="E487" s="238" t="s">
        <v>21</v>
      </c>
      <c r="F487" s="239" t="s">
        <v>1048</v>
      </c>
      <c r="G487" s="237"/>
      <c r="H487" s="238" t="s">
        <v>21</v>
      </c>
      <c r="I487" s="240"/>
      <c r="J487" s="237"/>
      <c r="K487" s="237"/>
      <c r="L487" s="241"/>
      <c r="M487" s="242"/>
      <c r="N487" s="243"/>
      <c r="O487" s="243"/>
      <c r="P487" s="243"/>
      <c r="Q487" s="243"/>
      <c r="R487" s="243"/>
      <c r="S487" s="243"/>
      <c r="T487" s="244"/>
      <c r="AT487" s="245" t="s">
        <v>179</v>
      </c>
      <c r="AU487" s="245" t="s">
        <v>81</v>
      </c>
      <c r="AV487" s="15" t="s">
        <v>79</v>
      </c>
      <c r="AW487" s="15" t="s">
        <v>34</v>
      </c>
      <c r="AX487" s="15" t="s">
        <v>73</v>
      </c>
      <c r="AY487" s="245" t="s">
        <v>168</v>
      </c>
    </row>
    <row r="488" spans="2:51" s="15" customFormat="1" ht="12">
      <c r="B488" s="236"/>
      <c r="C488" s="237"/>
      <c r="D488" s="200" t="s">
        <v>179</v>
      </c>
      <c r="E488" s="238" t="s">
        <v>21</v>
      </c>
      <c r="F488" s="239" t="s">
        <v>1123</v>
      </c>
      <c r="G488" s="237"/>
      <c r="H488" s="238" t="s">
        <v>21</v>
      </c>
      <c r="I488" s="240"/>
      <c r="J488" s="237"/>
      <c r="K488" s="237"/>
      <c r="L488" s="241"/>
      <c r="M488" s="242"/>
      <c r="N488" s="243"/>
      <c r="O488" s="243"/>
      <c r="P488" s="243"/>
      <c r="Q488" s="243"/>
      <c r="R488" s="243"/>
      <c r="S488" s="243"/>
      <c r="T488" s="244"/>
      <c r="AT488" s="245" t="s">
        <v>179</v>
      </c>
      <c r="AU488" s="245" t="s">
        <v>81</v>
      </c>
      <c r="AV488" s="15" t="s">
        <v>79</v>
      </c>
      <c r="AW488" s="15" t="s">
        <v>34</v>
      </c>
      <c r="AX488" s="15" t="s">
        <v>73</v>
      </c>
      <c r="AY488" s="245" t="s">
        <v>168</v>
      </c>
    </row>
    <row r="489" spans="2:51" s="12" customFormat="1" ht="12">
      <c r="B489" s="203"/>
      <c r="C489" s="204"/>
      <c r="D489" s="200" t="s">
        <v>179</v>
      </c>
      <c r="E489" s="205" t="s">
        <v>21</v>
      </c>
      <c r="F489" s="206" t="s">
        <v>1152</v>
      </c>
      <c r="G489" s="204"/>
      <c r="H489" s="207">
        <v>34.563</v>
      </c>
      <c r="I489" s="208"/>
      <c r="J489" s="204"/>
      <c r="K489" s="204"/>
      <c r="L489" s="209"/>
      <c r="M489" s="210"/>
      <c r="N489" s="211"/>
      <c r="O489" s="211"/>
      <c r="P489" s="211"/>
      <c r="Q489" s="211"/>
      <c r="R489" s="211"/>
      <c r="S489" s="211"/>
      <c r="T489" s="212"/>
      <c r="AT489" s="213" t="s">
        <v>179</v>
      </c>
      <c r="AU489" s="213" t="s">
        <v>81</v>
      </c>
      <c r="AV489" s="12" t="s">
        <v>81</v>
      </c>
      <c r="AW489" s="12" t="s">
        <v>34</v>
      </c>
      <c r="AX489" s="12" t="s">
        <v>73</v>
      </c>
      <c r="AY489" s="213" t="s">
        <v>168</v>
      </c>
    </row>
    <row r="490" spans="2:51" s="13" customFormat="1" ht="12">
      <c r="B490" s="214"/>
      <c r="C490" s="215"/>
      <c r="D490" s="200" t="s">
        <v>179</v>
      </c>
      <c r="E490" s="216" t="s">
        <v>21</v>
      </c>
      <c r="F490" s="217" t="s">
        <v>181</v>
      </c>
      <c r="G490" s="215"/>
      <c r="H490" s="218">
        <v>34.563</v>
      </c>
      <c r="I490" s="219"/>
      <c r="J490" s="215"/>
      <c r="K490" s="215"/>
      <c r="L490" s="220"/>
      <c r="M490" s="221"/>
      <c r="N490" s="222"/>
      <c r="O490" s="222"/>
      <c r="P490" s="222"/>
      <c r="Q490" s="222"/>
      <c r="R490" s="222"/>
      <c r="S490" s="222"/>
      <c r="T490" s="223"/>
      <c r="AT490" s="224" t="s">
        <v>179</v>
      </c>
      <c r="AU490" s="224" t="s">
        <v>81</v>
      </c>
      <c r="AV490" s="13" t="s">
        <v>89</v>
      </c>
      <c r="AW490" s="13" t="s">
        <v>34</v>
      </c>
      <c r="AX490" s="13" t="s">
        <v>73</v>
      </c>
      <c r="AY490" s="224" t="s">
        <v>168</v>
      </c>
    </row>
    <row r="491" spans="2:51" s="12" customFormat="1" ht="12">
      <c r="B491" s="203"/>
      <c r="C491" s="204"/>
      <c r="D491" s="200" t="s">
        <v>179</v>
      </c>
      <c r="E491" s="205" t="s">
        <v>21</v>
      </c>
      <c r="F491" s="206" t="s">
        <v>202</v>
      </c>
      <c r="G491" s="204"/>
      <c r="H491" s="207">
        <v>5</v>
      </c>
      <c r="I491" s="208"/>
      <c r="J491" s="204"/>
      <c r="K491" s="204"/>
      <c r="L491" s="209"/>
      <c r="M491" s="210"/>
      <c r="N491" s="211"/>
      <c r="O491" s="211"/>
      <c r="P491" s="211"/>
      <c r="Q491" s="211"/>
      <c r="R491" s="211"/>
      <c r="S491" s="211"/>
      <c r="T491" s="212"/>
      <c r="AT491" s="213" t="s">
        <v>179</v>
      </c>
      <c r="AU491" s="213" t="s">
        <v>81</v>
      </c>
      <c r="AV491" s="12" t="s">
        <v>81</v>
      </c>
      <c r="AW491" s="12" t="s">
        <v>34</v>
      </c>
      <c r="AX491" s="12" t="s">
        <v>73</v>
      </c>
      <c r="AY491" s="213" t="s">
        <v>168</v>
      </c>
    </row>
    <row r="492" spans="2:51" s="14" customFormat="1" ht="12">
      <c r="B492" s="225"/>
      <c r="C492" s="226"/>
      <c r="D492" s="200" t="s">
        <v>179</v>
      </c>
      <c r="E492" s="227" t="s">
        <v>21</v>
      </c>
      <c r="F492" s="228" t="s">
        <v>183</v>
      </c>
      <c r="G492" s="226"/>
      <c r="H492" s="229">
        <v>39.563</v>
      </c>
      <c r="I492" s="230"/>
      <c r="J492" s="226"/>
      <c r="K492" s="226"/>
      <c r="L492" s="231"/>
      <c r="M492" s="232"/>
      <c r="N492" s="233"/>
      <c r="O492" s="233"/>
      <c r="P492" s="233"/>
      <c r="Q492" s="233"/>
      <c r="R492" s="233"/>
      <c r="S492" s="233"/>
      <c r="T492" s="234"/>
      <c r="AT492" s="235" t="s">
        <v>179</v>
      </c>
      <c r="AU492" s="235" t="s">
        <v>81</v>
      </c>
      <c r="AV492" s="14" t="s">
        <v>175</v>
      </c>
      <c r="AW492" s="14" t="s">
        <v>34</v>
      </c>
      <c r="AX492" s="14" t="s">
        <v>79</v>
      </c>
      <c r="AY492" s="235" t="s">
        <v>168</v>
      </c>
    </row>
    <row r="493" spans="2:65" s="1" customFormat="1" ht="16.5" customHeight="1">
      <c r="B493" s="35"/>
      <c r="C493" s="187" t="s">
        <v>693</v>
      </c>
      <c r="D493" s="187" t="s">
        <v>170</v>
      </c>
      <c r="E493" s="188" t="s">
        <v>1153</v>
      </c>
      <c r="F493" s="189" t="s">
        <v>1154</v>
      </c>
      <c r="G493" s="190" t="s">
        <v>121</v>
      </c>
      <c r="H493" s="191">
        <v>143.5</v>
      </c>
      <c r="I493" s="192"/>
      <c r="J493" s="193">
        <f>ROUND(I493*H493,2)</f>
        <v>0</v>
      </c>
      <c r="K493" s="189" t="s">
        <v>198</v>
      </c>
      <c r="L493" s="39"/>
      <c r="M493" s="194" t="s">
        <v>21</v>
      </c>
      <c r="N493" s="195" t="s">
        <v>44</v>
      </c>
      <c r="O493" s="64"/>
      <c r="P493" s="196">
        <f>O493*H493</f>
        <v>0</v>
      </c>
      <c r="Q493" s="196">
        <v>0.00011</v>
      </c>
      <c r="R493" s="196">
        <f>Q493*H493</f>
        <v>0.015785</v>
      </c>
      <c r="S493" s="196">
        <v>0</v>
      </c>
      <c r="T493" s="197">
        <f>S493*H493</f>
        <v>0</v>
      </c>
      <c r="AR493" s="198" t="s">
        <v>263</v>
      </c>
      <c r="AT493" s="198" t="s">
        <v>170</v>
      </c>
      <c r="AU493" s="198" t="s">
        <v>81</v>
      </c>
      <c r="AY493" s="18" t="s">
        <v>168</v>
      </c>
      <c r="BE493" s="199">
        <f>IF(N493="základní",J493,0)</f>
        <v>0</v>
      </c>
      <c r="BF493" s="199">
        <f>IF(N493="snížená",J493,0)</f>
        <v>0</v>
      </c>
      <c r="BG493" s="199">
        <f>IF(N493="zákl. přenesená",J493,0)</f>
        <v>0</v>
      </c>
      <c r="BH493" s="199">
        <f>IF(N493="sníž. přenesená",J493,0)</f>
        <v>0</v>
      </c>
      <c r="BI493" s="199">
        <f>IF(N493="nulová",J493,0)</f>
        <v>0</v>
      </c>
      <c r="BJ493" s="18" t="s">
        <v>79</v>
      </c>
      <c r="BK493" s="199">
        <f>ROUND(I493*H493,2)</f>
        <v>0</v>
      </c>
      <c r="BL493" s="18" t="s">
        <v>263</v>
      </c>
      <c r="BM493" s="198" t="s">
        <v>1155</v>
      </c>
    </row>
    <row r="494" spans="2:51" s="15" customFormat="1" ht="12">
      <c r="B494" s="236"/>
      <c r="C494" s="237"/>
      <c r="D494" s="200" t="s">
        <v>179</v>
      </c>
      <c r="E494" s="238" t="s">
        <v>21</v>
      </c>
      <c r="F494" s="239" t="s">
        <v>1156</v>
      </c>
      <c r="G494" s="237"/>
      <c r="H494" s="238" t="s">
        <v>21</v>
      </c>
      <c r="I494" s="240"/>
      <c r="J494" s="237"/>
      <c r="K494" s="237"/>
      <c r="L494" s="241"/>
      <c r="M494" s="242"/>
      <c r="N494" s="243"/>
      <c r="O494" s="243"/>
      <c r="P494" s="243"/>
      <c r="Q494" s="243"/>
      <c r="R494" s="243"/>
      <c r="S494" s="243"/>
      <c r="T494" s="244"/>
      <c r="AT494" s="245" t="s">
        <v>179</v>
      </c>
      <c r="AU494" s="245" t="s">
        <v>81</v>
      </c>
      <c r="AV494" s="15" t="s">
        <v>79</v>
      </c>
      <c r="AW494" s="15" t="s">
        <v>34</v>
      </c>
      <c r="AX494" s="15" t="s">
        <v>73</v>
      </c>
      <c r="AY494" s="245" t="s">
        <v>168</v>
      </c>
    </row>
    <row r="495" spans="2:51" s="12" customFormat="1" ht="12">
      <c r="B495" s="203"/>
      <c r="C495" s="204"/>
      <c r="D495" s="200" t="s">
        <v>179</v>
      </c>
      <c r="E495" s="205" t="s">
        <v>21</v>
      </c>
      <c r="F495" s="206" t="s">
        <v>1098</v>
      </c>
      <c r="G495" s="204"/>
      <c r="H495" s="207">
        <v>122.5</v>
      </c>
      <c r="I495" s="208"/>
      <c r="J495" s="204"/>
      <c r="K495" s="204"/>
      <c r="L495" s="209"/>
      <c r="M495" s="210"/>
      <c r="N495" s="211"/>
      <c r="O495" s="211"/>
      <c r="P495" s="211"/>
      <c r="Q495" s="211"/>
      <c r="R495" s="211"/>
      <c r="S495" s="211"/>
      <c r="T495" s="212"/>
      <c r="AT495" s="213" t="s">
        <v>179</v>
      </c>
      <c r="AU495" s="213" t="s">
        <v>81</v>
      </c>
      <c r="AV495" s="12" t="s">
        <v>81</v>
      </c>
      <c r="AW495" s="12" t="s">
        <v>34</v>
      </c>
      <c r="AX495" s="12" t="s">
        <v>73</v>
      </c>
      <c r="AY495" s="213" t="s">
        <v>168</v>
      </c>
    </row>
    <row r="496" spans="2:51" s="12" customFormat="1" ht="12">
      <c r="B496" s="203"/>
      <c r="C496" s="204"/>
      <c r="D496" s="200" t="s">
        <v>179</v>
      </c>
      <c r="E496" s="205" t="s">
        <v>21</v>
      </c>
      <c r="F496" s="206" t="s">
        <v>1099</v>
      </c>
      <c r="G496" s="204"/>
      <c r="H496" s="207">
        <v>21</v>
      </c>
      <c r="I496" s="208"/>
      <c r="J496" s="204"/>
      <c r="K496" s="204"/>
      <c r="L496" s="209"/>
      <c r="M496" s="210"/>
      <c r="N496" s="211"/>
      <c r="O496" s="211"/>
      <c r="P496" s="211"/>
      <c r="Q496" s="211"/>
      <c r="R496" s="211"/>
      <c r="S496" s="211"/>
      <c r="T496" s="212"/>
      <c r="AT496" s="213" t="s">
        <v>179</v>
      </c>
      <c r="AU496" s="213" t="s">
        <v>81</v>
      </c>
      <c r="AV496" s="12" t="s">
        <v>81</v>
      </c>
      <c r="AW496" s="12" t="s">
        <v>34</v>
      </c>
      <c r="AX496" s="12" t="s">
        <v>73</v>
      </c>
      <c r="AY496" s="213" t="s">
        <v>168</v>
      </c>
    </row>
    <row r="497" spans="2:51" s="13" customFormat="1" ht="12">
      <c r="B497" s="214"/>
      <c r="C497" s="215"/>
      <c r="D497" s="200" t="s">
        <v>179</v>
      </c>
      <c r="E497" s="216" t="s">
        <v>21</v>
      </c>
      <c r="F497" s="217" t="s">
        <v>181</v>
      </c>
      <c r="G497" s="215"/>
      <c r="H497" s="218">
        <v>143.5</v>
      </c>
      <c r="I497" s="219"/>
      <c r="J497" s="215"/>
      <c r="K497" s="215"/>
      <c r="L497" s="220"/>
      <c r="M497" s="221"/>
      <c r="N497" s="222"/>
      <c r="O497" s="222"/>
      <c r="P497" s="222"/>
      <c r="Q497" s="222"/>
      <c r="R497" s="222"/>
      <c r="S497" s="222"/>
      <c r="T497" s="223"/>
      <c r="AT497" s="224" t="s">
        <v>179</v>
      </c>
      <c r="AU497" s="224" t="s">
        <v>81</v>
      </c>
      <c r="AV497" s="13" t="s">
        <v>89</v>
      </c>
      <c r="AW497" s="13" t="s">
        <v>34</v>
      </c>
      <c r="AX497" s="13" t="s">
        <v>79</v>
      </c>
      <c r="AY497" s="224" t="s">
        <v>168</v>
      </c>
    </row>
    <row r="498" spans="2:65" s="1" customFormat="1" ht="16.5" customHeight="1">
      <c r="B498" s="35"/>
      <c r="C498" s="246" t="s">
        <v>699</v>
      </c>
      <c r="D498" s="246" t="s">
        <v>471</v>
      </c>
      <c r="E498" s="247" t="s">
        <v>1140</v>
      </c>
      <c r="F498" s="248" t="s">
        <v>1141</v>
      </c>
      <c r="G498" s="249" t="s">
        <v>117</v>
      </c>
      <c r="H498" s="250">
        <v>36.575</v>
      </c>
      <c r="I498" s="251"/>
      <c r="J498" s="252">
        <f>ROUND(I498*H498,2)</f>
        <v>0</v>
      </c>
      <c r="K498" s="248" t="s">
        <v>21</v>
      </c>
      <c r="L498" s="253"/>
      <c r="M498" s="254" t="s">
        <v>21</v>
      </c>
      <c r="N498" s="255" t="s">
        <v>44</v>
      </c>
      <c r="O498" s="64"/>
      <c r="P498" s="196">
        <f>O498*H498</f>
        <v>0</v>
      </c>
      <c r="Q498" s="196">
        <v>0.00368</v>
      </c>
      <c r="R498" s="196">
        <f>Q498*H498</f>
        <v>0.13459600000000002</v>
      </c>
      <c r="S498" s="196">
        <v>0</v>
      </c>
      <c r="T498" s="197">
        <f>S498*H498</f>
        <v>0</v>
      </c>
      <c r="AR498" s="198" t="s">
        <v>357</v>
      </c>
      <c r="AT498" s="198" t="s">
        <v>471</v>
      </c>
      <c r="AU498" s="198" t="s">
        <v>81</v>
      </c>
      <c r="AY498" s="18" t="s">
        <v>168</v>
      </c>
      <c r="BE498" s="199">
        <f>IF(N498="základní",J498,0)</f>
        <v>0</v>
      </c>
      <c r="BF498" s="199">
        <f>IF(N498="snížená",J498,0)</f>
        <v>0</v>
      </c>
      <c r="BG498" s="199">
        <f>IF(N498="zákl. přenesená",J498,0)</f>
        <v>0</v>
      </c>
      <c r="BH498" s="199">
        <f>IF(N498="sníž. přenesená",J498,0)</f>
        <v>0</v>
      </c>
      <c r="BI498" s="199">
        <f>IF(N498="nulová",J498,0)</f>
        <v>0</v>
      </c>
      <c r="BJ498" s="18" t="s">
        <v>79</v>
      </c>
      <c r="BK498" s="199">
        <f>ROUND(I498*H498,2)</f>
        <v>0</v>
      </c>
      <c r="BL498" s="18" t="s">
        <v>263</v>
      </c>
      <c r="BM498" s="198" t="s">
        <v>1157</v>
      </c>
    </row>
    <row r="499" spans="2:47" s="1" customFormat="1" ht="19.5">
      <c r="B499" s="35"/>
      <c r="C499" s="36"/>
      <c r="D499" s="200" t="s">
        <v>309</v>
      </c>
      <c r="E499" s="36"/>
      <c r="F499" s="201" t="s">
        <v>1158</v>
      </c>
      <c r="G499" s="36"/>
      <c r="H499" s="36"/>
      <c r="I499" s="117"/>
      <c r="J499" s="36"/>
      <c r="K499" s="36"/>
      <c r="L499" s="39"/>
      <c r="M499" s="202"/>
      <c r="N499" s="64"/>
      <c r="O499" s="64"/>
      <c r="P499" s="64"/>
      <c r="Q499" s="64"/>
      <c r="R499" s="64"/>
      <c r="S499" s="64"/>
      <c r="T499" s="65"/>
      <c r="AT499" s="18" t="s">
        <v>309</v>
      </c>
      <c r="AU499" s="18" t="s">
        <v>81</v>
      </c>
    </row>
    <row r="500" spans="2:51" s="15" customFormat="1" ht="12">
      <c r="B500" s="236"/>
      <c r="C500" s="237"/>
      <c r="D500" s="200" t="s">
        <v>179</v>
      </c>
      <c r="E500" s="238" t="s">
        <v>21</v>
      </c>
      <c r="F500" s="239" t="s">
        <v>1156</v>
      </c>
      <c r="G500" s="237"/>
      <c r="H500" s="238" t="s">
        <v>21</v>
      </c>
      <c r="I500" s="240"/>
      <c r="J500" s="237"/>
      <c r="K500" s="237"/>
      <c r="L500" s="241"/>
      <c r="M500" s="242"/>
      <c r="N500" s="243"/>
      <c r="O500" s="243"/>
      <c r="P500" s="243"/>
      <c r="Q500" s="243"/>
      <c r="R500" s="243"/>
      <c r="S500" s="243"/>
      <c r="T500" s="244"/>
      <c r="AT500" s="245" t="s">
        <v>179</v>
      </c>
      <c r="AU500" s="245" t="s">
        <v>81</v>
      </c>
      <c r="AV500" s="15" t="s">
        <v>79</v>
      </c>
      <c r="AW500" s="15" t="s">
        <v>34</v>
      </c>
      <c r="AX500" s="15" t="s">
        <v>73</v>
      </c>
      <c r="AY500" s="245" t="s">
        <v>168</v>
      </c>
    </row>
    <row r="501" spans="2:51" s="12" customFormat="1" ht="12">
      <c r="B501" s="203"/>
      <c r="C501" s="204"/>
      <c r="D501" s="200" t="s">
        <v>179</v>
      </c>
      <c r="E501" s="205" t="s">
        <v>21</v>
      </c>
      <c r="F501" s="206" t="s">
        <v>1159</v>
      </c>
      <c r="G501" s="204"/>
      <c r="H501" s="207">
        <v>30.625</v>
      </c>
      <c r="I501" s="208"/>
      <c r="J501" s="204"/>
      <c r="K501" s="204"/>
      <c r="L501" s="209"/>
      <c r="M501" s="210"/>
      <c r="N501" s="211"/>
      <c r="O501" s="211"/>
      <c r="P501" s="211"/>
      <c r="Q501" s="211"/>
      <c r="R501" s="211"/>
      <c r="S501" s="211"/>
      <c r="T501" s="212"/>
      <c r="AT501" s="213" t="s">
        <v>179</v>
      </c>
      <c r="AU501" s="213" t="s">
        <v>81</v>
      </c>
      <c r="AV501" s="12" t="s">
        <v>81</v>
      </c>
      <c r="AW501" s="12" t="s">
        <v>34</v>
      </c>
      <c r="AX501" s="12" t="s">
        <v>73</v>
      </c>
      <c r="AY501" s="213" t="s">
        <v>168</v>
      </c>
    </row>
    <row r="502" spans="2:51" s="12" customFormat="1" ht="12">
      <c r="B502" s="203"/>
      <c r="C502" s="204"/>
      <c r="D502" s="200" t="s">
        <v>179</v>
      </c>
      <c r="E502" s="205" t="s">
        <v>21</v>
      </c>
      <c r="F502" s="206" t="s">
        <v>1160</v>
      </c>
      <c r="G502" s="204"/>
      <c r="H502" s="207">
        <v>2.625</v>
      </c>
      <c r="I502" s="208"/>
      <c r="J502" s="204"/>
      <c r="K502" s="204"/>
      <c r="L502" s="209"/>
      <c r="M502" s="210"/>
      <c r="N502" s="211"/>
      <c r="O502" s="211"/>
      <c r="P502" s="211"/>
      <c r="Q502" s="211"/>
      <c r="R502" s="211"/>
      <c r="S502" s="211"/>
      <c r="T502" s="212"/>
      <c r="AT502" s="213" t="s">
        <v>179</v>
      </c>
      <c r="AU502" s="213" t="s">
        <v>81</v>
      </c>
      <c r="AV502" s="12" t="s">
        <v>81</v>
      </c>
      <c r="AW502" s="12" t="s">
        <v>34</v>
      </c>
      <c r="AX502" s="12" t="s">
        <v>73</v>
      </c>
      <c r="AY502" s="213" t="s">
        <v>168</v>
      </c>
    </row>
    <row r="503" spans="2:51" s="13" customFormat="1" ht="12">
      <c r="B503" s="214"/>
      <c r="C503" s="215"/>
      <c r="D503" s="200" t="s">
        <v>179</v>
      </c>
      <c r="E503" s="216" t="s">
        <v>21</v>
      </c>
      <c r="F503" s="217" t="s">
        <v>181</v>
      </c>
      <c r="G503" s="215"/>
      <c r="H503" s="218">
        <v>33.25</v>
      </c>
      <c r="I503" s="219"/>
      <c r="J503" s="215"/>
      <c r="K503" s="215"/>
      <c r="L503" s="220"/>
      <c r="M503" s="221"/>
      <c r="N503" s="222"/>
      <c r="O503" s="222"/>
      <c r="P503" s="222"/>
      <c r="Q503" s="222"/>
      <c r="R503" s="222"/>
      <c r="S503" s="222"/>
      <c r="T503" s="223"/>
      <c r="AT503" s="224" t="s">
        <v>179</v>
      </c>
      <c r="AU503" s="224" t="s">
        <v>81</v>
      </c>
      <c r="AV503" s="13" t="s">
        <v>89</v>
      </c>
      <c r="AW503" s="13" t="s">
        <v>34</v>
      </c>
      <c r="AX503" s="13" t="s">
        <v>79</v>
      </c>
      <c r="AY503" s="224" t="s">
        <v>168</v>
      </c>
    </row>
    <row r="504" spans="2:51" s="12" customFormat="1" ht="12">
      <c r="B504" s="203"/>
      <c r="C504" s="204"/>
      <c r="D504" s="200" t="s">
        <v>179</v>
      </c>
      <c r="E504" s="204"/>
      <c r="F504" s="206" t="s">
        <v>1161</v>
      </c>
      <c r="G504" s="204"/>
      <c r="H504" s="207">
        <v>36.575</v>
      </c>
      <c r="I504" s="208"/>
      <c r="J504" s="204"/>
      <c r="K504" s="204"/>
      <c r="L504" s="209"/>
      <c r="M504" s="210"/>
      <c r="N504" s="211"/>
      <c r="O504" s="211"/>
      <c r="P504" s="211"/>
      <c r="Q504" s="211"/>
      <c r="R504" s="211"/>
      <c r="S504" s="211"/>
      <c r="T504" s="212"/>
      <c r="AT504" s="213" t="s">
        <v>179</v>
      </c>
      <c r="AU504" s="213" t="s">
        <v>81</v>
      </c>
      <c r="AV504" s="12" t="s">
        <v>81</v>
      </c>
      <c r="AW504" s="12" t="s">
        <v>4</v>
      </c>
      <c r="AX504" s="12" t="s">
        <v>79</v>
      </c>
      <c r="AY504" s="213" t="s">
        <v>168</v>
      </c>
    </row>
    <row r="505" spans="2:65" s="1" customFormat="1" ht="16.5" customHeight="1">
      <c r="B505" s="35"/>
      <c r="C505" s="187" t="s">
        <v>705</v>
      </c>
      <c r="D505" s="187" t="s">
        <v>170</v>
      </c>
      <c r="E505" s="188" t="s">
        <v>711</v>
      </c>
      <c r="F505" s="189" t="s">
        <v>712</v>
      </c>
      <c r="G505" s="190" t="s">
        <v>121</v>
      </c>
      <c r="H505" s="191">
        <v>65.205</v>
      </c>
      <c r="I505" s="192"/>
      <c r="J505" s="193">
        <f>ROUND(I505*H505,2)</f>
        <v>0</v>
      </c>
      <c r="K505" s="189" t="s">
        <v>198</v>
      </c>
      <c r="L505" s="39"/>
      <c r="M505" s="194" t="s">
        <v>21</v>
      </c>
      <c r="N505" s="195" t="s">
        <v>44</v>
      </c>
      <c r="O505" s="64"/>
      <c r="P505" s="196">
        <f>O505*H505</f>
        <v>0</v>
      </c>
      <c r="Q505" s="196">
        <v>0</v>
      </c>
      <c r="R505" s="196">
        <f>Q505*H505</f>
        <v>0</v>
      </c>
      <c r="S505" s="196">
        <v>0.0003</v>
      </c>
      <c r="T505" s="197">
        <f>S505*H505</f>
        <v>0.0195615</v>
      </c>
      <c r="AR505" s="198" t="s">
        <v>263</v>
      </c>
      <c r="AT505" s="198" t="s">
        <v>170</v>
      </c>
      <c r="AU505" s="198" t="s">
        <v>81</v>
      </c>
      <c r="AY505" s="18" t="s">
        <v>168</v>
      </c>
      <c r="BE505" s="199">
        <f>IF(N505="základní",J505,0)</f>
        <v>0</v>
      </c>
      <c r="BF505" s="199">
        <f>IF(N505="snížená",J505,0)</f>
        <v>0</v>
      </c>
      <c r="BG505" s="199">
        <f>IF(N505="zákl. přenesená",J505,0)</f>
        <v>0</v>
      </c>
      <c r="BH505" s="199">
        <f>IF(N505="sníž. přenesená",J505,0)</f>
        <v>0</v>
      </c>
      <c r="BI505" s="199">
        <f>IF(N505="nulová",J505,0)</f>
        <v>0</v>
      </c>
      <c r="BJ505" s="18" t="s">
        <v>79</v>
      </c>
      <c r="BK505" s="199">
        <f>ROUND(I505*H505,2)</f>
        <v>0</v>
      </c>
      <c r="BL505" s="18" t="s">
        <v>263</v>
      </c>
      <c r="BM505" s="198" t="s">
        <v>1162</v>
      </c>
    </row>
    <row r="506" spans="2:51" s="15" customFormat="1" ht="12">
      <c r="B506" s="236"/>
      <c r="C506" s="237"/>
      <c r="D506" s="200" t="s">
        <v>179</v>
      </c>
      <c r="E506" s="238" t="s">
        <v>21</v>
      </c>
      <c r="F506" s="239" t="s">
        <v>1163</v>
      </c>
      <c r="G506" s="237"/>
      <c r="H506" s="238" t="s">
        <v>21</v>
      </c>
      <c r="I506" s="240"/>
      <c r="J506" s="237"/>
      <c r="K506" s="237"/>
      <c r="L506" s="241"/>
      <c r="M506" s="242"/>
      <c r="N506" s="243"/>
      <c r="O506" s="243"/>
      <c r="P506" s="243"/>
      <c r="Q506" s="243"/>
      <c r="R506" s="243"/>
      <c r="S506" s="243"/>
      <c r="T506" s="244"/>
      <c r="AT506" s="245" t="s">
        <v>179</v>
      </c>
      <c r="AU506" s="245" t="s">
        <v>81</v>
      </c>
      <c r="AV506" s="15" t="s">
        <v>79</v>
      </c>
      <c r="AW506" s="15" t="s">
        <v>34</v>
      </c>
      <c r="AX506" s="15" t="s">
        <v>73</v>
      </c>
      <c r="AY506" s="245" t="s">
        <v>168</v>
      </c>
    </row>
    <row r="507" spans="2:51" s="15" customFormat="1" ht="12">
      <c r="B507" s="236"/>
      <c r="C507" s="237"/>
      <c r="D507" s="200" t="s">
        <v>179</v>
      </c>
      <c r="E507" s="238" t="s">
        <v>21</v>
      </c>
      <c r="F507" s="239" t="s">
        <v>247</v>
      </c>
      <c r="G507" s="237"/>
      <c r="H507" s="238" t="s">
        <v>21</v>
      </c>
      <c r="I507" s="240"/>
      <c r="J507" s="237"/>
      <c r="K507" s="237"/>
      <c r="L507" s="241"/>
      <c r="M507" s="242"/>
      <c r="N507" s="243"/>
      <c r="O507" s="243"/>
      <c r="P507" s="243"/>
      <c r="Q507" s="243"/>
      <c r="R507" s="243"/>
      <c r="S507" s="243"/>
      <c r="T507" s="244"/>
      <c r="AT507" s="245" t="s">
        <v>179</v>
      </c>
      <c r="AU507" s="245" t="s">
        <v>81</v>
      </c>
      <c r="AV507" s="15" t="s">
        <v>79</v>
      </c>
      <c r="AW507" s="15" t="s">
        <v>34</v>
      </c>
      <c r="AX507" s="15" t="s">
        <v>73</v>
      </c>
      <c r="AY507" s="245" t="s">
        <v>168</v>
      </c>
    </row>
    <row r="508" spans="2:51" s="12" customFormat="1" ht="12">
      <c r="B508" s="203"/>
      <c r="C508" s="204"/>
      <c r="D508" s="200" t="s">
        <v>179</v>
      </c>
      <c r="E508" s="205" t="s">
        <v>21</v>
      </c>
      <c r="F508" s="206" t="s">
        <v>1164</v>
      </c>
      <c r="G508" s="204"/>
      <c r="H508" s="207">
        <v>62.1</v>
      </c>
      <c r="I508" s="208"/>
      <c r="J508" s="204"/>
      <c r="K508" s="204"/>
      <c r="L508" s="209"/>
      <c r="M508" s="210"/>
      <c r="N508" s="211"/>
      <c r="O508" s="211"/>
      <c r="P508" s="211"/>
      <c r="Q508" s="211"/>
      <c r="R508" s="211"/>
      <c r="S508" s="211"/>
      <c r="T508" s="212"/>
      <c r="AT508" s="213" t="s">
        <v>179</v>
      </c>
      <c r="AU508" s="213" t="s">
        <v>81</v>
      </c>
      <c r="AV508" s="12" t="s">
        <v>81</v>
      </c>
      <c r="AW508" s="12" t="s">
        <v>34</v>
      </c>
      <c r="AX508" s="12" t="s">
        <v>73</v>
      </c>
      <c r="AY508" s="213" t="s">
        <v>168</v>
      </c>
    </row>
    <row r="509" spans="2:51" s="13" customFormat="1" ht="12">
      <c r="B509" s="214"/>
      <c r="C509" s="215"/>
      <c r="D509" s="200" t="s">
        <v>179</v>
      </c>
      <c r="E509" s="216" t="s">
        <v>21</v>
      </c>
      <c r="F509" s="217" t="s">
        <v>181</v>
      </c>
      <c r="G509" s="215"/>
      <c r="H509" s="218">
        <v>62.1</v>
      </c>
      <c r="I509" s="219"/>
      <c r="J509" s="215"/>
      <c r="K509" s="215"/>
      <c r="L509" s="220"/>
      <c r="M509" s="221"/>
      <c r="N509" s="222"/>
      <c r="O509" s="222"/>
      <c r="P509" s="222"/>
      <c r="Q509" s="222"/>
      <c r="R509" s="222"/>
      <c r="S509" s="222"/>
      <c r="T509" s="223"/>
      <c r="AT509" s="224" t="s">
        <v>179</v>
      </c>
      <c r="AU509" s="224" t="s">
        <v>81</v>
      </c>
      <c r="AV509" s="13" t="s">
        <v>89</v>
      </c>
      <c r="AW509" s="13" t="s">
        <v>34</v>
      </c>
      <c r="AX509" s="13" t="s">
        <v>73</v>
      </c>
      <c r="AY509" s="224" t="s">
        <v>168</v>
      </c>
    </row>
    <row r="510" spans="2:51" s="12" customFormat="1" ht="12">
      <c r="B510" s="203"/>
      <c r="C510" s="204"/>
      <c r="D510" s="200" t="s">
        <v>179</v>
      </c>
      <c r="E510" s="205" t="s">
        <v>21</v>
      </c>
      <c r="F510" s="206" t="s">
        <v>1165</v>
      </c>
      <c r="G510" s="204"/>
      <c r="H510" s="207">
        <v>3.105</v>
      </c>
      <c r="I510" s="208"/>
      <c r="J510" s="204"/>
      <c r="K510" s="204"/>
      <c r="L510" s="209"/>
      <c r="M510" s="210"/>
      <c r="N510" s="211"/>
      <c r="O510" s="211"/>
      <c r="P510" s="211"/>
      <c r="Q510" s="211"/>
      <c r="R510" s="211"/>
      <c r="S510" s="211"/>
      <c r="T510" s="212"/>
      <c r="AT510" s="213" t="s">
        <v>179</v>
      </c>
      <c r="AU510" s="213" t="s">
        <v>81</v>
      </c>
      <c r="AV510" s="12" t="s">
        <v>81</v>
      </c>
      <c r="AW510" s="12" t="s">
        <v>34</v>
      </c>
      <c r="AX510" s="12" t="s">
        <v>73</v>
      </c>
      <c r="AY510" s="213" t="s">
        <v>168</v>
      </c>
    </row>
    <row r="511" spans="2:51" s="14" customFormat="1" ht="12">
      <c r="B511" s="225"/>
      <c r="C511" s="226"/>
      <c r="D511" s="200" t="s">
        <v>179</v>
      </c>
      <c r="E511" s="227" t="s">
        <v>21</v>
      </c>
      <c r="F511" s="228" t="s">
        <v>183</v>
      </c>
      <c r="G511" s="226"/>
      <c r="H511" s="229">
        <v>65.205</v>
      </c>
      <c r="I511" s="230"/>
      <c r="J511" s="226"/>
      <c r="K511" s="226"/>
      <c r="L511" s="231"/>
      <c r="M511" s="232"/>
      <c r="N511" s="233"/>
      <c r="O511" s="233"/>
      <c r="P511" s="233"/>
      <c r="Q511" s="233"/>
      <c r="R511" s="233"/>
      <c r="S511" s="233"/>
      <c r="T511" s="234"/>
      <c r="AT511" s="235" t="s">
        <v>179</v>
      </c>
      <c r="AU511" s="235" t="s">
        <v>81</v>
      </c>
      <c r="AV511" s="14" t="s">
        <v>175</v>
      </c>
      <c r="AW511" s="14" t="s">
        <v>34</v>
      </c>
      <c r="AX511" s="14" t="s">
        <v>79</v>
      </c>
      <c r="AY511" s="235" t="s">
        <v>168</v>
      </c>
    </row>
    <row r="512" spans="2:65" s="1" customFormat="1" ht="16.5" customHeight="1">
      <c r="B512" s="35"/>
      <c r="C512" s="187" t="s">
        <v>710</v>
      </c>
      <c r="D512" s="187" t="s">
        <v>170</v>
      </c>
      <c r="E512" s="188" t="s">
        <v>1166</v>
      </c>
      <c r="F512" s="189" t="s">
        <v>1167</v>
      </c>
      <c r="G512" s="190" t="s">
        <v>121</v>
      </c>
      <c r="H512" s="191">
        <v>72.1</v>
      </c>
      <c r="I512" s="192"/>
      <c r="J512" s="193">
        <f>ROUND(I512*H512,2)</f>
        <v>0</v>
      </c>
      <c r="K512" s="189" t="s">
        <v>1168</v>
      </c>
      <c r="L512" s="39"/>
      <c r="M512" s="194" t="s">
        <v>21</v>
      </c>
      <c r="N512" s="195" t="s">
        <v>44</v>
      </c>
      <c r="O512" s="64"/>
      <c r="P512" s="196">
        <f>O512*H512</f>
        <v>0</v>
      </c>
      <c r="Q512" s="196">
        <v>2E-05</v>
      </c>
      <c r="R512" s="196">
        <f>Q512*H512</f>
        <v>0.001442</v>
      </c>
      <c r="S512" s="196">
        <v>0</v>
      </c>
      <c r="T512" s="197">
        <f>S512*H512</f>
        <v>0</v>
      </c>
      <c r="AR512" s="198" t="s">
        <v>263</v>
      </c>
      <c r="AT512" s="198" t="s">
        <v>170</v>
      </c>
      <c r="AU512" s="198" t="s">
        <v>81</v>
      </c>
      <c r="AY512" s="18" t="s">
        <v>168</v>
      </c>
      <c r="BE512" s="199">
        <f>IF(N512="základní",J512,0)</f>
        <v>0</v>
      </c>
      <c r="BF512" s="199">
        <f>IF(N512="snížená",J512,0)</f>
        <v>0</v>
      </c>
      <c r="BG512" s="199">
        <f>IF(N512="zákl. přenesená",J512,0)</f>
        <v>0</v>
      </c>
      <c r="BH512" s="199">
        <f>IF(N512="sníž. přenesená",J512,0)</f>
        <v>0</v>
      </c>
      <c r="BI512" s="199">
        <f>IF(N512="nulová",J512,0)</f>
        <v>0</v>
      </c>
      <c r="BJ512" s="18" t="s">
        <v>79</v>
      </c>
      <c r="BK512" s="199">
        <f>ROUND(I512*H512,2)</f>
        <v>0</v>
      </c>
      <c r="BL512" s="18" t="s">
        <v>263</v>
      </c>
      <c r="BM512" s="198" t="s">
        <v>1169</v>
      </c>
    </row>
    <row r="513" spans="2:51" s="15" customFormat="1" ht="12">
      <c r="B513" s="236"/>
      <c r="C513" s="237"/>
      <c r="D513" s="200" t="s">
        <v>179</v>
      </c>
      <c r="E513" s="238" t="s">
        <v>21</v>
      </c>
      <c r="F513" s="239" t="s">
        <v>1170</v>
      </c>
      <c r="G513" s="237"/>
      <c r="H513" s="238" t="s">
        <v>21</v>
      </c>
      <c r="I513" s="240"/>
      <c r="J513" s="237"/>
      <c r="K513" s="237"/>
      <c r="L513" s="241"/>
      <c r="M513" s="242"/>
      <c r="N513" s="243"/>
      <c r="O513" s="243"/>
      <c r="P513" s="243"/>
      <c r="Q513" s="243"/>
      <c r="R513" s="243"/>
      <c r="S513" s="243"/>
      <c r="T513" s="244"/>
      <c r="AT513" s="245" t="s">
        <v>179</v>
      </c>
      <c r="AU513" s="245" t="s">
        <v>81</v>
      </c>
      <c r="AV513" s="15" t="s">
        <v>79</v>
      </c>
      <c r="AW513" s="15" t="s">
        <v>34</v>
      </c>
      <c r="AX513" s="15" t="s">
        <v>73</v>
      </c>
      <c r="AY513" s="245" t="s">
        <v>168</v>
      </c>
    </row>
    <row r="514" spans="2:51" s="15" customFormat="1" ht="12">
      <c r="B514" s="236"/>
      <c r="C514" s="237"/>
      <c r="D514" s="200" t="s">
        <v>179</v>
      </c>
      <c r="E514" s="238" t="s">
        <v>21</v>
      </c>
      <c r="F514" s="239" t="s">
        <v>247</v>
      </c>
      <c r="G514" s="237"/>
      <c r="H514" s="238" t="s">
        <v>21</v>
      </c>
      <c r="I514" s="240"/>
      <c r="J514" s="237"/>
      <c r="K514" s="237"/>
      <c r="L514" s="241"/>
      <c r="M514" s="242"/>
      <c r="N514" s="243"/>
      <c r="O514" s="243"/>
      <c r="P514" s="243"/>
      <c r="Q514" s="243"/>
      <c r="R514" s="243"/>
      <c r="S514" s="243"/>
      <c r="T514" s="244"/>
      <c r="AT514" s="245" t="s">
        <v>179</v>
      </c>
      <c r="AU514" s="245" t="s">
        <v>81</v>
      </c>
      <c r="AV514" s="15" t="s">
        <v>79</v>
      </c>
      <c r="AW514" s="15" t="s">
        <v>34</v>
      </c>
      <c r="AX514" s="15" t="s">
        <v>73</v>
      </c>
      <c r="AY514" s="245" t="s">
        <v>168</v>
      </c>
    </row>
    <row r="515" spans="2:51" s="12" customFormat="1" ht="12">
      <c r="B515" s="203"/>
      <c r="C515" s="204"/>
      <c r="D515" s="200" t="s">
        <v>179</v>
      </c>
      <c r="E515" s="205" t="s">
        <v>21</v>
      </c>
      <c r="F515" s="206" t="s">
        <v>1164</v>
      </c>
      <c r="G515" s="204"/>
      <c r="H515" s="207">
        <v>62.1</v>
      </c>
      <c r="I515" s="208"/>
      <c r="J515" s="204"/>
      <c r="K515" s="204"/>
      <c r="L515" s="209"/>
      <c r="M515" s="210"/>
      <c r="N515" s="211"/>
      <c r="O515" s="211"/>
      <c r="P515" s="211"/>
      <c r="Q515" s="211"/>
      <c r="R515" s="211"/>
      <c r="S515" s="211"/>
      <c r="T515" s="212"/>
      <c r="AT515" s="213" t="s">
        <v>179</v>
      </c>
      <c r="AU515" s="213" t="s">
        <v>81</v>
      </c>
      <c r="AV515" s="12" t="s">
        <v>81</v>
      </c>
      <c r="AW515" s="12" t="s">
        <v>34</v>
      </c>
      <c r="AX515" s="12" t="s">
        <v>73</v>
      </c>
      <c r="AY515" s="213" t="s">
        <v>168</v>
      </c>
    </row>
    <row r="516" spans="2:51" s="13" customFormat="1" ht="12">
      <c r="B516" s="214"/>
      <c r="C516" s="215"/>
      <c r="D516" s="200" t="s">
        <v>179</v>
      </c>
      <c r="E516" s="216" t="s">
        <v>21</v>
      </c>
      <c r="F516" s="217" t="s">
        <v>181</v>
      </c>
      <c r="G516" s="215"/>
      <c r="H516" s="218">
        <v>62.1</v>
      </c>
      <c r="I516" s="219"/>
      <c r="J516" s="215"/>
      <c r="K516" s="215"/>
      <c r="L516" s="220"/>
      <c r="M516" s="221"/>
      <c r="N516" s="222"/>
      <c r="O516" s="222"/>
      <c r="P516" s="222"/>
      <c r="Q516" s="222"/>
      <c r="R516" s="222"/>
      <c r="S516" s="222"/>
      <c r="T516" s="223"/>
      <c r="AT516" s="224" t="s">
        <v>179</v>
      </c>
      <c r="AU516" s="224" t="s">
        <v>81</v>
      </c>
      <c r="AV516" s="13" t="s">
        <v>89</v>
      </c>
      <c r="AW516" s="13" t="s">
        <v>34</v>
      </c>
      <c r="AX516" s="13" t="s">
        <v>73</v>
      </c>
      <c r="AY516" s="224" t="s">
        <v>168</v>
      </c>
    </row>
    <row r="517" spans="2:51" s="12" customFormat="1" ht="12">
      <c r="B517" s="203"/>
      <c r="C517" s="204"/>
      <c r="D517" s="200" t="s">
        <v>179</v>
      </c>
      <c r="E517" s="205" t="s">
        <v>21</v>
      </c>
      <c r="F517" s="206" t="s">
        <v>226</v>
      </c>
      <c r="G517" s="204"/>
      <c r="H517" s="207">
        <v>10</v>
      </c>
      <c r="I517" s="208"/>
      <c r="J517" s="204"/>
      <c r="K517" s="204"/>
      <c r="L517" s="209"/>
      <c r="M517" s="210"/>
      <c r="N517" s="211"/>
      <c r="O517" s="211"/>
      <c r="P517" s="211"/>
      <c r="Q517" s="211"/>
      <c r="R517" s="211"/>
      <c r="S517" s="211"/>
      <c r="T517" s="212"/>
      <c r="AT517" s="213" t="s">
        <v>179</v>
      </c>
      <c r="AU517" s="213" t="s">
        <v>81</v>
      </c>
      <c r="AV517" s="12" t="s">
        <v>81</v>
      </c>
      <c r="AW517" s="12" t="s">
        <v>34</v>
      </c>
      <c r="AX517" s="12" t="s">
        <v>73</v>
      </c>
      <c r="AY517" s="213" t="s">
        <v>168</v>
      </c>
    </row>
    <row r="518" spans="2:51" s="14" customFormat="1" ht="12">
      <c r="B518" s="225"/>
      <c r="C518" s="226"/>
      <c r="D518" s="200" t="s">
        <v>179</v>
      </c>
      <c r="E518" s="227" t="s">
        <v>21</v>
      </c>
      <c r="F518" s="228" t="s">
        <v>183</v>
      </c>
      <c r="G518" s="226"/>
      <c r="H518" s="229">
        <v>72.1</v>
      </c>
      <c r="I518" s="230"/>
      <c r="J518" s="226"/>
      <c r="K518" s="226"/>
      <c r="L518" s="231"/>
      <c r="M518" s="232"/>
      <c r="N518" s="233"/>
      <c r="O518" s="233"/>
      <c r="P518" s="233"/>
      <c r="Q518" s="233"/>
      <c r="R518" s="233"/>
      <c r="S518" s="233"/>
      <c r="T518" s="234"/>
      <c r="AT518" s="235" t="s">
        <v>179</v>
      </c>
      <c r="AU518" s="235" t="s">
        <v>81</v>
      </c>
      <c r="AV518" s="14" t="s">
        <v>175</v>
      </c>
      <c r="AW518" s="14" t="s">
        <v>34</v>
      </c>
      <c r="AX518" s="14" t="s">
        <v>79</v>
      </c>
      <c r="AY518" s="235" t="s">
        <v>168</v>
      </c>
    </row>
    <row r="519" spans="2:65" s="1" customFormat="1" ht="24" customHeight="1">
      <c r="B519" s="35"/>
      <c r="C519" s="246" t="s">
        <v>718</v>
      </c>
      <c r="D519" s="246" t="s">
        <v>471</v>
      </c>
      <c r="E519" s="247" t="s">
        <v>1171</v>
      </c>
      <c r="F519" s="248" t="s">
        <v>1172</v>
      </c>
      <c r="G519" s="249" t="s">
        <v>121</v>
      </c>
      <c r="H519" s="250">
        <v>75.705</v>
      </c>
      <c r="I519" s="251"/>
      <c r="J519" s="252">
        <f>ROUND(I519*H519,2)</f>
        <v>0</v>
      </c>
      <c r="K519" s="248" t="s">
        <v>21</v>
      </c>
      <c r="L519" s="253"/>
      <c r="M519" s="254" t="s">
        <v>21</v>
      </c>
      <c r="N519" s="255" t="s">
        <v>44</v>
      </c>
      <c r="O519" s="64"/>
      <c r="P519" s="196">
        <f>O519*H519</f>
        <v>0</v>
      </c>
      <c r="Q519" s="196">
        <v>0.00028</v>
      </c>
      <c r="R519" s="196">
        <f>Q519*H519</f>
        <v>0.021197399999999998</v>
      </c>
      <c r="S519" s="196">
        <v>0</v>
      </c>
      <c r="T519" s="197">
        <f>S519*H519</f>
        <v>0</v>
      </c>
      <c r="AR519" s="198" t="s">
        <v>357</v>
      </c>
      <c r="AT519" s="198" t="s">
        <v>471</v>
      </c>
      <c r="AU519" s="198" t="s">
        <v>81</v>
      </c>
      <c r="AY519" s="18" t="s">
        <v>168</v>
      </c>
      <c r="BE519" s="199">
        <f>IF(N519="základní",J519,0)</f>
        <v>0</v>
      </c>
      <c r="BF519" s="199">
        <f>IF(N519="snížená",J519,0)</f>
        <v>0</v>
      </c>
      <c r="BG519" s="199">
        <f>IF(N519="zákl. přenesená",J519,0)</f>
        <v>0</v>
      </c>
      <c r="BH519" s="199">
        <f>IF(N519="sníž. přenesená",J519,0)</f>
        <v>0</v>
      </c>
      <c r="BI519" s="199">
        <f>IF(N519="nulová",J519,0)</f>
        <v>0</v>
      </c>
      <c r="BJ519" s="18" t="s">
        <v>79</v>
      </c>
      <c r="BK519" s="199">
        <f>ROUND(I519*H519,2)</f>
        <v>0</v>
      </c>
      <c r="BL519" s="18" t="s">
        <v>263</v>
      </c>
      <c r="BM519" s="198" t="s">
        <v>1173</v>
      </c>
    </row>
    <row r="520" spans="2:51" s="12" customFormat="1" ht="12">
      <c r="B520" s="203"/>
      <c r="C520" s="204"/>
      <c r="D520" s="200" t="s">
        <v>179</v>
      </c>
      <c r="E520" s="204"/>
      <c r="F520" s="206" t="s">
        <v>1174</v>
      </c>
      <c r="G520" s="204"/>
      <c r="H520" s="207">
        <v>75.705</v>
      </c>
      <c r="I520" s="208"/>
      <c r="J520" s="204"/>
      <c r="K520" s="204"/>
      <c r="L520" s="209"/>
      <c r="M520" s="210"/>
      <c r="N520" s="211"/>
      <c r="O520" s="211"/>
      <c r="P520" s="211"/>
      <c r="Q520" s="211"/>
      <c r="R520" s="211"/>
      <c r="S520" s="211"/>
      <c r="T520" s="212"/>
      <c r="AT520" s="213" t="s">
        <v>179</v>
      </c>
      <c r="AU520" s="213" t="s">
        <v>81</v>
      </c>
      <c r="AV520" s="12" t="s">
        <v>81</v>
      </c>
      <c r="AW520" s="12" t="s">
        <v>4</v>
      </c>
      <c r="AX520" s="12" t="s">
        <v>79</v>
      </c>
      <c r="AY520" s="213" t="s">
        <v>168</v>
      </c>
    </row>
    <row r="521" spans="2:65" s="1" customFormat="1" ht="16.5" customHeight="1">
      <c r="B521" s="35"/>
      <c r="C521" s="187" t="s">
        <v>723</v>
      </c>
      <c r="D521" s="187" t="s">
        <v>170</v>
      </c>
      <c r="E521" s="188" t="s">
        <v>1175</v>
      </c>
      <c r="F521" s="189" t="s">
        <v>1176</v>
      </c>
      <c r="G521" s="190" t="s">
        <v>121</v>
      </c>
      <c r="H521" s="191">
        <v>160.3</v>
      </c>
      <c r="I521" s="192"/>
      <c r="J521" s="193">
        <f>ROUND(I521*H521,2)</f>
        <v>0</v>
      </c>
      <c r="K521" s="189" t="s">
        <v>198</v>
      </c>
      <c r="L521" s="39"/>
      <c r="M521" s="194" t="s">
        <v>21</v>
      </c>
      <c r="N521" s="195" t="s">
        <v>44</v>
      </c>
      <c r="O521" s="64"/>
      <c r="P521" s="196">
        <f>O521*H521</f>
        <v>0</v>
      </c>
      <c r="Q521" s="196">
        <v>0</v>
      </c>
      <c r="R521" s="196">
        <f>Q521*H521</f>
        <v>0</v>
      </c>
      <c r="S521" s="196">
        <v>0.0003</v>
      </c>
      <c r="T521" s="197">
        <f>S521*H521</f>
        <v>0.04809</v>
      </c>
      <c r="AR521" s="198" t="s">
        <v>263</v>
      </c>
      <c r="AT521" s="198" t="s">
        <v>170</v>
      </c>
      <c r="AU521" s="198" t="s">
        <v>81</v>
      </c>
      <c r="AY521" s="18" t="s">
        <v>168</v>
      </c>
      <c r="BE521" s="199">
        <f>IF(N521="základní",J521,0)</f>
        <v>0</v>
      </c>
      <c r="BF521" s="199">
        <f>IF(N521="snížená",J521,0)</f>
        <v>0</v>
      </c>
      <c r="BG521" s="199">
        <f>IF(N521="zákl. přenesená",J521,0)</f>
        <v>0</v>
      </c>
      <c r="BH521" s="199">
        <f>IF(N521="sníž. přenesená",J521,0)</f>
        <v>0</v>
      </c>
      <c r="BI521" s="199">
        <f>IF(N521="nulová",J521,0)</f>
        <v>0</v>
      </c>
      <c r="BJ521" s="18" t="s">
        <v>79</v>
      </c>
      <c r="BK521" s="199">
        <f>ROUND(I521*H521,2)</f>
        <v>0</v>
      </c>
      <c r="BL521" s="18" t="s">
        <v>263</v>
      </c>
      <c r="BM521" s="198" t="s">
        <v>1177</v>
      </c>
    </row>
    <row r="522" spans="2:51" s="15" customFormat="1" ht="12">
      <c r="B522" s="236"/>
      <c r="C522" s="237"/>
      <c r="D522" s="200" t="s">
        <v>179</v>
      </c>
      <c r="E522" s="238" t="s">
        <v>21</v>
      </c>
      <c r="F522" s="239" t="s">
        <v>1123</v>
      </c>
      <c r="G522" s="237"/>
      <c r="H522" s="238" t="s">
        <v>21</v>
      </c>
      <c r="I522" s="240"/>
      <c r="J522" s="237"/>
      <c r="K522" s="237"/>
      <c r="L522" s="241"/>
      <c r="M522" s="242"/>
      <c r="N522" s="243"/>
      <c r="O522" s="243"/>
      <c r="P522" s="243"/>
      <c r="Q522" s="243"/>
      <c r="R522" s="243"/>
      <c r="S522" s="243"/>
      <c r="T522" s="244"/>
      <c r="AT522" s="245" t="s">
        <v>179</v>
      </c>
      <c r="AU522" s="245" t="s">
        <v>81</v>
      </c>
      <c r="AV522" s="15" t="s">
        <v>79</v>
      </c>
      <c r="AW522" s="15" t="s">
        <v>34</v>
      </c>
      <c r="AX522" s="15" t="s">
        <v>73</v>
      </c>
      <c r="AY522" s="245" t="s">
        <v>168</v>
      </c>
    </row>
    <row r="523" spans="2:51" s="12" customFormat="1" ht="12">
      <c r="B523" s="203"/>
      <c r="C523" s="204"/>
      <c r="D523" s="200" t="s">
        <v>179</v>
      </c>
      <c r="E523" s="205" t="s">
        <v>21</v>
      </c>
      <c r="F523" s="206" t="s">
        <v>1178</v>
      </c>
      <c r="G523" s="204"/>
      <c r="H523" s="207">
        <v>160.3</v>
      </c>
      <c r="I523" s="208"/>
      <c r="J523" s="204"/>
      <c r="K523" s="204"/>
      <c r="L523" s="209"/>
      <c r="M523" s="210"/>
      <c r="N523" s="211"/>
      <c r="O523" s="211"/>
      <c r="P523" s="211"/>
      <c r="Q523" s="211"/>
      <c r="R523" s="211"/>
      <c r="S523" s="211"/>
      <c r="T523" s="212"/>
      <c r="AT523" s="213" t="s">
        <v>179</v>
      </c>
      <c r="AU523" s="213" t="s">
        <v>81</v>
      </c>
      <c r="AV523" s="12" t="s">
        <v>81</v>
      </c>
      <c r="AW523" s="12" t="s">
        <v>34</v>
      </c>
      <c r="AX523" s="12" t="s">
        <v>79</v>
      </c>
      <c r="AY523" s="213" t="s">
        <v>168</v>
      </c>
    </row>
    <row r="524" spans="2:65" s="1" customFormat="1" ht="16.5" customHeight="1">
      <c r="B524" s="35"/>
      <c r="C524" s="187" t="s">
        <v>727</v>
      </c>
      <c r="D524" s="187" t="s">
        <v>170</v>
      </c>
      <c r="E524" s="188" t="s">
        <v>1179</v>
      </c>
      <c r="F524" s="189" t="s">
        <v>1180</v>
      </c>
      <c r="G524" s="190" t="s">
        <v>121</v>
      </c>
      <c r="H524" s="191">
        <v>168</v>
      </c>
      <c r="I524" s="192"/>
      <c r="J524" s="193">
        <f>ROUND(I524*H524,2)</f>
        <v>0</v>
      </c>
      <c r="K524" s="189" t="s">
        <v>198</v>
      </c>
      <c r="L524" s="39"/>
      <c r="M524" s="194" t="s">
        <v>21</v>
      </c>
      <c r="N524" s="195" t="s">
        <v>44</v>
      </c>
      <c r="O524" s="64"/>
      <c r="P524" s="196">
        <f>O524*H524</f>
        <v>0</v>
      </c>
      <c r="Q524" s="196">
        <v>0</v>
      </c>
      <c r="R524" s="196">
        <f>Q524*H524</f>
        <v>0</v>
      </c>
      <c r="S524" s="196">
        <v>0</v>
      </c>
      <c r="T524" s="197">
        <f>S524*H524</f>
        <v>0</v>
      </c>
      <c r="AR524" s="198" t="s">
        <v>263</v>
      </c>
      <c r="AT524" s="198" t="s">
        <v>170</v>
      </c>
      <c r="AU524" s="198" t="s">
        <v>81</v>
      </c>
      <c r="AY524" s="18" t="s">
        <v>168</v>
      </c>
      <c r="BE524" s="199">
        <f>IF(N524="základní",J524,0)</f>
        <v>0</v>
      </c>
      <c r="BF524" s="199">
        <f>IF(N524="snížená",J524,0)</f>
        <v>0</v>
      </c>
      <c r="BG524" s="199">
        <f>IF(N524="zákl. přenesená",J524,0)</f>
        <v>0</v>
      </c>
      <c r="BH524" s="199">
        <f>IF(N524="sníž. přenesená",J524,0)</f>
        <v>0</v>
      </c>
      <c r="BI524" s="199">
        <f>IF(N524="nulová",J524,0)</f>
        <v>0</v>
      </c>
      <c r="BJ524" s="18" t="s">
        <v>79</v>
      </c>
      <c r="BK524" s="199">
        <f>ROUND(I524*H524,2)</f>
        <v>0</v>
      </c>
      <c r="BL524" s="18" t="s">
        <v>263</v>
      </c>
      <c r="BM524" s="198" t="s">
        <v>1181</v>
      </c>
    </row>
    <row r="525" spans="2:51" s="15" customFormat="1" ht="12">
      <c r="B525" s="236"/>
      <c r="C525" s="237"/>
      <c r="D525" s="200" t="s">
        <v>179</v>
      </c>
      <c r="E525" s="238" t="s">
        <v>21</v>
      </c>
      <c r="F525" s="239" t="s">
        <v>1123</v>
      </c>
      <c r="G525" s="237"/>
      <c r="H525" s="238" t="s">
        <v>21</v>
      </c>
      <c r="I525" s="240"/>
      <c r="J525" s="237"/>
      <c r="K525" s="237"/>
      <c r="L525" s="241"/>
      <c r="M525" s="242"/>
      <c r="N525" s="243"/>
      <c r="O525" s="243"/>
      <c r="P525" s="243"/>
      <c r="Q525" s="243"/>
      <c r="R525" s="243"/>
      <c r="S525" s="243"/>
      <c r="T525" s="244"/>
      <c r="AT525" s="245" t="s">
        <v>179</v>
      </c>
      <c r="AU525" s="245" t="s">
        <v>81</v>
      </c>
      <c r="AV525" s="15" t="s">
        <v>79</v>
      </c>
      <c r="AW525" s="15" t="s">
        <v>34</v>
      </c>
      <c r="AX525" s="15" t="s">
        <v>73</v>
      </c>
      <c r="AY525" s="245" t="s">
        <v>168</v>
      </c>
    </row>
    <row r="526" spans="2:51" s="12" customFormat="1" ht="12">
      <c r="B526" s="203"/>
      <c r="C526" s="204"/>
      <c r="D526" s="200" t="s">
        <v>179</v>
      </c>
      <c r="E526" s="205" t="s">
        <v>21</v>
      </c>
      <c r="F526" s="206" t="s">
        <v>1182</v>
      </c>
      <c r="G526" s="204"/>
      <c r="H526" s="207">
        <v>122.5</v>
      </c>
      <c r="I526" s="208"/>
      <c r="J526" s="204"/>
      <c r="K526" s="204"/>
      <c r="L526" s="209"/>
      <c r="M526" s="210"/>
      <c r="N526" s="211"/>
      <c r="O526" s="211"/>
      <c r="P526" s="211"/>
      <c r="Q526" s="211"/>
      <c r="R526" s="211"/>
      <c r="S526" s="211"/>
      <c r="T526" s="212"/>
      <c r="AT526" s="213" t="s">
        <v>179</v>
      </c>
      <c r="AU526" s="213" t="s">
        <v>81</v>
      </c>
      <c r="AV526" s="12" t="s">
        <v>81</v>
      </c>
      <c r="AW526" s="12" t="s">
        <v>34</v>
      </c>
      <c r="AX526" s="12" t="s">
        <v>73</v>
      </c>
      <c r="AY526" s="213" t="s">
        <v>168</v>
      </c>
    </row>
    <row r="527" spans="2:51" s="12" customFormat="1" ht="12">
      <c r="B527" s="203"/>
      <c r="C527" s="204"/>
      <c r="D527" s="200" t="s">
        <v>179</v>
      </c>
      <c r="E527" s="205" t="s">
        <v>21</v>
      </c>
      <c r="F527" s="206" t="s">
        <v>1183</v>
      </c>
      <c r="G527" s="204"/>
      <c r="H527" s="207">
        <v>45.5</v>
      </c>
      <c r="I527" s="208"/>
      <c r="J527" s="204"/>
      <c r="K527" s="204"/>
      <c r="L527" s="209"/>
      <c r="M527" s="210"/>
      <c r="N527" s="211"/>
      <c r="O527" s="211"/>
      <c r="P527" s="211"/>
      <c r="Q527" s="211"/>
      <c r="R527" s="211"/>
      <c r="S527" s="211"/>
      <c r="T527" s="212"/>
      <c r="AT527" s="213" t="s">
        <v>179</v>
      </c>
      <c r="AU527" s="213" t="s">
        <v>81</v>
      </c>
      <c r="AV527" s="12" t="s">
        <v>81</v>
      </c>
      <c r="AW527" s="12" t="s">
        <v>34</v>
      </c>
      <c r="AX527" s="12" t="s">
        <v>73</v>
      </c>
      <c r="AY527" s="213" t="s">
        <v>168</v>
      </c>
    </row>
    <row r="528" spans="2:51" s="13" customFormat="1" ht="12">
      <c r="B528" s="214"/>
      <c r="C528" s="215"/>
      <c r="D528" s="200" t="s">
        <v>179</v>
      </c>
      <c r="E528" s="216" t="s">
        <v>21</v>
      </c>
      <c r="F528" s="217" t="s">
        <v>181</v>
      </c>
      <c r="G528" s="215"/>
      <c r="H528" s="218">
        <v>168</v>
      </c>
      <c r="I528" s="219"/>
      <c r="J528" s="215"/>
      <c r="K528" s="215"/>
      <c r="L528" s="220"/>
      <c r="M528" s="221"/>
      <c r="N528" s="222"/>
      <c r="O528" s="222"/>
      <c r="P528" s="222"/>
      <c r="Q528" s="222"/>
      <c r="R528" s="222"/>
      <c r="S528" s="222"/>
      <c r="T528" s="223"/>
      <c r="AT528" s="224" t="s">
        <v>179</v>
      </c>
      <c r="AU528" s="224" t="s">
        <v>81</v>
      </c>
      <c r="AV528" s="13" t="s">
        <v>89</v>
      </c>
      <c r="AW528" s="13" t="s">
        <v>34</v>
      </c>
      <c r="AX528" s="13" t="s">
        <v>79</v>
      </c>
      <c r="AY528" s="224" t="s">
        <v>168</v>
      </c>
    </row>
    <row r="529" spans="2:65" s="1" customFormat="1" ht="16.5" customHeight="1">
      <c r="B529" s="35"/>
      <c r="C529" s="246" t="s">
        <v>733</v>
      </c>
      <c r="D529" s="246" t="s">
        <v>471</v>
      </c>
      <c r="E529" s="247" t="s">
        <v>1184</v>
      </c>
      <c r="F529" s="248" t="s">
        <v>1185</v>
      </c>
      <c r="G529" s="249" t="s">
        <v>121</v>
      </c>
      <c r="H529" s="250">
        <v>124.95</v>
      </c>
      <c r="I529" s="251"/>
      <c r="J529" s="252">
        <f>ROUND(I529*H529,2)</f>
        <v>0</v>
      </c>
      <c r="K529" s="248" t="s">
        <v>21</v>
      </c>
      <c r="L529" s="253"/>
      <c r="M529" s="254" t="s">
        <v>21</v>
      </c>
      <c r="N529" s="255" t="s">
        <v>44</v>
      </c>
      <c r="O529" s="64"/>
      <c r="P529" s="196">
        <f>O529*H529</f>
        <v>0</v>
      </c>
      <c r="Q529" s="196">
        <v>3E-05</v>
      </c>
      <c r="R529" s="196">
        <f>Q529*H529</f>
        <v>0.0037485</v>
      </c>
      <c r="S529" s="196">
        <v>0</v>
      </c>
      <c r="T529" s="197">
        <f>S529*H529</f>
        <v>0</v>
      </c>
      <c r="AR529" s="198" t="s">
        <v>357</v>
      </c>
      <c r="AT529" s="198" t="s">
        <v>471</v>
      </c>
      <c r="AU529" s="198" t="s">
        <v>81</v>
      </c>
      <c r="AY529" s="18" t="s">
        <v>168</v>
      </c>
      <c r="BE529" s="199">
        <f>IF(N529="základní",J529,0)</f>
        <v>0</v>
      </c>
      <c r="BF529" s="199">
        <f>IF(N529="snížená",J529,0)</f>
        <v>0</v>
      </c>
      <c r="BG529" s="199">
        <f>IF(N529="zákl. přenesená",J529,0)</f>
        <v>0</v>
      </c>
      <c r="BH529" s="199">
        <f>IF(N529="sníž. přenesená",J529,0)</f>
        <v>0</v>
      </c>
      <c r="BI529" s="199">
        <f>IF(N529="nulová",J529,0)</f>
        <v>0</v>
      </c>
      <c r="BJ529" s="18" t="s">
        <v>79</v>
      </c>
      <c r="BK529" s="199">
        <f>ROUND(I529*H529,2)</f>
        <v>0</v>
      </c>
      <c r="BL529" s="18" t="s">
        <v>263</v>
      </c>
      <c r="BM529" s="198" t="s">
        <v>1186</v>
      </c>
    </row>
    <row r="530" spans="2:51" s="12" customFormat="1" ht="12">
      <c r="B530" s="203"/>
      <c r="C530" s="204"/>
      <c r="D530" s="200" t="s">
        <v>179</v>
      </c>
      <c r="E530" s="205" t="s">
        <v>21</v>
      </c>
      <c r="F530" s="206" t="s">
        <v>1182</v>
      </c>
      <c r="G530" s="204"/>
      <c r="H530" s="207">
        <v>122.5</v>
      </c>
      <c r="I530" s="208"/>
      <c r="J530" s="204"/>
      <c r="K530" s="204"/>
      <c r="L530" s="209"/>
      <c r="M530" s="210"/>
      <c r="N530" s="211"/>
      <c r="O530" s="211"/>
      <c r="P530" s="211"/>
      <c r="Q530" s="211"/>
      <c r="R530" s="211"/>
      <c r="S530" s="211"/>
      <c r="T530" s="212"/>
      <c r="AT530" s="213" t="s">
        <v>179</v>
      </c>
      <c r="AU530" s="213" t="s">
        <v>81</v>
      </c>
      <c r="AV530" s="12" t="s">
        <v>81</v>
      </c>
      <c r="AW530" s="12" t="s">
        <v>34</v>
      </c>
      <c r="AX530" s="12" t="s">
        <v>79</v>
      </c>
      <c r="AY530" s="213" t="s">
        <v>168</v>
      </c>
    </row>
    <row r="531" spans="2:51" s="12" customFormat="1" ht="12">
      <c r="B531" s="203"/>
      <c r="C531" s="204"/>
      <c r="D531" s="200" t="s">
        <v>179</v>
      </c>
      <c r="E531" s="204"/>
      <c r="F531" s="206" t="s">
        <v>1187</v>
      </c>
      <c r="G531" s="204"/>
      <c r="H531" s="207">
        <v>124.95</v>
      </c>
      <c r="I531" s="208"/>
      <c r="J531" s="204"/>
      <c r="K531" s="204"/>
      <c r="L531" s="209"/>
      <c r="M531" s="210"/>
      <c r="N531" s="211"/>
      <c r="O531" s="211"/>
      <c r="P531" s="211"/>
      <c r="Q531" s="211"/>
      <c r="R531" s="211"/>
      <c r="S531" s="211"/>
      <c r="T531" s="212"/>
      <c r="AT531" s="213" t="s">
        <v>179</v>
      </c>
      <c r="AU531" s="213" t="s">
        <v>81</v>
      </c>
      <c r="AV531" s="12" t="s">
        <v>81</v>
      </c>
      <c r="AW531" s="12" t="s">
        <v>4</v>
      </c>
      <c r="AX531" s="12" t="s">
        <v>79</v>
      </c>
      <c r="AY531" s="213" t="s">
        <v>168</v>
      </c>
    </row>
    <row r="532" spans="2:65" s="1" customFormat="1" ht="16.5" customHeight="1">
      <c r="B532" s="35"/>
      <c r="C532" s="246" t="s">
        <v>739</v>
      </c>
      <c r="D532" s="246" t="s">
        <v>471</v>
      </c>
      <c r="E532" s="247" t="s">
        <v>1188</v>
      </c>
      <c r="F532" s="248" t="s">
        <v>1189</v>
      </c>
      <c r="G532" s="249" t="s">
        <v>121</v>
      </c>
      <c r="H532" s="250">
        <v>47.775</v>
      </c>
      <c r="I532" s="251"/>
      <c r="J532" s="252">
        <f>ROUND(I532*H532,2)</f>
        <v>0</v>
      </c>
      <c r="K532" s="248" t="s">
        <v>21</v>
      </c>
      <c r="L532" s="253"/>
      <c r="M532" s="254" t="s">
        <v>21</v>
      </c>
      <c r="N532" s="255" t="s">
        <v>44</v>
      </c>
      <c r="O532" s="64"/>
      <c r="P532" s="196">
        <f>O532*H532</f>
        <v>0</v>
      </c>
      <c r="Q532" s="196">
        <v>3E-05</v>
      </c>
      <c r="R532" s="196">
        <f>Q532*H532</f>
        <v>0.00143325</v>
      </c>
      <c r="S532" s="196">
        <v>0</v>
      </c>
      <c r="T532" s="197">
        <f>S532*H532</f>
        <v>0</v>
      </c>
      <c r="AR532" s="198" t="s">
        <v>357</v>
      </c>
      <c r="AT532" s="198" t="s">
        <v>471</v>
      </c>
      <c r="AU532" s="198" t="s">
        <v>81</v>
      </c>
      <c r="AY532" s="18" t="s">
        <v>168</v>
      </c>
      <c r="BE532" s="199">
        <f>IF(N532="základní",J532,0)</f>
        <v>0</v>
      </c>
      <c r="BF532" s="199">
        <f>IF(N532="snížená",J532,0)</f>
        <v>0</v>
      </c>
      <c r="BG532" s="199">
        <f>IF(N532="zákl. přenesená",J532,0)</f>
        <v>0</v>
      </c>
      <c r="BH532" s="199">
        <f>IF(N532="sníž. přenesená",J532,0)</f>
        <v>0</v>
      </c>
      <c r="BI532" s="199">
        <f>IF(N532="nulová",J532,0)</f>
        <v>0</v>
      </c>
      <c r="BJ532" s="18" t="s">
        <v>79</v>
      </c>
      <c r="BK532" s="199">
        <f>ROUND(I532*H532,2)</f>
        <v>0</v>
      </c>
      <c r="BL532" s="18" t="s">
        <v>263</v>
      </c>
      <c r="BM532" s="198" t="s">
        <v>1190</v>
      </c>
    </row>
    <row r="533" spans="2:51" s="12" customFormat="1" ht="12">
      <c r="B533" s="203"/>
      <c r="C533" s="204"/>
      <c r="D533" s="200" t="s">
        <v>179</v>
      </c>
      <c r="E533" s="205" t="s">
        <v>21</v>
      </c>
      <c r="F533" s="206" t="s">
        <v>1183</v>
      </c>
      <c r="G533" s="204"/>
      <c r="H533" s="207">
        <v>45.5</v>
      </c>
      <c r="I533" s="208"/>
      <c r="J533" s="204"/>
      <c r="K533" s="204"/>
      <c r="L533" s="209"/>
      <c r="M533" s="210"/>
      <c r="N533" s="211"/>
      <c r="O533" s="211"/>
      <c r="P533" s="211"/>
      <c r="Q533" s="211"/>
      <c r="R533" s="211"/>
      <c r="S533" s="211"/>
      <c r="T533" s="212"/>
      <c r="AT533" s="213" t="s">
        <v>179</v>
      </c>
      <c r="AU533" s="213" t="s">
        <v>81</v>
      </c>
      <c r="AV533" s="12" t="s">
        <v>81</v>
      </c>
      <c r="AW533" s="12" t="s">
        <v>34</v>
      </c>
      <c r="AX533" s="12" t="s">
        <v>79</v>
      </c>
      <c r="AY533" s="213" t="s">
        <v>168</v>
      </c>
    </row>
    <row r="534" spans="2:51" s="12" customFormat="1" ht="12">
      <c r="B534" s="203"/>
      <c r="C534" s="204"/>
      <c r="D534" s="200" t="s">
        <v>179</v>
      </c>
      <c r="E534" s="204"/>
      <c r="F534" s="206" t="s">
        <v>1191</v>
      </c>
      <c r="G534" s="204"/>
      <c r="H534" s="207">
        <v>47.775</v>
      </c>
      <c r="I534" s="208"/>
      <c r="J534" s="204"/>
      <c r="K534" s="204"/>
      <c r="L534" s="209"/>
      <c r="M534" s="210"/>
      <c r="N534" s="211"/>
      <c r="O534" s="211"/>
      <c r="P534" s="211"/>
      <c r="Q534" s="211"/>
      <c r="R534" s="211"/>
      <c r="S534" s="211"/>
      <c r="T534" s="212"/>
      <c r="AT534" s="213" t="s">
        <v>179</v>
      </c>
      <c r="AU534" s="213" t="s">
        <v>81</v>
      </c>
      <c r="AV534" s="12" t="s">
        <v>81</v>
      </c>
      <c r="AW534" s="12" t="s">
        <v>4</v>
      </c>
      <c r="AX534" s="12" t="s">
        <v>79</v>
      </c>
      <c r="AY534" s="213" t="s">
        <v>168</v>
      </c>
    </row>
    <row r="535" spans="2:65" s="1" customFormat="1" ht="16.5" customHeight="1">
      <c r="B535" s="35"/>
      <c r="C535" s="187" t="s">
        <v>743</v>
      </c>
      <c r="D535" s="187" t="s">
        <v>170</v>
      </c>
      <c r="E535" s="188" t="s">
        <v>1192</v>
      </c>
      <c r="F535" s="189" t="s">
        <v>1193</v>
      </c>
      <c r="G535" s="190" t="s">
        <v>121</v>
      </c>
      <c r="H535" s="191">
        <v>82.1</v>
      </c>
      <c r="I535" s="192"/>
      <c r="J535" s="193">
        <f>ROUND(I535*H535,2)</f>
        <v>0</v>
      </c>
      <c r="K535" s="189" t="s">
        <v>198</v>
      </c>
      <c r="L535" s="39"/>
      <c r="M535" s="194" t="s">
        <v>21</v>
      </c>
      <c r="N535" s="195" t="s">
        <v>44</v>
      </c>
      <c r="O535" s="64"/>
      <c r="P535" s="196">
        <f>O535*H535</f>
        <v>0</v>
      </c>
      <c r="Q535" s="196">
        <v>3E-05</v>
      </c>
      <c r="R535" s="196">
        <f>Q535*H535</f>
        <v>0.002463</v>
      </c>
      <c r="S535" s="196">
        <v>0</v>
      </c>
      <c r="T535" s="197">
        <f>S535*H535</f>
        <v>0</v>
      </c>
      <c r="AR535" s="198" t="s">
        <v>263</v>
      </c>
      <c r="AT535" s="198" t="s">
        <v>170</v>
      </c>
      <c r="AU535" s="198" t="s">
        <v>81</v>
      </c>
      <c r="AY535" s="18" t="s">
        <v>168</v>
      </c>
      <c r="BE535" s="199">
        <f>IF(N535="základní",J535,0)</f>
        <v>0</v>
      </c>
      <c r="BF535" s="199">
        <f>IF(N535="snížená",J535,0)</f>
        <v>0</v>
      </c>
      <c r="BG535" s="199">
        <f>IF(N535="zákl. přenesená",J535,0)</f>
        <v>0</v>
      </c>
      <c r="BH535" s="199">
        <f>IF(N535="sníž. přenesená",J535,0)</f>
        <v>0</v>
      </c>
      <c r="BI535" s="199">
        <f>IF(N535="nulová",J535,0)</f>
        <v>0</v>
      </c>
      <c r="BJ535" s="18" t="s">
        <v>79</v>
      </c>
      <c r="BK535" s="199">
        <f>ROUND(I535*H535,2)</f>
        <v>0</v>
      </c>
      <c r="BL535" s="18" t="s">
        <v>263</v>
      </c>
      <c r="BM535" s="198" t="s">
        <v>1194</v>
      </c>
    </row>
    <row r="536" spans="2:47" s="1" customFormat="1" ht="39">
      <c r="B536" s="35"/>
      <c r="C536" s="36"/>
      <c r="D536" s="200" t="s">
        <v>177</v>
      </c>
      <c r="E536" s="36"/>
      <c r="F536" s="201" t="s">
        <v>1195</v>
      </c>
      <c r="G536" s="36"/>
      <c r="H536" s="36"/>
      <c r="I536" s="117"/>
      <c r="J536" s="36"/>
      <c r="K536" s="36"/>
      <c r="L536" s="39"/>
      <c r="M536" s="202"/>
      <c r="N536" s="64"/>
      <c r="O536" s="64"/>
      <c r="P536" s="64"/>
      <c r="Q536" s="64"/>
      <c r="R536" s="64"/>
      <c r="S536" s="64"/>
      <c r="T536" s="65"/>
      <c r="AT536" s="18" t="s">
        <v>177</v>
      </c>
      <c r="AU536" s="18" t="s">
        <v>81</v>
      </c>
    </row>
    <row r="537" spans="2:51" s="12" customFormat="1" ht="12">
      <c r="B537" s="203"/>
      <c r="C537" s="204"/>
      <c r="D537" s="200" t="s">
        <v>179</v>
      </c>
      <c r="E537" s="205" t="s">
        <v>21</v>
      </c>
      <c r="F537" s="206" t="s">
        <v>1196</v>
      </c>
      <c r="G537" s="204"/>
      <c r="H537" s="207">
        <v>72.1</v>
      </c>
      <c r="I537" s="208"/>
      <c r="J537" s="204"/>
      <c r="K537" s="204"/>
      <c r="L537" s="209"/>
      <c r="M537" s="210"/>
      <c r="N537" s="211"/>
      <c r="O537" s="211"/>
      <c r="P537" s="211"/>
      <c r="Q537" s="211"/>
      <c r="R537" s="211"/>
      <c r="S537" s="211"/>
      <c r="T537" s="212"/>
      <c r="AT537" s="213" t="s">
        <v>179</v>
      </c>
      <c r="AU537" s="213" t="s">
        <v>81</v>
      </c>
      <c r="AV537" s="12" t="s">
        <v>81</v>
      </c>
      <c r="AW537" s="12" t="s">
        <v>34</v>
      </c>
      <c r="AX537" s="12" t="s">
        <v>73</v>
      </c>
      <c r="AY537" s="213" t="s">
        <v>168</v>
      </c>
    </row>
    <row r="538" spans="2:51" s="13" customFormat="1" ht="12">
      <c r="B538" s="214"/>
      <c r="C538" s="215"/>
      <c r="D538" s="200" t="s">
        <v>179</v>
      </c>
      <c r="E538" s="216" t="s">
        <v>21</v>
      </c>
      <c r="F538" s="217" t="s">
        <v>181</v>
      </c>
      <c r="G538" s="215"/>
      <c r="H538" s="218">
        <v>72.1</v>
      </c>
      <c r="I538" s="219"/>
      <c r="J538" s="215"/>
      <c r="K538" s="215"/>
      <c r="L538" s="220"/>
      <c r="M538" s="221"/>
      <c r="N538" s="222"/>
      <c r="O538" s="222"/>
      <c r="P538" s="222"/>
      <c r="Q538" s="222"/>
      <c r="R538" s="222"/>
      <c r="S538" s="222"/>
      <c r="T538" s="223"/>
      <c r="AT538" s="224" t="s">
        <v>179</v>
      </c>
      <c r="AU538" s="224" t="s">
        <v>81</v>
      </c>
      <c r="AV538" s="13" t="s">
        <v>89</v>
      </c>
      <c r="AW538" s="13" t="s">
        <v>34</v>
      </c>
      <c r="AX538" s="13" t="s">
        <v>73</v>
      </c>
      <c r="AY538" s="224" t="s">
        <v>168</v>
      </c>
    </row>
    <row r="539" spans="2:51" s="12" customFormat="1" ht="12">
      <c r="B539" s="203"/>
      <c r="C539" s="204"/>
      <c r="D539" s="200" t="s">
        <v>179</v>
      </c>
      <c r="E539" s="205" t="s">
        <v>21</v>
      </c>
      <c r="F539" s="206" t="s">
        <v>226</v>
      </c>
      <c r="G539" s="204"/>
      <c r="H539" s="207">
        <v>10</v>
      </c>
      <c r="I539" s="208"/>
      <c r="J539" s="204"/>
      <c r="K539" s="204"/>
      <c r="L539" s="209"/>
      <c r="M539" s="210"/>
      <c r="N539" s="211"/>
      <c r="O539" s="211"/>
      <c r="P539" s="211"/>
      <c r="Q539" s="211"/>
      <c r="R539" s="211"/>
      <c r="S539" s="211"/>
      <c r="T539" s="212"/>
      <c r="AT539" s="213" t="s">
        <v>179</v>
      </c>
      <c r="AU539" s="213" t="s">
        <v>81</v>
      </c>
      <c r="AV539" s="12" t="s">
        <v>81</v>
      </c>
      <c r="AW539" s="12" t="s">
        <v>34</v>
      </c>
      <c r="AX539" s="12" t="s">
        <v>73</v>
      </c>
      <c r="AY539" s="213" t="s">
        <v>168</v>
      </c>
    </row>
    <row r="540" spans="2:51" s="14" customFormat="1" ht="12">
      <c r="B540" s="225"/>
      <c r="C540" s="226"/>
      <c r="D540" s="200" t="s">
        <v>179</v>
      </c>
      <c r="E540" s="227" t="s">
        <v>21</v>
      </c>
      <c r="F540" s="228" t="s">
        <v>183</v>
      </c>
      <c r="G540" s="226"/>
      <c r="H540" s="229">
        <v>82.1</v>
      </c>
      <c r="I540" s="230"/>
      <c r="J540" s="226"/>
      <c r="K540" s="226"/>
      <c r="L540" s="231"/>
      <c r="M540" s="232"/>
      <c r="N540" s="233"/>
      <c r="O540" s="233"/>
      <c r="P540" s="233"/>
      <c r="Q540" s="233"/>
      <c r="R540" s="233"/>
      <c r="S540" s="233"/>
      <c r="T540" s="234"/>
      <c r="AT540" s="235" t="s">
        <v>179</v>
      </c>
      <c r="AU540" s="235" t="s">
        <v>81</v>
      </c>
      <c r="AV540" s="14" t="s">
        <v>175</v>
      </c>
      <c r="AW540" s="14" t="s">
        <v>34</v>
      </c>
      <c r="AX540" s="14" t="s">
        <v>79</v>
      </c>
      <c r="AY540" s="235" t="s">
        <v>168</v>
      </c>
    </row>
    <row r="541" spans="2:65" s="1" customFormat="1" ht="16.5" customHeight="1">
      <c r="B541" s="35"/>
      <c r="C541" s="187" t="s">
        <v>749</v>
      </c>
      <c r="D541" s="187" t="s">
        <v>170</v>
      </c>
      <c r="E541" s="188" t="s">
        <v>1197</v>
      </c>
      <c r="F541" s="189" t="s">
        <v>1198</v>
      </c>
      <c r="G541" s="190" t="s">
        <v>117</v>
      </c>
      <c r="H541" s="191">
        <v>262.725</v>
      </c>
      <c r="I541" s="192"/>
      <c r="J541" s="193">
        <f>ROUND(I541*H541,2)</f>
        <v>0</v>
      </c>
      <c r="K541" s="189" t="s">
        <v>198</v>
      </c>
      <c r="L541" s="39"/>
      <c r="M541" s="194" t="s">
        <v>21</v>
      </c>
      <c r="N541" s="195" t="s">
        <v>44</v>
      </c>
      <c r="O541" s="64"/>
      <c r="P541" s="196">
        <f>O541*H541</f>
        <v>0</v>
      </c>
      <c r="Q541" s="196">
        <v>0</v>
      </c>
      <c r="R541" s="196">
        <f>Q541*H541</f>
        <v>0</v>
      </c>
      <c r="S541" s="196">
        <v>0</v>
      </c>
      <c r="T541" s="197">
        <f>S541*H541</f>
        <v>0</v>
      </c>
      <c r="AR541" s="198" t="s">
        <v>263</v>
      </c>
      <c r="AT541" s="198" t="s">
        <v>170</v>
      </c>
      <c r="AU541" s="198" t="s">
        <v>81</v>
      </c>
      <c r="AY541" s="18" t="s">
        <v>168</v>
      </c>
      <c r="BE541" s="199">
        <f>IF(N541="základní",J541,0)</f>
        <v>0</v>
      </c>
      <c r="BF541" s="199">
        <f>IF(N541="snížená",J541,0)</f>
        <v>0</v>
      </c>
      <c r="BG541" s="199">
        <f>IF(N541="zákl. přenesená",J541,0)</f>
        <v>0</v>
      </c>
      <c r="BH541" s="199">
        <f>IF(N541="sníž. přenesená",J541,0)</f>
        <v>0</v>
      </c>
      <c r="BI541" s="199">
        <f>IF(N541="nulová",J541,0)</f>
        <v>0</v>
      </c>
      <c r="BJ541" s="18" t="s">
        <v>79</v>
      </c>
      <c r="BK541" s="199">
        <f>ROUND(I541*H541,2)</f>
        <v>0</v>
      </c>
      <c r="BL541" s="18" t="s">
        <v>263</v>
      </c>
      <c r="BM541" s="198" t="s">
        <v>1199</v>
      </c>
    </row>
    <row r="542" spans="2:47" s="1" customFormat="1" ht="39">
      <c r="B542" s="35"/>
      <c r="C542" s="36"/>
      <c r="D542" s="200" t="s">
        <v>177</v>
      </c>
      <c r="E542" s="36"/>
      <c r="F542" s="201" t="s">
        <v>1195</v>
      </c>
      <c r="G542" s="36"/>
      <c r="H542" s="36"/>
      <c r="I542" s="117"/>
      <c r="J542" s="36"/>
      <c r="K542" s="36"/>
      <c r="L542" s="39"/>
      <c r="M542" s="202"/>
      <c r="N542" s="64"/>
      <c r="O542" s="64"/>
      <c r="P542" s="64"/>
      <c r="Q542" s="64"/>
      <c r="R542" s="64"/>
      <c r="S542" s="64"/>
      <c r="T542" s="65"/>
      <c r="AT542" s="18" t="s">
        <v>177</v>
      </c>
      <c r="AU542" s="18" t="s">
        <v>81</v>
      </c>
    </row>
    <row r="543" spans="2:51" s="12" customFormat="1" ht="12">
      <c r="B543" s="203"/>
      <c r="C543" s="204"/>
      <c r="D543" s="200" t="s">
        <v>179</v>
      </c>
      <c r="E543" s="205" t="s">
        <v>21</v>
      </c>
      <c r="F543" s="206" t="s">
        <v>1093</v>
      </c>
      <c r="G543" s="204"/>
      <c r="H543" s="207">
        <v>229.475</v>
      </c>
      <c r="I543" s="208"/>
      <c r="J543" s="204"/>
      <c r="K543" s="204"/>
      <c r="L543" s="209"/>
      <c r="M543" s="210"/>
      <c r="N543" s="211"/>
      <c r="O543" s="211"/>
      <c r="P543" s="211"/>
      <c r="Q543" s="211"/>
      <c r="R543" s="211"/>
      <c r="S543" s="211"/>
      <c r="T543" s="212"/>
      <c r="AT543" s="213" t="s">
        <v>179</v>
      </c>
      <c r="AU543" s="213" t="s">
        <v>81</v>
      </c>
      <c r="AV543" s="12" t="s">
        <v>81</v>
      </c>
      <c r="AW543" s="12" t="s">
        <v>34</v>
      </c>
      <c r="AX543" s="12" t="s">
        <v>73</v>
      </c>
      <c r="AY543" s="213" t="s">
        <v>168</v>
      </c>
    </row>
    <row r="544" spans="2:51" s="12" customFormat="1" ht="12">
      <c r="B544" s="203"/>
      <c r="C544" s="204"/>
      <c r="D544" s="200" t="s">
        <v>179</v>
      </c>
      <c r="E544" s="205" t="s">
        <v>21</v>
      </c>
      <c r="F544" s="206" t="s">
        <v>1200</v>
      </c>
      <c r="G544" s="204"/>
      <c r="H544" s="207">
        <v>33.25</v>
      </c>
      <c r="I544" s="208"/>
      <c r="J544" s="204"/>
      <c r="K544" s="204"/>
      <c r="L544" s="209"/>
      <c r="M544" s="210"/>
      <c r="N544" s="211"/>
      <c r="O544" s="211"/>
      <c r="P544" s="211"/>
      <c r="Q544" s="211"/>
      <c r="R544" s="211"/>
      <c r="S544" s="211"/>
      <c r="T544" s="212"/>
      <c r="AT544" s="213" t="s">
        <v>179</v>
      </c>
      <c r="AU544" s="213" t="s">
        <v>81</v>
      </c>
      <c r="AV544" s="12" t="s">
        <v>81</v>
      </c>
      <c r="AW544" s="12" t="s">
        <v>34</v>
      </c>
      <c r="AX544" s="12" t="s">
        <v>73</v>
      </c>
      <c r="AY544" s="213" t="s">
        <v>168</v>
      </c>
    </row>
    <row r="545" spans="2:51" s="13" customFormat="1" ht="12">
      <c r="B545" s="214"/>
      <c r="C545" s="215"/>
      <c r="D545" s="200" t="s">
        <v>179</v>
      </c>
      <c r="E545" s="216" t="s">
        <v>21</v>
      </c>
      <c r="F545" s="217" t="s">
        <v>181</v>
      </c>
      <c r="G545" s="215"/>
      <c r="H545" s="218">
        <v>262.725</v>
      </c>
      <c r="I545" s="219"/>
      <c r="J545" s="215"/>
      <c r="K545" s="215"/>
      <c r="L545" s="220"/>
      <c r="M545" s="221"/>
      <c r="N545" s="222"/>
      <c r="O545" s="222"/>
      <c r="P545" s="222"/>
      <c r="Q545" s="222"/>
      <c r="R545" s="222"/>
      <c r="S545" s="222"/>
      <c r="T545" s="223"/>
      <c r="AT545" s="224" t="s">
        <v>179</v>
      </c>
      <c r="AU545" s="224" t="s">
        <v>81</v>
      </c>
      <c r="AV545" s="13" t="s">
        <v>89</v>
      </c>
      <c r="AW545" s="13" t="s">
        <v>34</v>
      </c>
      <c r="AX545" s="13" t="s">
        <v>79</v>
      </c>
      <c r="AY545" s="224" t="s">
        <v>168</v>
      </c>
    </row>
    <row r="546" spans="2:65" s="1" customFormat="1" ht="24" customHeight="1">
      <c r="B546" s="35"/>
      <c r="C546" s="187" t="s">
        <v>754</v>
      </c>
      <c r="D546" s="187" t="s">
        <v>170</v>
      </c>
      <c r="E546" s="188" t="s">
        <v>1201</v>
      </c>
      <c r="F546" s="189" t="s">
        <v>1202</v>
      </c>
      <c r="G546" s="190" t="s">
        <v>173</v>
      </c>
      <c r="H546" s="191">
        <v>3.278</v>
      </c>
      <c r="I546" s="192"/>
      <c r="J546" s="193">
        <f>ROUND(I546*H546,2)</f>
        <v>0</v>
      </c>
      <c r="K546" s="189" t="s">
        <v>198</v>
      </c>
      <c r="L546" s="39"/>
      <c r="M546" s="194" t="s">
        <v>21</v>
      </c>
      <c r="N546" s="195" t="s">
        <v>44</v>
      </c>
      <c r="O546" s="64"/>
      <c r="P546" s="196">
        <f>O546*H546</f>
        <v>0</v>
      </c>
      <c r="Q546" s="196">
        <v>0</v>
      </c>
      <c r="R546" s="196">
        <f>Q546*H546</f>
        <v>0</v>
      </c>
      <c r="S546" s="196">
        <v>0</v>
      </c>
      <c r="T546" s="197">
        <f>S546*H546</f>
        <v>0</v>
      </c>
      <c r="AR546" s="198" t="s">
        <v>263</v>
      </c>
      <c r="AT546" s="198" t="s">
        <v>170</v>
      </c>
      <c r="AU546" s="198" t="s">
        <v>81</v>
      </c>
      <c r="AY546" s="18" t="s">
        <v>168</v>
      </c>
      <c r="BE546" s="199">
        <f>IF(N546="základní",J546,0)</f>
        <v>0</v>
      </c>
      <c r="BF546" s="199">
        <f>IF(N546="snížená",J546,0)</f>
        <v>0</v>
      </c>
      <c r="BG546" s="199">
        <f>IF(N546="zákl. přenesená",J546,0)</f>
        <v>0</v>
      </c>
      <c r="BH546" s="199">
        <f>IF(N546="sníž. přenesená",J546,0)</f>
        <v>0</v>
      </c>
      <c r="BI546" s="199">
        <f>IF(N546="nulová",J546,0)</f>
        <v>0</v>
      </c>
      <c r="BJ546" s="18" t="s">
        <v>79</v>
      </c>
      <c r="BK546" s="199">
        <f>ROUND(I546*H546,2)</f>
        <v>0</v>
      </c>
      <c r="BL546" s="18" t="s">
        <v>263</v>
      </c>
      <c r="BM546" s="198" t="s">
        <v>1203</v>
      </c>
    </row>
    <row r="547" spans="2:47" s="1" customFormat="1" ht="78">
      <c r="B547" s="35"/>
      <c r="C547" s="36"/>
      <c r="D547" s="200" t="s">
        <v>177</v>
      </c>
      <c r="E547" s="36"/>
      <c r="F547" s="201" t="s">
        <v>1071</v>
      </c>
      <c r="G547" s="36"/>
      <c r="H547" s="36"/>
      <c r="I547" s="117"/>
      <c r="J547" s="36"/>
      <c r="K547" s="36"/>
      <c r="L547" s="39"/>
      <c r="M547" s="202"/>
      <c r="N547" s="64"/>
      <c r="O547" s="64"/>
      <c r="P547" s="64"/>
      <c r="Q547" s="64"/>
      <c r="R547" s="64"/>
      <c r="S547" s="64"/>
      <c r="T547" s="65"/>
      <c r="AT547" s="18" t="s">
        <v>177</v>
      </c>
      <c r="AU547" s="18" t="s">
        <v>81</v>
      </c>
    </row>
    <row r="548" spans="2:65" s="1" customFormat="1" ht="24" customHeight="1">
      <c r="B548" s="35"/>
      <c r="C548" s="187" t="s">
        <v>760</v>
      </c>
      <c r="D548" s="187" t="s">
        <v>170</v>
      </c>
      <c r="E548" s="188" t="s">
        <v>1204</v>
      </c>
      <c r="F548" s="189" t="s">
        <v>1205</v>
      </c>
      <c r="G548" s="190" t="s">
        <v>173</v>
      </c>
      <c r="H548" s="191">
        <v>3.278</v>
      </c>
      <c r="I548" s="192"/>
      <c r="J548" s="193">
        <f>ROUND(I548*H548,2)</f>
        <v>0</v>
      </c>
      <c r="K548" s="189" t="s">
        <v>198</v>
      </c>
      <c r="L548" s="39"/>
      <c r="M548" s="194" t="s">
        <v>21</v>
      </c>
      <c r="N548" s="195" t="s">
        <v>44</v>
      </c>
      <c r="O548" s="64"/>
      <c r="P548" s="196">
        <f>O548*H548</f>
        <v>0</v>
      </c>
      <c r="Q548" s="196">
        <v>0</v>
      </c>
      <c r="R548" s="196">
        <f>Q548*H548</f>
        <v>0</v>
      </c>
      <c r="S548" s="196">
        <v>0</v>
      </c>
      <c r="T548" s="197">
        <f>S548*H548</f>
        <v>0</v>
      </c>
      <c r="AR548" s="198" t="s">
        <v>263</v>
      </c>
      <c r="AT548" s="198" t="s">
        <v>170</v>
      </c>
      <c r="AU548" s="198" t="s">
        <v>81</v>
      </c>
      <c r="AY548" s="18" t="s">
        <v>168</v>
      </c>
      <c r="BE548" s="199">
        <f>IF(N548="základní",J548,0)</f>
        <v>0</v>
      </c>
      <c r="BF548" s="199">
        <f>IF(N548="snížená",J548,0)</f>
        <v>0</v>
      </c>
      <c r="BG548" s="199">
        <f>IF(N548="zákl. přenesená",J548,0)</f>
        <v>0</v>
      </c>
      <c r="BH548" s="199">
        <f>IF(N548="sníž. přenesená",J548,0)</f>
        <v>0</v>
      </c>
      <c r="BI548" s="199">
        <f>IF(N548="nulová",J548,0)</f>
        <v>0</v>
      </c>
      <c r="BJ548" s="18" t="s">
        <v>79</v>
      </c>
      <c r="BK548" s="199">
        <f>ROUND(I548*H548,2)</f>
        <v>0</v>
      </c>
      <c r="BL548" s="18" t="s">
        <v>263</v>
      </c>
      <c r="BM548" s="198" t="s">
        <v>1206</v>
      </c>
    </row>
    <row r="549" spans="2:47" s="1" customFormat="1" ht="78">
      <c r="B549" s="35"/>
      <c r="C549" s="36"/>
      <c r="D549" s="200" t="s">
        <v>177</v>
      </c>
      <c r="E549" s="36"/>
      <c r="F549" s="201" t="s">
        <v>1071</v>
      </c>
      <c r="G549" s="36"/>
      <c r="H549" s="36"/>
      <c r="I549" s="117"/>
      <c r="J549" s="36"/>
      <c r="K549" s="36"/>
      <c r="L549" s="39"/>
      <c r="M549" s="202"/>
      <c r="N549" s="64"/>
      <c r="O549" s="64"/>
      <c r="P549" s="64"/>
      <c r="Q549" s="64"/>
      <c r="R549" s="64"/>
      <c r="S549" s="64"/>
      <c r="T549" s="65"/>
      <c r="AT549" s="18" t="s">
        <v>177</v>
      </c>
      <c r="AU549" s="18" t="s">
        <v>81</v>
      </c>
    </row>
    <row r="550" spans="2:63" s="11" customFormat="1" ht="22.9" customHeight="1">
      <c r="B550" s="171"/>
      <c r="C550" s="172"/>
      <c r="D550" s="173" t="s">
        <v>72</v>
      </c>
      <c r="E550" s="185" t="s">
        <v>716</v>
      </c>
      <c r="F550" s="185" t="s">
        <v>717</v>
      </c>
      <c r="G550" s="172"/>
      <c r="H550" s="172"/>
      <c r="I550" s="175"/>
      <c r="J550" s="186">
        <f>BK550</f>
        <v>0</v>
      </c>
      <c r="K550" s="172"/>
      <c r="L550" s="177"/>
      <c r="M550" s="178"/>
      <c r="N550" s="179"/>
      <c r="O550" s="179"/>
      <c r="P550" s="180">
        <f>SUM(P551:P559)</f>
        <v>0</v>
      </c>
      <c r="Q550" s="179"/>
      <c r="R550" s="180">
        <f>SUM(R551:R559)</f>
        <v>0.4161024</v>
      </c>
      <c r="S550" s="179"/>
      <c r="T550" s="181">
        <f>SUM(T551:T559)</f>
        <v>0</v>
      </c>
      <c r="AR550" s="182" t="s">
        <v>81</v>
      </c>
      <c r="AT550" s="183" t="s">
        <v>72</v>
      </c>
      <c r="AU550" s="183" t="s">
        <v>79</v>
      </c>
      <c r="AY550" s="182" t="s">
        <v>168</v>
      </c>
      <c r="BK550" s="184">
        <f>SUM(BK551:BK559)</f>
        <v>0</v>
      </c>
    </row>
    <row r="551" spans="2:65" s="1" customFormat="1" ht="16.5" customHeight="1">
      <c r="B551" s="35"/>
      <c r="C551" s="187" t="s">
        <v>765</v>
      </c>
      <c r="D551" s="187" t="s">
        <v>170</v>
      </c>
      <c r="E551" s="188" t="s">
        <v>719</v>
      </c>
      <c r="F551" s="189" t="s">
        <v>720</v>
      </c>
      <c r="G551" s="190" t="s">
        <v>117</v>
      </c>
      <c r="H551" s="191">
        <v>220.16</v>
      </c>
      <c r="I551" s="192"/>
      <c r="J551" s="193">
        <f>ROUND(I551*H551,2)</f>
        <v>0</v>
      </c>
      <c r="K551" s="189" t="s">
        <v>21</v>
      </c>
      <c r="L551" s="39"/>
      <c r="M551" s="194" t="s">
        <v>21</v>
      </c>
      <c r="N551" s="195" t="s">
        <v>44</v>
      </c>
      <c r="O551" s="64"/>
      <c r="P551" s="196">
        <f>O551*H551</f>
        <v>0</v>
      </c>
      <c r="Q551" s="196">
        <v>0.00189</v>
      </c>
      <c r="R551" s="196">
        <f>Q551*H551</f>
        <v>0.4161024</v>
      </c>
      <c r="S551" s="196">
        <v>0</v>
      </c>
      <c r="T551" s="197">
        <f>S551*H551</f>
        <v>0</v>
      </c>
      <c r="AR551" s="198" t="s">
        <v>263</v>
      </c>
      <c r="AT551" s="198" t="s">
        <v>170</v>
      </c>
      <c r="AU551" s="198" t="s">
        <v>81</v>
      </c>
      <c r="AY551" s="18" t="s">
        <v>168</v>
      </c>
      <c r="BE551" s="199">
        <f>IF(N551="základní",J551,0)</f>
        <v>0</v>
      </c>
      <c r="BF551" s="199">
        <f>IF(N551="snížená",J551,0)</f>
        <v>0</v>
      </c>
      <c r="BG551" s="199">
        <f>IF(N551="zákl. přenesená",J551,0)</f>
        <v>0</v>
      </c>
      <c r="BH551" s="199">
        <f>IF(N551="sníž. přenesená",J551,0)</f>
        <v>0</v>
      </c>
      <c r="BI551" s="199">
        <f>IF(N551="nulová",J551,0)</f>
        <v>0</v>
      </c>
      <c r="BJ551" s="18" t="s">
        <v>79</v>
      </c>
      <c r="BK551" s="199">
        <f>ROUND(I551*H551,2)</f>
        <v>0</v>
      </c>
      <c r="BL551" s="18" t="s">
        <v>263</v>
      </c>
      <c r="BM551" s="198" t="s">
        <v>1207</v>
      </c>
    </row>
    <row r="552" spans="2:47" s="1" customFormat="1" ht="29.25">
      <c r="B552" s="35"/>
      <c r="C552" s="36"/>
      <c r="D552" s="200" t="s">
        <v>309</v>
      </c>
      <c r="E552" s="36"/>
      <c r="F552" s="201" t="s">
        <v>722</v>
      </c>
      <c r="G552" s="36"/>
      <c r="H552" s="36"/>
      <c r="I552" s="117"/>
      <c r="J552" s="36"/>
      <c r="K552" s="36"/>
      <c r="L552" s="39"/>
      <c r="M552" s="202"/>
      <c r="N552" s="64"/>
      <c r="O552" s="64"/>
      <c r="P552" s="64"/>
      <c r="Q552" s="64"/>
      <c r="R552" s="64"/>
      <c r="S552" s="64"/>
      <c r="T552" s="65"/>
      <c r="AT552" s="18" t="s">
        <v>309</v>
      </c>
      <c r="AU552" s="18" t="s">
        <v>81</v>
      </c>
    </row>
    <row r="553" spans="2:51" s="12" customFormat="1" ht="12">
      <c r="B553" s="203"/>
      <c r="C553" s="204"/>
      <c r="D553" s="200" t="s">
        <v>179</v>
      </c>
      <c r="E553" s="205" t="s">
        <v>21</v>
      </c>
      <c r="F553" s="206" t="s">
        <v>915</v>
      </c>
      <c r="G553" s="204"/>
      <c r="H553" s="207">
        <v>206.38</v>
      </c>
      <c r="I553" s="208"/>
      <c r="J553" s="204"/>
      <c r="K553" s="204"/>
      <c r="L553" s="209"/>
      <c r="M553" s="210"/>
      <c r="N553" s="211"/>
      <c r="O553" s="211"/>
      <c r="P553" s="211"/>
      <c r="Q553" s="211"/>
      <c r="R553" s="211"/>
      <c r="S553" s="211"/>
      <c r="T553" s="212"/>
      <c r="AT553" s="213" t="s">
        <v>179</v>
      </c>
      <c r="AU553" s="213" t="s">
        <v>81</v>
      </c>
      <c r="AV553" s="12" t="s">
        <v>81</v>
      </c>
      <c r="AW553" s="12" t="s">
        <v>34</v>
      </c>
      <c r="AX553" s="12" t="s">
        <v>73</v>
      </c>
      <c r="AY553" s="213" t="s">
        <v>168</v>
      </c>
    </row>
    <row r="554" spans="2:51" s="12" customFormat="1" ht="12">
      <c r="B554" s="203"/>
      <c r="C554" s="204"/>
      <c r="D554" s="200" t="s">
        <v>179</v>
      </c>
      <c r="E554" s="205" t="s">
        <v>21</v>
      </c>
      <c r="F554" s="206" t="s">
        <v>860</v>
      </c>
      <c r="G554" s="204"/>
      <c r="H554" s="207">
        <v>13.78</v>
      </c>
      <c r="I554" s="208"/>
      <c r="J554" s="204"/>
      <c r="K554" s="204"/>
      <c r="L554" s="209"/>
      <c r="M554" s="210"/>
      <c r="N554" s="211"/>
      <c r="O554" s="211"/>
      <c r="P554" s="211"/>
      <c r="Q554" s="211"/>
      <c r="R554" s="211"/>
      <c r="S554" s="211"/>
      <c r="T554" s="212"/>
      <c r="AT554" s="213" t="s">
        <v>179</v>
      </c>
      <c r="AU554" s="213" t="s">
        <v>81</v>
      </c>
      <c r="AV554" s="12" t="s">
        <v>81</v>
      </c>
      <c r="AW554" s="12" t="s">
        <v>34</v>
      </c>
      <c r="AX554" s="12" t="s">
        <v>73</v>
      </c>
      <c r="AY554" s="213" t="s">
        <v>168</v>
      </c>
    </row>
    <row r="555" spans="2:51" s="13" customFormat="1" ht="12">
      <c r="B555" s="214"/>
      <c r="C555" s="215"/>
      <c r="D555" s="200" t="s">
        <v>179</v>
      </c>
      <c r="E555" s="216" t="s">
        <v>21</v>
      </c>
      <c r="F555" s="217" t="s">
        <v>181</v>
      </c>
      <c r="G555" s="215"/>
      <c r="H555" s="218">
        <v>220.16</v>
      </c>
      <c r="I555" s="219"/>
      <c r="J555" s="215"/>
      <c r="K555" s="215"/>
      <c r="L555" s="220"/>
      <c r="M555" s="221"/>
      <c r="N555" s="222"/>
      <c r="O555" s="222"/>
      <c r="P555" s="222"/>
      <c r="Q555" s="222"/>
      <c r="R555" s="222"/>
      <c r="S555" s="222"/>
      <c r="T555" s="223"/>
      <c r="AT555" s="224" t="s">
        <v>179</v>
      </c>
      <c r="AU555" s="224" t="s">
        <v>81</v>
      </c>
      <c r="AV555" s="13" t="s">
        <v>89</v>
      </c>
      <c r="AW555" s="13" t="s">
        <v>34</v>
      </c>
      <c r="AX555" s="13" t="s">
        <v>79</v>
      </c>
      <c r="AY555" s="224" t="s">
        <v>168</v>
      </c>
    </row>
    <row r="556" spans="2:65" s="1" customFormat="1" ht="24" customHeight="1">
      <c r="B556" s="35"/>
      <c r="C556" s="187" t="s">
        <v>773</v>
      </c>
      <c r="D556" s="187" t="s">
        <v>170</v>
      </c>
      <c r="E556" s="188" t="s">
        <v>724</v>
      </c>
      <c r="F556" s="189" t="s">
        <v>725</v>
      </c>
      <c r="G556" s="190" t="s">
        <v>173</v>
      </c>
      <c r="H556" s="191">
        <v>0.416</v>
      </c>
      <c r="I556" s="192"/>
      <c r="J556" s="193">
        <f>ROUND(I556*H556,2)</f>
        <v>0</v>
      </c>
      <c r="K556" s="189" t="s">
        <v>198</v>
      </c>
      <c r="L556" s="39"/>
      <c r="M556" s="194" t="s">
        <v>21</v>
      </c>
      <c r="N556" s="195" t="s">
        <v>44</v>
      </c>
      <c r="O556" s="64"/>
      <c r="P556" s="196">
        <f>O556*H556</f>
        <v>0</v>
      </c>
      <c r="Q556" s="196">
        <v>0</v>
      </c>
      <c r="R556" s="196">
        <f>Q556*H556</f>
        <v>0</v>
      </c>
      <c r="S556" s="196">
        <v>0</v>
      </c>
      <c r="T556" s="197">
        <f>S556*H556</f>
        <v>0</v>
      </c>
      <c r="AR556" s="198" t="s">
        <v>263</v>
      </c>
      <c r="AT556" s="198" t="s">
        <v>170</v>
      </c>
      <c r="AU556" s="198" t="s">
        <v>81</v>
      </c>
      <c r="AY556" s="18" t="s">
        <v>168</v>
      </c>
      <c r="BE556" s="199">
        <f>IF(N556="základní",J556,0)</f>
        <v>0</v>
      </c>
      <c r="BF556" s="199">
        <f>IF(N556="snížená",J556,0)</f>
        <v>0</v>
      </c>
      <c r="BG556" s="199">
        <f>IF(N556="zákl. přenesená",J556,0)</f>
        <v>0</v>
      </c>
      <c r="BH556" s="199">
        <f>IF(N556="sníž. přenesená",J556,0)</f>
        <v>0</v>
      </c>
      <c r="BI556" s="199">
        <f>IF(N556="nulová",J556,0)</f>
        <v>0</v>
      </c>
      <c r="BJ556" s="18" t="s">
        <v>79</v>
      </c>
      <c r="BK556" s="199">
        <f>ROUND(I556*H556,2)</f>
        <v>0</v>
      </c>
      <c r="BL556" s="18" t="s">
        <v>263</v>
      </c>
      <c r="BM556" s="198" t="s">
        <v>1208</v>
      </c>
    </row>
    <row r="557" spans="2:47" s="1" customFormat="1" ht="78">
      <c r="B557" s="35"/>
      <c r="C557" s="36"/>
      <c r="D557" s="200" t="s">
        <v>177</v>
      </c>
      <c r="E557" s="36"/>
      <c r="F557" s="201" t="s">
        <v>593</v>
      </c>
      <c r="G557" s="36"/>
      <c r="H557" s="36"/>
      <c r="I557" s="117"/>
      <c r="J557" s="36"/>
      <c r="K557" s="36"/>
      <c r="L557" s="39"/>
      <c r="M557" s="202"/>
      <c r="N557" s="64"/>
      <c r="O557" s="64"/>
      <c r="P557" s="64"/>
      <c r="Q557" s="64"/>
      <c r="R557" s="64"/>
      <c r="S557" s="64"/>
      <c r="T557" s="65"/>
      <c r="AT557" s="18" t="s">
        <v>177</v>
      </c>
      <c r="AU557" s="18" t="s">
        <v>81</v>
      </c>
    </row>
    <row r="558" spans="2:65" s="1" customFormat="1" ht="24" customHeight="1">
      <c r="B558" s="35"/>
      <c r="C558" s="187" t="s">
        <v>779</v>
      </c>
      <c r="D558" s="187" t="s">
        <v>170</v>
      </c>
      <c r="E558" s="188" t="s">
        <v>728</v>
      </c>
      <c r="F558" s="189" t="s">
        <v>729</v>
      </c>
      <c r="G558" s="190" t="s">
        <v>173</v>
      </c>
      <c r="H558" s="191">
        <v>0.416</v>
      </c>
      <c r="I558" s="192"/>
      <c r="J558" s="193">
        <f>ROUND(I558*H558,2)</f>
        <v>0</v>
      </c>
      <c r="K558" s="189" t="s">
        <v>198</v>
      </c>
      <c r="L558" s="39"/>
      <c r="M558" s="194" t="s">
        <v>21</v>
      </c>
      <c r="N558" s="195" t="s">
        <v>44</v>
      </c>
      <c r="O558" s="64"/>
      <c r="P558" s="196">
        <f>O558*H558</f>
        <v>0</v>
      </c>
      <c r="Q558" s="196">
        <v>0</v>
      </c>
      <c r="R558" s="196">
        <f>Q558*H558</f>
        <v>0</v>
      </c>
      <c r="S558" s="196">
        <v>0</v>
      </c>
      <c r="T558" s="197">
        <f>S558*H558</f>
        <v>0</v>
      </c>
      <c r="AR558" s="198" t="s">
        <v>263</v>
      </c>
      <c r="AT558" s="198" t="s">
        <v>170</v>
      </c>
      <c r="AU558" s="198" t="s">
        <v>81</v>
      </c>
      <c r="AY558" s="18" t="s">
        <v>168</v>
      </c>
      <c r="BE558" s="199">
        <f>IF(N558="základní",J558,0)</f>
        <v>0</v>
      </c>
      <c r="BF558" s="199">
        <f>IF(N558="snížená",J558,0)</f>
        <v>0</v>
      </c>
      <c r="BG558" s="199">
        <f>IF(N558="zákl. přenesená",J558,0)</f>
        <v>0</v>
      </c>
      <c r="BH558" s="199">
        <f>IF(N558="sníž. přenesená",J558,0)</f>
        <v>0</v>
      </c>
      <c r="BI558" s="199">
        <f>IF(N558="nulová",J558,0)</f>
        <v>0</v>
      </c>
      <c r="BJ558" s="18" t="s">
        <v>79</v>
      </c>
      <c r="BK558" s="199">
        <f>ROUND(I558*H558,2)</f>
        <v>0</v>
      </c>
      <c r="BL558" s="18" t="s">
        <v>263</v>
      </c>
      <c r="BM558" s="198" t="s">
        <v>1209</v>
      </c>
    </row>
    <row r="559" spans="2:47" s="1" customFormat="1" ht="78">
      <c r="B559" s="35"/>
      <c r="C559" s="36"/>
      <c r="D559" s="200" t="s">
        <v>177</v>
      </c>
      <c r="E559" s="36"/>
      <c r="F559" s="201" t="s">
        <v>593</v>
      </c>
      <c r="G559" s="36"/>
      <c r="H559" s="36"/>
      <c r="I559" s="117"/>
      <c r="J559" s="36"/>
      <c r="K559" s="36"/>
      <c r="L559" s="39"/>
      <c r="M559" s="202"/>
      <c r="N559" s="64"/>
      <c r="O559" s="64"/>
      <c r="P559" s="64"/>
      <c r="Q559" s="64"/>
      <c r="R559" s="64"/>
      <c r="S559" s="64"/>
      <c r="T559" s="65"/>
      <c r="AT559" s="18" t="s">
        <v>177</v>
      </c>
      <c r="AU559" s="18" t="s">
        <v>81</v>
      </c>
    </row>
    <row r="560" spans="2:63" s="11" customFormat="1" ht="22.9" customHeight="1">
      <c r="B560" s="171"/>
      <c r="C560" s="172"/>
      <c r="D560" s="173" t="s">
        <v>72</v>
      </c>
      <c r="E560" s="185" t="s">
        <v>747</v>
      </c>
      <c r="F560" s="185" t="s">
        <v>748</v>
      </c>
      <c r="G560" s="172"/>
      <c r="H560" s="172"/>
      <c r="I560" s="175"/>
      <c r="J560" s="186">
        <f>BK560</f>
        <v>0</v>
      </c>
      <c r="K560" s="172"/>
      <c r="L560" s="177"/>
      <c r="M560" s="178"/>
      <c r="N560" s="179"/>
      <c r="O560" s="179"/>
      <c r="P560" s="180">
        <f>SUM(P561:P576)</f>
        <v>0</v>
      </c>
      <c r="Q560" s="179"/>
      <c r="R560" s="180">
        <f>SUM(R561:R576)</f>
        <v>0.029220799999999998</v>
      </c>
      <c r="S560" s="179"/>
      <c r="T560" s="181">
        <f>SUM(T561:T576)</f>
        <v>0</v>
      </c>
      <c r="AR560" s="182" t="s">
        <v>81</v>
      </c>
      <c r="AT560" s="183" t="s">
        <v>72</v>
      </c>
      <c r="AU560" s="183" t="s">
        <v>79</v>
      </c>
      <c r="AY560" s="182" t="s">
        <v>168</v>
      </c>
      <c r="BK560" s="184">
        <f>SUM(BK561:BK576)</f>
        <v>0</v>
      </c>
    </row>
    <row r="561" spans="2:65" s="1" customFormat="1" ht="16.5" customHeight="1">
      <c r="B561" s="35"/>
      <c r="C561" s="187" t="s">
        <v>784</v>
      </c>
      <c r="D561" s="187" t="s">
        <v>170</v>
      </c>
      <c r="E561" s="188" t="s">
        <v>755</v>
      </c>
      <c r="F561" s="189" t="s">
        <v>756</v>
      </c>
      <c r="G561" s="190" t="s">
        <v>117</v>
      </c>
      <c r="H561" s="191">
        <v>440.32</v>
      </c>
      <c r="I561" s="192"/>
      <c r="J561" s="193">
        <f>ROUND(I561*H561,2)</f>
        <v>0</v>
      </c>
      <c r="K561" s="189" t="s">
        <v>198</v>
      </c>
      <c r="L561" s="39"/>
      <c r="M561" s="194" t="s">
        <v>21</v>
      </c>
      <c r="N561" s="195" t="s">
        <v>44</v>
      </c>
      <c r="O561" s="64"/>
      <c r="P561" s="196">
        <f>O561*H561</f>
        <v>0</v>
      </c>
      <c r="Q561" s="196">
        <v>0</v>
      </c>
      <c r="R561" s="196">
        <f>Q561*H561</f>
        <v>0</v>
      </c>
      <c r="S561" s="196">
        <v>0</v>
      </c>
      <c r="T561" s="197">
        <f>S561*H561</f>
        <v>0</v>
      </c>
      <c r="AR561" s="198" t="s">
        <v>263</v>
      </c>
      <c r="AT561" s="198" t="s">
        <v>170</v>
      </c>
      <c r="AU561" s="198" t="s">
        <v>81</v>
      </c>
      <c r="AY561" s="18" t="s">
        <v>168</v>
      </c>
      <c r="BE561" s="199">
        <f>IF(N561="základní",J561,0)</f>
        <v>0</v>
      </c>
      <c r="BF561" s="199">
        <f>IF(N561="snížená",J561,0)</f>
        <v>0</v>
      </c>
      <c r="BG561" s="199">
        <f>IF(N561="zákl. přenesená",J561,0)</f>
        <v>0</v>
      </c>
      <c r="BH561" s="199">
        <f>IF(N561="sníž. přenesená",J561,0)</f>
        <v>0</v>
      </c>
      <c r="BI561" s="199">
        <f>IF(N561="nulová",J561,0)</f>
        <v>0</v>
      </c>
      <c r="BJ561" s="18" t="s">
        <v>79</v>
      </c>
      <c r="BK561" s="199">
        <f>ROUND(I561*H561,2)</f>
        <v>0</v>
      </c>
      <c r="BL561" s="18" t="s">
        <v>263</v>
      </c>
      <c r="BM561" s="198" t="s">
        <v>1210</v>
      </c>
    </row>
    <row r="562" spans="2:51" s="15" customFormat="1" ht="12">
      <c r="B562" s="236"/>
      <c r="C562" s="237"/>
      <c r="D562" s="200" t="s">
        <v>179</v>
      </c>
      <c r="E562" s="238" t="s">
        <v>21</v>
      </c>
      <c r="F562" s="239" t="s">
        <v>636</v>
      </c>
      <c r="G562" s="237"/>
      <c r="H562" s="238" t="s">
        <v>21</v>
      </c>
      <c r="I562" s="240"/>
      <c r="J562" s="237"/>
      <c r="K562" s="237"/>
      <c r="L562" s="241"/>
      <c r="M562" s="242"/>
      <c r="N562" s="243"/>
      <c r="O562" s="243"/>
      <c r="P562" s="243"/>
      <c r="Q562" s="243"/>
      <c r="R562" s="243"/>
      <c r="S562" s="243"/>
      <c r="T562" s="244"/>
      <c r="AT562" s="245" t="s">
        <v>179</v>
      </c>
      <c r="AU562" s="245" t="s">
        <v>81</v>
      </c>
      <c r="AV562" s="15" t="s">
        <v>79</v>
      </c>
      <c r="AW562" s="15" t="s">
        <v>34</v>
      </c>
      <c r="AX562" s="15" t="s">
        <v>73</v>
      </c>
      <c r="AY562" s="245" t="s">
        <v>168</v>
      </c>
    </row>
    <row r="563" spans="2:51" s="12" customFormat="1" ht="12">
      <c r="B563" s="203"/>
      <c r="C563" s="204"/>
      <c r="D563" s="200" t="s">
        <v>179</v>
      </c>
      <c r="E563" s="205" t="s">
        <v>21</v>
      </c>
      <c r="F563" s="206" t="s">
        <v>915</v>
      </c>
      <c r="G563" s="204"/>
      <c r="H563" s="207">
        <v>206.38</v>
      </c>
      <c r="I563" s="208"/>
      <c r="J563" s="204"/>
      <c r="K563" s="204"/>
      <c r="L563" s="209"/>
      <c r="M563" s="210"/>
      <c r="N563" s="211"/>
      <c r="O563" s="211"/>
      <c r="P563" s="211"/>
      <c r="Q563" s="211"/>
      <c r="R563" s="211"/>
      <c r="S563" s="211"/>
      <c r="T563" s="212"/>
      <c r="AT563" s="213" t="s">
        <v>179</v>
      </c>
      <c r="AU563" s="213" t="s">
        <v>81</v>
      </c>
      <c r="AV563" s="12" t="s">
        <v>81</v>
      </c>
      <c r="AW563" s="12" t="s">
        <v>34</v>
      </c>
      <c r="AX563" s="12" t="s">
        <v>73</v>
      </c>
      <c r="AY563" s="213" t="s">
        <v>168</v>
      </c>
    </row>
    <row r="564" spans="2:51" s="12" customFormat="1" ht="12">
      <c r="B564" s="203"/>
      <c r="C564" s="204"/>
      <c r="D564" s="200" t="s">
        <v>179</v>
      </c>
      <c r="E564" s="205" t="s">
        <v>21</v>
      </c>
      <c r="F564" s="206" t="s">
        <v>860</v>
      </c>
      <c r="G564" s="204"/>
      <c r="H564" s="207">
        <v>13.78</v>
      </c>
      <c r="I564" s="208"/>
      <c r="J564" s="204"/>
      <c r="K564" s="204"/>
      <c r="L564" s="209"/>
      <c r="M564" s="210"/>
      <c r="N564" s="211"/>
      <c r="O564" s="211"/>
      <c r="P564" s="211"/>
      <c r="Q564" s="211"/>
      <c r="R564" s="211"/>
      <c r="S564" s="211"/>
      <c r="T564" s="212"/>
      <c r="AT564" s="213" t="s">
        <v>179</v>
      </c>
      <c r="AU564" s="213" t="s">
        <v>81</v>
      </c>
      <c r="AV564" s="12" t="s">
        <v>81</v>
      </c>
      <c r="AW564" s="12" t="s">
        <v>34</v>
      </c>
      <c r="AX564" s="12" t="s">
        <v>73</v>
      </c>
      <c r="AY564" s="213" t="s">
        <v>168</v>
      </c>
    </row>
    <row r="565" spans="2:51" s="13" customFormat="1" ht="12">
      <c r="B565" s="214"/>
      <c r="C565" s="215"/>
      <c r="D565" s="200" t="s">
        <v>179</v>
      </c>
      <c r="E565" s="216" t="s">
        <v>21</v>
      </c>
      <c r="F565" s="217" t="s">
        <v>181</v>
      </c>
      <c r="G565" s="215"/>
      <c r="H565" s="218">
        <v>220.16</v>
      </c>
      <c r="I565" s="219"/>
      <c r="J565" s="215"/>
      <c r="K565" s="215"/>
      <c r="L565" s="220"/>
      <c r="M565" s="221"/>
      <c r="N565" s="222"/>
      <c r="O565" s="222"/>
      <c r="P565" s="222"/>
      <c r="Q565" s="222"/>
      <c r="R565" s="222"/>
      <c r="S565" s="222"/>
      <c r="T565" s="223"/>
      <c r="AT565" s="224" t="s">
        <v>179</v>
      </c>
      <c r="AU565" s="224" t="s">
        <v>81</v>
      </c>
      <c r="AV565" s="13" t="s">
        <v>89</v>
      </c>
      <c r="AW565" s="13" t="s">
        <v>34</v>
      </c>
      <c r="AX565" s="13" t="s">
        <v>73</v>
      </c>
      <c r="AY565" s="224" t="s">
        <v>168</v>
      </c>
    </row>
    <row r="566" spans="2:51" s="12" customFormat="1" ht="12">
      <c r="B566" s="203"/>
      <c r="C566" s="204"/>
      <c r="D566" s="200" t="s">
        <v>179</v>
      </c>
      <c r="E566" s="205" t="s">
        <v>21</v>
      </c>
      <c r="F566" s="206" t="s">
        <v>1211</v>
      </c>
      <c r="G566" s="204"/>
      <c r="H566" s="207">
        <v>220.16</v>
      </c>
      <c r="I566" s="208"/>
      <c r="J566" s="204"/>
      <c r="K566" s="204"/>
      <c r="L566" s="209"/>
      <c r="M566" s="210"/>
      <c r="N566" s="211"/>
      <c r="O566" s="211"/>
      <c r="P566" s="211"/>
      <c r="Q566" s="211"/>
      <c r="R566" s="211"/>
      <c r="S566" s="211"/>
      <c r="T566" s="212"/>
      <c r="AT566" s="213" t="s">
        <v>179</v>
      </c>
      <c r="AU566" s="213" t="s">
        <v>81</v>
      </c>
      <c r="AV566" s="12" t="s">
        <v>81</v>
      </c>
      <c r="AW566" s="12" t="s">
        <v>34</v>
      </c>
      <c r="AX566" s="12" t="s">
        <v>73</v>
      </c>
      <c r="AY566" s="213" t="s">
        <v>168</v>
      </c>
    </row>
    <row r="567" spans="2:51" s="13" customFormat="1" ht="12">
      <c r="B567" s="214"/>
      <c r="C567" s="215"/>
      <c r="D567" s="200" t="s">
        <v>179</v>
      </c>
      <c r="E567" s="216" t="s">
        <v>21</v>
      </c>
      <c r="F567" s="217" t="s">
        <v>181</v>
      </c>
      <c r="G567" s="215"/>
      <c r="H567" s="218">
        <v>220.16</v>
      </c>
      <c r="I567" s="219"/>
      <c r="J567" s="215"/>
      <c r="K567" s="215"/>
      <c r="L567" s="220"/>
      <c r="M567" s="221"/>
      <c r="N567" s="222"/>
      <c r="O567" s="222"/>
      <c r="P567" s="222"/>
      <c r="Q567" s="222"/>
      <c r="R567" s="222"/>
      <c r="S567" s="222"/>
      <c r="T567" s="223"/>
      <c r="AT567" s="224" t="s">
        <v>179</v>
      </c>
      <c r="AU567" s="224" t="s">
        <v>81</v>
      </c>
      <c r="AV567" s="13" t="s">
        <v>89</v>
      </c>
      <c r="AW567" s="13" t="s">
        <v>34</v>
      </c>
      <c r="AX567" s="13" t="s">
        <v>73</v>
      </c>
      <c r="AY567" s="224" t="s">
        <v>168</v>
      </c>
    </row>
    <row r="568" spans="2:51" s="14" customFormat="1" ht="12">
      <c r="B568" s="225"/>
      <c r="C568" s="226"/>
      <c r="D568" s="200" t="s">
        <v>179</v>
      </c>
      <c r="E568" s="227" t="s">
        <v>21</v>
      </c>
      <c r="F568" s="228" t="s">
        <v>183</v>
      </c>
      <c r="G568" s="226"/>
      <c r="H568" s="229">
        <v>440.32</v>
      </c>
      <c r="I568" s="230"/>
      <c r="J568" s="226"/>
      <c r="K568" s="226"/>
      <c r="L568" s="231"/>
      <c r="M568" s="232"/>
      <c r="N568" s="233"/>
      <c r="O568" s="233"/>
      <c r="P568" s="233"/>
      <c r="Q568" s="233"/>
      <c r="R568" s="233"/>
      <c r="S568" s="233"/>
      <c r="T568" s="234"/>
      <c r="AT568" s="235" t="s">
        <v>179</v>
      </c>
      <c r="AU568" s="235" t="s">
        <v>81</v>
      </c>
      <c r="AV568" s="14" t="s">
        <v>175</v>
      </c>
      <c r="AW568" s="14" t="s">
        <v>34</v>
      </c>
      <c r="AX568" s="14" t="s">
        <v>79</v>
      </c>
      <c r="AY568" s="235" t="s">
        <v>168</v>
      </c>
    </row>
    <row r="569" spans="2:65" s="1" customFormat="1" ht="16.5" customHeight="1">
      <c r="B569" s="35"/>
      <c r="C569" s="187" t="s">
        <v>794</v>
      </c>
      <c r="D569" s="187" t="s">
        <v>170</v>
      </c>
      <c r="E569" s="188" t="s">
        <v>1212</v>
      </c>
      <c r="F569" s="189" t="s">
        <v>1213</v>
      </c>
      <c r="G569" s="190" t="s">
        <v>117</v>
      </c>
      <c r="H569" s="191">
        <v>220.16</v>
      </c>
      <c r="I569" s="192"/>
      <c r="J569" s="193">
        <f>ROUND(I569*H569,2)</f>
        <v>0</v>
      </c>
      <c r="K569" s="189" t="s">
        <v>198</v>
      </c>
      <c r="L569" s="39"/>
      <c r="M569" s="194" t="s">
        <v>21</v>
      </c>
      <c r="N569" s="195" t="s">
        <v>44</v>
      </c>
      <c r="O569" s="64"/>
      <c r="P569" s="196">
        <f>O569*H569</f>
        <v>0</v>
      </c>
      <c r="Q569" s="196">
        <v>0.00013</v>
      </c>
      <c r="R569" s="196">
        <f>Q569*H569</f>
        <v>0.0286208</v>
      </c>
      <c r="S569" s="196">
        <v>0</v>
      </c>
      <c r="T569" s="197">
        <f>S569*H569</f>
        <v>0</v>
      </c>
      <c r="AR569" s="198" t="s">
        <v>263</v>
      </c>
      <c r="AT569" s="198" t="s">
        <v>170</v>
      </c>
      <c r="AU569" s="198" t="s">
        <v>81</v>
      </c>
      <c r="AY569" s="18" t="s">
        <v>168</v>
      </c>
      <c r="BE569" s="199">
        <f>IF(N569="základní",J569,0)</f>
        <v>0</v>
      </c>
      <c r="BF569" s="199">
        <f>IF(N569="snížená",J569,0)</f>
        <v>0</v>
      </c>
      <c r="BG569" s="199">
        <f>IF(N569="zákl. přenesená",J569,0)</f>
        <v>0</v>
      </c>
      <c r="BH569" s="199">
        <f>IF(N569="sníž. přenesená",J569,0)</f>
        <v>0</v>
      </c>
      <c r="BI569" s="199">
        <f>IF(N569="nulová",J569,0)</f>
        <v>0</v>
      </c>
      <c r="BJ569" s="18" t="s">
        <v>79</v>
      </c>
      <c r="BK569" s="199">
        <f>ROUND(I569*H569,2)</f>
        <v>0</v>
      </c>
      <c r="BL569" s="18" t="s">
        <v>263</v>
      </c>
      <c r="BM569" s="198" t="s">
        <v>1214</v>
      </c>
    </row>
    <row r="570" spans="2:51" s="15" customFormat="1" ht="12">
      <c r="B570" s="236"/>
      <c r="C570" s="237"/>
      <c r="D570" s="200" t="s">
        <v>179</v>
      </c>
      <c r="E570" s="238" t="s">
        <v>21</v>
      </c>
      <c r="F570" s="239" t="s">
        <v>636</v>
      </c>
      <c r="G570" s="237"/>
      <c r="H570" s="238" t="s">
        <v>21</v>
      </c>
      <c r="I570" s="240"/>
      <c r="J570" s="237"/>
      <c r="K570" s="237"/>
      <c r="L570" s="241"/>
      <c r="M570" s="242"/>
      <c r="N570" s="243"/>
      <c r="O570" s="243"/>
      <c r="P570" s="243"/>
      <c r="Q570" s="243"/>
      <c r="R570" s="243"/>
      <c r="S570" s="243"/>
      <c r="T570" s="244"/>
      <c r="AT570" s="245" t="s">
        <v>179</v>
      </c>
      <c r="AU570" s="245" t="s">
        <v>81</v>
      </c>
      <c r="AV570" s="15" t="s">
        <v>79</v>
      </c>
      <c r="AW570" s="15" t="s">
        <v>34</v>
      </c>
      <c r="AX570" s="15" t="s">
        <v>73</v>
      </c>
      <c r="AY570" s="245" t="s">
        <v>168</v>
      </c>
    </row>
    <row r="571" spans="2:51" s="12" customFormat="1" ht="12">
      <c r="B571" s="203"/>
      <c r="C571" s="204"/>
      <c r="D571" s="200" t="s">
        <v>179</v>
      </c>
      <c r="E571" s="205" t="s">
        <v>21</v>
      </c>
      <c r="F571" s="206" t="s">
        <v>915</v>
      </c>
      <c r="G571" s="204"/>
      <c r="H571" s="207">
        <v>206.38</v>
      </c>
      <c r="I571" s="208"/>
      <c r="J571" s="204"/>
      <c r="K571" s="204"/>
      <c r="L571" s="209"/>
      <c r="M571" s="210"/>
      <c r="N571" s="211"/>
      <c r="O571" s="211"/>
      <c r="P571" s="211"/>
      <c r="Q571" s="211"/>
      <c r="R571" s="211"/>
      <c r="S571" s="211"/>
      <c r="T571" s="212"/>
      <c r="AT571" s="213" t="s">
        <v>179</v>
      </c>
      <c r="AU571" s="213" t="s">
        <v>81</v>
      </c>
      <c r="AV571" s="12" t="s">
        <v>81</v>
      </c>
      <c r="AW571" s="12" t="s">
        <v>34</v>
      </c>
      <c r="AX571" s="12" t="s">
        <v>73</v>
      </c>
      <c r="AY571" s="213" t="s">
        <v>168</v>
      </c>
    </row>
    <row r="572" spans="2:51" s="12" customFormat="1" ht="12">
      <c r="B572" s="203"/>
      <c r="C572" s="204"/>
      <c r="D572" s="200" t="s">
        <v>179</v>
      </c>
      <c r="E572" s="205" t="s">
        <v>21</v>
      </c>
      <c r="F572" s="206" t="s">
        <v>860</v>
      </c>
      <c r="G572" s="204"/>
      <c r="H572" s="207">
        <v>13.78</v>
      </c>
      <c r="I572" s="208"/>
      <c r="J572" s="204"/>
      <c r="K572" s="204"/>
      <c r="L572" s="209"/>
      <c r="M572" s="210"/>
      <c r="N572" s="211"/>
      <c r="O572" s="211"/>
      <c r="P572" s="211"/>
      <c r="Q572" s="211"/>
      <c r="R572" s="211"/>
      <c r="S572" s="211"/>
      <c r="T572" s="212"/>
      <c r="AT572" s="213" t="s">
        <v>179</v>
      </c>
      <c r="AU572" s="213" t="s">
        <v>81</v>
      </c>
      <c r="AV572" s="12" t="s">
        <v>81</v>
      </c>
      <c r="AW572" s="12" t="s">
        <v>34</v>
      </c>
      <c r="AX572" s="12" t="s">
        <v>73</v>
      </c>
      <c r="AY572" s="213" t="s">
        <v>168</v>
      </c>
    </row>
    <row r="573" spans="2:51" s="13" customFormat="1" ht="12">
      <c r="B573" s="214"/>
      <c r="C573" s="215"/>
      <c r="D573" s="200" t="s">
        <v>179</v>
      </c>
      <c r="E573" s="216" t="s">
        <v>21</v>
      </c>
      <c r="F573" s="217" t="s">
        <v>181</v>
      </c>
      <c r="G573" s="215"/>
      <c r="H573" s="218">
        <v>220.16</v>
      </c>
      <c r="I573" s="219"/>
      <c r="J573" s="215"/>
      <c r="K573" s="215"/>
      <c r="L573" s="220"/>
      <c r="M573" s="221"/>
      <c r="N573" s="222"/>
      <c r="O573" s="222"/>
      <c r="P573" s="222"/>
      <c r="Q573" s="222"/>
      <c r="R573" s="222"/>
      <c r="S573" s="222"/>
      <c r="T573" s="223"/>
      <c r="AT573" s="224" t="s">
        <v>179</v>
      </c>
      <c r="AU573" s="224" t="s">
        <v>81</v>
      </c>
      <c r="AV573" s="13" t="s">
        <v>89</v>
      </c>
      <c r="AW573" s="13" t="s">
        <v>34</v>
      </c>
      <c r="AX573" s="13" t="s">
        <v>79</v>
      </c>
      <c r="AY573" s="224" t="s">
        <v>168</v>
      </c>
    </row>
    <row r="574" spans="2:65" s="1" customFormat="1" ht="16.5" customHeight="1">
      <c r="B574" s="35"/>
      <c r="C574" s="187" t="s">
        <v>798</v>
      </c>
      <c r="D574" s="187" t="s">
        <v>170</v>
      </c>
      <c r="E574" s="188" t="s">
        <v>766</v>
      </c>
      <c r="F574" s="189" t="s">
        <v>767</v>
      </c>
      <c r="G574" s="190" t="s">
        <v>121</v>
      </c>
      <c r="H574" s="191">
        <v>30</v>
      </c>
      <c r="I574" s="192"/>
      <c r="J574" s="193">
        <f>ROUND(I574*H574,2)</f>
        <v>0</v>
      </c>
      <c r="K574" s="189" t="s">
        <v>198</v>
      </c>
      <c r="L574" s="39"/>
      <c r="M574" s="194" t="s">
        <v>21</v>
      </c>
      <c r="N574" s="195" t="s">
        <v>44</v>
      </c>
      <c r="O574" s="64"/>
      <c r="P574" s="196">
        <f>O574*H574</f>
        <v>0</v>
      </c>
      <c r="Q574" s="196">
        <v>2E-05</v>
      </c>
      <c r="R574" s="196">
        <f>Q574*H574</f>
        <v>0.0006000000000000001</v>
      </c>
      <c r="S574" s="196">
        <v>0</v>
      </c>
      <c r="T574" s="197">
        <f>S574*H574</f>
        <v>0</v>
      </c>
      <c r="AR574" s="198" t="s">
        <v>263</v>
      </c>
      <c r="AT574" s="198" t="s">
        <v>170</v>
      </c>
      <c r="AU574" s="198" t="s">
        <v>81</v>
      </c>
      <c r="AY574" s="18" t="s">
        <v>168</v>
      </c>
      <c r="BE574" s="199">
        <f>IF(N574="základní",J574,0)</f>
        <v>0</v>
      </c>
      <c r="BF574" s="199">
        <f>IF(N574="snížená",J574,0)</f>
        <v>0</v>
      </c>
      <c r="BG574" s="199">
        <f>IF(N574="zákl. přenesená",J574,0)</f>
        <v>0</v>
      </c>
      <c r="BH574" s="199">
        <f>IF(N574="sníž. přenesená",J574,0)</f>
        <v>0</v>
      </c>
      <c r="BI574" s="199">
        <f>IF(N574="nulová",J574,0)</f>
        <v>0</v>
      </c>
      <c r="BJ574" s="18" t="s">
        <v>79</v>
      </c>
      <c r="BK574" s="199">
        <f>ROUND(I574*H574,2)</f>
        <v>0</v>
      </c>
      <c r="BL574" s="18" t="s">
        <v>263</v>
      </c>
      <c r="BM574" s="198" t="s">
        <v>1215</v>
      </c>
    </row>
    <row r="575" spans="2:47" s="1" customFormat="1" ht="39">
      <c r="B575" s="35"/>
      <c r="C575" s="36"/>
      <c r="D575" s="200" t="s">
        <v>177</v>
      </c>
      <c r="E575" s="36"/>
      <c r="F575" s="201" t="s">
        <v>769</v>
      </c>
      <c r="G575" s="36"/>
      <c r="H575" s="36"/>
      <c r="I575" s="117"/>
      <c r="J575" s="36"/>
      <c r="K575" s="36"/>
      <c r="L575" s="39"/>
      <c r="M575" s="202"/>
      <c r="N575" s="64"/>
      <c r="O575" s="64"/>
      <c r="P575" s="64"/>
      <c r="Q575" s="64"/>
      <c r="R575" s="64"/>
      <c r="S575" s="64"/>
      <c r="T575" s="65"/>
      <c r="AT575" s="18" t="s">
        <v>177</v>
      </c>
      <c r="AU575" s="18" t="s">
        <v>81</v>
      </c>
    </row>
    <row r="576" spans="2:51" s="12" customFormat="1" ht="12">
      <c r="B576" s="203"/>
      <c r="C576" s="204"/>
      <c r="D576" s="200" t="s">
        <v>179</v>
      </c>
      <c r="E576" s="205" t="s">
        <v>21</v>
      </c>
      <c r="F576" s="206" t="s">
        <v>770</v>
      </c>
      <c r="G576" s="204"/>
      <c r="H576" s="207">
        <v>30</v>
      </c>
      <c r="I576" s="208"/>
      <c r="J576" s="204"/>
      <c r="K576" s="204"/>
      <c r="L576" s="209"/>
      <c r="M576" s="210"/>
      <c r="N576" s="211"/>
      <c r="O576" s="211"/>
      <c r="P576" s="211"/>
      <c r="Q576" s="211"/>
      <c r="R576" s="211"/>
      <c r="S576" s="211"/>
      <c r="T576" s="212"/>
      <c r="AT576" s="213" t="s">
        <v>179</v>
      </c>
      <c r="AU576" s="213" t="s">
        <v>81</v>
      </c>
      <c r="AV576" s="12" t="s">
        <v>81</v>
      </c>
      <c r="AW576" s="12" t="s">
        <v>34</v>
      </c>
      <c r="AX576" s="12" t="s">
        <v>79</v>
      </c>
      <c r="AY576" s="213" t="s">
        <v>168</v>
      </c>
    </row>
    <row r="577" spans="2:63" s="11" customFormat="1" ht="22.9" customHeight="1">
      <c r="B577" s="171"/>
      <c r="C577" s="172"/>
      <c r="D577" s="173" t="s">
        <v>72</v>
      </c>
      <c r="E577" s="185" t="s">
        <v>771</v>
      </c>
      <c r="F577" s="185" t="s">
        <v>772</v>
      </c>
      <c r="G577" s="172"/>
      <c r="H577" s="172"/>
      <c r="I577" s="175"/>
      <c r="J577" s="186">
        <f>BK577</f>
        <v>0</v>
      </c>
      <c r="K577" s="172"/>
      <c r="L577" s="177"/>
      <c r="M577" s="178"/>
      <c r="N577" s="179"/>
      <c r="O577" s="179"/>
      <c r="P577" s="180">
        <f>SUM(P578:P608)</f>
        <v>0</v>
      </c>
      <c r="Q577" s="179"/>
      <c r="R577" s="180">
        <f>SUM(R578:R608)</f>
        <v>0.21331592</v>
      </c>
      <c r="S577" s="179"/>
      <c r="T577" s="181">
        <f>SUM(T578:T608)</f>
        <v>0.01054</v>
      </c>
      <c r="AR577" s="182" t="s">
        <v>81</v>
      </c>
      <c r="AT577" s="183" t="s">
        <v>72</v>
      </c>
      <c r="AU577" s="183" t="s">
        <v>79</v>
      </c>
      <c r="AY577" s="182" t="s">
        <v>168</v>
      </c>
      <c r="BK577" s="184">
        <f>SUM(BK578:BK608)</f>
        <v>0</v>
      </c>
    </row>
    <row r="578" spans="2:65" s="1" customFormat="1" ht="16.5" customHeight="1">
      <c r="B578" s="35"/>
      <c r="C578" s="187" t="s">
        <v>802</v>
      </c>
      <c r="D578" s="187" t="s">
        <v>170</v>
      </c>
      <c r="E578" s="188" t="s">
        <v>774</v>
      </c>
      <c r="F578" s="189" t="s">
        <v>775</v>
      </c>
      <c r="G578" s="190" t="s">
        <v>117</v>
      </c>
      <c r="H578" s="191">
        <v>34</v>
      </c>
      <c r="I578" s="192"/>
      <c r="J578" s="193">
        <f>ROUND(I578*H578,2)</f>
        <v>0</v>
      </c>
      <c r="K578" s="189" t="s">
        <v>198</v>
      </c>
      <c r="L578" s="39"/>
      <c r="M578" s="194" t="s">
        <v>21</v>
      </c>
      <c r="N578" s="195" t="s">
        <v>44</v>
      </c>
      <c r="O578" s="64"/>
      <c r="P578" s="196">
        <f>O578*H578</f>
        <v>0</v>
      </c>
      <c r="Q578" s="196">
        <v>0.001</v>
      </c>
      <c r="R578" s="196">
        <f>Q578*H578</f>
        <v>0.034</v>
      </c>
      <c r="S578" s="196">
        <v>0.00031</v>
      </c>
      <c r="T578" s="197">
        <f>S578*H578</f>
        <v>0.01054</v>
      </c>
      <c r="AR578" s="198" t="s">
        <v>263</v>
      </c>
      <c r="AT578" s="198" t="s">
        <v>170</v>
      </c>
      <c r="AU578" s="198" t="s">
        <v>81</v>
      </c>
      <c r="AY578" s="18" t="s">
        <v>168</v>
      </c>
      <c r="BE578" s="199">
        <f>IF(N578="základní",J578,0)</f>
        <v>0</v>
      </c>
      <c r="BF578" s="199">
        <f>IF(N578="snížená",J578,0)</f>
        <v>0</v>
      </c>
      <c r="BG578" s="199">
        <f>IF(N578="zákl. přenesená",J578,0)</f>
        <v>0</v>
      </c>
      <c r="BH578" s="199">
        <f>IF(N578="sníž. přenesená",J578,0)</f>
        <v>0</v>
      </c>
      <c r="BI578" s="199">
        <f>IF(N578="nulová",J578,0)</f>
        <v>0</v>
      </c>
      <c r="BJ578" s="18" t="s">
        <v>79</v>
      </c>
      <c r="BK578" s="199">
        <f>ROUND(I578*H578,2)</f>
        <v>0</v>
      </c>
      <c r="BL578" s="18" t="s">
        <v>263</v>
      </c>
      <c r="BM578" s="198" t="s">
        <v>1216</v>
      </c>
    </row>
    <row r="579" spans="2:47" s="1" customFormat="1" ht="29.25">
      <c r="B579" s="35"/>
      <c r="C579" s="36"/>
      <c r="D579" s="200" t="s">
        <v>177</v>
      </c>
      <c r="E579" s="36"/>
      <c r="F579" s="201" t="s">
        <v>777</v>
      </c>
      <c r="G579" s="36"/>
      <c r="H579" s="36"/>
      <c r="I579" s="117"/>
      <c r="J579" s="36"/>
      <c r="K579" s="36"/>
      <c r="L579" s="39"/>
      <c r="M579" s="202"/>
      <c r="N579" s="64"/>
      <c r="O579" s="64"/>
      <c r="P579" s="64"/>
      <c r="Q579" s="64"/>
      <c r="R579" s="64"/>
      <c r="S579" s="64"/>
      <c r="T579" s="65"/>
      <c r="AT579" s="18" t="s">
        <v>177</v>
      </c>
      <c r="AU579" s="18" t="s">
        <v>81</v>
      </c>
    </row>
    <row r="580" spans="2:51" s="15" customFormat="1" ht="12">
      <c r="B580" s="236"/>
      <c r="C580" s="237"/>
      <c r="D580" s="200" t="s">
        <v>179</v>
      </c>
      <c r="E580" s="238" t="s">
        <v>21</v>
      </c>
      <c r="F580" s="239" t="s">
        <v>1217</v>
      </c>
      <c r="G580" s="237"/>
      <c r="H580" s="238" t="s">
        <v>21</v>
      </c>
      <c r="I580" s="240"/>
      <c r="J580" s="237"/>
      <c r="K580" s="237"/>
      <c r="L580" s="241"/>
      <c r="M580" s="242"/>
      <c r="N580" s="243"/>
      <c r="O580" s="243"/>
      <c r="P580" s="243"/>
      <c r="Q580" s="243"/>
      <c r="R580" s="243"/>
      <c r="S580" s="243"/>
      <c r="T580" s="244"/>
      <c r="AT580" s="245" t="s">
        <v>179</v>
      </c>
      <c r="AU580" s="245" t="s">
        <v>81</v>
      </c>
      <c r="AV580" s="15" t="s">
        <v>79</v>
      </c>
      <c r="AW580" s="15" t="s">
        <v>34</v>
      </c>
      <c r="AX580" s="15" t="s">
        <v>73</v>
      </c>
      <c r="AY580" s="245" t="s">
        <v>168</v>
      </c>
    </row>
    <row r="581" spans="2:51" s="15" customFormat="1" ht="12">
      <c r="B581" s="236"/>
      <c r="C581" s="237"/>
      <c r="D581" s="200" t="s">
        <v>179</v>
      </c>
      <c r="E581" s="238" t="s">
        <v>21</v>
      </c>
      <c r="F581" s="239" t="s">
        <v>1218</v>
      </c>
      <c r="G581" s="237"/>
      <c r="H581" s="238" t="s">
        <v>21</v>
      </c>
      <c r="I581" s="240"/>
      <c r="J581" s="237"/>
      <c r="K581" s="237"/>
      <c r="L581" s="241"/>
      <c r="M581" s="242"/>
      <c r="N581" s="243"/>
      <c r="O581" s="243"/>
      <c r="P581" s="243"/>
      <c r="Q581" s="243"/>
      <c r="R581" s="243"/>
      <c r="S581" s="243"/>
      <c r="T581" s="244"/>
      <c r="AT581" s="245" t="s">
        <v>179</v>
      </c>
      <c r="AU581" s="245" t="s">
        <v>81</v>
      </c>
      <c r="AV581" s="15" t="s">
        <v>79</v>
      </c>
      <c r="AW581" s="15" t="s">
        <v>34</v>
      </c>
      <c r="AX581" s="15" t="s">
        <v>73</v>
      </c>
      <c r="AY581" s="245" t="s">
        <v>168</v>
      </c>
    </row>
    <row r="582" spans="2:51" s="15" customFormat="1" ht="12">
      <c r="B582" s="236"/>
      <c r="C582" s="237"/>
      <c r="D582" s="200" t="s">
        <v>179</v>
      </c>
      <c r="E582" s="238" t="s">
        <v>21</v>
      </c>
      <c r="F582" s="239" t="s">
        <v>247</v>
      </c>
      <c r="G582" s="237"/>
      <c r="H582" s="238" t="s">
        <v>21</v>
      </c>
      <c r="I582" s="240"/>
      <c r="J582" s="237"/>
      <c r="K582" s="237"/>
      <c r="L582" s="241"/>
      <c r="M582" s="242"/>
      <c r="N582" s="243"/>
      <c r="O582" s="243"/>
      <c r="P582" s="243"/>
      <c r="Q582" s="243"/>
      <c r="R582" s="243"/>
      <c r="S582" s="243"/>
      <c r="T582" s="244"/>
      <c r="AT582" s="245" t="s">
        <v>179</v>
      </c>
      <c r="AU582" s="245" t="s">
        <v>81</v>
      </c>
      <c r="AV582" s="15" t="s">
        <v>79</v>
      </c>
      <c r="AW582" s="15" t="s">
        <v>34</v>
      </c>
      <c r="AX582" s="15" t="s">
        <v>73</v>
      </c>
      <c r="AY582" s="245" t="s">
        <v>168</v>
      </c>
    </row>
    <row r="583" spans="2:51" s="12" customFormat="1" ht="12">
      <c r="B583" s="203"/>
      <c r="C583" s="204"/>
      <c r="D583" s="200" t="s">
        <v>179</v>
      </c>
      <c r="E583" s="205" t="s">
        <v>21</v>
      </c>
      <c r="F583" s="206" t="s">
        <v>942</v>
      </c>
      <c r="G583" s="204"/>
      <c r="H583" s="207">
        <v>24</v>
      </c>
      <c r="I583" s="208"/>
      <c r="J583" s="204"/>
      <c r="K583" s="204"/>
      <c r="L583" s="209"/>
      <c r="M583" s="210"/>
      <c r="N583" s="211"/>
      <c r="O583" s="211"/>
      <c r="P583" s="211"/>
      <c r="Q583" s="211"/>
      <c r="R583" s="211"/>
      <c r="S583" s="211"/>
      <c r="T583" s="212"/>
      <c r="AT583" s="213" t="s">
        <v>179</v>
      </c>
      <c r="AU583" s="213" t="s">
        <v>81</v>
      </c>
      <c r="AV583" s="12" t="s">
        <v>81</v>
      </c>
      <c r="AW583" s="12" t="s">
        <v>34</v>
      </c>
      <c r="AX583" s="12" t="s">
        <v>73</v>
      </c>
      <c r="AY583" s="213" t="s">
        <v>168</v>
      </c>
    </row>
    <row r="584" spans="2:51" s="13" customFormat="1" ht="12">
      <c r="B584" s="214"/>
      <c r="C584" s="215"/>
      <c r="D584" s="200" t="s">
        <v>179</v>
      </c>
      <c r="E584" s="216" t="s">
        <v>21</v>
      </c>
      <c r="F584" s="217" t="s">
        <v>181</v>
      </c>
      <c r="G584" s="215"/>
      <c r="H584" s="218">
        <v>24</v>
      </c>
      <c r="I584" s="219"/>
      <c r="J584" s="215"/>
      <c r="K584" s="215"/>
      <c r="L584" s="220"/>
      <c r="M584" s="221"/>
      <c r="N584" s="222"/>
      <c r="O584" s="222"/>
      <c r="P584" s="222"/>
      <c r="Q584" s="222"/>
      <c r="R584" s="222"/>
      <c r="S584" s="222"/>
      <c r="T584" s="223"/>
      <c r="AT584" s="224" t="s">
        <v>179</v>
      </c>
      <c r="AU584" s="224" t="s">
        <v>81</v>
      </c>
      <c r="AV584" s="13" t="s">
        <v>89</v>
      </c>
      <c r="AW584" s="13" t="s">
        <v>34</v>
      </c>
      <c r="AX584" s="13" t="s">
        <v>73</v>
      </c>
      <c r="AY584" s="224" t="s">
        <v>168</v>
      </c>
    </row>
    <row r="585" spans="2:51" s="12" customFormat="1" ht="12">
      <c r="B585" s="203"/>
      <c r="C585" s="204"/>
      <c r="D585" s="200" t="s">
        <v>179</v>
      </c>
      <c r="E585" s="205" t="s">
        <v>21</v>
      </c>
      <c r="F585" s="206" t="s">
        <v>226</v>
      </c>
      <c r="G585" s="204"/>
      <c r="H585" s="207">
        <v>10</v>
      </c>
      <c r="I585" s="208"/>
      <c r="J585" s="204"/>
      <c r="K585" s="204"/>
      <c r="L585" s="209"/>
      <c r="M585" s="210"/>
      <c r="N585" s="211"/>
      <c r="O585" s="211"/>
      <c r="P585" s="211"/>
      <c r="Q585" s="211"/>
      <c r="R585" s="211"/>
      <c r="S585" s="211"/>
      <c r="T585" s="212"/>
      <c r="AT585" s="213" t="s">
        <v>179</v>
      </c>
      <c r="AU585" s="213" t="s">
        <v>81</v>
      </c>
      <c r="AV585" s="12" t="s">
        <v>81</v>
      </c>
      <c r="AW585" s="12" t="s">
        <v>34</v>
      </c>
      <c r="AX585" s="12" t="s">
        <v>73</v>
      </c>
      <c r="AY585" s="213" t="s">
        <v>168</v>
      </c>
    </row>
    <row r="586" spans="2:51" s="14" customFormat="1" ht="12">
      <c r="B586" s="225"/>
      <c r="C586" s="226"/>
      <c r="D586" s="200" t="s">
        <v>179</v>
      </c>
      <c r="E586" s="227" t="s">
        <v>21</v>
      </c>
      <c r="F586" s="228" t="s">
        <v>183</v>
      </c>
      <c r="G586" s="226"/>
      <c r="H586" s="229">
        <v>34</v>
      </c>
      <c r="I586" s="230"/>
      <c r="J586" s="226"/>
      <c r="K586" s="226"/>
      <c r="L586" s="231"/>
      <c r="M586" s="232"/>
      <c r="N586" s="233"/>
      <c r="O586" s="233"/>
      <c r="P586" s="233"/>
      <c r="Q586" s="233"/>
      <c r="R586" s="233"/>
      <c r="S586" s="233"/>
      <c r="T586" s="234"/>
      <c r="AT586" s="235" t="s">
        <v>179</v>
      </c>
      <c r="AU586" s="235" t="s">
        <v>81</v>
      </c>
      <c r="AV586" s="14" t="s">
        <v>175</v>
      </c>
      <c r="AW586" s="14" t="s">
        <v>34</v>
      </c>
      <c r="AX586" s="14" t="s">
        <v>79</v>
      </c>
      <c r="AY586" s="235" t="s">
        <v>168</v>
      </c>
    </row>
    <row r="587" spans="2:65" s="1" customFormat="1" ht="16.5" customHeight="1">
      <c r="B587" s="35"/>
      <c r="C587" s="187" t="s">
        <v>806</v>
      </c>
      <c r="D587" s="187" t="s">
        <v>170</v>
      </c>
      <c r="E587" s="188" t="s">
        <v>780</v>
      </c>
      <c r="F587" s="189" t="s">
        <v>781</v>
      </c>
      <c r="G587" s="190" t="s">
        <v>117</v>
      </c>
      <c r="H587" s="191">
        <v>34</v>
      </c>
      <c r="I587" s="192"/>
      <c r="J587" s="193">
        <f>ROUND(I587*H587,2)</f>
        <v>0</v>
      </c>
      <c r="K587" s="189" t="s">
        <v>198</v>
      </c>
      <c r="L587" s="39"/>
      <c r="M587" s="194" t="s">
        <v>21</v>
      </c>
      <c r="N587" s="195" t="s">
        <v>44</v>
      </c>
      <c r="O587" s="64"/>
      <c r="P587" s="196">
        <f>O587*H587</f>
        <v>0</v>
      </c>
      <c r="Q587" s="196">
        <v>0</v>
      </c>
      <c r="R587" s="196">
        <f>Q587*H587</f>
        <v>0</v>
      </c>
      <c r="S587" s="196">
        <v>0</v>
      </c>
      <c r="T587" s="197">
        <f>S587*H587</f>
        <v>0</v>
      </c>
      <c r="AR587" s="198" t="s">
        <v>263</v>
      </c>
      <c r="AT587" s="198" t="s">
        <v>170</v>
      </c>
      <c r="AU587" s="198" t="s">
        <v>81</v>
      </c>
      <c r="AY587" s="18" t="s">
        <v>168</v>
      </c>
      <c r="BE587" s="199">
        <f>IF(N587="základní",J587,0)</f>
        <v>0</v>
      </c>
      <c r="BF587" s="199">
        <f>IF(N587="snížená",J587,0)</f>
        <v>0</v>
      </c>
      <c r="BG587" s="199">
        <f>IF(N587="zákl. přenesená",J587,0)</f>
        <v>0</v>
      </c>
      <c r="BH587" s="199">
        <f>IF(N587="sníž. přenesená",J587,0)</f>
        <v>0</v>
      </c>
      <c r="BI587" s="199">
        <f>IF(N587="nulová",J587,0)</f>
        <v>0</v>
      </c>
      <c r="BJ587" s="18" t="s">
        <v>79</v>
      </c>
      <c r="BK587" s="199">
        <f>ROUND(I587*H587,2)</f>
        <v>0</v>
      </c>
      <c r="BL587" s="18" t="s">
        <v>263</v>
      </c>
      <c r="BM587" s="198" t="s">
        <v>1219</v>
      </c>
    </row>
    <row r="588" spans="2:51" s="12" customFormat="1" ht="12">
      <c r="B588" s="203"/>
      <c r="C588" s="204"/>
      <c r="D588" s="200" t="s">
        <v>179</v>
      </c>
      <c r="E588" s="205" t="s">
        <v>21</v>
      </c>
      <c r="F588" s="206" t="s">
        <v>1220</v>
      </c>
      <c r="G588" s="204"/>
      <c r="H588" s="207">
        <v>34</v>
      </c>
      <c r="I588" s="208"/>
      <c r="J588" s="204"/>
      <c r="K588" s="204"/>
      <c r="L588" s="209"/>
      <c r="M588" s="210"/>
      <c r="N588" s="211"/>
      <c r="O588" s="211"/>
      <c r="P588" s="211"/>
      <c r="Q588" s="211"/>
      <c r="R588" s="211"/>
      <c r="S588" s="211"/>
      <c r="T588" s="212"/>
      <c r="AT588" s="213" t="s">
        <v>179</v>
      </c>
      <c r="AU588" s="213" t="s">
        <v>81</v>
      </c>
      <c r="AV588" s="12" t="s">
        <v>81</v>
      </c>
      <c r="AW588" s="12" t="s">
        <v>34</v>
      </c>
      <c r="AX588" s="12" t="s">
        <v>79</v>
      </c>
      <c r="AY588" s="213" t="s">
        <v>168</v>
      </c>
    </row>
    <row r="589" spans="2:65" s="1" customFormat="1" ht="16.5" customHeight="1">
      <c r="B589" s="35"/>
      <c r="C589" s="187" t="s">
        <v>1221</v>
      </c>
      <c r="D589" s="187" t="s">
        <v>170</v>
      </c>
      <c r="E589" s="188" t="s">
        <v>1222</v>
      </c>
      <c r="F589" s="189" t="s">
        <v>1223</v>
      </c>
      <c r="G589" s="190" t="s">
        <v>117</v>
      </c>
      <c r="H589" s="191">
        <v>34</v>
      </c>
      <c r="I589" s="192"/>
      <c r="J589" s="193">
        <f>ROUND(I589*H589,2)</f>
        <v>0</v>
      </c>
      <c r="K589" s="189" t="s">
        <v>198</v>
      </c>
      <c r="L589" s="39"/>
      <c r="M589" s="194" t="s">
        <v>21</v>
      </c>
      <c r="N589" s="195" t="s">
        <v>44</v>
      </c>
      <c r="O589" s="64"/>
      <c r="P589" s="196">
        <f>O589*H589</f>
        <v>0</v>
      </c>
      <c r="Q589" s="196">
        <v>0.0002</v>
      </c>
      <c r="R589" s="196">
        <f>Q589*H589</f>
        <v>0.0068000000000000005</v>
      </c>
      <c r="S589" s="196">
        <v>0</v>
      </c>
      <c r="T589" s="197">
        <f>S589*H589</f>
        <v>0</v>
      </c>
      <c r="AR589" s="198" t="s">
        <v>263</v>
      </c>
      <c r="AT589" s="198" t="s">
        <v>170</v>
      </c>
      <c r="AU589" s="198" t="s">
        <v>81</v>
      </c>
      <c r="AY589" s="18" t="s">
        <v>168</v>
      </c>
      <c r="BE589" s="199">
        <f>IF(N589="základní",J589,0)</f>
        <v>0</v>
      </c>
      <c r="BF589" s="199">
        <f>IF(N589="snížená",J589,0)</f>
        <v>0</v>
      </c>
      <c r="BG589" s="199">
        <f>IF(N589="zákl. přenesená",J589,0)</f>
        <v>0</v>
      </c>
      <c r="BH589" s="199">
        <f>IF(N589="sníž. přenesená",J589,0)</f>
        <v>0</v>
      </c>
      <c r="BI589" s="199">
        <f>IF(N589="nulová",J589,0)</f>
        <v>0</v>
      </c>
      <c r="BJ589" s="18" t="s">
        <v>79</v>
      </c>
      <c r="BK589" s="199">
        <f>ROUND(I589*H589,2)</f>
        <v>0</v>
      </c>
      <c r="BL589" s="18" t="s">
        <v>263</v>
      </c>
      <c r="BM589" s="198" t="s">
        <v>1224</v>
      </c>
    </row>
    <row r="590" spans="2:51" s="12" customFormat="1" ht="12">
      <c r="B590" s="203"/>
      <c r="C590" s="204"/>
      <c r="D590" s="200" t="s">
        <v>179</v>
      </c>
      <c r="E590" s="205" t="s">
        <v>21</v>
      </c>
      <c r="F590" s="206" t="s">
        <v>1220</v>
      </c>
      <c r="G590" s="204"/>
      <c r="H590" s="207">
        <v>34</v>
      </c>
      <c r="I590" s="208"/>
      <c r="J590" s="204"/>
      <c r="K590" s="204"/>
      <c r="L590" s="209"/>
      <c r="M590" s="210"/>
      <c r="N590" s="211"/>
      <c r="O590" s="211"/>
      <c r="P590" s="211"/>
      <c r="Q590" s="211"/>
      <c r="R590" s="211"/>
      <c r="S590" s="211"/>
      <c r="T590" s="212"/>
      <c r="AT590" s="213" t="s">
        <v>179</v>
      </c>
      <c r="AU590" s="213" t="s">
        <v>81</v>
      </c>
      <c r="AV590" s="12" t="s">
        <v>81</v>
      </c>
      <c r="AW590" s="12" t="s">
        <v>34</v>
      </c>
      <c r="AX590" s="12" t="s">
        <v>73</v>
      </c>
      <c r="AY590" s="213" t="s">
        <v>168</v>
      </c>
    </row>
    <row r="591" spans="2:51" s="13" customFormat="1" ht="12">
      <c r="B591" s="214"/>
      <c r="C591" s="215"/>
      <c r="D591" s="200" t="s">
        <v>179</v>
      </c>
      <c r="E591" s="216" t="s">
        <v>21</v>
      </c>
      <c r="F591" s="217" t="s">
        <v>181</v>
      </c>
      <c r="G591" s="215"/>
      <c r="H591" s="218">
        <v>34</v>
      </c>
      <c r="I591" s="219"/>
      <c r="J591" s="215"/>
      <c r="K591" s="215"/>
      <c r="L591" s="220"/>
      <c r="M591" s="221"/>
      <c r="N591" s="222"/>
      <c r="O591" s="222"/>
      <c r="P591" s="222"/>
      <c r="Q591" s="222"/>
      <c r="R591" s="222"/>
      <c r="S591" s="222"/>
      <c r="T591" s="223"/>
      <c r="AT591" s="224" t="s">
        <v>179</v>
      </c>
      <c r="AU591" s="224" t="s">
        <v>81</v>
      </c>
      <c r="AV591" s="13" t="s">
        <v>89</v>
      </c>
      <c r="AW591" s="13" t="s">
        <v>34</v>
      </c>
      <c r="AX591" s="13" t="s">
        <v>79</v>
      </c>
      <c r="AY591" s="224" t="s">
        <v>168</v>
      </c>
    </row>
    <row r="592" spans="2:65" s="1" customFormat="1" ht="24" customHeight="1">
      <c r="B592" s="35"/>
      <c r="C592" s="187" t="s">
        <v>1225</v>
      </c>
      <c r="D592" s="187" t="s">
        <v>170</v>
      </c>
      <c r="E592" s="188" t="s">
        <v>1226</v>
      </c>
      <c r="F592" s="189" t="s">
        <v>1227</v>
      </c>
      <c r="G592" s="190" t="s">
        <v>117</v>
      </c>
      <c r="H592" s="191">
        <v>162.4</v>
      </c>
      <c r="I592" s="192"/>
      <c r="J592" s="193">
        <f>ROUND(I592*H592,2)</f>
        <v>0</v>
      </c>
      <c r="K592" s="189" t="s">
        <v>198</v>
      </c>
      <c r="L592" s="39"/>
      <c r="M592" s="194" t="s">
        <v>21</v>
      </c>
      <c r="N592" s="195" t="s">
        <v>44</v>
      </c>
      <c r="O592" s="64"/>
      <c r="P592" s="196">
        <f>O592*H592</f>
        <v>0</v>
      </c>
      <c r="Q592" s="196">
        <v>0.00034</v>
      </c>
      <c r="R592" s="196">
        <f>Q592*H592</f>
        <v>0.05521600000000001</v>
      </c>
      <c r="S592" s="196">
        <v>0</v>
      </c>
      <c r="T592" s="197">
        <f>S592*H592</f>
        <v>0</v>
      </c>
      <c r="AR592" s="198" t="s">
        <v>263</v>
      </c>
      <c r="AT592" s="198" t="s">
        <v>170</v>
      </c>
      <c r="AU592" s="198" t="s">
        <v>81</v>
      </c>
      <c r="AY592" s="18" t="s">
        <v>168</v>
      </c>
      <c r="BE592" s="199">
        <f>IF(N592="základní",J592,0)</f>
        <v>0</v>
      </c>
      <c r="BF592" s="199">
        <f>IF(N592="snížená",J592,0)</f>
        <v>0</v>
      </c>
      <c r="BG592" s="199">
        <f>IF(N592="zákl. přenesená",J592,0)</f>
        <v>0</v>
      </c>
      <c r="BH592" s="199">
        <f>IF(N592="sníž. přenesená",J592,0)</f>
        <v>0</v>
      </c>
      <c r="BI592" s="199">
        <f>IF(N592="nulová",J592,0)</f>
        <v>0</v>
      </c>
      <c r="BJ592" s="18" t="s">
        <v>79</v>
      </c>
      <c r="BK592" s="199">
        <f>ROUND(I592*H592,2)</f>
        <v>0</v>
      </c>
      <c r="BL592" s="18" t="s">
        <v>263</v>
      </c>
      <c r="BM592" s="198" t="s">
        <v>1228</v>
      </c>
    </row>
    <row r="593" spans="2:51" s="12" customFormat="1" ht="12">
      <c r="B593" s="203"/>
      <c r="C593" s="204"/>
      <c r="D593" s="200" t="s">
        <v>179</v>
      </c>
      <c r="E593" s="205" t="s">
        <v>21</v>
      </c>
      <c r="F593" s="206" t="s">
        <v>1229</v>
      </c>
      <c r="G593" s="204"/>
      <c r="H593" s="207">
        <v>34</v>
      </c>
      <c r="I593" s="208"/>
      <c r="J593" s="204"/>
      <c r="K593" s="204"/>
      <c r="L593" s="209"/>
      <c r="M593" s="210"/>
      <c r="N593" s="211"/>
      <c r="O593" s="211"/>
      <c r="P593" s="211"/>
      <c r="Q593" s="211"/>
      <c r="R593" s="211"/>
      <c r="S593" s="211"/>
      <c r="T593" s="212"/>
      <c r="AT593" s="213" t="s">
        <v>179</v>
      </c>
      <c r="AU593" s="213" t="s">
        <v>81</v>
      </c>
      <c r="AV593" s="12" t="s">
        <v>81</v>
      </c>
      <c r="AW593" s="12" t="s">
        <v>34</v>
      </c>
      <c r="AX593" s="12" t="s">
        <v>73</v>
      </c>
      <c r="AY593" s="213" t="s">
        <v>168</v>
      </c>
    </row>
    <row r="594" spans="2:51" s="12" customFormat="1" ht="12">
      <c r="B594" s="203"/>
      <c r="C594" s="204"/>
      <c r="D594" s="200" t="s">
        <v>179</v>
      </c>
      <c r="E594" s="205" t="s">
        <v>21</v>
      </c>
      <c r="F594" s="206" t="s">
        <v>1230</v>
      </c>
      <c r="G594" s="204"/>
      <c r="H594" s="207">
        <v>28.4</v>
      </c>
      <c r="I594" s="208"/>
      <c r="J594" s="204"/>
      <c r="K594" s="204"/>
      <c r="L594" s="209"/>
      <c r="M594" s="210"/>
      <c r="N594" s="211"/>
      <c r="O594" s="211"/>
      <c r="P594" s="211"/>
      <c r="Q594" s="211"/>
      <c r="R594" s="211"/>
      <c r="S594" s="211"/>
      <c r="T594" s="212"/>
      <c r="AT594" s="213" t="s">
        <v>179</v>
      </c>
      <c r="AU594" s="213" t="s">
        <v>81</v>
      </c>
      <c r="AV594" s="12" t="s">
        <v>81</v>
      </c>
      <c r="AW594" s="12" t="s">
        <v>34</v>
      </c>
      <c r="AX594" s="12" t="s">
        <v>73</v>
      </c>
      <c r="AY594" s="213" t="s">
        <v>168</v>
      </c>
    </row>
    <row r="595" spans="2:51" s="13" customFormat="1" ht="12">
      <c r="B595" s="214"/>
      <c r="C595" s="215"/>
      <c r="D595" s="200" t="s">
        <v>179</v>
      </c>
      <c r="E595" s="216" t="s">
        <v>21</v>
      </c>
      <c r="F595" s="217" t="s">
        <v>181</v>
      </c>
      <c r="G595" s="215"/>
      <c r="H595" s="218">
        <v>62.4</v>
      </c>
      <c r="I595" s="219"/>
      <c r="J595" s="215"/>
      <c r="K595" s="215"/>
      <c r="L595" s="220"/>
      <c r="M595" s="221"/>
      <c r="N595" s="222"/>
      <c r="O595" s="222"/>
      <c r="P595" s="222"/>
      <c r="Q595" s="222"/>
      <c r="R595" s="222"/>
      <c r="S595" s="222"/>
      <c r="T595" s="223"/>
      <c r="AT595" s="224" t="s">
        <v>179</v>
      </c>
      <c r="AU595" s="224" t="s">
        <v>81</v>
      </c>
      <c r="AV595" s="13" t="s">
        <v>89</v>
      </c>
      <c r="AW595" s="13" t="s">
        <v>34</v>
      </c>
      <c r="AX595" s="13" t="s">
        <v>73</v>
      </c>
      <c r="AY595" s="224" t="s">
        <v>168</v>
      </c>
    </row>
    <row r="596" spans="2:51" s="12" customFormat="1" ht="12">
      <c r="B596" s="203"/>
      <c r="C596" s="204"/>
      <c r="D596" s="200" t="s">
        <v>179</v>
      </c>
      <c r="E596" s="205" t="s">
        <v>21</v>
      </c>
      <c r="F596" s="206" t="s">
        <v>733</v>
      </c>
      <c r="G596" s="204"/>
      <c r="H596" s="207">
        <v>100</v>
      </c>
      <c r="I596" s="208"/>
      <c r="J596" s="204"/>
      <c r="K596" s="204"/>
      <c r="L596" s="209"/>
      <c r="M596" s="210"/>
      <c r="N596" s="211"/>
      <c r="O596" s="211"/>
      <c r="P596" s="211"/>
      <c r="Q596" s="211"/>
      <c r="R596" s="211"/>
      <c r="S596" s="211"/>
      <c r="T596" s="212"/>
      <c r="AT596" s="213" t="s">
        <v>179</v>
      </c>
      <c r="AU596" s="213" t="s">
        <v>81</v>
      </c>
      <c r="AV596" s="12" t="s">
        <v>81</v>
      </c>
      <c r="AW596" s="12" t="s">
        <v>34</v>
      </c>
      <c r="AX596" s="12" t="s">
        <v>73</v>
      </c>
      <c r="AY596" s="213" t="s">
        <v>168</v>
      </c>
    </row>
    <row r="597" spans="2:51" s="14" customFormat="1" ht="12">
      <c r="B597" s="225"/>
      <c r="C597" s="226"/>
      <c r="D597" s="200" t="s">
        <v>179</v>
      </c>
      <c r="E597" s="227" t="s">
        <v>21</v>
      </c>
      <c r="F597" s="228" t="s">
        <v>183</v>
      </c>
      <c r="G597" s="226"/>
      <c r="H597" s="229">
        <v>162.4</v>
      </c>
      <c r="I597" s="230"/>
      <c r="J597" s="226"/>
      <c r="K597" s="226"/>
      <c r="L597" s="231"/>
      <c r="M597" s="232"/>
      <c r="N597" s="233"/>
      <c r="O597" s="233"/>
      <c r="P597" s="233"/>
      <c r="Q597" s="233"/>
      <c r="R597" s="233"/>
      <c r="S597" s="233"/>
      <c r="T597" s="234"/>
      <c r="AT597" s="235" t="s">
        <v>179</v>
      </c>
      <c r="AU597" s="235" t="s">
        <v>81</v>
      </c>
      <c r="AV597" s="14" t="s">
        <v>175</v>
      </c>
      <c r="AW597" s="14" t="s">
        <v>34</v>
      </c>
      <c r="AX597" s="14" t="s">
        <v>79</v>
      </c>
      <c r="AY597" s="235" t="s">
        <v>168</v>
      </c>
    </row>
    <row r="598" spans="2:65" s="1" customFormat="1" ht="24" customHeight="1">
      <c r="B598" s="35"/>
      <c r="C598" s="187" t="s">
        <v>1231</v>
      </c>
      <c r="D598" s="187" t="s">
        <v>170</v>
      </c>
      <c r="E598" s="188" t="s">
        <v>1232</v>
      </c>
      <c r="F598" s="189" t="s">
        <v>1233</v>
      </c>
      <c r="G598" s="190" t="s">
        <v>117</v>
      </c>
      <c r="H598" s="191">
        <v>231.168</v>
      </c>
      <c r="I598" s="192"/>
      <c r="J598" s="193">
        <f>ROUND(I598*H598,2)</f>
        <v>0</v>
      </c>
      <c r="K598" s="189" t="s">
        <v>198</v>
      </c>
      <c r="L598" s="39"/>
      <c r="M598" s="194" t="s">
        <v>21</v>
      </c>
      <c r="N598" s="195" t="s">
        <v>44</v>
      </c>
      <c r="O598" s="64"/>
      <c r="P598" s="196">
        <f>O598*H598</f>
        <v>0</v>
      </c>
      <c r="Q598" s="196">
        <v>1E-05</v>
      </c>
      <c r="R598" s="196">
        <f>Q598*H598</f>
        <v>0.0023116800000000004</v>
      </c>
      <c r="S598" s="196">
        <v>0</v>
      </c>
      <c r="T598" s="197">
        <f>S598*H598</f>
        <v>0</v>
      </c>
      <c r="AR598" s="198" t="s">
        <v>263</v>
      </c>
      <c r="AT598" s="198" t="s">
        <v>170</v>
      </c>
      <c r="AU598" s="198" t="s">
        <v>81</v>
      </c>
      <c r="AY598" s="18" t="s">
        <v>168</v>
      </c>
      <c r="BE598" s="199">
        <f>IF(N598="základní",J598,0)</f>
        <v>0</v>
      </c>
      <c r="BF598" s="199">
        <f>IF(N598="snížená",J598,0)</f>
        <v>0</v>
      </c>
      <c r="BG598" s="199">
        <f>IF(N598="zákl. přenesená",J598,0)</f>
        <v>0</v>
      </c>
      <c r="BH598" s="199">
        <f>IF(N598="sníž. přenesená",J598,0)</f>
        <v>0</v>
      </c>
      <c r="BI598" s="199">
        <f>IF(N598="nulová",J598,0)</f>
        <v>0</v>
      </c>
      <c r="BJ598" s="18" t="s">
        <v>79</v>
      </c>
      <c r="BK598" s="199">
        <f>ROUND(I598*H598,2)</f>
        <v>0</v>
      </c>
      <c r="BL598" s="18" t="s">
        <v>263</v>
      </c>
      <c r="BM598" s="198" t="s">
        <v>1234</v>
      </c>
    </row>
    <row r="599" spans="2:51" s="12" customFormat="1" ht="12">
      <c r="B599" s="203"/>
      <c r="C599" s="204"/>
      <c r="D599" s="200" t="s">
        <v>179</v>
      </c>
      <c r="E599" s="205" t="s">
        <v>21</v>
      </c>
      <c r="F599" s="206" t="s">
        <v>1235</v>
      </c>
      <c r="G599" s="204"/>
      <c r="H599" s="207">
        <v>231.168</v>
      </c>
      <c r="I599" s="208"/>
      <c r="J599" s="204"/>
      <c r="K599" s="204"/>
      <c r="L599" s="209"/>
      <c r="M599" s="210"/>
      <c r="N599" s="211"/>
      <c r="O599" s="211"/>
      <c r="P599" s="211"/>
      <c r="Q599" s="211"/>
      <c r="R599" s="211"/>
      <c r="S599" s="211"/>
      <c r="T599" s="212"/>
      <c r="AT599" s="213" t="s">
        <v>179</v>
      </c>
      <c r="AU599" s="213" t="s">
        <v>81</v>
      </c>
      <c r="AV599" s="12" t="s">
        <v>81</v>
      </c>
      <c r="AW599" s="12" t="s">
        <v>34</v>
      </c>
      <c r="AX599" s="12" t="s">
        <v>79</v>
      </c>
      <c r="AY599" s="213" t="s">
        <v>168</v>
      </c>
    </row>
    <row r="600" spans="2:65" s="1" customFormat="1" ht="24" customHeight="1">
      <c r="B600" s="35"/>
      <c r="C600" s="187" t="s">
        <v>1236</v>
      </c>
      <c r="D600" s="187" t="s">
        <v>170</v>
      </c>
      <c r="E600" s="188" t="s">
        <v>1237</v>
      </c>
      <c r="F600" s="189" t="s">
        <v>1238</v>
      </c>
      <c r="G600" s="190" t="s">
        <v>117</v>
      </c>
      <c r="H600" s="191">
        <v>286.568</v>
      </c>
      <c r="I600" s="192"/>
      <c r="J600" s="193">
        <f>ROUND(I600*H600,2)</f>
        <v>0</v>
      </c>
      <c r="K600" s="189" t="s">
        <v>198</v>
      </c>
      <c r="L600" s="39"/>
      <c r="M600" s="194" t="s">
        <v>21</v>
      </c>
      <c r="N600" s="195" t="s">
        <v>44</v>
      </c>
      <c r="O600" s="64"/>
      <c r="P600" s="196">
        <f>O600*H600</f>
        <v>0</v>
      </c>
      <c r="Q600" s="196">
        <v>0.00014</v>
      </c>
      <c r="R600" s="196">
        <f>Q600*H600</f>
        <v>0.04011951999999999</v>
      </c>
      <c r="S600" s="196">
        <v>0</v>
      </c>
      <c r="T600" s="197">
        <f>S600*H600</f>
        <v>0</v>
      </c>
      <c r="AR600" s="198" t="s">
        <v>263</v>
      </c>
      <c r="AT600" s="198" t="s">
        <v>170</v>
      </c>
      <c r="AU600" s="198" t="s">
        <v>81</v>
      </c>
      <c r="AY600" s="18" t="s">
        <v>168</v>
      </c>
      <c r="BE600" s="199">
        <f>IF(N600="základní",J600,0)</f>
        <v>0</v>
      </c>
      <c r="BF600" s="199">
        <f>IF(N600="snížená",J600,0)</f>
        <v>0</v>
      </c>
      <c r="BG600" s="199">
        <f>IF(N600="zákl. přenesená",J600,0)</f>
        <v>0</v>
      </c>
      <c r="BH600" s="199">
        <f>IF(N600="sníž. přenesená",J600,0)</f>
        <v>0</v>
      </c>
      <c r="BI600" s="199">
        <f>IF(N600="nulová",J600,0)</f>
        <v>0</v>
      </c>
      <c r="BJ600" s="18" t="s">
        <v>79</v>
      </c>
      <c r="BK600" s="199">
        <f>ROUND(I600*H600,2)</f>
        <v>0</v>
      </c>
      <c r="BL600" s="18" t="s">
        <v>263</v>
      </c>
      <c r="BM600" s="198" t="s">
        <v>1239</v>
      </c>
    </row>
    <row r="601" spans="2:51" s="12" customFormat="1" ht="12">
      <c r="B601" s="203"/>
      <c r="C601" s="204"/>
      <c r="D601" s="200" t="s">
        <v>179</v>
      </c>
      <c r="E601" s="205" t="s">
        <v>21</v>
      </c>
      <c r="F601" s="206" t="s">
        <v>1235</v>
      </c>
      <c r="G601" s="204"/>
      <c r="H601" s="207">
        <v>231.168</v>
      </c>
      <c r="I601" s="208"/>
      <c r="J601" s="204"/>
      <c r="K601" s="204"/>
      <c r="L601" s="209"/>
      <c r="M601" s="210"/>
      <c r="N601" s="211"/>
      <c r="O601" s="211"/>
      <c r="P601" s="211"/>
      <c r="Q601" s="211"/>
      <c r="R601" s="211"/>
      <c r="S601" s="211"/>
      <c r="T601" s="212"/>
      <c r="AT601" s="213" t="s">
        <v>179</v>
      </c>
      <c r="AU601" s="213" t="s">
        <v>81</v>
      </c>
      <c r="AV601" s="12" t="s">
        <v>81</v>
      </c>
      <c r="AW601" s="12" t="s">
        <v>34</v>
      </c>
      <c r="AX601" s="12" t="s">
        <v>73</v>
      </c>
      <c r="AY601" s="213" t="s">
        <v>168</v>
      </c>
    </row>
    <row r="602" spans="2:51" s="12" customFormat="1" ht="12">
      <c r="B602" s="203"/>
      <c r="C602" s="204"/>
      <c r="D602" s="200" t="s">
        <v>179</v>
      </c>
      <c r="E602" s="205" t="s">
        <v>21</v>
      </c>
      <c r="F602" s="206" t="s">
        <v>1046</v>
      </c>
      <c r="G602" s="204"/>
      <c r="H602" s="207">
        <v>27</v>
      </c>
      <c r="I602" s="208"/>
      <c r="J602" s="204"/>
      <c r="K602" s="204"/>
      <c r="L602" s="209"/>
      <c r="M602" s="210"/>
      <c r="N602" s="211"/>
      <c r="O602" s="211"/>
      <c r="P602" s="211"/>
      <c r="Q602" s="211"/>
      <c r="R602" s="211"/>
      <c r="S602" s="211"/>
      <c r="T602" s="212"/>
      <c r="AT602" s="213" t="s">
        <v>179</v>
      </c>
      <c r="AU602" s="213" t="s">
        <v>81</v>
      </c>
      <c r="AV602" s="12" t="s">
        <v>81</v>
      </c>
      <c r="AW602" s="12" t="s">
        <v>34</v>
      </c>
      <c r="AX602" s="12" t="s">
        <v>73</v>
      </c>
      <c r="AY602" s="213" t="s">
        <v>168</v>
      </c>
    </row>
    <row r="603" spans="2:51" s="12" customFormat="1" ht="12">
      <c r="B603" s="203"/>
      <c r="C603" s="204"/>
      <c r="D603" s="200" t="s">
        <v>179</v>
      </c>
      <c r="E603" s="205" t="s">
        <v>21</v>
      </c>
      <c r="F603" s="206" t="s">
        <v>1230</v>
      </c>
      <c r="G603" s="204"/>
      <c r="H603" s="207">
        <v>28.4</v>
      </c>
      <c r="I603" s="208"/>
      <c r="J603" s="204"/>
      <c r="K603" s="204"/>
      <c r="L603" s="209"/>
      <c r="M603" s="210"/>
      <c r="N603" s="211"/>
      <c r="O603" s="211"/>
      <c r="P603" s="211"/>
      <c r="Q603" s="211"/>
      <c r="R603" s="211"/>
      <c r="S603" s="211"/>
      <c r="T603" s="212"/>
      <c r="AT603" s="213" t="s">
        <v>179</v>
      </c>
      <c r="AU603" s="213" t="s">
        <v>81</v>
      </c>
      <c r="AV603" s="12" t="s">
        <v>81</v>
      </c>
      <c r="AW603" s="12" t="s">
        <v>34</v>
      </c>
      <c r="AX603" s="12" t="s">
        <v>73</v>
      </c>
      <c r="AY603" s="213" t="s">
        <v>168</v>
      </c>
    </row>
    <row r="604" spans="2:51" s="13" customFormat="1" ht="12">
      <c r="B604" s="214"/>
      <c r="C604" s="215"/>
      <c r="D604" s="200" t="s">
        <v>179</v>
      </c>
      <c r="E604" s="216" t="s">
        <v>21</v>
      </c>
      <c r="F604" s="217" t="s">
        <v>181</v>
      </c>
      <c r="G604" s="215"/>
      <c r="H604" s="218">
        <v>286.568</v>
      </c>
      <c r="I604" s="219"/>
      <c r="J604" s="215"/>
      <c r="K604" s="215"/>
      <c r="L604" s="220"/>
      <c r="M604" s="221"/>
      <c r="N604" s="222"/>
      <c r="O604" s="222"/>
      <c r="P604" s="222"/>
      <c r="Q604" s="222"/>
      <c r="R604" s="222"/>
      <c r="S604" s="222"/>
      <c r="T604" s="223"/>
      <c r="AT604" s="224" t="s">
        <v>179</v>
      </c>
      <c r="AU604" s="224" t="s">
        <v>81</v>
      </c>
      <c r="AV604" s="13" t="s">
        <v>89</v>
      </c>
      <c r="AW604" s="13" t="s">
        <v>34</v>
      </c>
      <c r="AX604" s="13" t="s">
        <v>79</v>
      </c>
      <c r="AY604" s="224" t="s">
        <v>168</v>
      </c>
    </row>
    <row r="605" spans="2:65" s="1" customFormat="1" ht="24" customHeight="1">
      <c r="B605" s="35"/>
      <c r="C605" s="187" t="s">
        <v>1240</v>
      </c>
      <c r="D605" s="187" t="s">
        <v>170</v>
      </c>
      <c r="E605" s="188" t="s">
        <v>1241</v>
      </c>
      <c r="F605" s="189" t="s">
        <v>1242</v>
      </c>
      <c r="G605" s="190" t="s">
        <v>117</v>
      </c>
      <c r="H605" s="191">
        <v>258.168</v>
      </c>
      <c r="I605" s="192"/>
      <c r="J605" s="193">
        <f>ROUND(I605*H605,2)</f>
        <v>0</v>
      </c>
      <c r="K605" s="189" t="s">
        <v>198</v>
      </c>
      <c r="L605" s="39"/>
      <c r="M605" s="194" t="s">
        <v>21</v>
      </c>
      <c r="N605" s="195" t="s">
        <v>44</v>
      </c>
      <c r="O605" s="64"/>
      <c r="P605" s="196">
        <f>O605*H605</f>
        <v>0</v>
      </c>
      <c r="Q605" s="196">
        <v>0.00029</v>
      </c>
      <c r="R605" s="196">
        <f>Q605*H605</f>
        <v>0.07486872</v>
      </c>
      <c r="S605" s="196">
        <v>0</v>
      </c>
      <c r="T605" s="197">
        <f>S605*H605</f>
        <v>0</v>
      </c>
      <c r="AR605" s="198" t="s">
        <v>263</v>
      </c>
      <c r="AT605" s="198" t="s">
        <v>170</v>
      </c>
      <c r="AU605" s="198" t="s">
        <v>81</v>
      </c>
      <c r="AY605" s="18" t="s">
        <v>168</v>
      </c>
      <c r="BE605" s="199">
        <f>IF(N605="základní",J605,0)</f>
        <v>0</v>
      </c>
      <c r="BF605" s="199">
        <f>IF(N605="snížená",J605,0)</f>
        <v>0</v>
      </c>
      <c r="BG605" s="199">
        <f>IF(N605="zákl. přenesená",J605,0)</f>
        <v>0</v>
      </c>
      <c r="BH605" s="199">
        <f>IF(N605="sníž. přenesená",J605,0)</f>
        <v>0</v>
      </c>
      <c r="BI605" s="199">
        <f>IF(N605="nulová",J605,0)</f>
        <v>0</v>
      </c>
      <c r="BJ605" s="18" t="s">
        <v>79</v>
      </c>
      <c r="BK605" s="199">
        <f>ROUND(I605*H605,2)</f>
        <v>0</v>
      </c>
      <c r="BL605" s="18" t="s">
        <v>263</v>
      </c>
      <c r="BM605" s="198" t="s">
        <v>1243</v>
      </c>
    </row>
    <row r="606" spans="2:51" s="12" customFormat="1" ht="12">
      <c r="B606" s="203"/>
      <c r="C606" s="204"/>
      <c r="D606" s="200" t="s">
        <v>179</v>
      </c>
      <c r="E606" s="205" t="s">
        <v>21</v>
      </c>
      <c r="F606" s="206" t="s">
        <v>1235</v>
      </c>
      <c r="G606" s="204"/>
      <c r="H606" s="207">
        <v>231.168</v>
      </c>
      <c r="I606" s="208"/>
      <c r="J606" s="204"/>
      <c r="K606" s="204"/>
      <c r="L606" s="209"/>
      <c r="M606" s="210"/>
      <c r="N606" s="211"/>
      <c r="O606" s="211"/>
      <c r="P606" s="211"/>
      <c r="Q606" s="211"/>
      <c r="R606" s="211"/>
      <c r="S606" s="211"/>
      <c r="T606" s="212"/>
      <c r="AT606" s="213" t="s">
        <v>179</v>
      </c>
      <c r="AU606" s="213" t="s">
        <v>81</v>
      </c>
      <c r="AV606" s="12" t="s">
        <v>81</v>
      </c>
      <c r="AW606" s="12" t="s">
        <v>34</v>
      </c>
      <c r="AX606" s="12" t="s">
        <v>73</v>
      </c>
      <c r="AY606" s="213" t="s">
        <v>168</v>
      </c>
    </row>
    <row r="607" spans="2:51" s="12" customFormat="1" ht="12">
      <c r="B607" s="203"/>
      <c r="C607" s="204"/>
      <c r="D607" s="200" t="s">
        <v>179</v>
      </c>
      <c r="E607" s="205" t="s">
        <v>21</v>
      </c>
      <c r="F607" s="206" t="s">
        <v>1046</v>
      </c>
      <c r="G607" s="204"/>
      <c r="H607" s="207">
        <v>27</v>
      </c>
      <c r="I607" s="208"/>
      <c r="J607" s="204"/>
      <c r="K607" s="204"/>
      <c r="L607" s="209"/>
      <c r="M607" s="210"/>
      <c r="N607" s="211"/>
      <c r="O607" s="211"/>
      <c r="P607" s="211"/>
      <c r="Q607" s="211"/>
      <c r="R607" s="211"/>
      <c r="S607" s="211"/>
      <c r="T607" s="212"/>
      <c r="AT607" s="213" t="s">
        <v>179</v>
      </c>
      <c r="AU607" s="213" t="s">
        <v>81</v>
      </c>
      <c r="AV607" s="12" t="s">
        <v>81</v>
      </c>
      <c r="AW607" s="12" t="s">
        <v>34</v>
      </c>
      <c r="AX607" s="12" t="s">
        <v>73</v>
      </c>
      <c r="AY607" s="213" t="s">
        <v>168</v>
      </c>
    </row>
    <row r="608" spans="2:51" s="13" customFormat="1" ht="12">
      <c r="B608" s="214"/>
      <c r="C608" s="215"/>
      <c r="D608" s="200" t="s">
        <v>179</v>
      </c>
      <c r="E608" s="216" t="s">
        <v>21</v>
      </c>
      <c r="F608" s="217" t="s">
        <v>181</v>
      </c>
      <c r="G608" s="215"/>
      <c r="H608" s="218">
        <v>258.168</v>
      </c>
      <c r="I608" s="219"/>
      <c r="J608" s="215"/>
      <c r="K608" s="215"/>
      <c r="L608" s="220"/>
      <c r="M608" s="221"/>
      <c r="N608" s="222"/>
      <c r="O608" s="222"/>
      <c r="P608" s="222"/>
      <c r="Q608" s="222"/>
      <c r="R608" s="222"/>
      <c r="S608" s="222"/>
      <c r="T608" s="223"/>
      <c r="AT608" s="224" t="s">
        <v>179</v>
      </c>
      <c r="AU608" s="224" t="s">
        <v>81</v>
      </c>
      <c r="AV608" s="13" t="s">
        <v>89</v>
      </c>
      <c r="AW608" s="13" t="s">
        <v>34</v>
      </c>
      <c r="AX608" s="13" t="s">
        <v>79</v>
      </c>
      <c r="AY608" s="224" t="s">
        <v>168</v>
      </c>
    </row>
    <row r="609" spans="2:63" s="11" customFormat="1" ht="22.9" customHeight="1">
      <c r="B609" s="171"/>
      <c r="C609" s="172"/>
      <c r="D609" s="173" t="s">
        <v>72</v>
      </c>
      <c r="E609" s="185" t="s">
        <v>1244</v>
      </c>
      <c r="F609" s="185" t="s">
        <v>1245</v>
      </c>
      <c r="G609" s="172"/>
      <c r="H609" s="172"/>
      <c r="I609" s="175"/>
      <c r="J609" s="186">
        <f>BK609</f>
        <v>0</v>
      </c>
      <c r="K609" s="172"/>
      <c r="L609" s="177"/>
      <c r="M609" s="178"/>
      <c r="N609" s="179"/>
      <c r="O609" s="179"/>
      <c r="P609" s="180">
        <f>SUM(P610:P620)</f>
        <v>0</v>
      </c>
      <c r="Q609" s="179"/>
      <c r="R609" s="180">
        <f>SUM(R610:R620)</f>
        <v>0.0029252</v>
      </c>
      <c r="S609" s="179"/>
      <c r="T609" s="181">
        <f>SUM(T610:T620)</f>
        <v>0</v>
      </c>
      <c r="AR609" s="182" t="s">
        <v>81</v>
      </c>
      <c r="AT609" s="183" t="s">
        <v>72</v>
      </c>
      <c r="AU609" s="183" t="s">
        <v>79</v>
      </c>
      <c r="AY609" s="182" t="s">
        <v>168</v>
      </c>
      <c r="BK609" s="184">
        <f>SUM(BK610:BK620)</f>
        <v>0</v>
      </c>
    </row>
    <row r="610" spans="2:65" s="1" customFormat="1" ht="16.5" customHeight="1">
      <c r="B610" s="35"/>
      <c r="C610" s="187" t="s">
        <v>1246</v>
      </c>
      <c r="D610" s="187" t="s">
        <v>170</v>
      </c>
      <c r="E610" s="188" t="s">
        <v>1247</v>
      </c>
      <c r="F610" s="189" t="s">
        <v>1248</v>
      </c>
      <c r="G610" s="190" t="s">
        <v>117</v>
      </c>
      <c r="H610" s="191">
        <v>28.4</v>
      </c>
      <c r="I610" s="192"/>
      <c r="J610" s="193">
        <f>ROUND(I610*H610,2)</f>
        <v>0</v>
      </c>
      <c r="K610" s="189" t="s">
        <v>198</v>
      </c>
      <c r="L610" s="39"/>
      <c r="M610" s="194" t="s">
        <v>21</v>
      </c>
      <c r="N610" s="195" t="s">
        <v>44</v>
      </c>
      <c r="O610" s="64"/>
      <c r="P610" s="196">
        <f>O610*H610</f>
        <v>0</v>
      </c>
      <c r="Q610" s="196">
        <v>0</v>
      </c>
      <c r="R610" s="196">
        <f>Q610*H610</f>
        <v>0</v>
      </c>
      <c r="S610" s="196">
        <v>0</v>
      </c>
      <c r="T610" s="197">
        <f>S610*H610</f>
        <v>0</v>
      </c>
      <c r="AR610" s="198" t="s">
        <v>263</v>
      </c>
      <c r="AT610" s="198" t="s">
        <v>170</v>
      </c>
      <c r="AU610" s="198" t="s">
        <v>81</v>
      </c>
      <c r="AY610" s="18" t="s">
        <v>168</v>
      </c>
      <c r="BE610" s="199">
        <f>IF(N610="základní",J610,0)</f>
        <v>0</v>
      </c>
      <c r="BF610" s="199">
        <f>IF(N610="snížená",J610,0)</f>
        <v>0</v>
      </c>
      <c r="BG610" s="199">
        <f>IF(N610="zákl. přenesená",J610,0)</f>
        <v>0</v>
      </c>
      <c r="BH610" s="199">
        <f>IF(N610="sníž. přenesená",J610,0)</f>
        <v>0</v>
      </c>
      <c r="BI610" s="199">
        <f>IF(N610="nulová",J610,0)</f>
        <v>0</v>
      </c>
      <c r="BJ610" s="18" t="s">
        <v>79</v>
      </c>
      <c r="BK610" s="199">
        <f>ROUND(I610*H610,2)</f>
        <v>0</v>
      </c>
      <c r="BL610" s="18" t="s">
        <v>263</v>
      </c>
      <c r="BM610" s="198" t="s">
        <v>1249</v>
      </c>
    </row>
    <row r="611" spans="2:51" s="12" customFormat="1" ht="12">
      <c r="B611" s="203"/>
      <c r="C611" s="204"/>
      <c r="D611" s="200" t="s">
        <v>179</v>
      </c>
      <c r="E611" s="205" t="s">
        <v>21</v>
      </c>
      <c r="F611" s="206" t="s">
        <v>1030</v>
      </c>
      <c r="G611" s="204"/>
      <c r="H611" s="207">
        <v>26.4</v>
      </c>
      <c r="I611" s="208"/>
      <c r="J611" s="204"/>
      <c r="K611" s="204"/>
      <c r="L611" s="209"/>
      <c r="M611" s="210"/>
      <c r="N611" s="211"/>
      <c r="O611" s="211"/>
      <c r="P611" s="211"/>
      <c r="Q611" s="211"/>
      <c r="R611" s="211"/>
      <c r="S611" s="211"/>
      <c r="T611" s="212"/>
      <c r="AT611" s="213" t="s">
        <v>179</v>
      </c>
      <c r="AU611" s="213" t="s">
        <v>81</v>
      </c>
      <c r="AV611" s="12" t="s">
        <v>81</v>
      </c>
      <c r="AW611" s="12" t="s">
        <v>34</v>
      </c>
      <c r="AX611" s="12" t="s">
        <v>73</v>
      </c>
      <c r="AY611" s="213" t="s">
        <v>168</v>
      </c>
    </row>
    <row r="612" spans="2:51" s="13" customFormat="1" ht="12">
      <c r="B612" s="214"/>
      <c r="C612" s="215"/>
      <c r="D612" s="200" t="s">
        <v>179</v>
      </c>
      <c r="E612" s="216" t="s">
        <v>21</v>
      </c>
      <c r="F612" s="217" t="s">
        <v>181</v>
      </c>
      <c r="G612" s="215"/>
      <c r="H612" s="218">
        <v>26.4</v>
      </c>
      <c r="I612" s="219"/>
      <c r="J612" s="215"/>
      <c r="K612" s="215"/>
      <c r="L612" s="220"/>
      <c r="M612" s="221"/>
      <c r="N612" s="222"/>
      <c r="O612" s="222"/>
      <c r="P612" s="222"/>
      <c r="Q612" s="222"/>
      <c r="R612" s="222"/>
      <c r="S612" s="222"/>
      <c r="T612" s="223"/>
      <c r="AT612" s="224" t="s">
        <v>179</v>
      </c>
      <c r="AU612" s="224" t="s">
        <v>81</v>
      </c>
      <c r="AV612" s="13" t="s">
        <v>89</v>
      </c>
      <c r="AW612" s="13" t="s">
        <v>34</v>
      </c>
      <c r="AX612" s="13" t="s">
        <v>73</v>
      </c>
      <c r="AY612" s="224" t="s">
        <v>168</v>
      </c>
    </row>
    <row r="613" spans="2:51" s="12" customFormat="1" ht="12">
      <c r="B613" s="203"/>
      <c r="C613" s="204"/>
      <c r="D613" s="200" t="s">
        <v>179</v>
      </c>
      <c r="E613" s="205" t="s">
        <v>21</v>
      </c>
      <c r="F613" s="206" t="s">
        <v>81</v>
      </c>
      <c r="G613" s="204"/>
      <c r="H613" s="207">
        <v>2</v>
      </c>
      <c r="I613" s="208"/>
      <c r="J613" s="204"/>
      <c r="K613" s="204"/>
      <c r="L613" s="209"/>
      <c r="M613" s="210"/>
      <c r="N613" s="211"/>
      <c r="O613" s="211"/>
      <c r="P613" s="211"/>
      <c r="Q613" s="211"/>
      <c r="R613" s="211"/>
      <c r="S613" s="211"/>
      <c r="T613" s="212"/>
      <c r="AT613" s="213" t="s">
        <v>179</v>
      </c>
      <c r="AU613" s="213" t="s">
        <v>81</v>
      </c>
      <c r="AV613" s="12" t="s">
        <v>81</v>
      </c>
      <c r="AW613" s="12" t="s">
        <v>34</v>
      </c>
      <c r="AX613" s="12" t="s">
        <v>73</v>
      </c>
      <c r="AY613" s="213" t="s">
        <v>168</v>
      </c>
    </row>
    <row r="614" spans="2:51" s="14" customFormat="1" ht="12">
      <c r="B614" s="225"/>
      <c r="C614" s="226"/>
      <c r="D614" s="200" t="s">
        <v>179</v>
      </c>
      <c r="E614" s="227" t="s">
        <v>21</v>
      </c>
      <c r="F614" s="228" t="s">
        <v>183</v>
      </c>
      <c r="G614" s="226"/>
      <c r="H614" s="229">
        <v>28.4</v>
      </c>
      <c r="I614" s="230"/>
      <c r="J614" s="226"/>
      <c r="K614" s="226"/>
      <c r="L614" s="231"/>
      <c r="M614" s="232"/>
      <c r="N614" s="233"/>
      <c r="O614" s="233"/>
      <c r="P614" s="233"/>
      <c r="Q614" s="233"/>
      <c r="R614" s="233"/>
      <c r="S614" s="233"/>
      <c r="T614" s="234"/>
      <c r="AT614" s="235" t="s">
        <v>179</v>
      </c>
      <c r="AU614" s="235" t="s">
        <v>81</v>
      </c>
      <c r="AV614" s="14" t="s">
        <v>175</v>
      </c>
      <c r="AW614" s="14" t="s">
        <v>34</v>
      </c>
      <c r="AX614" s="14" t="s">
        <v>79</v>
      </c>
      <c r="AY614" s="235" t="s">
        <v>168</v>
      </c>
    </row>
    <row r="615" spans="2:65" s="1" customFormat="1" ht="16.5" customHeight="1">
      <c r="B615" s="35"/>
      <c r="C615" s="246" t="s">
        <v>1250</v>
      </c>
      <c r="D615" s="246" t="s">
        <v>471</v>
      </c>
      <c r="E615" s="247" t="s">
        <v>1251</v>
      </c>
      <c r="F615" s="248" t="s">
        <v>1252</v>
      </c>
      <c r="G615" s="249" t="s">
        <v>117</v>
      </c>
      <c r="H615" s="250">
        <v>29.252</v>
      </c>
      <c r="I615" s="251"/>
      <c r="J615" s="252">
        <f>ROUND(I615*H615,2)</f>
        <v>0</v>
      </c>
      <c r="K615" s="248" t="s">
        <v>198</v>
      </c>
      <c r="L615" s="253"/>
      <c r="M615" s="254" t="s">
        <v>21</v>
      </c>
      <c r="N615" s="255" t="s">
        <v>44</v>
      </c>
      <c r="O615" s="64"/>
      <c r="P615" s="196">
        <f>O615*H615</f>
        <v>0</v>
      </c>
      <c r="Q615" s="196">
        <v>0.0001</v>
      </c>
      <c r="R615" s="196">
        <f>Q615*H615</f>
        <v>0.0029252</v>
      </c>
      <c r="S615" s="196">
        <v>0</v>
      </c>
      <c r="T615" s="197">
        <f>S615*H615</f>
        <v>0</v>
      </c>
      <c r="AR615" s="198" t="s">
        <v>357</v>
      </c>
      <c r="AT615" s="198" t="s">
        <v>471</v>
      </c>
      <c r="AU615" s="198" t="s">
        <v>81</v>
      </c>
      <c r="AY615" s="18" t="s">
        <v>168</v>
      </c>
      <c r="BE615" s="199">
        <f>IF(N615="základní",J615,0)</f>
        <v>0</v>
      </c>
      <c r="BF615" s="199">
        <f>IF(N615="snížená",J615,0)</f>
        <v>0</v>
      </c>
      <c r="BG615" s="199">
        <f>IF(N615="zákl. přenesená",J615,0)</f>
        <v>0</v>
      </c>
      <c r="BH615" s="199">
        <f>IF(N615="sníž. přenesená",J615,0)</f>
        <v>0</v>
      </c>
      <c r="BI615" s="199">
        <f>IF(N615="nulová",J615,0)</f>
        <v>0</v>
      </c>
      <c r="BJ615" s="18" t="s">
        <v>79</v>
      </c>
      <c r="BK615" s="199">
        <f>ROUND(I615*H615,2)</f>
        <v>0</v>
      </c>
      <c r="BL615" s="18" t="s">
        <v>263</v>
      </c>
      <c r="BM615" s="198" t="s">
        <v>1253</v>
      </c>
    </row>
    <row r="616" spans="2:51" s="12" customFormat="1" ht="12">
      <c r="B616" s="203"/>
      <c r="C616" s="204"/>
      <c r="D616" s="200" t="s">
        <v>179</v>
      </c>
      <c r="E616" s="204"/>
      <c r="F616" s="206" t="s">
        <v>1254</v>
      </c>
      <c r="G616" s="204"/>
      <c r="H616" s="207">
        <v>29.252</v>
      </c>
      <c r="I616" s="208"/>
      <c r="J616" s="204"/>
      <c r="K616" s="204"/>
      <c r="L616" s="209"/>
      <c r="M616" s="210"/>
      <c r="N616" s="211"/>
      <c r="O616" s="211"/>
      <c r="P616" s="211"/>
      <c r="Q616" s="211"/>
      <c r="R616" s="211"/>
      <c r="S616" s="211"/>
      <c r="T616" s="212"/>
      <c r="AT616" s="213" t="s">
        <v>179</v>
      </c>
      <c r="AU616" s="213" t="s">
        <v>81</v>
      </c>
      <c r="AV616" s="12" t="s">
        <v>81</v>
      </c>
      <c r="AW616" s="12" t="s">
        <v>4</v>
      </c>
      <c r="AX616" s="12" t="s">
        <v>79</v>
      </c>
      <c r="AY616" s="213" t="s">
        <v>168</v>
      </c>
    </row>
    <row r="617" spans="2:65" s="1" customFormat="1" ht="24" customHeight="1">
      <c r="B617" s="35"/>
      <c r="C617" s="187" t="s">
        <v>1255</v>
      </c>
      <c r="D617" s="187" t="s">
        <v>170</v>
      </c>
      <c r="E617" s="188" t="s">
        <v>1256</v>
      </c>
      <c r="F617" s="189" t="s">
        <v>1257</v>
      </c>
      <c r="G617" s="190" t="s">
        <v>173</v>
      </c>
      <c r="H617" s="191">
        <v>0.003</v>
      </c>
      <c r="I617" s="192"/>
      <c r="J617" s="193">
        <f>ROUND(I617*H617,2)</f>
        <v>0</v>
      </c>
      <c r="K617" s="189" t="s">
        <v>198</v>
      </c>
      <c r="L617" s="39"/>
      <c r="M617" s="194" t="s">
        <v>21</v>
      </c>
      <c r="N617" s="195" t="s">
        <v>44</v>
      </c>
      <c r="O617" s="64"/>
      <c r="P617" s="196">
        <f>O617*H617</f>
        <v>0</v>
      </c>
      <c r="Q617" s="196">
        <v>0</v>
      </c>
      <c r="R617" s="196">
        <f>Q617*H617</f>
        <v>0</v>
      </c>
      <c r="S617" s="196">
        <v>0</v>
      </c>
      <c r="T617" s="197">
        <f>S617*H617</f>
        <v>0</v>
      </c>
      <c r="AR617" s="198" t="s">
        <v>263</v>
      </c>
      <c r="AT617" s="198" t="s">
        <v>170</v>
      </c>
      <c r="AU617" s="198" t="s">
        <v>81</v>
      </c>
      <c r="AY617" s="18" t="s">
        <v>168</v>
      </c>
      <c r="BE617" s="199">
        <f>IF(N617="základní",J617,0)</f>
        <v>0</v>
      </c>
      <c r="BF617" s="199">
        <f>IF(N617="snížená",J617,0)</f>
        <v>0</v>
      </c>
      <c r="BG617" s="199">
        <f>IF(N617="zákl. přenesená",J617,0)</f>
        <v>0</v>
      </c>
      <c r="BH617" s="199">
        <f>IF(N617="sníž. přenesená",J617,0)</f>
        <v>0</v>
      </c>
      <c r="BI617" s="199">
        <f>IF(N617="nulová",J617,0)</f>
        <v>0</v>
      </c>
      <c r="BJ617" s="18" t="s">
        <v>79</v>
      </c>
      <c r="BK617" s="199">
        <f>ROUND(I617*H617,2)</f>
        <v>0</v>
      </c>
      <c r="BL617" s="18" t="s">
        <v>263</v>
      </c>
      <c r="BM617" s="198" t="s">
        <v>1258</v>
      </c>
    </row>
    <row r="618" spans="2:47" s="1" customFormat="1" ht="78">
      <c r="B618" s="35"/>
      <c r="C618" s="36"/>
      <c r="D618" s="200" t="s">
        <v>177</v>
      </c>
      <c r="E618" s="36"/>
      <c r="F618" s="201" t="s">
        <v>593</v>
      </c>
      <c r="G618" s="36"/>
      <c r="H618" s="36"/>
      <c r="I618" s="117"/>
      <c r="J618" s="36"/>
      <c r="K618" s="36"/>
      <c r="L618" s="39"/>
      <c r="M618" s="202"/>
      <c r="N618" s="64"/>
      <c r="O618" s="64"/>
      <c r="P618" s="64"/>
      <c r="Q618" s="64"/>
      <c r="R618" s="64"/>
      <c r="S618" s="64"/>
      <c r="T618" s="65"/>
      <c r="AT618" s="18" t="s">
        <v>177</v>
      </c>
      <c r="AU618" s="18" t="s">
        <v>81</v>
      </c>
    </row>
    <row r="619" spans="2:65" s="1" customFormat="1" ht="24" customHeight="1">
      <c r="B619" s="35"/>
      <c r="C619" s="187" t="s">
        <v>1259</v>
      </c>
      <c r="D619" s="187" t="s">
        <v>170</v>
      </c>
      <c r="E619" s="188" t="s">
        <v>1260</v>
      </c>
      <c r="F619" s="189" t="s">
        <v>1261</v>
      </c>
      <c r="G619" s="190" t="s">
        <v>173</v>
      </c>
      <c r="H619" s="191">
        <v>0.003</v>
      </c>
      <c r="I619" s="192"/>
      <c r="J619" s="193">
        <f>ROUND(I619*H619,2)</f>
        <v>0</v>
      </c>
      <c r="K619" s="189" t="s">
        <v>198</v>
      </c>
      <c r="L619" s="39"/>
      <c r="M619" s="194" t="s">
        <v>21</v>
      </c>
      <c r="N619" s="195" t="s">
        <v>44</v>
      </c>
      <c r="O619" s="64"/>
      <c r="P619" s="196">
        <f>O619*H619</f>
        <v>0</v>
      </c>
      <c r="Q619" s="196">
        <v>0</v>
      </c>
      <c r="R619" s="196">
        <f>Q619*H619</f>
        <v>0</v>
      </c>
      <c r="S619" s="196">
        <v>0</v>
      </c>
      <c r="T619" s="197">
        <f>S619*H619</f>
        <v>0</v>
      </c>
      <c r="AR619" s="198" t="s">
        <v>263</v>
      </c>
      <c r="AT619" s="198" t="s">
        <v>170</v>
      </c>
      <c r="AU619" s="198" t="s">
        <v>81</v>
      </c>
      <c r="AY619" s="18" t="s">
        <v>168</v>
      </c>
      <c r="BE619" s="199">
        <f>IF(N619="základní",J619,0)</f>
        <v>0</v>
      </c>
      <c r="BF619" s="199">
        <f>IF(N619="snížená",J619,0)</f>
        <v>0</v>
      </c>
      <c r="BG619" s="199">
        <f>IF(N619="zákl. přenesená",J619,0)</f>
        <v>0</v>
      </c>
      <c r="BH619" s="199">
        <f>IF(N619="sníž. přenesená",J619,0)</f>
        <v>0</v>
      </c>
      <c r="BI619" s="199">
        <f>IF(N619="nulová",J619,0)</f>
        <v>0</v>
      </c>
      <c r="BJ619" s="18" t="s">
        <v>79</v>
      </c>
      <c r="BK619" s="199">
        <f>ROUND(I619*H619,2)</f>
        <v>0</v>
      </c>
      <c r="BL619" s="18" t="s">
        <v>263</v>
      </c>
      <c r="BM619" s="198" t="s">
        <v>1262</v>
      </c>
    </row>
    <row r="620" spans="2:47" s="1" customFormat="1" ht="78">
      <c r="B620" s="35"/>
      <c r="C620" s="36"/>
      <c r="D620" s="200" t="s">
        <v>177</v>
      </c>
      <c r="E620" s="36"/>
      <c r="F620" s="201" t="s">
        <v>593</v>
      </c>
      <c r="G620" s="36"/>
      <c r="H620" s="36"/>
      <c r="I620" s="117"/>
      <c r="J620" s="36"/>
      <c r="K620" s="36"/>
      <c r="L620" s="39"/>
      <c r="M620" s="260"/>
      <c r="N620" s="261"/>
      <c r="O620" s="261"/>
      <c r="P620" s="261"/>
      <c r="Q620" s="261"/>
      <c r="R620" s="261"/>
      <c r="S620" s="261"/>
      <c r="T620" s="262"/>
      <c r="AT620" s="18" t="s">
        <v>177</v>
      </c>
      <c r="AU620" s="18" t="s">
        <v>81</v>
      </c>
    </row>
    <row r="621" spans="2:12" s="1" customFormat="1" ht="6.95" customHeight="1">
      <c r="B621" s="47"/>
      <c r="C621" s="48"/>
      <c r="D621" s="48"/>
      <c r="E621" s="48"/>
      <c r="F621" s="48"/>
      <c r="G621" s="48"/>
      <c r="H621" s="48"/>
      <c r="I621" s="139"/>
      <c r="J621" s="48"/>
      <c r="K621" s="48"/>
      <c r="L621" s="39"/>
    </row>
  </sheetData>
  <sheetProtection algorithmName="SHA-512" hashValue="XFc8j3ivILNFKD3TIbKRmsMMnw4rHwPti6z/1AS+cmDPrdy1d2R6YruyR+Y/FdN27fHW+9r45sFOn4q95qZISw==" saltValue="CPcXjH5KqmxTcyYQt1+iJWdx55G/41DKvHOiLVDR39lAGLI+mxuUPZHxKf8BhB9Nm1SeQGDhGbbzHuH3aqEZLw==" spinCount="100000" sheet="1" objects="1" scenarios="1" formatColumns="0" formatRows="0" autoFilter="0"/>
  <autoFilter ref="C108:K620"/>
  <mergeCells count="15">
    <mergeCell ref="E95:H95"/>
    <mergeCell ref="E99:H99"/>
    <mergeCell ref="E97:H97"/>
    <mergeCell ref="E101:H101"/>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6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0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77"/>
      <c r="M2" s="377"/>
      <c r="N2" s="377"/>
      <c r="O2" s="377"/>
      <c r="P2" s="377"/>
      <c r="Q2" s="377"/>
      <c r="R2" s="377"/>
      <c r="S2" s="377"/>
      <c r="T2" s="377"/>
      <c r="U2" s="377"/>
      <c r="V2" s="377"/>
      <c r="AT2" s="18" t="s">
        <v>99</v>
      </c>
    </row>
    <row r="3" spans="2:46" ht="6.95" customHeight="1">
      <c r="B3" s="110"/>
      <c r="C3" s="111"/>
      <c r="D3" s="111"/>
      <c r="E3" s="111"/>
      <c r="F3" s="111"/>
      <c r="G3" s="111"/>
      <c r="H3" s="111"/>
      <c r="I3" s="112"/>
      <c r="J3" s="111"/>
      <c r="K3" s="111"/>
      <c r="L3" s="21"/>
      <c r="AT3" s="18" t="s">
        <v>81</v>
      </c>
    </row>
    <row r="4" spans="2:46" ht="24.95" customHeight="1">
      <c r="B4" s="21"/>
      <c r="D4" s="113" t="s">
        <v>123</v>
      </c>
      <c r="L4" s="21"/>
      <c r="M4" s="114" t="s">
        <v>10</v>
      </c>
      <c r="AT4" s="18" t="s">
        <v>4</v>
      </c>
    </row>
    <row r="5" spans="2:12" ht="6.95" customHeight="1">
      <c r="B5" s="21"/>
      <c r="L5" s="21"/>
    </row>
    <row r="6" spans="2:12" ht="12" customHeight="1">
      <c r="B6" s="21"/>
      <c r="D6" s="115" t="s">
        <v>16</v>
      </c>
      <c r="L6" s="21"/>
    </row>
    <row r="7" spans="2:12" ht="16.5" customHeight="1">
      <c r="B7" s="21"/>
      <c r="E7" s="395" t="str">
        <f>'Rekapitulace stavby'!K6</f>
        <v>Aula UPOL FTK,Tř.Míru 117,Olomouc</v>
      </c>
      <c r="F7" s="396"/>
      <c r="G7" s="396"/>
      <c r="H7" s="396"/>
      <c r="L7" s="21"/>
    </row>
    <row r="8" spans="2:12" ht="12.75">
      <c r="B8" s="21"/>
      <c r="D8" s="115" t="s">
        <v>124</v>
      </c>
      <c r="L8" s="21"/>
    </row>
    <row r="9" spans="2:12" ht="16.5" customHeight="1">
      <c r="B9" s="21"/>
      <c r="E9" s="395" t="s">
        <v>125</v>
      </c>
      <c r="F9" s="377"/>
      <c r="G9" s="377"/>
      <c r="H9" s="377"/>
      <c r="L9" s="21"/>
    </row>
    <row r="10" spans="2:12" ht="12" customHeight="1">
      <c r="B10" s="21"/>
      <c r="D10" s="115" t="s">
        <v>126</v>
      </c>
      <c r="L10" s="21"/>
    </row>
    <row r="11" spans="2:12" s="1" customFormat="1" ht="16.5" customHeight="1">
      <c r="B11" s="39"/>
      <c r="E11" s="397" t="s">
        <v>1263</v>
      </c>
      <c r="F11" s="398"/>
      <c r="G11" s="398"/>
      <c r="H11" s="398"/>
      <c r="I11" s="117"/>
      <c r="L11" s="39"/>
    </row>
    <row r="12" spans="2:12" s="1" customFormat="1" ht="12" customHeight="1">
      <c r="B12" s="39"/>
      <c r="D12" s="115" t="s">
        <v>128</v>
      </c>
      <c r="I12" s="117"/>
      <c r="L12" s="39"/>
    </row>
    <row r="13" spans="2:12" s="1" customFormat="1" ht="36.95" customHeight="1">
      <c r="B13" s="39"/>
      <c r="E13" s="399" t="s">
        <v>1264</v>
      </c>
      <c r="F13" s="398"/>
      <c r="G13" s="398"/>
      <c r="H13" s="398"/>
      <c r="I13" s="117"/>
      <c r="L13" s="39"/>
    </row>
    <row r="14" spans="2:12" s="1" customFormat="1" ht="12">
      <c r="B14" s="39"/>
      <c r="I14" s="117"/>
      <c r="L14" s="39"/>
    </row>
    <row r="15" spans="2:12" s="1" customFormat="1" ht="12" customHeight="1">
      <c r="B15" s="39"/>
      <c r="D15" s="115" t="s">
        <v>18</v>
      </c>
      <c r="F15" s="102" t="s">
        <v>19</v>
      </c>
      <c r="I15" s="118" t="s">
        <v>20</v>
      </c>
      <c r="J15" s="102" t="s">
        <v>21</v>
      </c>
      <c r="L15" s="39"/>
    </row>
    <row r="16" spans="2:12" s="1" customFormat="1" ht="12" customHeight="1">
      <c r="B16" s="39"/>
      <c r="D16" s="115" t="s">
        <v>22</v>
      </c>
      <c r="F16" s="102" t="s">
        <v>23</v>
      </c>
      <c r="I16" s="118" t="s">
        <v>24</v>
      </c>
      <c r="J16" s="119" t="str">
        <f>'Rekapitulace stavby'!AN8</f>
        <v>1. 4. 2019</v>
      </c>
      <c r="L16" s="39"/>
    </row>
    <row r="17" spans="2:12" s="1" customFormat="1" ht="10.9" customHeight="1">
      <c r="B17" s="39"/>
      <c r="I17" s="117"/>
      <c r="L17" s="39"/>
    </row>
    <row r="18" spans="2:12" s="1" customFormat="1" ht="12" customHeight="1">
      <c r="B18" s="39"/>
      <c r="D18" s="115" t="s">
        <v>26</v>
      </c>
      <c r="I18" s="118" t="s">
        <v>27</v>
      </c>
      <c r="J18" s="102" t="s">
        <v>21</v>
      </c>
      <c r="L18" s="39"/>
    </row>
    <row r="19" spans="2:12" s="1" customFormat="1" ht="18" customHeight="1">
      <c r="B19" s="39"/>
      <c r="E19" s="102" t="s">
        <v>28</v>
      </c>
      <c r="I19" s="118" t="s">
        <v>29</v>
      </c>
      <c r="J19" s="102" t="s">
        <v>21</v>
      </c>
      <c r="L19" s="39"/>
    </row>
    <row r="20" spans="2:12" s="1" customFormat="1" ht="6.95" customHeight="1">
      <c r="B20" s="39"/>
      <c r="I20" s="117"/>
      <c r="L20" s="39"/>
    </row>
    <row r="21" spans="2:12" s="1" customFormat="1" ht="12" customHeight="1">
      <c r="B21" s="39"/>
      <c r="D21" s="115" t="s">
        <v>30</v>
      </c>
      <c r="I21" s="118" t="s">
        <v>27</v>
      </c>
      <c r="J21" s="31" t="str">
        <f>'Rekapitulace stavby'!AN13</f>
        <v>Vyplň údaj</v>
      </c>
      <c r="L21" s="39"/>
    </row>
    <row r="22" spans="2:12" s="1" customFormat="1" ht="18" customHeight="1">
      <c r="B22" s="39"/>
      <c r="E22" s="400" t="str">
        <f>'Rekapitulace stavby'!E14</f>
        <v>Vyplň údaj</v>
      </c>
      <c r="F22" s="401"/>
      <c r="G22" s="401"/>
      <c r="H22" s="401"/>
      <c r="I22" s="118" t="s">
        <v>29</v>
      </c>
      <c r="J22" s="31" t="str">
        <f>'Rekapitulace stavby'!AN14</f>
        <v>Vyplň údaj</v>
      </c>
      <c r="L22" s="39"/>
    </row>
    <row r="23" spans="2:12" s="1" customFormat="1" ht="6.95" customHeight="1">
      <c r="B23" s="39"/>
      <c r="I23" s="117"/>
      <c r="L23" s="39"/>
    </row>
    <row r="24" spans="2:12" s="1" customFormat="1" ht="12" customHeight="1">
      <c r="B24" s="39"/>
      <c r="D24" s="115" t="s">
        <v>32</v>
      </c>
      <c r="I24" s="118" t="s">
        <v>27</v>
      </c>
      <c r="J24" s="102" t="s">
        <v>21</v>
      </c>
      <c r="L24" s="39"/>
    </row>
    <row r="25" spans="2:12" s="1" customFormat="1" ht="18" customHeight="1">
      <c r="B25" s="39"/>
      <c r="E25" s="102" t="s">
        <v>33</v>
      </c>
      <c r="I25" s="118" t="s">
        <v>29</v>
      </c>
      <c r="J25" s="102" t="s">
        <v>21</v>
      </c>
      <c r="L25" s="39"/>
    </row>
    <row r="26" spans="2:12" s="1" customFormat="1" ht="6.95" customHeight="1">
      <c r="B26" s="39"/>
      <c r="I26" s="117"/>
      <c r="L26" s="39"/>
    </row>
    <row r="27" spans="2:12" s="1" customFormat="1" ht="12" customHeight="1">
      <c r="B27" s="39"/>
      <c r="D27" s="115" t="s">
        <v>35</v>
      </c>
      <c r="I27" s="118" t="s">
        <v>27</v>
      </c>
      <c r="J27" s="102" t="s">
        <v>21</v>
      </c>
      <c r="L27" s="39"/>
    </row>
    <row r="28" spans="2:12" s="1" customFormat="1" ht="18" customHeight="1">
      <c r="B28" s="39"/>
      <c r="E28" s="102" t="s">
        <v>1265</v>
      </c>
      <c r="I28" s="118" t="s">
        <v>29</v>
      </c>
      <c r="J28" s="102" t="s">
        <v>21</v>
      </c>
      <c r="L28" s="39"/>
    </row>
    <row r="29" spans="2:12" s="1" customFormat="1" ht="6.95" customHeight="1">
      <c r="B29" s="39"/>
      <c r="I29" s="117"/>
      <c r="L29" s="39"/>
    </row>
    <row r="30" spans="2:12" s="1" customFormat="1" ht="12" customHeight="1">
      <c r="B30" s="39"/>
      <c r="D30" s="115" t="s">
        <v>37</v>
      </c>
      <c r="I30" s="117"/>
      <c r="L30" s="39"/>
    </row>
    <row r="31" spans="2:12" s="7" customFormat="1" ht="318.75" customHeight="1">
      <c r="B31" s="120"/>
      <c r="E31" s="394" t="s">
        <v>1266</v>
      </c>
      <c r="F31" s="394"/>
      <c r="G31" s="394"/>
      <c r="H31" s="394"/>
      <c r="I31" s="121"/>
      <c r="L31" s="120"/>
    </row>
    <row r="32" spans="2:12" s="1" customFormat="1" ht="6.95" customHeight="1">
      <c r="B32" s="39"/>
      <c r="I32" s="117"/>
      <c r="L32" s="39"/>
    </row>
    <row r="33" spans="2:12" s="1" customFormat="1" ht="6.95" customHeight="1">
      <c r="B33" s="39"/>
      <c r="D33" s="60"/>
      <c r="E33" s="60"/>
      <c r="F33" s="60"/>
      <c r="G33" s="60"/>
      <c r="H33" s="60"/>
      <c r="I33" s="122"/>
      <c r="J33" s="60"/>
      <c r="K33" s="60"/>
      <c r="L33" s="39"/>
    </row>
    <row r="34" spans="2:12" s="1" customFormat="1" ht="25.35" customHeight="1">
      <c r="B34" s="39"/>
      <c r="D34" s="123" t="s">
        <v>39</v>
      </c>
      <c r="I34" s="117"/>
      <c r="J34" s="124">
        <f>ROUND(J99,2)</f>
        <v>0</v>
      </c>
      <c r="L34" s="39"/>
    </row>
    <row r="35" spans="2:12" s="1" customFormat="1" ht="6.95" customHeight="1">
      <c r="B35" s="39"/>
      <c r="D35" s="60"/>
      <c r="E35" s="60"/>
      <c r="F35" s="60"/>
      <c r="G35" s="60"/>
      <c r="H35" s="60"/>
      <c r="I35" s="122"/>
      <c r="J35" s="60"/>
      <c r="K35" s="60"/>
      <c r="L35" s="39"/>
    </row>
    <row r="36" spans="2:12" s="1" customFormat="1" ht="14.45" customHeight="1">
      <c r="B36" s="39"/>
      <c r="F36" s="125" t="s">
        <v>41</v>
      </c>
      <c r="I36" s="126" t="s">
        <v>40</v>
      </c>
      <c r="J36" s="125" t="s">
        <v>42</v>
      </c>
      <c r="L36" s="39"/>
    </row>
    <row r="37" spans="2:12" s="1" customFormat="1" ht="14.45" customHeight="1">
      <c r="B37" s="39"/>
      <c r="D37" s="116" t="s">
        <v>43</v>
      </c>
      <c r="E37" s="115" t="s">
        <v>44</v>
      </c>
      <c r="F37" s="127">
        <f>ROUND((SUM(BE99:BE167)),2)</f>
        <v>0</v>
      </c>
      <c r="I37" s="128">
        <v>0.21</v>
      </c>
      <c r="J37" s="127">
        <f>ROUND(((SUM(BE99:BE167))*I37),2)</f>
        <v>0</v>
      </c>
      <c r="L37" s="39"/>
    </row>
    <row r="38" spans="2:12" s="1" customFormat="1" ht="14.45" customHeight="1">
      <c r="B38" s="39"/>
      <c r="E38" s="115" t="s">
        <v>45</v>
      </c>
      <c r="F38" s="127">
        <f>ROUND((SUM(BF99:BF167)),2)</f>
        <v>0</v>
      </c>
      <c r="I38" s="128">
        <v>0.15</v>
      </c>
      <c r="J38" s="127">
        <f>ROUND(((SUM(BF99:BF167))*I38),2)</f>
        <v>0</v>
      </c>
      <c r="L38" s="39"/>
    </row>
    <row r="39" spans="2:12" s="1" customFormat="1" ht="14.45" customHeight="1" hidden="1">
      <c r="B39" s="39"/>
      <c r="E39" s="115" t="s">
        <v>46</v>
      </c>
      <c r="F39" s="127">
        <f>ROUND((SUM(BG99:BG167)),2)</f>
        <v>0</v>
      </c>
      <c r="I39" s="128">
        <v>0.21</v>
      </c>
      <c r="J39" s="127">
        <f>0</f>
        <v>0</v>
      </c>
      <c r="L39" s="39"/>
    </row>
    <row r="40" spans="2:12" s="1" customFormat="1" ht="14.45" customHeight="1" hidden="1">
      <c r="B40" s="39"/>
      <c r="E40" s="115" t="s">
        <v>47</v>
      </c>
      <c r="F40" s="127">
        <f>ROUND((SUM(BH99:BH167)),2)</f>
        <v>0</v>
      </c>
      <c r="I40" s="128">
        <v>0.15</v>
      </c>
      <c r="J40" s="127">
        <f>0</f>
        <v>0</v>
      </c>
      <c r="L40" s="39"/>
    </row>
    <row r="41" spans="2:12" s="1" customFormat="1" ht="14.45" customHeight="1" hidden="1">
      <c r="B41" s="39"/>
      <c r="E41" s="115" t="s">
        <v>48</v>
      </c>
      <c r="F41" s="127">
        <f>ROUND((SUM(BI99:BI167)),2)</f>
        <v>0</v>
      </c>
      <c r="I41" s="128">
        <v>0</v>
      </c>
      <c r="J41" s="127">
        <f>0</f>
        <v>0</v>
      </c>
      <c r="L41" s="39"/>
    </row>
    <row r="42" spans="2:12" s="1" customFormat="1" ht="6.95" customHeight="1">
      <c r="B42" s="39"/>
      <c r="I42" s="117"/>
      <c r="L42" s="39"/>
    </row>
    <row r="43" spans="2:12" s="1" customFormat="1" ht="25.35" customHeight="1">
      <c r="B43" s="39"/>
      <c r="C43" s="129"/>
      <c r="D43" s="130" t="s">
        <v>49</v>
      </c>
      <c r="E43" s="131"/>
      <c r="F43" s="131"/>
      <c r="G43" s="132" t="s">
        <v>50</v>
      </c>
      <c r="H43" s="133" t="s">
        <v>51</v>
      </c>
      <c r="I43" s="134"/>
      <c r="J43" s="135">
        <f>SUM(J34:J41)</f>
        <v>0</v>
      </c>
      <c r="K43" s="136"/>
      <c r="L43" s="39"/>
    </row>
    <row r="44" spans="2:12" s="1" customFormat="1" ht="14.45" customHeight="1">
      <c r="B44" s="137"/>
      <c r="C44" s="138"/>
      <c r="D44" s="138"/>
      <c r="E44" s="138"/>
      <c r="F44" s="138"/>
      <c r="G44" s="138"/>
      <c r="H44" s="138"/>
      <c r="I44" s="139"/>
      <c r="J44" s="138"/>
      <c r="K44" s="138"/>
      <c r="L44" s="39"/>
    </row>
    <row r="48" spans="2:12" s="1" customFormat="1" ht="6.95" customHeight="1">
      <c r="B48" s="140"/>
      <c r="C48" s="141"/>
      <c r="D48" s="141"/>
      <c r="E48" s="141"/>
      <c r="F48" s="141"/>
      <c r="G48" s="141"/>
      <c r="H48" s="141"/>
      <c r="I48" s="142"/>
      <c r="J48" s="141"/>
      <c r="K48" s="141"/>
      <c r="L48" s="39"/>
    </row>
    <row r="49" spans="2:12" s="1" customFormat="1" ht="24.95" customHeight="1">
      <c r="B49" s="35"/>
      <c r="C49" s="24" t="s">
        <v>131</v>
      </c>
      <c r="D49" s="36"/>
      <c r="E49" s="36"/>
      <c r="F49" s="36"/>
      <c r="G49" s="36"/>
      <c r="H49" s="36"/>
      <c r="I49" s="117"/>
      <c r="J49" s="36"/>
      <c r="K49" s="36"/>
      <c r="L49" s="39"/>
    </row>
    <row r="50" spans="2:12" s="1" customFormat="1" ht="6.95" customHeight="1">
      <c r="B50" s="35"/>
      <c r="C50" s="36"/>
      <c r="D50" s="36"/>
      <c r="E50" s="36"/>
      <c r="F50" s="36"/>
      <c r="G50" s="36"/>
      <c r="H50" s="36"/>
      <c r="I50" s="117"/>
      <c r="J50" s="36"/>
      <c r="K50" s="36"/>
      <c r="L50" s="39"/>
    </row>
    <row r="51" spans="2:12" s="1" customFormat="1" ht="12" customHeight="1">
      <c r="B51" s="35"/>
      <c r="C51" s="30" t="s">
        <v>16</v>
      </c>
      <c r="D51" s="36"/>
      <c r="E51" s="36"/>
      <c r="F51" s="36"/>
      <c r="G51" s="36"/>
      <c r="H51" s="36"/>
      <c r="I51" s="117"/>
      <c r="J51" s="36"/>
      <c r="K51" s="36"/>
      <c r="L51" s="39"/>
    </row>
    <row r="52" spans="2:12" s="1" customFormat="1" ht="16.5" customHeight="1">
      <c r="B52" s="35"/>
      <c r="C52" s="36"/>
      <c r="D52" s="36"/>
      <c r="E52" s="390" t="str">
        <f>E7</f>
        <v>Aula UPOL FTK,Tř.Míru 117,Olomouc</v>
      </c>
      <c r="F52" s="391"/>
      <c r="G52" s="391"/>
      <c r="H52" s="391"/>
      <c r="I52" s="117"/>
      <c r="J52" s="36"/>
      <c r="K52" s="36"/>
      <c r="L52" s="39"/>
    </row>
    <row r="53" spans="2:12" ht="12" customHeight="1">
      <c r="B53" s="22"/>
      <c r="C53" s="30" t="s">
        <v>124</v>
      </c>
      <c r="D53" s="23"/>
      <c r="E53" s="23"/>
      <c r="F53" s="23"/>
      <c r="G53" s="23"/>
      <c r="H53" s="23"/>
      <c r="J53" s="23"/>
      <c r="K53" s="23"/>
      <c r="L53" s="21"/>
    </row>
    <row r="54" spans="2:12" ht="16.5" customHeight="1">
      <c r="B54" s="22"/>
      <c r="C54" s="23"/>
      <c r="D54" s="23"/>
      <c r="E54" s="390" t="s">
        <v>125</v>
      </c>
      <c r="F54" s="379"/>
      <c r="G54" s="379"/>
      <c r="H54" s="379"/>
      <c r="J54" s="23"/>
      <c r="K54" s="23"/>
      <c r="L54" s="21"/>
    </row>
    <row r="55" spans="2:12" ht="12" customHeight="1">
      <c r="B55" s="22"/>
      <c r="C55" s="30" t="s">
        <v>126</v>
      </c>
      <c r="D55" s="23"/>
      <c r="E55" s="23"/>
      <c r="F55" s="23"/>
      <c r="G55" s="23"/>
      <c r="H55" s="23"/>
      <c r="J55" s="23"/>
      <c r="K55" s="23"/>
      <c r="L55" s="21"/>
    </row>
    <row r="56" spans="2:12" s="1" customFormat="1" ht="16.5" customHeight="1">
      <c r="B56" s="35"/>
      <c r="C56" s="36"/>
      <c r="D56" s="36"/>
      <c r="E56" s="392" t="s">
        <v>1263</v>
      </c>
      <c r="F56" s="393"/>
      <c r="G56" s="393"/>
      <c r="H56" s="393"/>
      <c r="I56" s="117"/>
      <c r="J56" s="36"/>
      <c r="K56" s="36"/>
      <c r="L56" s="39"/>
    </row>
    <row r="57" spans="2:12" s="1" customFormat="1" ht="12" customHeight="1">
      <c r="B57" s="35"/>
      <c r="C57" s="30" t="s">
        <v>128</v>
      </c>
      <c r="D57" s="36"/>
      <c r="E57" s="36"/>
      <c r="F57" s="36"/>
      <c r="G57" s="36"/>
      <c r="H57" s="36"/>
      <c r="I57" s="117"/>
      <c r="J57" s="36"/>
      <c r="K57" s="36"/>
      <c r="L57" s="39"/>
    </row>
    <row r="58" spans="2:12" s="1" customFormat="1" ht="16.5" customHeight="1">
      <c r="B58" s="35"/>
      <c r="C58" s="36"/>
      <c r="D58" s="36"/>
      <c r="E58" s="369" t="str">
        <f>E13</f>
        <v>2019/07-1-4-3 - D.1.4.3-Zařízení silnoproudé elektrotechniky</v>
      </c>
      <c r="F58" s="393"/>
      <c r="G58" s="393"/>
      <c r="H58" s="393"/>
      <c r="I58" s="117"/>
      <c r="J58" s="36"/>
      <c r="K58" s="36"/>
      <c r="L58" s="39"/>
    </row>
    <row r="59" spans="2:12" s="1" customFormat="1" ht="6.95" customHeight="1">
      <c r="B59" s="35"/>
      <c r="C59" s="36"/>
      <c r="D59" s="36"/>
      <c r="E59" s="36"/>
      <c r="F59" s="36"/>
      <c r="G59" s="36"/>
      <c r="H59" s="36"/>
      <c r="I59" s="117"/>
      <c r="J59" s="36"/>
      <c r="K59" s="36"/>
      <c r="L59" s="39"/>
    </row>
    <row r="60" spans="2:12" s="1" customFormat="1" ht="12" customHeight="1">
      <c r="B60" s="35"/>
      <c r="C60" s="30" t="s">
        <v>22</v>
      </c>
      <c r="D60" s="36"/>
      <c r="E60" s="36"/>
      <c r="F60" s="28" t="str">
        <f>F16</f>
        <v xml:space="preserve"> </v>
      </c>
      <c r="G60" s="36"/>
      <c r="H60" s="36"/>
      <c r="I60" s="118" t="s">
        <v>24</v>
      </c>
      <c r="J60" s="59" t="str">
        <f>IF(J16="","",J16)</f>
        <v>1. 4. 2019</v>
      </c>
      <c r="K60" s="36"/>
      <c r="L60" s="39"/>
    </row>
    <row r="61" spans="2:12" s="1" customFormat="1" ht="6.95" customHeight="1">
      <c r="B61" s="35"/>
      <c r="C61" s="36"/>
      <c r="D61" s="36"/>
      <c r="E61" s="36"/>
      <c r="F61" s="36"/>
      <c r="G61" s="36"/>
      <c r="H61" s="36"/>
      <c r="I61" s="117"/>
      <c r="J61" s="36"/>
      <c r="K61" s="36"/>
      <c r="L61" s="39"/>
    </row>
    <row r="62" spans="2:12" s="1" customFormat="1" ht="43.15" customHeight="1">
      <c r="B62" s="35"/>
      <c r="C62" s="30" t="s">
        <v>26</v>
      </c>
      <c r="D62" s="36"/>
      <c r="E62" s="36"/>
      <c r="F62" s="28" t="str">
        <f>E19</f>
        <v>UPOL</v>
      </c>
      <c r="G62" s="36"/>
      <c r="H62" s="36"/>
      <c r="I62" s="118" t="s">
        <v>32</v>
      </c>
      <c r="J62" s="33" t="str">
        <f>E25</f>
        <v>HEXAPLAN INTERNATIONAL spol. s r.o.</v>
      </c>
      <c r="K62" s="36"/>
      <c r="L62" s="39"/>
    </row>
    <row r="63" spans="2:12" s="1" customFormat="1" ht="15.2" customHeight="1">
      <c r="B63" s="35"/>
      <c r="C63" s="30" t="s">
        <v>30</v>
      </c>
      <c r="D63" s="36"/>
      <c r="E63" s="36"/>
      <c r="F63" s="28" t="str">
        <f>IF(E22="","",E22)</f>
        <v>Vyplň údaj</v>
      </c>
      <c r="G63" s="36"/>
      <c r="H63" s="36"/>
      <c r="I63" s="118" t="s">
        <v>35</v>
      </c>
      <c r="J63" s="33" t="str">
        <f>E28</f>
        <v>Ing.J.Petlach</v>
      </c>
      <c r="K63" s="36"/>
      <c r="L63" s="39"/>
    </row>
    <row r="64" spans="2:12" s="1" customFormat="1" ht="10.35" customHeight="1">
      <c r="B64" s="35"/>
      <c r="C64" s="36"/>
      <c r="D64" s="36"/>
      <c r="E64" s="36"/>
      <c r="F64" s="36"/>
      <c r="G64" s="36"/>
      <c r="H64" s="36"/>
      <c r="I64" s="117"/>
      <c r="J64" s="36"/>
      <c r="K64" s="36"/>
      <c r="L64" s="39"/>
    </row>
    <row r="65" spans="2:12" s="1" customFormat="1" ht="29.25" customHeight="1">
      <c r="B65" s="35"/>
      <c r="C65" s="143" t="s">
        <v>132</v>
      </c>
      <c r="D65" s="144"/>
      <c r="E65" s="144"/>
      <c r="F65" s="144"/>
      <c r="G65" s="144"/>
      <c r="H65" s="144"/>
      <c r="I65" s="145"/>
      <c r="J65" s="146" t="s">
        <v>133</v>
      </c>
      <c r="K65" s="144"/>
      <c r="L65" s="39"/>
    </row>
    <row r="66" spans="2:12" s="1" customFormat="1" ht="10.35" customHeight="1">
      <c r="B66" s="35"/>
      <c r="C66" s="36"/>
      <c r="D66" s="36"/>
      <c r="E66" s="36"/>
      <c r="F66" s="36"/>
      <c r="G66" s="36"/>
      <c r="H66" s="36"/>
      <c r="I66" s="117"/>
      <c r="J66" s="36"/>
      <c r="K66" s="36"/>
      <c r="L66" s="39"/>
    </row>
    <row r="67" spans="2:47" s="1" customFormat="1" ht="22.9" customHeight="1">
      <c r="B67" s="35"/>
      <c r="C67" s="147" t="s">
        <v>71</v>
      </c>
      <c r="D67" s="36"/>
      <c r="E67" s="36"/>
      <c r="F67" s="36"/>
      <c r="G67" s="36"/>
      <c r="H67" s="36"/>
      <c r="I67" s="117"/>
      <c r="J67" s="77">
        <f>J99</f>
        <v>0</v>
      </c>
      <c r="K67" s="36"/>
      <c r="L67" s="39"/>
      <c r="AU67" s="18" t="s">
        <v>134</v>
      </c>
    </row>
    <row r="68" spans="2:12" s="8" customFormat="1" ht="24.95" customHeight="1">
      <c r="B68" s="148"/>
      <c r="C68" s="149"/>
      <c r="D68" s="150" t="s">
        <v>1267</v>
      </c>
      <c r="E68" s="151"/>
      <c r="F68" s="151"/>
      <c r="G68" s="151"/>
      <c r="H68" s="151"/>
      <c r="I68" s="152"/>
      <c r="J68" s="153">
        <f>J100</f>
        <v>0</v>
      </c>
      <c r="K68" s="149"/>
      <c r="L68" s="154"/>
    </row>
    <row r="69" spans="2:12" s="8" customFormat="1" ht="24.95" customHeight="1">
      <c r="B69" s="148"/>
      <c r="C69" s="149"/>
      <c r="D69" s="150" t="s">
        <v>1268</v>
      </c>
      <c r="E69" s="151"/>
      <c r="F69" s="151"/>
      <c r="G69" s="151"/>
      <c r="H69" s="151"/>
      <c r="I69" s="152"/>
      <c r="J69" s="153">
        <f>J103</f>
        <v>0</v>
      </c>
      <c r="K69" s="149"/>
      <c r="L69" s="154"/>
    </row>
    <row r="70" spans="2:12" s="9" customFormat="1" ht="19.9" customHeight="1">
      <c r="B70" s="155"/>
      <c r="C70" s="96"/>
      <c r="D70" s="156" t="s">
        <v>1269</v>
      </c>
      <c r="E70" s="157"/>
      <c r="F70" s="157"/>
      <c r="G70" s="157"/>
      <c r="H70" s="157"/>
      <c r="I70" s="158"/>
      <c r="J70" s="159">
        <f>J104</f>
        <v>0</v>
      </c>
      <c r="K70" s="96"/>
      <c r="L70" s="160"/>
    </row>
    <row r="71" spans="2:12" s="9" customFormat="1" ht="19.9" customHeight="1">
      <c r="B71" s="155"/>
      <c r="C71" s="96"/>
      <c r="D71" s="156" t="s">
        <v>1270</v>
      </c>
      <c r="E71" s="157"/>
      <c r="F71" s="157"/>
      <c r="G71" s="157"/>
      <c r="H71" s="157"/>
      <c r="I71" s="158"/>
      <c r="J71" s="159">
        <f>J112</f>
        <v>0</v>
      </c>
      <c r="K71" s="96"/>
      <c r="L71" s="160"/>
    </row>
    <row r="72" spans="2:12" s="9" customFormat="1" ht="19.9" customHeight="1">
      <c r="B72" s="155"/>
      <c r="C72" s="96"/>
      <c r="D72" s="156" t="s">
        <v>1271</v>
      </c>
      <c r="E72" s="157"/>
      <c r="F72" s="157"/>
      <c r="G72" s="157"/>
      <c r="H72" s="157"/>
      <c r="I72" s="158"/>
      <c r="J72" s="159">
        <f>J124</f>
        <v>0</v>
      </c>
      <c r="K72" s="96"/>
      <c r="L72" s="160"/>
    </row>
    <row r="73" spans="2:12" s="9" customFormat="1" ht="19.9" customHeight="1">
      <c r="B73" s="155"/>
      <c r="C73" s="96"/>
      <c r="D73" s="156" t="s">
        <v>1272</v>
      </c>
      <c r="E73" s="157"/>
      <c r="F73" s="157"/>
      <c r="G73" s="157"/>
      <c r="H73" s="157"/>
      <c r="I73" s="158"/>
      <c r="J73" s="159">
        <f>J135</f>
        <v>0</v>
      </c>
      <c r="K73" s="96"/>
      <c r="L73" s="160"/>
    </row>
    <row r="74" spans="2:12" s="9" customFormat="1" ht="19.9" customHeight="1">
      <c r="B74" s="155"/>
      <c r="C74" s="96"/>
      <c r="D74" s="156" t="s">
        <v>1273</v>
      </c>
      <c r="E74" s="157"/>
      <c r="F74" s="157"/>
      <c r="G74" s="157"/>
      <c r="H74" s="157"/>
      <c r="I74" s="158"/>
      <c r="J74" s="159">
        <f>J161</f>
        <v>0</v>
      </c>
      <c r="K74" s="96"/>
      <c r="L74" s="160"/>
    </row>
    <row r="75" spans="2:12" s="9" customFormat="1" ht="19.9" customHeight="1">
      <c r="B75" s="155"/>
      <c r="C75" s="96"/>
      <c r="D75" s="156" t="s">
        <v>1274</v>
      </c>
      <c r="E75" s="157"/>
      <c r="F75" s="157"/>
      <c r="G75" s="157"/>
      <c r="H75" s="157"/>
      <c r="I75" s="158"/>
      <c r="J75" s="159">
        <f>J163</f>
        <v>0</v>
      </c>
      <c r="K75" s="96"/>
      <c r="L75" s="160"/>
    </row>
    <row r="76" spans="2:12" s="1" customFormat="1" ht="21.75" customHeight="1">
      <c r="B76" s="35"/>
      <c r="C76" s="36"/>
      <c r="D76" s="36"/>
      <c r="E76" s="36"/>
      <c r="F76" s="36"/>
      <c r="G76" s="36"/>
      <c r="H76" s="36"/>
      <c r="I76" s="117"/>
      <c r="J76" s="36"/>
      <c r="K76" s="36"/>
      <c r="L76" s="39"/>
    </row>
    <row r="77" spans="2:12" s="1" customFormat="1" ht="6.95" customHeight="1">
      <c r="B77" s="47"/>
      <c r="C77" s="48"/>
      <c r="D77" s="48"/>
      <c r="E77" s="48"/>
      <c r="F77" s="48"/>
      <c r="G77" s="48"/>
      <c r="H77" s="48"/>
      <c r="I77" s="139"/>
      <c r="J77" s="48"/>
      <c r="K77" s="48"/>
      <c r="L77" s="39"/>
    </row>
    <row r="81" spans="2:12" s="1" customFormat="1" ht="6.95" customHeight="1">
      <c r="B81" s="49"/>
      <c r="C81" s="50"/>
      <c r="D81" s="50"/>
      <c r="E81" s="50"/>
      <c r="F81" s="50"/>
      <c r="G81" s="50"/>
      <c r="H81" s="50"/>
      <c r="I81" s="142"/>
      <c r="J81" s="50"/>
      <c r="K81" s="50"/>
      <c r="L81" s="39"/>
    </row>
    <row r="82" spans="2:12" s="1" customFormat="1" ht="24.95" customHeight="1">
      <c r="B82" s="35"/>
      <c r="C82" s="24" t="s">
        <v>153</v>
      </c>
      <c r="D82" s="36"/>
      <c r="E82" s="36"/>
      <c r="F82" s="36"/>
      <c r="G82" s="36"/>
      <c r="H82" s="36"/>
      <c r="I82" s="117"/>
      <c r="J82" s="36"/>
      <c r="K82" s="36"/>
      <c r="L82" s="39"/>
    </row>
    <row r="83" spans="2:12" s="1" customFormat="1" ht="6.95" customHeight="1">
      <c r="B83" s="35"/>
      <c r="C83" s="36"/>
      <c r="D83" s="36"/>
      <c r="E83" s="36"/>
      <c r="F83" s="36"/>
      <c r="G83" s="36"/>
      <c r="H83" s="36"/>
      <c r="I83" s="117"/>
      <c r="J83" s="36"/>
      <c r="K83" s="36"/>
      <c r="L83" s="39"/>
    </row>
    <row r="84" spans="2:12" s="1" customFormat="1" ht="12" customHeight="1">
      <c r="B84" s="35"/>
      <c r="C84" s="30" t="s">
        <v>16</v>
      </c>
      <c r="D84" s="36"/>
      <c r="E84" s="36"/>
      <c r="F84" s="36"/>
      <c r="G84" s="36"/>
      <c r="H84" s="36"/>
      <c r="I84" s="117"/>
      <c r="J84" s="36"/>
      <c r="K84" s="36"/>
      <c r="L84" s="39"/>
    </row>
    <row r="85" spans="2:12" s="1" customFormat="1" ht="16.5" customHeight="1">
      <c r="B85" s="35"/>
      <c r="C85" s="36"/>
      <c r="D85" s="36"/>
      <c r="E85" s="390" t="str">
        <f>E7</f>
        <v>Aula UPOL FTK,Tř.Míru 117,Olomouc</v>
      </c>
      <c r="F85" s="391"/>
      <c r="G85" s="391"/>
      <c r="H85" s="391"/>
      <c r="I85" s="117"/>
      <c r="J85" s="36"/>
      <c r="K85" s="36"/>
      <c r="L85" s="39"/>
    </row>
    <row r="86" spans="2:12" ht="12" customHeight="1">
      <c r="B86" s="22"/>
      <c r="C86" s="30" t="s">
        <v>124</v>
      </c>
      <c r="D86" s="23"/>
      <c r="E86" s="23"/>
      <c r="F86" s="23"/>
      <c r="G86" s="23"/>
      <c r="H86" s="23"/>
      <c r="J86" s="23"/>
      <c r="K86" s="23"/>
      <c r="L86" s="21"/>
    </row>
    <row r="87" spans="2:12" ht="16.5" customHeight="1">
      <c r="B87" s="22"/>
      <c r="C87" s="23"/>
      <c r="D87" s="23"/>
      <c r="E87" s="390" t="s">
        <v>125</v>
      </c>
      <c r="F87" s="379"/>
      <c r="G87" s="379"/>
      <c r="H87" s="379"/>
      <c r="J87" s="23"/>
      <c r="K87" s="23"/>
      <c r="L87" s="21"/>
    </row>
    <row r="88" spans="2:12" ht="12" customHeight="1">
      <c r="B88" s="22"/>
      <c r="C88" s="30" t="s">
        <v>126</v>
      </c>
      <c r="D88" s="23"/>
      <c r="E88" s="23"/>
      <c r="F88" s="23"/>
      <c r="G88" s="23"/>
      <c r="H88" s="23"/>
      <c r="J88" s="23"/>
      <c r="K88" s="23"/>
      <c r="L88" s="21"/>
    </row>
    <row r="89" spans="2:12" s="1" customFormat="1" ht="16.5" customHeight="1">
      <c r="B89" s="35"/>
      <c r="C89" s="36"/>
      <c r="D89" s="36"/>
      <c r="E89" s="392" t="s">
        <v>1263</v>
      </c>
      <c r="F89" s="393"/>
      <c r="G89" s="393"/>
      <c r="H89" s="393"/>
      <c r="I89" s="117"/>
      <c r="J89" s="36"/>
      <c r="K89" s="36"/>
      <c r="L89" s="39"/>
    </row>
    <row r="90" spans="2:12" s="1" customFormat="1" ht="12" customHeight="1">
      <c r="B90" s="35"/>
      <c r="C90" s="30" t="s">
        <v>128</v>
      </c>
      <c r="D90" s="36"/>
      <c r="E90" s="36"/>
      <c r="F90" s="36"/>
      <c r="G90" s="36"/>
      <c r="H90" s="36"/>
      <c r="I90" s="117"/>
      <c r="J90" s="36"/>
      <c r="K90" s="36"/>
      <c r="L90" s="39"/>
    </row>
    <row r="91" spans="2:12" s="1" customFormat="1" ht="16.5" customHeight="1">
      <c r="B91" s="35"/>
      <c r="C91" s="36"/>
      <c r="D91" s="36"/>
      <c r="E91" s="369" t="str">
        <f>E13</f>
        <v>2019/07-1-4-3 - D.1.4.3-Zařízení silnoproudé elektrotechniky</v>
      </c>
      <c r="F91" s="393"/>
      <c r="G91" s="393"/>
      <c r="H91" s="393"/>
      <c r="I91" s="117"/>
      <c r="J91" s="36"/>
      <c r="K91" s="36"/>
      <c r="L91" s="39"/>
    </row>
    <row r="92" spans="2:12" s="1" customFormat="1" ht="6.95" customHeight="1">
      <c r="B92" s="35"/>
      <c r="C92" s="36"/>
      <c r="D92" s="36"/>
      <c r="E92" s="36"/>
      <c r="F92" s="36"/>
      <c r="G92" s="36"/>
      <c r="H92" s="36"/>
      <c r="I92" s="117"/>
      <c r="J92" s="36"/>
      <c r="K92" s="36"/>
      <c r="L92" s="39"/>
    </row>
    <row r="93" spans="2:12" s="1" customFormat="1" ht="12" customHeight="1">
      <c r="B93" s="35"/>
      <c r="C93" s="30" t="s">
        <v>22</v>
      </c>
      <c r="D93" s="36"/>
      <c r="E93" s="36"/>
      <c r="F93" s="28" t="str">
        <f>F16</f>
        <v xml:space="preserve"> </v>
      </c>
      <c r="G93" s="36"/>
      <c r="H93" s="36"/>
      <c r="I93" s="118" t="s">
        <v>24</v>
      </c>
      <c r="J93" s="59" t="str">
        <f>IF(J16="","",J16)</f>
        <v>1. 4. 2019</v>
      </c>
      <c r="K93" s="36"/>
      <c r="L93" s="39"/>
    </row>
    <row r="94" spans="2:12" s="1" customFormat="1" ht="6.95" customHeight="1">
      <c r="B94" s="35"/>
      <c r="C94" s="36"/>
      <c r="D94" s="36"/>
      <c r="E94" s="36"/>
      <c r="F94" s="36"/>
      <c r="G94" s="36"/>
      <c r="H94" s="36"/>
      <c r="I94" s="117"/>
      <c r="J94" s="36"/>
      <c r="K94" s="36"/>
      <c r="L94" s="39"/>
    </row>
    <row r="95" spans="2:12" s="1" customFormat="1" ht="43.15" customHeight="1">
      <c r="B95" s="35"/>
      <c r="C95" s="30" t="s">
        <v>26</v>
      </c>
      <c r="D95" s="36"/>
      <c r="E95" s="36"/>
      <c r="F95" s="28" t="str">
        <f>E19</f>
        <v>UPOL</v>
      </c>
      <c r="G95" s="36"/>
      <c r="H95" s="36"/>
      <c r="I95" s="118" t="s">
        <v>32</v>
      </c>
      <c r="J95" s="33" t="str">
        <f>E25</f>
        <v>HEXAPLAN INTERNATIONAL spol. s r.o.</v>
      </c>
      <c r="K95" s="36"/>
      <c r="L95" s="39"/>
    </row>
    <row r="96" spans="2:12" s="1" customFormat="1" ht="15.2" customHeight="1">
      <c r="B96" s="35"/>
      <c r="C96" s="30" t="s">
        <v>30</v>
      </c>
      <c r="D96" s="36"/>
      <c r="E96" s="36"/>
      <c r="F96" s="28" t="str">
        <f>IF(E22="","",E22)</f>
        <v>Vyplň údaj</v>
      </c>
      <c r="G96" s="36"/>
      <c r="H96" s="36"/>
      <c r="I96" s="118" t="s">
        <v>35</v>
      </c>
      <c r="J96" s="33" t="str">
        <f>E28</f>
        <v>Ing.J.Petlach</v>
      </c>
      <c r="K96" s="36"/>
      <c r="L96" s="39"/>
    </row>
    <row r="97" spans="2:12" s="1" customFormat="1" ht="10.35" customHeight="1">
      <c r="B97" s="35"/>
      <c r="C97" s="36"/>
      <c r="D97" s="36"/>
      <c r="E97" s="36"/>
      <c r="F97" s="36"/>
      <c r="G97" s="36"/>
      <c r="H97" s="36"/>
      <c r="I97" s="117"/>
      <c r="J97" s="36"/>
      <c r="K97" s="36"/>
      <c r="L97" s="39"/>
    </row>
    <row r="98" spans="2:20" s="10" customFormat="1" ht="29.25" customHeight="1">
      <c r="B98" s="161"/>
      <c r="C98" s="162" t="s">
        <v>154</v>
      </c>
      <c r="D98" s="163" t="s">
        <v>58</v>
      </c>
      <c r="E98" s="163" t="s">
        <v>54</v>
      </c>
      <c r="F98" s="163" t="s">
        <v>55</v>
      </c>
      <c r="G98" s="163" t="s">
        <v>155</v>
      </c>
      <c r="H98" s="163" t="s">
        <v>156</v>
      </c>
      <c r="I98" s="164" t="s">
        <v>157</v>
      </c>
      <c r="J98" s="163" t="s">
        <v>133</v>
      </c>
      <c r="K98" s="165" t="s">
        <v>158</v>
      </c>
      <c r="L98" s="166"/>
      <c r="M98" s="68" t="s">
        <v>21</v>
      </c>
      <c r="N98" s="69" t="s">
        <v>43</v>
      </c>
      <c r="O98" s="69" t="s">
        <v>159</v>
      </c>
      <c r="P98" s="69" t="s">
        <v>160</v>
      </c>
      <c r="Q98" s="69" t="s">
        <v>161</v>
      </c>
      <c r="R98" s="69" t="s">
        <v>162</v>
      </c>
      <c r="S98" s="69" t="s">
        <v>163</v>
      </c>
      <c r="T98" s="70" t="s">
        <v>164</v>
      </c>
    </row>
    <row r="99" spans="2:63" s="1" customFormat="1" ht="22.9" customHeight="1">
      <c r="B99" s="35"/>
      <c r="C99" s="75" t="s">
        <v>165</v>
      </c>
      <c r="D99" s="36"/>
      <c r="E99" s="36"/>
      <c r="F99" s="36"/>
      <c r="G99" s="36"/>
      <c r="H99" s="36"/>
      <c r="I99" s="117"/>
      <c r="J99" s="167">
        <f>BK99</f>
        <v>0</v>
      </c>
      <c r="K99" s="36"/>
      <c r="L99" s="39"/>
      <c r="M99" s="71"/>
      <c r="N99" s="72"/>
      <c r="O99" s="72"/>
      <c r="P99" s="168">
        <f>P100+P103</f>
        <v>0</v>
      </c>
      <c r="Q99" s="72"/>
      <c r="R99" s="168">
        <f>R100+R103</f>
        <v>0</v>
      </c>
      <c r="S99" s="72"/>
      <c r="T99" s="169">
        <f>T100+T103</f>
        <v>0</v>
      </c>
      <c r="AT99" s="18" t="s">
        <v>72</v>
      </c>
      <c r="AU99" s="18" t="s">
        <v>134</v>
      </c>
      <c r="BK99" s="170">
        <f>BK100+BK103</f>
        <v>0</v>
      </c>
    </row>
    <row r="100" spans="2:63" s="11" customFormat="1" ht="25.9" customHeight="1">
      <c r="B100" s="171"/>
      <c r="C100" s="172"/>
      <c r="D100" s="173" t="s">
        <v>72</v>
      </c>
      <c r="E100" s="174" t="s">
        <v>115</v>
      </c>
      <c r="F100" s="174" t="s">
        <v>1275</v>
      </c>
      <c r="G100" s="172"/>
      <c r="H100" s="172"/>
      <c r="I100" s="175"/>
      <c r="J100" s="176">
        <f>BK100</f>
        <v>0</v>
      </c>
      <c r="K100" s="172"/>
      <c r="L100" s="177"/>
      <c r="M100" s="178"/>
      <c r="N100" s="179"/>
      <c r="O100" s="179"/>
      <c r="P100" s="180">
        <f>SUM(P101:P102)</f>
        <v>0</v>
      </c>
      <c r="Q100" s="179"/>
      <c r="R100" s="180">
        <f>SUM(R101:R102)</f>
        <v>0</v>
      </c>
      <c r="S100" s="179"/>
      <c r="T100" s="181">
        <f>SUM(T101:T102)</f>
        <v>0</v>
      </c>
      <c r="AR100" s="182" t="s">
        <v>89</v>
      </c>
      <c r="AT100" s="183" t="s">
        <v>72</v>
      </c>
      <c r="AU100" s="183" t="s">
        <v>73</v>
      </c>
      <c r="AY100" s="182" t="s">
        <v>168</v>
      </c>
      <c r="BK100" s="184">
        <f>SUM(BK101:BK102)</f>
        <v>0</v>
      </c>
    </row>
    <row r="101" spans="2:65" s="1" customFormat="1" ht="36" customHeight="1">
      <c r="B101" s="35"/>
      <c r="C101" s="187" t="s">
        <v>79</v>
      </c>
      <c r="D101" s="187" t="s">
        <v>170</v>
      </c>
      <c r="E101" s="188" t="s">
        <v>1276</v>
      </c>
      <c r="F101" s="189" t="s">
        <v>1277</v>
      </c>
      <c r="G101" s="190" t="s">
        <v>307</v>
      </c>
      <c r="H101" s="191">
        <v>1</v>
      </c>
      <c r="I101" s="192"/>
      <c r="J101" s="193">
        <f>ROUND(I101*H101,2)</f>
        <v>0</v>
      </c>
      <c r="K101" s="189" t="s">
        <v>21</v>
      </c>
      <c r="L101" s="39"/>
      <c r="M101" s="194" t="s">
        <v>21</v>
      </c>
      <c r="N101" s="195" t="s">
        <v>44</v>
      </c>
      <c r="O101" s="64"/>
      <c r="P101" s="196">
        <f>O101*H101</f>
        <v>0</v>
      </c>
      <c r="Q101" s="196">
        <v>0</v>
      </c>
      <c r="R101" s="196">
        <f>Q101*H101</f>
        <v>0</v>
      </c>
      <c r="S101" s="196">
        <v>0</v>
      </c>
      <c r="T101" s="197">
        <f>S101*H101</f>
        <v>0</v>
      </c>
      <c r="AR101" s="198" t="s">
        <v>532</v>
      </c>
      <c r="AT101" s="198" t="s">
        <v>170</v>
      </c>
      <c r="AU101" s="198" t="s">
        <v>79</v>
      </c>
      <c r="AY101" s="18" t="s">
        <v>168</v>
      </c>
      <c r="BE101" s="199">
        <f>IF(N101="základní",J101,0)</f>
        <v>0</v>
      </c>
      <c r="BF101" s="199">
        <f>IF(N101="snížená",J101,0)</f>
        <v>0</v>
      </c>
      <c r="BG101" s="199">
        <f>IF(N101="zákl. přenesená",J101,0)</f>
        <v>0</v>
      </c>
      <c r="BH101" s="199">
        <f>IF(N101="sníž. přenesená",J101,0)</f>
        <v>0</v>
      </c>
      <c r="BI101" s="199">
        <f>IF(N101="nulová",J101,0)</f>
        <v>0</v>
      </c>
      <c r="BJ101" s="18" t="s">
        <v>79</v>
      </c>
      <c r="BK101" s="199">
        <f>ROUND(I101*H101,2)</f>
        <v>0</v>
      </c>
      <c r="BL101" s="18" t="s">
        <v>532</v>
      </c>
      <c r="BM101" s="198" t="s">
        <v>175</v>
      </c>
    </row>
    <row r="102" spans="2:65" s="1" customFormat="1" ht="48" customHeight="1">
      <c r="B102" s="35"/>
      <c r="C102" s="187" t="s">
        <v>81</v>
      </c>
      <c r="D102" s="187" t="s">
        <v>170</v>
      </c>
      <c r="E102" s="188" t="s">
        <v>1278</v>
      </c>
      <c r="F102" s="189" t="s">
        <v>1279</v>
      </c>
      <c r="G102" s="190" t="s">
        <v>307</v>
      </c>
      <c r="H102" s="191">
        <v>1</v>
      </c>
      <c r="I102" s="192"/>
      <c r="J102" s="193">
        <f>ROUND(I102*H102,2)</f>
        <v>0</v>
      </c>
      <c r="K102" s="189" t="s">
        <v>21</v>
      </c>
      <c r="L102" s="39"/>
      <c r="M102" s="194" t="s">
        <v>21</v>
      </c>
      <c r="N102" s="195" t="s">
        <v>44</v>
      </c>
      <c r="O102" s="64"/>
      <c r="P102" s="196">
        <f>O102*H102</f>
        <v>0</v>
      </c>
      <c r="Q102" s="196">
        <v>0</v>
      </c>
      <c r="R102" s="196">
        <f>Q102*H102</f>
        <v>0</v>
      </c>
      <c r="S102" s="196">
        <v>0</v>
      </c>
      <c r="T102" s="197">
        <f>S102*H102</f>
        <v>0</v>
      </c>
      <c r="AR102" s="198" t="s">
        <v>532</v>
      </c>
      <c r="AT102" s="198" t="s">
        <v>170</v>
      </c>
      <c r="AU102" s="198" t="s">
        <v>79</v>
      </c>
      <c r="AY102" s="18" t="s">
        <v>168</v>
      </c>
      <c r="BE102" s="199">
        <f>IF(N102="základní",J102,0)</f>
        <v>0</v>
      </c>
      <c r="BF102" s="199">
        <f>IF(N102="snížená",J102,0)</f>
        <v>0</v>
      </c>
      <c r="BG102" s="199">
        <f>IF(N102="zákl. přenesená",J102,0)</f>
        <v>0</v>
      </c>
      <c r="BH102" s="199">
        <f>IF(N102="sníž. přenesená",J102,0)</f>
        <v>0</v>
      </c>
      <c r="BI102" s="199">
        <f>IF(N102="nulová",J102,0)</f>
        <v>0</v>
      </c>
      <c r="BJ102" s="18" t="s">
        <v>79</v>
      </c>
      <c r="BK102" s="199">
        <f>ROUND(I102*H102,2)</f>
        <v>0</v>
      </c>
      <c r="BL102" s="18" t="s">
        <v>532</v>
      </c>
      <c r="BM102" s="198" t="s">
        <v>194</v>
      </c>
    </row>
    <row r="103" spans="2:63" s="11" customFormat="1" ht="25.9" customHeight="1">
      <c r="B103" s="171"/>
      <c r="C103" s="172"/>
      <c r="D103" s="173" t="s">
        <v>72</v>
      </c>
      <c r="E103" s="174" t="s">
        <v>1280</v>
      </c>
      <c r="F103" s="174" t="s">
        <v>1281</v>
      </c>
      <c r="G103" s="172"/>
      <c r="H103" s="172"/>
      <c r="I103" s="175"/>
      <c r="J103" s="176">
        <f>BK103</f>
        <v>0</v>
      </c>
      <c r="K103" s="172"/>
      <c r="L103" s="177"/>
      <c r="M103" s="178"/>
      <c r="N103" s="179"/>
      <c r="O103" s="179"/>
      <c r="P103" s="180">
        <f>P104+P112+P124+P135+P161+P163</f>
        <v>0</v>
      </c>
      <c r="Q103" s="179"/>
      <c r="R103" s="180">
        <f>R104+R112+R124+R135+R161+R163</f>
        <v>0</v>
      </c>
      <c r="S103" s="179"/>
      <c r="T103" s="181">
        <f>T104+T112+T124+T135+T161+T163</f>
        <v>0</v>
      </c>
      <c r="AR103" s="182" t="s">
        <v>89</v>
      </c>
      <c r="AT103" s="183" t="s">
        <v>72</v>
      </c>
      <c r="AU103" s="183" t="s">
        <v>73</v>
      </c>
      <c r="AY103" s="182" t="s">
        <v>168</v>
      </c>
      <c r="BK103" s="184">
        <f>BK104+BK112+BK124+BK135+BK161+BK163</f>
        <v>0</v>
      </c>
    </row>
    <row r="104" spans="2:63" s="11" customFormat="1" ht="22.9" customHeight="1">
      <c r="B104" s="171"/>
      <c r="C104" s="172"/>
      <c r="D104" s="173" t="s">
        <v>72</v>
      </c>
      <c r="E104" s="185" t="s">
        <v>1282</v>
      </c>
      <c r="F104" s="185" t="s">
        <v>1283</v>
      </c>
      <c r="G104" s="172"/>
      <c r="H104" s="172"/>
      <c r="I104" s="175"/>
      <c r="J104" s="186">
        <f>BK104</f>
        <v>0</v>
      </c>
      <c r="K104" s="172"/>
      <c r="L104" s="177"/>
      <c r="M104" s="178"/>
      <c r="N104" s="179"/>
      <c r="O104" s="179"/>
      <c r="P104" s="180">
        <f>SUM(P105:P111)</f>
        <v>0</v>
      </c>
      <c r="Q104" s="179"/>
      <c r="R104" s="180">
        <f>SUM(R105:R111)</f>
        <v>0</v>
      </c>
      <c r="S104" s="179"/>
      <c r="T104" s="181">
        <f>SUM(T105:T111)</f>
        <v>0</v>
      </c>
      <c r="AR104" s="182" t="s">
        <v>89</v>
      </c>
      <c r="AT104" s="183" t="s">
        <v>72</v>
      </c>
      <c r="AU104" s="183" t="s">
        <v>79</v>
      </c>
      <c r="AY104" s="182" t="s">
        <v>168</v>
      </c>
      <c r="BK104" s="184">
        <f>SUM(BK105:BK111)</f>
        <v>0</v>
      </c>
    </row>
    <row r="105" spans="2:65" s="1" customFormat="1" ht="16.5" customHeight="1">
      <c r="B105" s="35"/>
      <c r="C105" s="187" t="s">
        <v>89</v>
      </c>
      <c r="D105" s="187" t="s">
        <v>170</v>
      </c>
      <c r="E105" s="188" t="s">
        <v>1284</v>
      </c>
      <c r="F105" s="189" t="s">
        <v>1285</v>
      </c>
      <c r="G105" s="190" t="s">
        <v>307</v>
      </c>
      <c r="H105" s="191">
        <v>65</v>
      </c>
      <c r="I105" s="192"/>
      <c r="J105" s="193">
        <f aca="true" t="shared" si="0" ref="J105:J111">ROUND(I105*H105,2)</f>
        <v>0</v>
      </c>
      <c r="K105" s="189" t="s">
        <v>21</v>
      </c>
      <c r="L105" s="39"/>
      <c r="M105" s="194" t="s">
        <v>21</v>
      </c>
      <c r="N105" s="195" t="s">
        <v>44</v>
      </c>
      <c r="O105" s="64"/>
      <c r="P105" s="196">
        <f aca="true" t="shared" si="1" ref="P105:P111">O105*H105</f>
        <v>0</v>
      </c>
      <c r="Q105" s="196">
        <v>0</v>
      </c>
      <c r="R105" s="196">
        <f aca="true" t="shared" si="2" ref="R105:R111">Q105*H105</f>
        <v>0</v>
      </c>
      <c r="S105" s="196">
        <v>0</v>
      </c>
      <c r="T105" s="197">
        <f aca="true" t="shared" si="3" ref="T105:T111">S105*H105</f>
        <v>0</v>
      </c>
      <c r="AR105" s="198" t="s">
        <v>532</v>
      </c>
      <c r="AT105" s="198" t="s">
        <v>170</v>
      </c>
      <c r="AU105" s="198" t="s">
        <v>81</v>
      </c>
      <c r="AY105" s="18" t="s">
        <v>168</v>
      </c>
      <c r="BE105" s="199">
        <f aca="true" t="shared" si="4" ref="BE105:BE111">IF(N105="základní",J105,0)</f>
        <v>0</v>
      </c>
      <c r="BF105" s="199">
        <f aca="true" t="shared" si="5" ref="BF105:BF111">IF(N105="snížená",J105,0)</f>
        <v>0</v>
      </c>
      <c r="BG105" s="199">
        <f aca="true" t="shared" si="6" ref="BG105:BG111">IF(N105="zákl. přenesená",J105,0)</f>
        <v>0</v>
      </c>
      <c r="BH105" s="199">
        <f aca="true" t="shared" si="7" ref="BH105:BH111">IF(N105="sníž. přenesená",J105,0)</f>
        <v>0</v>
      </c>
      <c r="BI105" s="199">
        <f aca="true" t="shared" si="8" ref="BI105:BI111">IF(N105="nulová",J105,0)</f>
        <v>0</v>
      </c>
      <c r="BJ105" s="18" t="s">
        <v>79</v>
      </c>
      <c r="BK105" s="199">
        <f aca="true" t="shared" si="9" ref="BK105:BK111">ROUND(I105*H105,2)</f>
        <v>0</v>
      </c>
      <c r="BL105" s="18" t="s">
        <v>532</v>
      </c>
      <c r="BM105" s="198" t="s">
        <v>216</v>
      </c>
    </row>
    <row r="106" spans="2:65" s="1" customFormat="1" ht="16.5" customHeight="1">
      <c r="B106" s="35"/>
      <c r="C106" s="187" t="s">
        <v>175</v>
      </c>
      <c r="D106" s="187" t="s">
        <v>170</v>
      </c>
      <c r="E106" s="188" t="s">
        <v>1286</v>
      </c>
      <c r="F106" s="189" t="s">
        <v>1287</v>
      </c>
      <c r="G106" s="190" t="s">
        <v>307</v>
      </c>
      <c r="H106" s="191">
        <v>30</v>
      </c>
      <c r="I106" s="192"/>
      <c r="J106" s="193">
        <f t="shared" si="0"/>
        <v>0</v>
      </c>
      <c r="K106" s="189" t="s">
        <v>21</v>
      </c>
      <c r="L106" s="39"/>
      <c r="M106" s="194" t="s">
        <v>21</v>
      </c>
      <c r="N106" s="195" t="s">
        <v>44</v>
      </c>
      <c r="O106" s="64"/>
      <c r="P106" s="196">
        <f t="shared" si="1"/>
        <v>0</v>
      </c>
      <c r="Q106" s="196">
        <v>0</v>
      </c>
      <c r="R106" s="196">
        <f t="shared" si="2"/>
        <v>0</v>
      </c>
      <c r="S106" s="196">
        <v>0</v>
      </c>
      <c r="T106" s="197">
        <f t="shared" si="3"/>
        <v>0</v>
      </c>
      <c r="AR106" s="198" t="s">
        <v>532</v>
      </c>
      <c r="AT106" s="198" t="s">
        <v>170</v>
      </c>
      <c r="AU106" s="198" t="s">
        <v>81</v>
      </c>
      <c r="AY106" s="18" t="s">
        <v>168</v>
      </c>
      <c r="BE106" s="199">
        <f t="shared" si="4"/>
        <v>0</v>
      </c>
      <c r="BF106" s="199">
        <f t="shared" si="5"/>
        <v>0</v>
      </c>
      <c r="BG106" s="199">
        <f t="shared" si="6"/>
        <v>0</v>
      </c>
      <c r="BH106" s="199">
        <f t="shared" si="7"/>
        <v>0</v>
      </c>
      <c r="BI106" s="199">
        <f t="shared" si="8"/>
        <v>0</v>
      </c>
      <c r="BJ106" s="18" t="s">
        <v>79</v>
      </c>
      <c r="BK106" s="199">
        <f t="shared" si="9"/>
        <v>0</v>
      </c>
      <c r="BL106" s="18" t="s">
        <v>532</v>
      </c>
      <c r="BM106" s="198" t="s">
        <v>226</v>
      </c>
    </row>
    <row r="107" spans="2:65" s="1" customFormat="1" ht="16.5" customHeight="1">
      <c r="B107" s="35"/>
      <c r="C107" s="187" t="s">
        <v>202</v>
      </c>
      <c r="D107" s="187" t="s">
        <v>170</v>
      </c>
      <c r="E107" s="188" t="s">
        <v>1288</v>
      </c>
      <c r="F107" s="189" t="s">
        <v>1289</v>
      </c>
      <c r="G107" s="190" t="s">
        <v>121</v>
      </c>
      <c r="H107" s="191">
        <v>2500</v>
      </c>
      <c r="I107" s="192"/>
      <c r="J107" s="193">
        <f t="shared" si="0"/>
        <v>0</v>
      </c>
      <c r="K107" s="189" t="s">
        <v>21</v>
      </c>
      <c r="L107" s="39"/>
      <c r="M107" s="194" t="s">
        <v>21</v>
      </c>
      <c r="N107" s="195" t="s">
        <v>44</v>
      </c>
      <c r="O107" s="64"/>
      <c r="P107" s="196">
        <f t="shared" si="1"/>
        <v>0</v>
      </c>
      <c r="Q107" s="196">
        <v>0</v>
      </c>
      <c r="R107" s="196">
        <f t="shared" si="2"/>
        <v>0</v>
      </c>
      <c r="S107" s="196">
        <v>0</v>
      </c>
      <c r="T107" s="197">
        <f t="shared" si="3"/>
        <v>0</v>
      </c>
      <c r="AR107" s="198" t="s">
        <v>532</v>
      </c>
      <c r="AT107" s="198" t="s">
        <v>170</v>
      </c>
      <c r="AU107" s="198" t="s">
        <v>81</v>
      </c>
      <c r="AY107" s="18" t="s">
        <v>168</v>
      </c>
      <c r="BE107" s="199">
        <f t="shared" si="4"/>
        <v>0</v>
      </c>
      <c r="BF107" s="199">
        <f t="shared" si="5"/>
        <v>0</v>
      </c>
      <c r="BG107" s="199">
        <f t="shared" si="6"/>
        <v>0</v>
      </c>
      <c r="BH107" s="199">
        <f t="shared" si="7"/>
        <v>0</v>
      </c>
      <c r="BI107" s="199">
        <f t="shared" si="8"/>
        <v>0</v>
      </c>
      <c r="BJ107" s="18" t="s">
        <v>79</v>
      </c>
      <c r="BK107" s="199">
        <f t="shared" si="9"/>
        <v>0</v>
      </c>
      <c r="BL107" s="18" t="s">
        <v>532</v>
      </c>
      <c r="BM107" s="198" t="s">
        <v>237</v>
      </c>
    </row>
    <row r="108" spans="2:65" s="1" customFormat="1" ht="16.5" customHeight="1">
      <c r="B108" s="35"/>
      <c r="C108" s="187" t="s">
        <v>194</v>
      </c>
      <c r="D108" s="187" t="s">
        <v>170</v>
      </c>
      <c r="E108" s="188" t="s">
        <v>1290</v>
      </c>
      <c r="F108" s="189" t="s">
        <v>1291</v>
      </c>
      <c r="G108" s="190" t="s">
        <v>121</v>
      </c>
      <c r="H108" s="191">
        <v>500</v>
      </c>
      <c r="I108" s="192"/>
      <c r="J108" s="193">
        <f t="shared" si="0"/>
        <v>0</v>
      </c>
      <c r="K108" s="189" t="s">
        <v>21</v>
      </c>
      <c r="L108" s="39"/>
      <c r="M108" s="194" t="s">
        <v>21</v>
      </c>
      <c r="N108" s="195" t="s">
        <v>44</v>
      </c>
      <c r="O108" s="64"/>
      <c r="P108" s="196">
        <f t="shared" si="1"/>
        <v>0</v>
      </c>
      <c r="Q108" s="196">
        <v>0</v>
      </c>
      <c r="R108" s="196">
        <f t="shared" si="2"/>
        <v>0</v>
      </c>
      <c r="S108" s="196">
        <v>0</v>
      </c>
      <c r="T108" s="197">
        <f t="shared" si="3"/>
        <v>0</v>
      </c>
      <c r="AR108" s="198" t="s">
        <v>532</v>
      </c>
      <c r="AT108" s="198" t="s">
        <v>170</v>
      </c>
      <c r="AU108" s="198" t="s">
        <v>81</v>
      </c>
      <c r="AY108" s="18" t="s">
        <v>168</v>
      </c>
      <c r="BE108" s="199">
        <f t="shared" si="4"/>
        <v>0</v>
      </c>
      <c r="BF108" s="199">
        <f t="shared" si="5"/>
        <v>0</v>
      </c>
      <c r="BG108" s="199">
        <f t="shared" si="6"/>
        <v>0</v>
      </c>
      <c r="BH108" s="199">
        <f t="shared" si="7"/>
        <v>0</v>
      </c>
      <c r="BI108" s="199">
        <f t="shared" si="8"/>
        <v>0</v>
      </c>
      <c r="BJ108" s="18" t="s">
        <v>79</v>
      </c>
      <c r="BK108" s="199">
        <f t="shared" si="9"/>
        <v>0</v>
      </c>
      <c r="BL108" s="18" t="s">
        <v>532</v>
      </c>
      <c r="BM108" s="198" t="s">
        <v>250</v>
      </c>
    </row>
    <row r="109" spans="2:65" s="1" customFormat="1" ht="16.5" customHeight="1">
      <c r="B109" s="35"/>
      <c r="C109" s="187" t="s">
        <v>210</v>
      </c>
      <c r="D109" s="187" t="s">
        <v>170</v>
      </c>
      <c r="E109" s="188" t="s">
        <v>1292</v>
      </c>
      <c r="F109" s="189" t="s">
        <v>1293</v>
      </c>
      <c r="G109" s="190" t="s">
        <v>307</v>
      </c>
      <c r="H109" s="191">
        <v>3</v>
      </c>
      <c r="I109" s="192"/>
      <c r="J109" s="193">
        <f t="shared" si="0"/>
        <v>0</v>
      </c>
      <c r="K109" s="189" t="s">
        <v>21</v>
      </c>
      <c r="L109" s="39"/>
      <c r="M109" s="194" t="s">
        <v>21</v>
      </c>
      <c r="N109" s="195" t="s">
        <v>44</v>
      </c>
      <c r="O109" s="64"/>
      <c r="P109" s="196">
        <f t="shared" si="1"/>
        <v>0</v>
      </c>
      <c r="Q109" s="196">
        <v>0</v>
      </c>
      <c r="R109" s="196">
        <f t="shared" si="2"/>
        <v>0</v>
      </c>
      <c r="S109" s="196">
        <v>0</v>
      </c>
      <c r="T109" s="197">
        <f t="shared" si="3"/>
        <v>0</v>
      </c>
      <c r="AR109" s="198" t="s">
        <v>532</v>
      </c>
      <c r="AT109" s="198" t="s">
        <v>170</v>
      </c>
      <c r="AU109" s="198" t="s">
        <v>81</v>
      </c>
      <c r="AY109" s="18" t="s">
        <v>168</v>
      </c>
      <c r="BE109" s="199">
        <f t="shared" si="4"/>
        <v>0</v>
      </c>
      <c r="BF109" s="199">
        <f t="shared" si="5"/>
        <v>0</v>
      </c>
      <c r="BG109" s="199">
        <f t="shared" si="6"/>
        <v>0</v>
      </c>
      <c r="BH109" s="199">
        <f t="shared" si="7"/>
        <v>0</v>
      </c>
      <c r="BI109" s="199">
        <f t="shared" si="8"/>
        <v>0</v>
      </c>
      <c r="BJ109" s="18" t="s">
        <v>79</v>
      </c>
      <c r="BK109" s="199">
        <f t="shared" si="9"/>
        <v>0</v>
      </c>
      <c r="BL109" s="18" t="s">
        <v>532</v>
      </c>
      <c r="BM109" s="198" t="s">
        <v>263</v>
      </c>
    </row>
    <row r="110" spans="2:65" s="1" customFormat="1" ht="16.5" customHeight="1">
      <c r="B110" s="35"/>
      <c r="C110" s="187" t="s">
        <v>216</v>
      </c>
      <c r="D110" s="187" t="s">
        <v>170</v>
      </c>
      <c r="E110" s="188" t="s">
        <v>1294</v>
      </c>
      <c r="F110" s="189" t="s">
        <v>1295</v>
      </c>
      <c r="G110" s="190" t="s">
        <v>307</v>
      </c>
      <c r="H110" s="191">
        <v>75</v>
      </c>
      <c r="I110" s="192"/>
      <c r="J110" s="193">
        <f t="shared" si="0"/>
        <v>0</v>
      </c>
      <c r="K110" s="189" t="s">
        <v>21</v>
      </c>
      <c r="L110" s="39"/>
      <c r="M110" s="194" t="s">
        <v>21</v>
      </c>
      <c r="N110" s="195" t="s">
        <v>44</v>
      </c>
      <c r="O110" s="64"/>
      <c r="P110" s="196">
        <f t="shared" si="1"/>
        <v>0</v>
      </c>
      <c r="Q110" s="196">
        <v>0</v>
      </c>
      <c r="R110" s="196">
        <f t="shared" si="2"/>
        <v>0</v>
      </c>
      <c r="S110" s="196">
        <v>0</v>
      </c>
      <c r="T110" s="197">
        <f t="shared" si="3"/>
        <v>0</v>
      </c>
      <c r="AR110" s="198" t="s">
        <v>532</v>
      </c>
      <c r="AT110" s="198" t="s">
        <v>170</v>
      </c>
      <c r="AU110" s="198" t="s">
        <v>81</v>
      </c>
      <c r="AY110" s="18" t="s">
        <v>168</v>
      </c>
      <c r="BE110" s="199">
        <f t="shared" si="4"/>
        <v>0</v>
      </c>
      <c r="BF110" s="199">
        <f t="shared" si="5"/>
        <v>0</v>
      </c>
      <c r="BG110" s="199">
        <f t="shared" si="6"/>
        <v>0</v>
      </c>
      <c r="BH110" s="199">
        <f t="shared" si="7"/>
        <v>0</v>
      </c>
      <c r="BI110" s="199">
        <f t="shared" si="8"/>
        <v>0</v>
      </c>
      <c r="BJ110" s="18" t="s">
        <v>79</v>
      </c>
      <c r="BK110" s="199">
        <f t="shared" si="9"/>
        <v>0</v>
      </c>
      <c r="BL110" s="18" t="s">
        <v>532</v>
      </c>
      <c r="BM110" s="198" t="s">
        <v>275</v>
      </c>
    </row>
    <row r="111" spans="2:65" s="1" customFormat="1" ht="16.5" customHeight="1">
      <c r="B111" s="35"/>
      <c r="C111" s="187" t="s">
        <v>222</v>
      </c>
      <c r="D111" s="187" t="s">
        <v>170</v>
      </c>
      <c r="E111" s="188" t="s">
        <v>1296</v>
      </c>
      <c r="F111" s="189" t="s">
        <v>1297</v>
      </c>
      <c r="G111" s="190" t="s">
        <v>575</v>
      </c>
      <c r="H111" s="191">
        <v>1</v>
      </c>
      <c r="I111" s="192"/>
      <c r="J111" s="193">
        <f t="shared" si="0"/>
        <v>0</v>
      </c>
      <c r="K111" s="189" t="s">
        <v>21</v>
      </c>
      <c r="L111" s="39"/>
      <c r="M111" s="194" t="s">
        <v>21</v>
      </c>
      <c r="N111" s="195" t="s">
        <v>44</v>
      </c>
      <c r="O111" s="64"/>
      <c r="P111" s="196">
        <f t="shared" si="1"/>
        <v>0</v>
      </c>
      <c r="Q111" s="196">
        <v>0</v>
      </c>
      <c r="R111" s="196">
        <f t="shared" si="2"/>
        <v>0</v>
      </c>
      <c r="S111" s="196">
        <v>0</v>
      </c>
      <c r="T111" s="197">
        <f t="shared" si="3"/>
        <v>0</v>
      </c>
      <c r="AR111" s="198" t="s">
        <v>532</v>
      </c>
      <c r="AT111" s="198" t="s">
        <v>170</v>
      </c>
      <c r="AU111" s="198" t="s">
        <v>81</v>
      </c>
      <c r="AY111" s="18" t="s">
        <v>168</v>
      </c>
      <c r="BE111" s="199">
        <f t="shared" si="4"/>
        <v>0</v>
      </c>
      <c r="BF111" s="199">
        <f t="shared" si="5"/>
        <v>0</v>
      </c>
      <c r="BG111" s="199">
        <f t="shared" si="6"/>
        <v>0</v>
      </c>
      <c r="BH111" s="199">
        <f t="shared" si="7"/>
        <v>0</v>
      </c>
      <c r="BI111" s="199">
        <f t="shared" si="8"/>
        <v>0</v>
      </c>
      <c r="BJ111" s="18" t="s">
        <v>79</v>
      </c>
      <c r="BK111" s="199">
        <f t="shared" si="9"/>
        <v>0</v>
      </c>
      <c r="BL111" s="18" t="s">
        <v>532</v>
      </c>
      <c r="BM111" s="198" t="s">
        <v>286</v>
      </c>
    </row>
    <row r="112" spans="2:63" s="11" customFormat="1" ht="22.9" customHeight="1">
      <c r="B112" s="171"/>
      <c r="C112" s="172"/>
      <c r="D112" s="173" t="s">
        <v>72</v>
      </c>
      <c r="E112" s="185" t="s">
        <v>1298</v>
      </c>
      <c r="F112" s="185" t="s">
        <v>1299</v>
      </c>
      <c r="G112" s="172"/>
      <c r="H112" s="172"/>
      <c r="I112" s="175"/>
      <c r="J112" s="186">
        <f>BK112</f>
        <v>0</v>
      </c>
      <c r="K112" s="172"/>
      <c r="L112" s="177"/>
      <c r="M112" s="178"/>
      <c r="N112" s="179"/>
      <c r="O112" s="179"/>
      <c r="P112" s="180">
        <f>SUM(P113:P123)</f>
        <v>0</v>
      </c>
      <c r="Q112" s="179"/>
      <c r="R112" s="180">
        <f>SUM(R113:R123)</f>
        <v>0</v>
      </c>
      <c r="S112" s="179"/>
      <c r="T112" s="181">
        <f>SUM(T113:T123)</f>
        <v>0</v>
      </c>
      <c r="AR112" s="182" t="s">
        <v>89</v>
      </c>
      <c r="AT112" s="183" t="s">
        <v>72</v>
      </c>
      <c r="AU112" s="183" t="s">
        <v>79</v>
      </c>
      <c r="AY112" s="182" t="s">
        <v>168</v>
      </c>
      <c r="BK112" s="184">
        <f>SUM(BK113:BK123)</f>
        <v>0</v>
      </c>
    </row>
    <row r="113" spans="2:65" s="1" customFormat="1" ht="16.5" customHeight="1">
      <c r="B113" s="35"/>
      <c r="C113" s="187" t="s">
        <v>226</v>
      </c>
      <c r="D113" s="187" t="s">
        <v>170</v>
      </c>
      <c r="E113" s="188" t="s">
        <v>1300</v>
      </c>
      <c r="F113" s="189" t="s">
        <v>1301</v>
      </c>
      <c r="G113" s="190" t="s">
        <v>307</v>
      </c>
      <c r="H113" s="191">
        <v>5</v>
      </c>
      <c r="I113" s="192"/>
      <c r="J113" s="193">
        <f aca="true" t="shared" si="10" ref="J113:J123">ROUND(I113*H113,2)</f>
        <v>0</v>
      </c>
      <c r="K113" s="189" t="s">
        <v>21</v>
      </c>
      <c r="L113" s="39"/>
      <c r="M113" s="194" t="s">
        <v>21</v>
      </c>
      <c r="N113" s="195" t="s">
        <v>44</v>
      </c>
      <c r="O113" s="64"/>
      <c r="P113" s="196">
        <f aca="true" t="shared" si="11" ref="P113:P123">O113*H113</f>
        <v>0</v>
      </c>
      <c r="Q113" s="196">
        <v>0</v>
      </c>
      <c r="R113" s="196">
        <f aca="true" t="shared" si="12" ref="R113:R123">Q113*H113</f>
        <v>0</v>
      </c>
      <c r="S113" s="196">
        <v>0</v>
      </c>
      <c r="T113" s="197">
        <f aca="true" t="shared" si="13" ref="T113:T123">S113*H113</f>
        <v>0</v>
      </c>
      <c r="AR113" s="198" t="s">
        <v>532</v>
      </c>
      <c r="AT113" s="198" t="s">
        <v>170</v>
      </c>
      <c r="AU113" s="198" t="s">
        <v>81</v>
      </c>
      <c r="AY113" s="18" t="s">
        <v>168</v>
      </c>
      <c r="BE113" s="199">
        <f aca="true" t="shared" si="14" ref="BE113:BE123">IF(N113="základní",J113,0)</f>
        <v>0</v>
      </c>
      <c r="BF113" s="199">
        <f aca="true" t="shared" si="15" ref="BF113:BF123">IF(N113="snížená",J113,0)</f>
        <v>0</v>
      </c>
      <c r="BG113" s="199">
        <f aca="true" t="shared" si="16" ref="BG113:BG123">IF(N113="zákl. přenesená",J113,0)</f>
        <v>0</v>
      </c>
      <c r="BH113" s="199">
        <f aca="true" t="shared" si="17" ref="BH113:BH123">IF(N113="sníž. přenesená",J113,0)</f>
        <v>0</v>
      </c>
      <c r="BI113" s="199">
        <f aca="true" t="shared" si="18" ref="BI113:BI123">IF(N113="nulová",J113,0)</f>
        <v>0</v>
      </c>
      <c r="BJ113" s="18" t="s">
        <v>79</v>
      </c>
      <c r="BK113" s="199">
        <f aca="true" t="shared" si="19" ref="BK113:BK123">ROUND(I113*H113,2)</f>
        <v>0</v>
      </c>
      <c r="BL113" s="18" t="s">
        <v>532</v>
      </c>
      <c r="BM113" s="198" t="s">
        <v>299</v>
      </c>
    </row>
    <row r="114" spans="2:65" s="1" customFormat="1" ht="24" customHeight="1">
      <c r="B114" s="35"/>
      <c r="C114" s="187" t="s">
        <v>231</v>
      </c>
      <c r="D114" s="187" t="s">
        <v>170</v>
      </c>
      <c r="E114" s="188" t="s">
        <v>1302</v>
      </c>
      <c r="F114" s="189" t="s">
        <v>1303</v>
      </c>
      <c r="G114" s="190" t="s">
        <v>307</v>
      </c>
      <c r="H114" s="191">
        <v>5</v>
      </c>
      <c r="I114" s="192"/>
      <c r="J114" s="193">
        <f t="shared" si="10"/>
        <v>0</v>
      </c>
      <c r="K114" s="189" t="s">
        <v>21</v>
      </c>
      <c r="L114" s="39"/>
      <c r="M114" s="194" t="s">
        <v>21</v>
      </c>
      <c r="N114" s="195" t="s">
        <v>44</v>
      </c>
      <c r="O114" s="64"/>
      <c r="P114" s="196">
        <f t="shared" si="11"/>
        <v>0</v>
      </c>
      <c r="Q114" s="196">
        <v>0</v>
      </c>
      <c r="R114" s="196">
        <f t="shared" si="12"/>
        <v>0</v>
      </c>
      <c r="S114" s="196">
        <v>0</v>
      </c>
      <c r="T114" s="197">
        <f t="shared" si="13"/>
        <v>0</v>
      </c>
      <c r="AR114" s="198" t="s">
        <v>532</v>
      </c>
      <c r="AT114" s="198" t="s">
        <v>170</v>
      </c>
      <c r="AU114" s="198" t="s">
        <v>81</v>
      </c>
      <c r="AY114" s="18" t="s">
        <v>168</v>
      </c>
      <c r="BE114" s="199">
        <f t="shared" si="14"/>
        <v>0</v>
      </c>
      <c r="BF114" s="199">
        <f t="shared" si="15"/>
        <v>0</v>
      </c>
      <c r="BG114" s="199">
        <f t="shared" si="16"/>
        <v>0</v>
      </c>
      <c r="BH114" s="199">
        <f t="shared" si="17"/>
        <v>0</v>
      </c>
      <c r="BI114" s="199">
        <f t="shared" si="18"/>
        <v>0</v>
      </c>
      <c r="BJ114" s="18" t="s">
        <v>79</v>
      </c>
      <c r="BK114" s="199">
        <f t="shared" si="19"/>
        <v>0</v>
      </c>
      <c r="BL114" s="18" t="s">
        <v>532</v>
      </c>
      <c r="BM114" s="198" t="s">
        <v>312</v>
      </c>
    </row>
    <row r="115" spans="2:65" s="1" customFormat="1" ht="24" customHeight="1">
      <c r="B115" s="35"/>
      <c r="C115" s="187" t="s">
        <v>237</v>
      </c>
      <c r="D115" s="187" t="s">
        <v>170</v>
      </c>
      <c r="E115" s="188" t="s">
        <v>1304</v>
      </c>
      <c r="F115" s="189" t="s">
        <v>1305</v>
      </c>
      <c r="G115" s="190" t="s">
        <v>307</v>
      </c>
      <c r="H115" s="191">
        <v>1</v>
      </c>
      <c r="I115" s="192"/>
      <c r="J115" s="193">
        <f t="shared" si="10"/>
        <v>0</v>
      </c>
      <c r="K115" s="189" t="s">
        <v>21</v>
      </c>
      <c r="L115" s="39"/>
      <c r="M115" s="194" t="s">
        <v>21</v>
      </c>
      <c r="N115" s="195" t="s">
        <v>44</v>
      </c>
      <c r="O115" s="64"/>
      <c r="P115" s="196">
        <f t="shared" si="11"/>
        <v>0</v>
      </c>
      <c r="Q115" s="196">
        <v>0</v>
      </c>
      <c r="R115" s="196">
        <f t="shared" si="12"/>
        <v>0</v>
      </c>
      <c r="S115" s="196">
        <v>0</v>
      </c>
      <c r="T115" s="197">
        <f t="shared" si="13"/>
        <v>0</v>
      </c>
      <c r="AR115" s="198" t="s">
        <v>532</v>
      </c>
      <c r="AT115" s="198" t="s">
        <v>170</v>
      </c>
      <c r="AU115" s="198" t="s">
        <v>81</v>
      </c>
      <c r="AY115" s="18" t="s">
        <v>168</v>
      </c>
      <c r="BE115" s="199">
        <f t="shared" si="14"/>
        <v>0</v>
      </c>
      <c r="BF115" s="199">
        <f t="shared" si="15"/>
        <v>0</v>
      </c>
      <c r="BG115" s="199">
        <f t="shared" si="16"/>
        <v>0</v>
      </c>
      <c r="BH115" s="199">
        <f t="shared" si="17"/>
        <v>0</v>
      </c>
      <c r="BI115" s="199">
        <f t="shared" si="18"/>
        <v>0</v>
      </c>
      <c r="BJ115" s="18" t="s">
        <v>79</v>
      </c>
      <c r="BK115" s="199">
        <f t="shared" si="19"/>
        <v>0</v>
      </c>
      <c r="BL115" s="18" t="s">
        <v>532</v>
      </c>
      <c r="BM115" s="198" t="s">
        <v>323</v>
      </c>
    </row>
    <row r="116" spans="2:65" s="1" customFormat="1" ht="16.5" customHeight="1">
      <c r="B116" s="35"/>
      <c r="C116" s="187" t="s">
        <v>241</v>
      </c>
      <c r="D116" s="187" t="s">
        <v>170</v>
      </c>
      <c r="E116" s="188" t="s">
        <v>1306</v>
      </c>
      <c r="F116" s="189" t="s">
        <v>1307</v>
      </c>
      <c r="G116" s="190" t="s">
        <v>307</v>
      </c>
      <c r="H116" s="191">
        <v>10</v>
      </c>
      <c r="I116" s="192"/>
      <c r="J116" s="193">
        <f t="shared" si="10"/>
        <v>0</v>
      </c>
      <c r="K116" s="189" t="s">
        <v>21</v>
      </c>
      <c r="L116" s="39"/>
      <c r="M116" s="194" t="s">
        <v>21</v>
      </c>
      <c r="N116" s="195" t="s">
        <v>44</v>
      </c>
      <c r="O116" s="64"/>
      <c r="P116" s="196">
        <f t="shared" si="11"/>
        <v>0</v>
      </c>
      <c r="Q116" s="196">
        <v>0</v>
      </c>
      <c r="R116" s="196">
        <f t="shared" si="12"/>
        <v>0</v>
      </c>
      <c r="S116" s="196">
        <v>0</v>
      </c>
      <c r="T116" s="197">
        <f t="shared" si="13"/>
        <v>0</v>
      </c>
      <c r="AR116" s="198" t="s">
        <v>532</v>
      </c>
      <c r="AT116" s="198" t="s">
        <v>170</v>
      </c>
      <c r="AU116" s="198" t="s">
        <v>81</v>
      </c>
      <c r="AY116" s="18" t="s">
        <v>168</v>
      </c>
      <c r="BE116" s="199">
        <f t="shared" si="14"/>
        <v>0</v>
      </c>
      <c r="BF116" s="199">
        <f t="shared" si="15"/>
        <v>0</v>
      </c>
      <c r="BG116" s="199">
        <f t="shared" si="16"/>
        <v>0</v>
      </c>
      <c r="BH116" s="199">
        <f t="shared" si="17"/>
        <v>0</v>
      </c>
      <c r="BI116" s="199">
        <f t="shared" si="18"/>
        <v>0</v>
      </c>
      <c r="BJ116" s="18" t="s">
        <v>79</v>
      </c>
      <c r="BK116" s="199">
        <f t="shared" si="19"/>
        <v>0</v>
      </c>
      <c r="BL116" s="18" t="s">
        <v>532</v>
      </c>
      <c r="BM116" s="198" t="s">
        <v>335</v>
      </c>
    </row>
    <row r="117" spans="2:65" s="1" customFormat="1" ht="24" customHeight="1">
      <c r="B117" s="35"/>
      <c r="C117" s="187" t="s">
        <v>250</v>
      </c>
      <c r="D117" s="187" t="s">
        <v>170</v>
      </c>
      <c r="E117" s="188" t="s">
        <v>1308</v>
      </c>
      <c r="F117" s="189" t="s">
        <v>1309</v>
      </c>
      <c r="G117" s="190" t="s">
        <v>307</v>
      </c>
      <c r="H117" s="191">
        <v>5</v>
      </c>
      <c r="I117" s="192"/>
      <c r="J117" s="193">
        <f t="shared" si="10"/>
        <v>0</v>
      </c>
      <c r="K117" s="189" t="s">
        <v>21</v>
      </c>
      <c r="L117" s="39"/>
      <c r="M117" s="194" t="s">
        <v>21</v>
      </c>
      <c r="N117" s="195" t="s">
        <v>44</v>
      </c>
      <c r="O117" s="64"/>
      <c r="P117" s="196">
        <f t="shared" si="11"/>
        <v>0</v>
      </c>
      <c r="Q117" s="196">
        <v>0</v>
      </c>
      <c r="R117" s="196">
        <f t="shared" si="12"/>
        <v>0</v>
      </c>
      <c r="S117" s="196">
        <v>0</v>
      </c>
      <c r="T117" s="197">
        <f t="shared" si="13"/>
        <v>0</v>
      </c>
      <c r="AR117" s="198" t="s">
        <v>532</v>
      </c>
      <c r="AT117" s="198" t="s">
        <v>170</v>
      </c>
      <c r="AU117" s="198" t="s">
        <v>81</v>
      </c>
      <c r="AY117" s="18" t="s">
        <v>168</v>
      </c>
      <c r="BE117" s="199">
        <f t="shared" si="14"/>
        <v>0</v>
      </c>
      <c r="BF117" s="199">
        <f t="shared" si="15"/>
        <v>0</v>
      </c>
      <c r="BG117" s="199">
        <f t="shared" si="16"/>
        <v>0</v>
      </c>
      <c r="BH117" s="199">
        <f t="shared" si="17"/>
        <v>0</v>
      </c>
      <c r="BI117" s="199">
        <f t="shared" si="18"/>
        <v>0</v>
      </c>
      <c r="BJ117" s="18" t="s">
        <v>79</v>
      </c>
      <c r="BK117" s="199">
        <f t="shared" si="19"/>
        <v>0</v>
      </c>
      <c r="BL117" s="18" t="s">
        <v>532</v>
      </c>
      <c r="BM117" s="198" t="s">
        <v>249</v>
      </c>
    </row>
    <row r="118" spans="2:65" s="1" customFormat="1" ht="16.5" customHeight="1">
      <c r="B118" s="35"/>
      <c r="C118" s="187" t="s">
        <v>8</v>
      </c>
      <c r="D118" s="187" t="s">
        <v>170</v>
      </c>
      <c r="E118" s="188" t="s">
        <v>1310</v>
      </c>
      <c r="F118" s="189" t="s">
        <v>1311</v>
      </c>
      <c r="G118" s="190" t="s">
        <v>307</v>
      </c>
      <c r="H118" s="191">
        <v>5</v>
      </c>
      <c r="I118" s="192"/>
      <c r="J118" s="193">
        <f t="shared" si="10"/>
        <v>0</v>
      </c>
      <c r="K118" s="189" t="s">
        <v>21</v>
      </c>
      <c r="L118" s="39"/>
      <c r="M118" s="194" t="s">
        <v>21</v>
      </c>
      <c r="N118" s="195" t="s">
        <v>44</v>
      </c>
      <c r="O118" s="64"/>
      <c r="P118" s="196">
        <f t="shared" si="11"/>
        <v>0</v>
      </c>
      <c r="Q118" s="196">
        <v>0</v>
      </c>
      <c r="R118" s="196">
        <f t="shared" si="12"/>
        <v>0</v>
      </c>
      <c r="S118" s="196">
        <v>0</v>
      </c>
      <c r="T118" s="197">
        <f t="shared" si="13"/>
        <v>0</v>
      </c>
      <c r="AR118" s="198" t="s">
        <v>532</v>
      </c>
      <c r="AT118" s="198" t="s">
        <v>170</v>
      </c>
      <c r="AU118" s="198" t="s">
        <v>81</v>
      </c>
      <c r="AY118" s="18" t="s">
        <v>168</v>
      </c>
      <c r="BE118" s="199">
        <f t="shared" si="14"/>
        <v>0</v>
      </c>
      <c r="BF118" s="199">
        <f t="shared" si="15"/>
        <v>0</v>
      </c>
      <c r="BG118" s="199">
        <f t="shared" si="16"/>
        <v>0</v>
      </c>
      <c r="BH118" s="199">
        <f t="shared" si="17"/>
        <v>0</v>
      </c>
      <c r="BI118" s="199">
        <f t="shared" si="18"/>
        <v>0</v>
      </c>
      <c r="BJ118" s="18" t="s">
        <v>79</v>
      </c>
      <c r="BK118" s="199">
        <f t="shared" si="19"/>
        <v>0</v>
      </c>
      <c r="BL118" s="18" t="s">
        <v>532</v>
      </c>
      <c r="BM118" s="198" t="s">
        <v>357</v>
      </c>
    </row>
    <row r="119" spans="2:65" s="1" customFormat="1" ht="16.5" customHeight="1">
      <c r="B119" s="35"/>
      <c r="C119" s="187" t="s">
        <v>263</v>
      </c>
      <c r="D119" s="187" t="s">
        <v>170</v>
      </c>
      <c r="E119" s="188" t="s">
        <v>1312</v>
      </c>
      <c r="F119" s="189" t="s">
        <v>1313</v>
      </c>
      <c r="G119" s="190" t="s">
        <v>307</v>
      </c>
      <c r="H119" s="191">
        <v>5</v>
      </c>
      <c r="I119" s="192"/>
      <c r="J119" s="193">
        <f t="shared" si="10"/>
        <v>0</v>
      </c>
      <c r="K119" s="189" t="s">
        <v>21</v>
      </c>
      <c r="L119" s="39"/>
      <c r="M119" s="194" t="s">
        <v>21</v>
      </c>
      <c r="N119" s="195" t="s">
        <v>44</v>
      </c>
      <c r="O119" s="64"/>
      <c r="P119" s="196">
        <f t="shared" si="11"/>
        <v>0</v>
      </c>
      <c r="Q119" s="196">
        <v>0</v>
      </c>
      <c r="R119" s="196">
        <f t="shared" si="12"/>
        <v>0</v>
      </c>
      <c r="S119" s="196">
        <v>0</v>
      </c>
      <c r="T119" s="197">
        <f t="shared" si="13"/>
        <v>0</v>
      </c>
      <c r="AR119" s="198" t="s">
        <v>532</v>
      </c>
      <c r="AT119" s="198" t="s">
        <v>170</v>
      </c>
      <c r="AU119" s="198" t="s">
        <v>81</v>
      </c>
      <c r="AY119" s="18" t="s">
        <v>168</v>
      </c>
      <c r="BE119" s="199">
        <f t="shared" si="14"/>
        <v>0</v>
      </c>
      <c r="BF119" s="199">
        <f t="shared" si="15"/>
        <v>0</v>
      </c>
      <c r="BG119" s="199">
        <f t="shared" si="16"/>
        <v>0</v>
      </c>
      <c r="BH119" s="199">
        <f t="shared" si="17"/>
        <v>0</v>
      </c>
      <c r="BI119" s="199">
        <f t="shared" si="18"/>
        <v>0</v>
      </c>
      <c r="BJ119" s="18" t="s">
        <v>79</v>
      </c>
      <c r="BK119" s="199">
        <f t="shared" si="19"/>
        <v>0</v>
      </c>
      <c r="BL119" s="18" t="s">
        <v>532</v>
      </c>
      <c r="BM119" s="198" t="s">
        <v>366</v>
      </c>
    </row>
    <row r="120" spans="2:65" s="1" customFormat="1" ht="16.5" customHeight="1">
      <c r="B120" s="35"/>
      <c r="C120" s="187" t="s">
        <v>269</v>
      </c>
      <c r="D120" s="187" t="s">
        <v>170</v>
      </c>
      <c r="E120" s="188" t="s">
        <v>1314</v>
      </c>
      <c r="F120" s="189" t="s">
        <v>1315</v>
      </c>
      <c r="G120" s="190" t="s">
        <v>307</v>
      </c>
      <c r="H120" s="191">
        <v>5</v>
      </c>
      <c r="I120" s="192"/>
      <c r="J120" s="193">
        <f t="shared" si="10"/>
        <v>0</v>
      </c>
      <c r="K120" s="189" t="s">
        <v>21</v>
      </c>
      <c r="L120" s="39"/>
      <c r="M120" s="194" t="s">
        <v>21</v>
      </c>
      <c r="N120" s="195" t="s">
        <v>44</v>
      </c>
      <c r="O120" s="64"/>
      <c r="P120" s="196">
        <f t="shared" si="11"/>
        <v>0</v>
      </c>
      <c r="Q120" s="196">
        <v>0</v>
      </c>
      <c r="R120" s="196">
        <f t="shared" si="12"/>
        <v>0</v>
      </c>
      <c r="S120" s="196">
        <v>0</v>
      </c>
      <c r="T120" s="197">
        <f t="shared" si="13"/>
        <v>0</v>
      </c>
      <c r="AR120" s="198" t="s">
        <v>532</v>
      </c>
      <c r="AT120" s="198" t="s">
        <v>170</v>
      </c>
      <c r="AU120" s="198" t="s">
        <v>81</v>
      </c>
      <c r="AY120" s="18" t="s">
        <v>168</v>
      </c>
      <c r="BE120" s="199">
        <f t="shared" si="14"/>
        <v>0</v>
      </c>
      <c r="BF120" s="199">
        <f t="shared" si="15"/>
        <v>0</v>
      </c>
      <c r="BG120" s="199">
        <f t="shared" si="16"/>
        <v>0</v>
      </c>
      <c r="BH120" s="199">
        <f t="shared" si="17"/>
        <v>0</v>
      </c>
      <c r="BI120" s="199">
        <f t="shared" si="18"/>
        <v>0</v>
      </c>
      <c r="BJ120" s="18" t="s">
        <v>79</v>
      </c>
      <c r="BK120" s="199">
        <f t="shared" si="19"/>
        <v>0</v>
      </c>
      <c r="BL120" s="18" t="s">
        <v>532</v>
      </c>
      <c r="BM120" s="198" t="s">
        <v>376</v>
      </c>
    </row>
    <row r="121" spans="2:65" s="1" customFormat="1" ht="16.5" customHeight="1">
      <c r="B121" s="35"/>
      <c r="C121" s="187" t="s">
        <v>275</v>
      </c>
      <c r="D121" s="187" t="s">
        <v>170</v>
      </c>
      <c r="E121" s="188" t="s">
        <v>1316</v>
      </c>
      <c r="F121" s="189" t="s">
        <v>1317</v>
      </c>
      <c r="G121" s="190" t="s">
        <v>307</v>
      </c>
      <c r="H121" s="191">
        <v>56</v>
      </c>
      <c r="I121" s="192"/>
      <c r="J121" s="193">
        <f t="shared" si="10"/>
        <v>0</v>
      </c>
      <c r="K121" s="189" t="s">
        <v>21</v>
      </c>
      <c r="L121" s="39"/>
      <c r="M121" s="194" t="s">
        <v>21</v>
      </c>
      <c r="N121" s="195" t="s">
        <v>44</v>
      </c>
      <c r="O121" s="64"/>
      <c r="P121" s="196">
        <f t="shared" si="11"/>
        <v>0</v>
      </c>
      <c r="Q121" s="196">
        <v>0</v>
      </c>
      <c r="R121" s="196">
        <f t="shared" si="12"/>
        <v>0</v>
      </c>
      <c r="S121" s="196">
        <v>0</v>
      </c>
      <c r="T121" s="197">
        <f t="shared" si="13"/>
        <v>0</v>
      </c>
      <c r="AR121" s="198" t="s">
        <v>532</v>
      </c>
      <c r="AT121" s="198" t="s">
        <v>170</v>
      </c>
      <c r="AU121" s="198" t="s">
        <v>81</v>
      </c>
      <c r="AY121" s="18" t="s">
        <v>168</v>
      </c>
      <c r="BE121" s="199">
        <f t="shared" si="14"/>
        <v>0</v>
      </c>
      <c r="BF121" s="199">
        <f t="shared" si="15"/>
        <v>0</v>
      </c>
      <c r="BG121" s="199">
        <f t="shared" si="16"/>
        <v>0</v>
      </c>
      <c r="BH121" s="199">
        <f t="shared" si="17"/>
        <v>0</v>
      </c>
      <c r="BI121" s="199">
        <f t="shared" si="18"/>
        <v>0</v>
      </c>
      <c r="BJ121" s="18" t="s">
        <v>79</v>
      </c>
      <c r="BK121" s="199">
        <f t="shared" si="19"/>
        <v>0</v>
      </c>
      <c r="BL121" s="18" t="s">
        <v>532</v>
      </c>
      <c r="BM121" s="198" t="s">
        <v>386</v>
      </c>
    </row>
    <row r="122" spans="2:65" s="1" customFormat="1" ht="24" customHeight="1">
      <c r="B122" s="35"/>
      <c r="C122" s="187" t="s">
        <v>279</v>
      </c>
      <c r="D122" s="187" t="s">
        <v>170</v>
      </c>
      <c r="E122" s="188" t="s">
        <v>1318</v>
      </c>
      <c r="F122" s="189" t="s">
        <v>1319</v>
      </c>
      <c r="G122" s="190" t="s">
        <v>307</v>
      </c>
      <c r="H122" s="191">
        <v>2</v>
      </c>
      <c r="I122" s="192"/>
      <c r="J122" s="193">
        <f t="shared" si="10"/>
        <v>0</v>
      </c>
      <c r="K122" s="189" t="s">
        <v>21</v>
      </c>
      <c r="L122" s="39"/>
      <c r="M122" s="194" t="s">
        <v>21</v>
      </c>
      <c r="N122" s="195" t="s">
        <v>44</v>
      </c>
      <c r="O122" s="64"/>
      <c r="P122" s="196">
        <f t="shared" si="11"/>
        <v>0</v>
      </c>
      <c r="Q122" s="196">
        <v>0</v>
      </c>
      <c r="R122" s="196">
        <f t="shared" si="12"/>
        <v>0</v>
      </c>
      <c r="S122" s="196">
        <v>0</v>
      </c>
      <c r="T122" s="197">
        <f t="shared" si="13"/>
        <v>0</v>
      </c>
      <c r="AR122" s="198" t="s">
        <v>532</v>
      </c>
      <c r="AT122" s="198" t="s">
        <v>170</v>
      </c>
      <c r="AU122" s="198" t="s">
        <v>81</v>
      </c>
      <c r="AY122" s="18" t="s">
        <v>168</v>
      </c>
      <c r="BE122" s="199">
        <f t="shared" si="14"/>
        <v>0</v>
      </c>
      <c r="BF122" s="199">
        <f t="shared" si="15"/>
        <v>0</v>
      </c>
      <c r="BG122" s="199">
        <f t="shared" si="16"/>
        <v>0</v>
      </c>
      <c r="BH122" s="199">
        <f t="shared" si="17"/>
        <v>0</v>
      </c>
      <c r="BI122" s="199">
        <f t="shared" si="18"/>
        <v>0</v>
      </c>
      <c r="BJ122" s="18" t="s">
        <v>79</v>
      </c>
      <c r="BK122" s="199">
        <f t="shared" si="19"/>
        <v>0</v>
      </c>
      <c r="BL122" s="18" t="s">
        <v>532</v>
      </c>
      <c r="BM122" s="198" t="s">
        <v>398</v>
      </c>
    </row>
    <row r="123" spans="2:65" s="1" customFormat="1" ht="24" customHeight="1">
      <c r="B123" s="35"/>
      <c r="C123" s="187" t="s">
        <v>286</v>
      </c>
      <c r="D123" s="187" t="s">
        <v>170</v>
      </c>
      <c r="E123" s="188" t="s">
        <v>1320</v>
      </c>
      <c r="F123" s="189" t="s">
        <v>1321</v>
      </c>
      <c r="G123" s="190" t="s">
        <v>307</v>
      </c>
      <c r="H123" s="191">
        <v>10</v>
      </c>
      <c r="I123" s="192"/>
      <c r="J123" s="193">
        <f t="shared" si="10"/>
        <v>0</v>
      </c>
      <c r="K123" s="189" t="s">
        <v>21</v>
      </c>
      <c r="L123" s="39"/>
      <c r="M123" s="194" t="s">
        <v>21</v>
      </c>
      <c r="N123" s="195" t="s">
        <v>44</v>
      </c>
      <c r="O123" s="64"/>
      <c r="P123" s="196">
        <f t="shared" si="11"/>
        <v>0</v>
      </c>
      <c r="Q123" s="196">
        <v>0</v>
      </c>
      <c r="R123" s="196">
        <f t="shared" si="12"/>
        <v>0</v>
      </c>
      <c r="S123" s="196">
        <v>0</v>
      </c>
      <c r="T123" s="197">
        <f t="shared" si="13"/>
        <v>0</v>
      </c>
      <c r="AR123" s="198" t="s">
        <v>532</v>
      </c>
      <c r="AT123" s="198" t="s">
        <v>170</v>
      </c>
      <c r="AU123" s="198" t="s">
        <v>81</v>
      </c>
      <c r="AY123" s="18" t="s">
        <v>168</v>
      </c>
      <c r="BE123" s="199">
        <f t="shared" si="14"/>
        <v>0</v>
      </c>
      <c r="BF123" s="199">
        <f t="shared" si="15"/>
        <v>0</v>
      </c>
      <c r="BG123" s="199">
        <f t="shared" si="16"/>
        <v>0</v>
      </c>
      <c r="BH123" s="199">
        <f t="shared" si="17"/>
        <v>0</v>
      </c>
      <c r="BI123" s="199">
        <f t="shared" si="18"/>
        <v>0</v>
      </c>
      <c r="BJ123" s="18" t="s">
        <v>79</v>
      </c>
      <c r="BK123" s="199">
        <f t="shared" si="19"/>
        <v>0</v>
      </c>
      <c r="BL123" s="18" t="s">
        <v>532</v>
      </c>
      <c r="BM123" s="198" t="s">
        <v>408</v>
      </c>
    </row>
    <row r="124" spans="2:63" s="11" customFormat="1" ht="22.9" customHeight="1">
      <c r="B124" s="171"/>
      <c r="C124" s="172"/>
      <c r="D124" s="173" t="s">
        <v>72</v>
      </c>
      <c r="E124" s="185" t="s">
        <v>1322</v>
      </c>
      <c r="F124" s="185" t="s">
        <v>1323</v>
      </c>
      <c r="G124" s="172"/>
      <c r="H124" s="172"/>
      <c r="I124" s="175"/>
      <c r="J124" s="186">
        <f>BK124</f>
        <v>0</v>
      </c>
      <c r="K124" s="172"/>
      <c r="L124" s="177"/>
      <c r="M124" s="178"/>
      <c r="N124" s="179"/>
      <c r="O124" s="179"/>
      <c r="P124" s="180">
        <f>SUM(P125:P134)</f>
        <v>0</v>
      </c>
      <c r="Q124" s="179"/>
      <c r="R124" s="180">
        <f>SUM(R125:R134)</f>
        <v>0</v>
      </c>
      <c r="S124" s="179"/>
      <c r="T124" s="181">
        <f>SUM(T125:T134)</f>
        <v>0</v>
      </c>
      <c r="AR124" s="182" t="s">
        <v>89</v>
      </c>
      <c r="AT124" s="183" t="s">
        <v>72</v>
      </c>
      <c r="AU124" s="183" t="s">
        <v>79</v>
      </c>
      <c r="AY124" s="182" t="s">
        <v>168</v>
      </c>
      <c r="BK124" s="184">
        <f>SUM(BK125:BK134)</f>
        <v>0</v>
      </c>
    </row>
    <row r="125" spans="2:65" s="1" customFormat="1" ht="24" customHeight="1">
      <c r="B125" s="35"/>
      <c r="C125" s="187" t="s">
        <v>7</v>
      </c>
      <c r="D125" s="187" t="s">
        <v>170</v>
      </c>
      <c r="E125" s="188" t="s">
        <v>1324</v>
      </c>
      <c r="F125" s="189" t="s">
        <v>1325</v>
      </c>
      <c r="G125" s="190" t="s">
        <v>307</v>
      </c>
      <c r="H125" s="191">
        <v>2</v>
      </c>
      <c r="I125" s="192"/>
      <c r="J125" s="193">
        <f aca="true" t="shared" si="20" ref="J125:J134">ROUND(I125*H125,2)</f>
        <v>0</v>
      </c>
      <c r="K125" s="189" t="s">
        <v>21</v>
      </c>
      <c r="L125" s="39"/>
      <c r="M125" s="194" t="s">
        <v>21</v>
      </c>
      <c r="N125" s="195" t="s">
        <v>44</v>
      </c>
      <c r="O125" s="64"/>
      <c r="P125" s="196">
        <f aca="true" t="shared" si="21" ref="P125:P134">O125*H125</f>
        <v>0</v>
      </c>
      <c r="Q125" s="196">
        <v>0</v>
      </c>
      <c r="R125" s="196">
        <f aca="true" t="shared" si="22" ref="R125:R134">Q125*H125</f>
        <v>0</v>
      </c>
      <c r="S125" s="196">
        <v>0</v>
      </c>
      <c r="T125" s="197">
        <f aca="true" t="shared" si="23" ref="T125:T134">S125*H125</f>
        <v>0</v>
      </c>
      <c r="AR125" s="198" t="s">
        <v>532</v>
      </c>
      <c r="AT125" s="198" t="s">
        <v>170</v>
      </c>
      <c r="AU125" s="198" t="s">
        <v>81</v>
      </c>
      <c r="AY125" s="18" t="s">
        <v>168</v>
      </c>
      <c r="BE125" s="199">
        <f aca="true" t="shared" si="24" ref="BE125:BE134">IF(N125="základní",J125,0)</f>
        <v>0</v>
      </c>
      <c r="BF125" s="199">
        <f aca="true" t="shared" si="25" ref="BF125:BF134">IF(N125="snížená",J125,0)</f>
        <v>0</v>
      </c>
      <c r="BG125" s="199">
        <f aca="true" t="shared" si="26" ref="BG125:BG134">IF(N125="zákl. přenesená",J125,0)</f>
        <v>0</v>
      </c>
      <c r="BH125" s="199">
        <f aca="true" t="shared" si="27" ref="BH125:BH134">IF(N125="sníž. přenesená",J125,0)</f>
        <v>0</v>
      </c>
      <c r="BI125" s="199">
        <f aca="true" t="shared" si="28" ref="BI125:BI134">IF(N125="nulová",J125,0)</f>
        <v>0</v>
      </c>
      <c r="BJ125" s="18" t="s">
        <v>79</v>
      </c>
      <c r="BK125" s="199">
        <f aca="true" t="shared" si="29" ref="BK125:BK134">ROUND(I125*H125,2)</f>
        <v>0</v>
      </c>
      <c r="BL125" s="18" t="s">
        <v>532</v>
      </c>
      <c r="BM125" s="198" t="s">
        <v>417</v>
      </c>
    </row>
    <row r="126" spans="2:65" s="1" customFormat="1" ht="24" customHeight="1">
      <c r="B126" s="35"/>
      <c r="C126" s="187" t="s">
        <v>299</v>
      </c>
      <c r="D126" s="187" t="s">
        <v>170</v>
      </c>
      <c r="E126" s="188" t="s">
        <v>1326</v>
      </c>
      <c r="F126" s="189" t="s">
        <v>1327</v>
      </c>
      <c r="G126" s="190" t="s">
        <v>307</v>
      </c>
      <c r="H126" s="191">
        <v>4</v>
      </c>
      <c r="I126" s="192"/>
      <c r="J126" s="193">
        <f t="shared" si="20"/>
        <v>0</v>
      </c>
      <c r="K126" s="189" t="s">
        <v>21</v>
      </c>
      <c r="L126" s="39"/>
      <c r="M126" s="194" t="s">
        <v>21</v>
      </c>
      <c r="N126" s="195" t="s">
        <v>44</v>
      </c>
      <c r="O126" s="64"/>
      <c r="P126" s="196">
        <f t="shared" si="21"/>
        <v>0</v>
      </c>
      <c r="Q126" s="196">
        <v>0</v>
      </c>
      <c r="R126" s="196">
        <f t="shared" si="22"/>
        <v>0</v>
      </c>
      <c r="S126" s="196">
        <v>0</v>
      </c>
      <c r="T126" s="197">
        <f t="shared" si="23"/>
        <v>0</v>
      </c>
      <c r="AR126" s="198" t="s">
        <v>532</v>
      </c>
      <c r="AT126" s="198" t="s">
        <v>170</v>
      </c>
      <c r="AU126" s="198" t="s">
        <v>81</v>
      </c>
      <c r="AY126" s="18" t="s">
        <v>168</v>
      </c>
      <c r="BE126" s="199">
        <f t="shared" si="24"/>
        <v>0</v>
      </c>
      <c r="BF126" s="199">
        <f t="shared" si="25"/>
        <v>0</v>
      </c>
      <c r="BG126" s="199">
        <f t="shared" si="26"/>
        <v>0</v>
      </c>
      <c r="BH126" s="199">
        <f t="shared" si="27"/>
        <v>0</v>
      </c>
      <c r="BI126" s="199">
        <f t="shared" si="28"/>
        <v>0</v>
      </c>
      <c r="BJ126" s="18" t="s">
        <v>79</v>
      </c>
      <c r="BK126" s="199">
        <f t="shared" si="29"/>
        <v>0</v>
      </c>
      <c r="BL126" s="18" t="s">
        <v>532</v>
      </c>
      <c r="BM126" s="198" t="s">
        <v>429</v>
      </c>
    </row>
    <row r="127" spans="2:65" s="1" customFormat="1" ht="16.5" customHeight="1">
      <c r="B127" s="35"/>
      <c r="C127" s="187" t="s">
        <v>304</v>
      </c>
      <c r="D127" s="187" t="s">
        <v>170</v>
      </c>
      <c r="E127" s="188" t="s">
        <v>1328</v>
      </c>
      <c r="F127" s="189" t="s">
        <v>1329</v>
      </c>
      <c r="G127" s="190" t="s">
        <v>307</v>
      </c>
      <c r="H127" s="191">
        <v>2</v>
      </c>
      <c r="I127" s="192"/>
      <c r="J127" s="193">
        <f t="shared" si="20"/>
        <v>0</v>
      </c>
      <c r="K127" s="189" t="s">
        <v>21</v>
      </c>
      <c r="L127" s="39"/>
      <c r="M127" s="194" t="s">
        <v>21</v>
      </c>
      <c r="N127" s="195" t="s">
        <v>44</v>
      </c>
      <c r="O127" s="64"/>
      <c r="P127" s="196">
        <f t="shared" si="21"/>
        <v>0</v>
      </c>
      <c r="Q127" s="196">
        <v>0</v>
      </c>
      <c r="R127" s="196">
        <f t="shared" si="22"/>
        <v>0</v>
      </c>
      <c r="S127" s="196">
        <v>0</v>
      </c>
      <c r="T127" s="197">
        <f t="shared" si="23"/>
        <v>0</v>
      </c>
      <c r="AR127" s="198" t="s">
        <v>532</v>
      </c>
      <c r="AT127" s="198" t="s">
        <v>170</v>
      </c>
      <c r="AU127" s="198" t="s">
        <v>81</v>
      </c>
      <c r="AY127" s="18" t="s">
        <v>168</v>
      </c>
      <c r="BE127" s="199">
        <f t="shared" si="24"/>
        <v>0</v>
      </c>
      <c r="BF127" s="199">
        <f t="shared" si="25"/>
        <v>0</v>
      </c>
      <c r="BG127" s="199">
        <f t="shared" si="26"/>
        <v>0</v>
      </c>
      <c r="BH127" s="199">
        <f t="shared" si="27"/>
        <v>0</v>
      </c>
      <c r="BI127" s="199">
        <f t="shared" si="28"/>
        <v>0</v>
      </c>
      <c r="BJ127" s="18" t="s">
        <v>79</v>
      </c>
      <c r="BK127" s="199">
        <f t="shared" si="29"/>
        <v>0</v>
      </c>
      <c r="BL127" s="18" t="s">
        <v>532</v>
      </c>
      <c r="BM127" s="198" t="s">
        <v>444</v>
      </c>
    </row>
    <row r="128" spans="2:65" s="1" customFormat="1" ht="24" customHeight="1">
      <c r="B128" s="35"/>
      <c r="C128" s="187" t="s">
        <v>312</v>
      </c>
      <c r="D128" s="187" t="s">
        <v>170</v>
      </c>
      <c r="E128" s="188" t="s">
        <v>1330</v>
      </c>
      <c r="F128" s="189" t="s">
        <v>1331</v>
      </c>
      <c r="G128" s="190" t="s">
        <v>307</v>
      </c>
      <c r="H128" s="191">
        <v>2</v>
      </c>
      <c r="I128" s="192"/>
      <c r="J128" s="193">
        <f t="shared" si="20"/>
        <v>0</v>
      </c>
      <c r="K128" s="189" t="s">
        <v>21</v>
      </c>
      <c r="L128" s="39"/>
      <c r="M128" s="194" t="s">
        <v>21</v>
      </c>
      <c r="N128" s="195" t="s">
        <v>44</v>
      </c>
      <c r="O128" s="64"/>
      <c r="P128" s="196">
        <f t="shared" si="21"/>
        <v>0</v>
      </c>
      <c r="Q128" s="196">
        <v>0</v>
      </c>
      <c r="R128" s="196">
        <f t="shared" si="22"/>
        <v>0</v>
      </c>
      <c r="S128" s="196">
        <v>0</v>
      </c>
      <c r="T128" s="197">
        <f t="shared" si="23"/>
        <v>0</v>
      </c>
      <c r="AR128" s="198" t="s">
        <v>532</v>
      </c>
      <c r="AT128" s="198" t="s">
        <v>170</v>
      </c>
      <c r="AU128" s="198" t="s">
        <v>81</v>
      </c>
      <c r="AY128" s="18" t="s">
        <v>168</v>
      </c>
      <c r="BE128" s="199">
        <f t="shared" si="24"/>
        <v>0</v>
      </c>
      <c r="BF128" s="199">
        <f t="shared" si="25"/>
        <v>0</v>
      </c>
      <c r="BG128" s="199">
        <f t="shared" si="26"/>
        <v>0</v>
      </c>
      <c r="BH128" s="199">
        <f t="shared" si="27"/>
        <v>0</v>
      </c>
      <c r="BI128" s="199">
        <f t="shared" si="28"/>
        <v>0</v>
      </c>
      <c r="BJ128" s="18" t="s">
        <v>79</v>
      </c>
      <c r="BK128" s="199">
        <f t="shared" si="29"/>
        <v>0</v>
      </c>
      <c r="BL128" s="18" t="s">
        <v>532</v>
      </c>
      <c r="BM128" s="198" t="s">
        <v>456</v>
      </c>
    </row>
    <row r="129" spans="2:65" s="1" customFormat="1" ht="24" customHeight="1">
      <c r="B129" s="35"/>
      <c r="C129" s="187" t="s">
        <v>317</v>
      </c>
      <c r="D129" s="187" t="s">
        <v>170</v>
      </c>
      <c r="E129" s="188" t="s">
        <v>1332</v>
      </c>
      <c r="F129" s="189" t="s">
        <v>1333</v>
      </c>
      <c r="G129" s="190" t="s">
        <v>307</v>
      </c>
      <c r="H129" s="191">
        <v>25</v>
      </c>
      <c r="I129" s="192"/>
      <c r="J129" s="193">
        <f t="shared" si="20"/>
        <v>0</v>
      </c>
      <c r="K129" s="189" t="s">
        <v>21</v>
      </c>
      <c r="L129" s="39"/>
      <c r="M129" s="194" t="s">
        <v>21</v>
      </c>
      <c r="N129" s="195" t="s">
        <v>44</v>
      </c>
      <c r="O129" s="64"/>
      <c r="P129" s="196">
        <f t="shared" si="21"/>
        <v>0</v>
      </c>
      <c r="Q129" s="196">
        <v>0</v>
      </c>
      <c r="R129" s="196">
        <f t="shared" si="22"/>
        <v>0</v>
      </c>
      <c r="S129" s="196">
        <v>0</v>
      </c>
      <c r="T129" s="197">
        <f t="shared" si="23"/>
        <v>0</v>
      </c>
      <c r="AR129" s="198" t="s">
        <v>532</v>
      </c>
      <c r="AT129" s="198" t="s">
        <v>170</v>
      </c>
      <c r="AU129" s="198" t="s">
        <v>81</v>
      </c>
      <c r="AY129" s="18" t="s">
        <v>168</v>
      </c>
      <c r="BE129" s="199">
        <f t="shared" si="24"/>
        <v>0</v>
      </c>
      <c r="BF129" s="199">
        <f t="shared" si="25"/>
        <v>0</v>
      </c>
      <c r="BG129" s="199">
        <f t="shared" si="26"/>
        <v>0</v>
      </c>
      <c r="BH129" s="199">
        <f t="shared" si="27"/>
        <v>0</v>
      </c>
      <c r="BI129" s="199">
        <f t="shared" si="28"/>
        <v>0</v>
      </c>
      <c r="BJ129" s="18" t="s">
        <v>79</v>
      </c>
      <c r="BK129" s="199">
        <f t="shared" si="29"/>
        <v>0</v>
      </c>
      <c r="BL129" s="18" t="s">
        <v>532</v>
      </c>
      <c r="BM129" s="198" t="s">
        <v>470</v>
      </c>
    </row>
    <row r="130" spans="2:65" s="1" customFormat="1" ht="24" customHeight="1">
      <c r="B130" s="35"/>
      <c r="C130" s="187" t="s">
        <v>323</v>
      </c>
      <c r="D130" s="187" t="s">
        <v>170</v>
      </c>
      <c r="E130" s="188" t="s">
        <v>1334</v>
      </c>
      <c r="F130" s="189" t="s">
        <v>1335</v>
      </c>
      <c r="G130" s="190" t="s">
        <v>307</v>
      </c>
      <c r="H130" s="191">
        <v>30</v>
      </c>
      <c r="I130" s="192"/>
      <c r="J130" s="193">
        <f t="shared" si="20"/>
        <v>0</v>
      </c>
      <c r="K130" s="189" t="s">
        <v>21</v>
      </c>
      <c r="L130" s="39"/>
      <c r="M130" s="194" t="s">
        <v>21</v>
      </c>
      <c r="N130" s="195" t="s">
        <v>44</v>
      </c>
      <c r="O130" s="64"/>
      <c r="P130" s="196">
        <f t="shared" si="21"/>
        <v>0</v>
      </c>
      <c r="Q130" s="196">
        <v>0</v>
      </c>
      <c r="R130" s="196">
        <f t="shared" si="22"/>
        <v>0</v>
      </c>
      <c r="S130" s="196">
        <v>0</v>
      </c>
      <c r="T130" s="197">
        <f t="shared" si="23"/>
        <v>0</v>
      </c>
      <c r="AR130" s="198" t="s">
        <v>532</v>
      </c>
      <c r="AT130" s="198" t="s">
        <v>170</v>
      </c>
      <c r="AU130" s="198" t="s">
        <v>81</v>
      </c>
      <c r="AY130" s="18" t="s">
        <v>168</v>
      </c>
      <c r="BE130" s="199">
        <f t="shared" si="24"/>
        <v>0</v>
      </c>
      <c r="BF130" s="199">
        <f t="shared" si="25"/>
        <v>0</v>
      </c>
      <c r="BG130" s="199">
        <f t="shared" si="26"/>
        <v>0</v>
      </c>
      <c r="BH130" s="199">
        <f t="shared" si="27"/>
        <v>0</v>
      </c>
      <c r="BI130" s="199">
        <f t="shared" si="28"/>
        <v>0</v>
      </c>
      <c r="BJ130" s="18" t="s">
        <v>79</v>
      </c>
      <c r="BK130" s="199">
        <f t="shared" si="29"/>
        <v>0</v>
      </c>
      <c r="BL130" s="18" t="s">
        <v>532</v>
      </c>
      <c r="BM130" s="198" t="s">
        <v>480</v>
      </c>
    </row>
    <row r="131" spans="2:65" s="1" customFormat="1" ht="24" customHeight="1">
      <c r="B131" s="35"/>
      <c r="C131" s="187" t="s">
        <v>329</v>
      </c>
      <c r="D131" s="187" t="s">
        <v>170</v>
      </c>
      <c r="E131" s="188" t="s">
        <v>1336</v>
      </c>
      <c r="F131" s="189" t="s">
        <v>1337</v>
      </c>
      <c r="G131" s="190" t="s">
        <v>307</v>
      </c>
      <c r="H131" s="191">
        <v>99</v>
      </c>
      <c r="I131" s="192"/>
      <c r="J131" s="193">
        <f t="shared" si="20"/>
        <v>0</v>
      </c>
      <c r="K131" s="189" t="s">
        <v>21</v>
      </c>
      <c r="L131" s="39"/>
      <c r="M131" s="194" t="s">
        <v>21</v>
      </c>
      <c r="N131" s="195" t="s">
        <v>44</v>
      </c>
      <c r="O131" s="64"/>
      <c r="P131" s="196">
        <f t="shared" si="21"/>
        <v>0</v>
      </c>
      <c r="Q131" s="196">
        <v>0</v>
      </c>
      <c r="R131" s="196">
        <f t="shared" si="22"/>
        <v>0</v>
      </c>
      <c r="S131" s="196">
        <v>0</v>
      </c>
      <c r="T131" s="197">
        <f t="shared" si="23"/>
        <v>0</v>
      </c>
      <c r="AR131" s="198" t="s">
        <v>532</v>
      </c>
      <c r="AT131" s="198" t="s">
        <v>170</v>
      </c>
      <c r="AU131" s="198" t="s">
        <v>81</v>
      </c>
      <c r="AY131" s="18" t="s">
        <v>168</v>
      </c>
      <c r="BE131" s="199">
        <f t="shared" si="24"/>
        <v>0</v>
      </c>
      <c r="BF131" s="199">
        <f t="shared" si="25"/>
        <v>0</v>
      </c>
      <c r="BG131" s="199">
        <f t="shared" si="26"/>
        <v>0</v>
      </c>
      <c r="BH131" s="199">
        <f t="shared" si="27"/>
        <v>0</v>
      </c>
      <c r="BI131" s="199">
        <f t="shared" si="28"/>
        <v>0</v>
      </c>
      <c r="BJ131" s="18" t="s">
        <v>79</v>
      </c>
      <c r="BK131" s="199">
        <f t="shared" si="29"/>
        <v>0</v>
      </c>
      <c r="BL131" s="18" t="s">
        <v>532</v>
      </c>
      <c r="BM131" s="198" t="s">
        <v>489</v>
      </c>
    </row>
    <row r="132" spans="2:65" s="1" customFormat="1" ht="24" customHeight="1">
      <c r="B132" s="35"/>
      <c r="C132" s="187" t="s">
        <v>335</v>
      </c>
      <c r="D132" s="187" t="s">
        <v>170</v>
      </c>
      <c r="E132" s="188" t="s">
        <v>1338</v>
      </c>
      <c r="F132" s="189" t="s">
        <v>1339</v>
      </c>
      <c r="G132" s="190" t="s">
        <v>307</v>
      </c>
      <c r="H132" s="191">
        <v>5</v>
      </c>
      <c r="I132" s="192"/>
      <c r="J132" s="193">
        <f t="shared" si="20"/>
        <v>0</v>
      </c>
      <c r="K132" s="189" t="s">
        <v>21</v>
      </c>
      <c r="L132" s="39"/>
      <c r="M132" s="194" t="s">
        <v>21</v>
      </c>
      <c r="N132" s="195" t="s">
        <v>44</v>
      </c>
      <c r="O132" s="64"/>
      <c r="P132" s="196">
        <f t="shared" si="21"/>
        <v>0</v>
      </c>
      <c r="Q132" s="196">
        <v>0</v>
      </c>
      <c r="R132" s="196">
        <f t="shared" si="22"/>
        <v>0</v>
      </c>
      <c r="S132" s="196">
        <v>0</v>
      </c>
      <c r="T132" s="197">
        <f t="shared" si="23"/>
        <v>0</v>
      </c>
      <c r="AR132" s="198" t="s">
        <v>532</v>
      </c>
      <c r="AT132" s="198" t="s">
        <v>170</v>
      </c>
      <c r="AU132" s="198" t="s">
        <v>81</v>
      </c>
      <c r="AY132" s="18" t="s">
        <v>168</v>
      </c>
      <c r="BE132" s="199">
        <f t="shared" si="24"/>
        <v>0</v>
      </c>
      <c r="BF132" s="199">
        <f t="shared" si="25"/>
        <v>0</v>
      </c>
      <c r="BG132" s="199">
        <f t="shared" si="26"/>
        <v>0</v>
      </c>
      <c r="BH132" s="199">
        <f t="shared" si="27"/>
        <v>0</v>
      </c>
      <c r="BI132" s="199">
        <f t="shared" si="28"/>
        <v>0</v>
      </c>
      <c r="BJ132" s="18" t="s">
        <v>79</v>
      </c>
      <c r="BK132" s="199">
        <f t="shared" si="29"/>
        <v>0</v>
      </c>
      <c r="BL132" s="18" t="s">
        <v>532</v>
      </c>
      <c r="BM132" s="198" t="s">
        <v>501</v>
      </c>
    </row>
    <row r="133" spans="2:65" s="1" customFormat="1" ht="16.5" customHeight="1">
      <c r="B133" s="35"/>
      <c r="C133" s="187" t="s">
        <v>340</v>
      </c>
      <c r="D133" s="187" t="s">
        <v>170</v>
      </c>
      <c r="E133" s="188" t="s">
        <v>1340</v>
      </c>
      <c r="F133" s="189" t="s">
        <v>1341</v>
      </c>
      <c r="G133" s="190" t="s">
        <v>307</v>
      </c>
      <c r="H133" s="191">
        <v>155</v>
      </c>
      <c r="I133" s="192"/>
      <c r="J133" s="193">
        <f t="shared" si="20"/>
        <v>0</v>
      </c>
      <c r="K133" s="189" t="s">
        <v>21</v>
      </c>
      <c r="L133" s="39"/>
      <c r="M133" s="194" t="s">
        <v>21</v>
      </c>
      <c r="N133" s="195" t="s">
        <v>44</v>
      </c>
      <c r="O133" s="64"/>
      <c r="P133" s="196">
        <f t="shared" si="21"/>
        <v>0</v>
      </c>
      <c r="Q133" s="196">
        <v>0</v>
      </c>
      <c r="R133" s="196">
        <f t="shared" si="22"/>
        <v>0</v>
      </c>
      <c r="S133" s="196">
        <v>0</v>
      </c>
      <c r="T133" s="197">
        <f t="shared" si="23"/>
        <v>0</v>
      </c>
      <c r="AR133" s="198" t="s">
        <v>532</v>
      </c>
      <c r="AT133" s="198" t="s">
        <v>170</v>
      </c>
      <c r="AU133" s="198" t="s">
        <v>81</v>
      </c>
      <c r="AY133" s="18" t="s">
        <v>168</v>
      </c>
      <c r="BE133" s="199">
        <f t="shared" si="24"/>
        <v>0</v>
      </c>
      <c r="BF133" s="199">
        <f t="shared" si="25"/>
        <v>0</v>
      </c>
      <c r="BG133" s="199">
        <f t="shared" si="26"/>
        <v>0</v>
      </c>
      <c r="BH133" s="199">
        <f t="shared" si="27"/>
        <v>0</v>
      </c>
      <c r="BI133" s="199">
        <f t="shared" si="28"/>
        <v>0</v>
      </c>
      <c r="BJ133" s="18" t="s">
        <v>79</v>
      </c>
      <c r="BK133" s="199">
        <f t="shared" si="29"/>
        <v>0</v>
      </c>
      <c r="BL133" s="18" t="s">
        <v>532</v>
      </c>
      <c r="BM133" s="198" t="s">
        <v>511</v>
      </c>
    </row>
    <row r="134" spans="2:65" s="1" customFormat="1" ht="16.5" customHeight="1">
      <c r="B134" s="35"/>
      <c r="C134" s="187" t="s">
        <v>249</v>
      </c>
      <c r="D134" s="187" t="s">
        <v>170</v>
      </c>
      <c r="E134" s="188" t="s">
        <v>1342</v>
      </c>
      <c r="F134" s="189" t="s">
        <v>1343</v>
      </c>
      <c r="G134" s="190" t="s">
        <v>307</v>
      </c>
      <c r="H134" s="191">
        <v>125</v>
      </c>
      <c r="I134" s="192"/>
      <c r="J134" s="193">
        <f t="shared" si="20"/>
        <v>0</v>
      </c>
      <c r="K134" s="189" t="s">
        <v>21</v>
      </c>
      <c r="L134" s="39"/>
      <c r="M134" s="194" t="s">
        <v>21</v>
      </c>
      <c r="N134" s="195" t="s">
        <v>44</v>
      </c>
      <c r="O134" s="64"/>
      <c r="P134" s="196">
        <f t="shared" si="21"/>
        <v>0</v>
      </c>
      <c r="Q134" s="196">
        <v>0</v>
      </c>
      <c r="R134" s="196">
        <f t="shared" si="22"/>
        <v>0</v>
      </c>
      <c r="S134" s="196">
        <v>0</v>
      </c>
      <c r="T134" s="197">
        <f t="shared" si="23"/>
        <v>0</v>
      </c>
      <c r="AR134" s="198" t="s">
        <v>532</v>
      </c>
      <c r="AT134" s="198" t="s">
        <v>170</v>
      </c>
      <c r="AU134" s="198" t="s">
        <v>81</v>
      </c>
      <c r="AY134" s="18" t="s">
        <v>168</v>
      </c>
      <c r="BE134" s="199">
        <f t="shared" si="24"/>
        <v>0</v>
      </c>
      <c r="BF134" s="199">
        <f t="shared" si="25"/>
        <v>0</v>
      </c>
      <c r="BG134" s="199">
        <f t="shared" si="26"/>
        <v>0</v>
      </c>
      <c r="BH134" s="199">
        <f t="shared" si="27"/>
        <v>0</v>
      </c>
      <c r="BI134" s="199">
        <f t="shared" si="28"/>
        <v>0</v>
      </c>
      <c r="BJ134" s="18" t="s">
        <v>79</v>
      </c>
      <c r="BK134" s="199">
        <f t="shared" si="29"/>
        <v>0</v>
      </c>
      <c r="BL134" s="18" t="s">
        <v>532</v>
      </c>
      <c r="BM134" s="198" t="s">
        <v>523</v>
      </c>
    </row>
    <row r="135" spans="2:63" s="11" customFormat="1" ht="22.9" customHeight="1">
      <c r="B135" s="171"/>
      <c r="C135" s="172"/>
      <c r="D135" s="173" t="s">
        <v>72</v>
      </c>
      <c r="E135" s="185" t="s">
        <v>1344</v>
      </c>
      <c r="F135" s="185" t="s">
        <v>1345</v>
      </c>
      <c r="G135" s="172"/>
      <c r="H135" s="172"/>
      <c r="I135" s="175"/>
      <c r="J135" s="186">
        <f>BK135</f>
        <v>0</v>
      </c>
      <c r="K135" s="172"/>
      <c r="L135" s="177"/>
      <c r="M135" s="178"/>
      <c r="N135" s="179"/>
      <c r="O135" s="179"/>
      <c r="P135" s="180">
        <f>SUM(P136:P160)</f>
        <v>0</v>
      </c>
      <c r="Q135" s="179"/>
      <c r="R135" s="180">
        <f>SUM(R136:R160)</f>
        <v>0</v>
      </c>
      <c r="S135" s="179"/>
      <c r="T135" s="181">
        <f>SUM(T136:T160)</f>
        <v>0</v>
      </c>
      <c r="AR135" s="182" t="s">
        <v>89</v>
      </c>
      <c r="AT135" s="183" t="s">
        <v>72</v>
      </c>
      <c r="AU135" s="183" t="s">
        <v>79</v>
      </c>
      <c r="AY135" s="182" t="s">
        <v>168</v>
      </c>
      <c r="BK135" s="184">
        <f>SUM(BK136:BK160)</f>
        <v>0</v>
      </c>
    </row>
    <row r="136" spans="2:65" s="1" customFormat="1" ht="36" customHeight="1">
      <c r="B136" s="35"/>
      <c r="C136" s="187" t="s">
        <v>351</v>
      </c>
      <c r="D136" s="187" t="s">
        <v>170</v>
      </c>
      <c r="E136" s="188" t="s">
        <v>1346</v>
      </c>
      <c r="F136" s="189" t="s">
        <v>1347</v>
      </c>
      <c r="G136" s="190" t="s">
        <v>121</v>
      </c>
      <c r="H136" s="191">
        <v>90</v>
      </c>
      <c r="I136" s="192"/>
      <c r="J136" s="193">
        <f aca="true" t="shared" si="30" ref="J136:J160">ROUND(I136*H136,2)</f>
        <v>0</v>
      </c>
      <c r="K136" s="189" t="s">
        <v>21</v>
      </c>
      <c r="L136" s="39"/>
      <c r="M136" s="194" t="s">
        <v>21</v>
      </c>
      <c r="N136" s="195" t="s">
        <v>44</v>
      </c>
      <c r="O136" s="64"/>
      <c r="P136" s="196">
        <f aca="true" t="shared" si="31" ref="P136:P160">O136*H136</f>
        <v>0</v>
      </c>
      <c r="Q136" s="196">
        <v>0</v>
      </c>
      <c r="R136" s="196">
        <f aca="true" t="shared" si="32" ref="R136:R160">Q136*H136</f>
        <v>0</v>
      </c>
      <c r="S136" s="196">
        <v>0</v>
      </c>
      <c r="T136" s="197">
        <f aca="true" t="shared" si="33" ref="T136:T160">S136*H136</f>
        <v>0</v>
      </c>
      <c r="AR136" s="198" t="s">
        <v>532</v>
      </c>
      <c r="AT136" s="198" t="s">
        <v>170</v>
      </c>
      <c r="AU136" s="198" t="s">
        <v>81</v>
      </c>
      <c r="AY136" s="18" t="s">
        <v>168</v>
      </c>
      <c r="BE136" s="199">
        <f aca="true" t="shared" si="34" ref="BE136:BE160">IF(N136="základní",J136,0)</f>
        <v>0</v>
      </c>
      <c r="BF136" s="199">
        <f aca="true" t="shared" si="35" ref="BF136:BF160">IF(N136="snížená",J136,0)</f>
        <v>0</v>
      </c>
      <c r="BG136" s="199">
        <f aca="true" t="shared" si="36" ref="BG136:BG160">IF(N136="zákl. přenesená",J136,0)</f>
        <v>0</v>
      </c>
      <c r="BH136" s="199">
        <f aca="true" t="shared" si="37" ref="BH136:BH160">IF(N136="sníž. přenesená",J136,0)</f>
        <v>0</v>
      </c>
      <c r="BI136" s="199">
        <f aca="true" t="shared" si="38" ref="BI136:BI160">IF(N136="nulová",J136,0)</f>
        <v>0</v>
      </c>
      <c r="BJ136" s="18" t="s">
        <v>79</v>
      </c>
      <c r="BK136" s="199">
        <f aca="true" t="shared" si="39" ref="BK136:BK160">ROUND(I136*H136,2)</f>
        <v>0</v>
      </c>
      <c r="BL136" s="18" t="s">
        <v>532</v>
      </c>
      <c r="BM136" s="198" t="s">
        <v>532</v>
      </c>
    </row>
    <row r="137" spans="2:65" s="1" customFormat="1" ht="36" customHeight="1">
      <c r="B137" s="35"/>
      <c r="C137" s="187" t="s">
        <v>357</v>
      </c>
      <c r="D137" s="187" t="s">
        <v>170</v>
      </c>
      <c r="E137" s="188" t="s">
        <v>1348</v>
      </c>
      <c r="F137" s="189" t="s">
        <v>1349</v>
      </c>
      <c r="G137" s="190" t="s">
        <v>121</v>
      </c>
      <c r="H137" s="191">
        <v>20</v>
      </c>
      <c r="I137" s="192"/>
      <c r="J137" s="193">
        <f t="shared" si="30"/>
        <v>0</v>
      </c>
      <c r="K137" s="189" t="s">
        <v>21</v>
      </c>
      <c r="L137" s="39"/>
      <c r="M137" s="194" t="s">
        <v>21</v>
      </c>
      <c r="N137" s="195" t="s">
        <v>44</v>
      </c>
      <c r="O137" s="64"/>
      <c r="P137" s="196">
        <f t="shared" si="31"/>
        <v>0</v>
      </c>
      <c r="Q137" s="196">
        <v>0</v>
      </c>
      <c r="R137" s="196">
        <f t="shared" si="32"/>
        <v>0</v>
      </c>
      <c r="S137" s="196">
        <v>0</v>
      </c>
      <c r="T137" s="197">
        <f t="shared" si="33"/>
        <v>0</v>
      </c>
      <c r="AR137" s="198" t="s">
        <v>532</v>
      </c>
      <c r="AT137" s="198" t="s">
        <v>170</v>
      </c>
      <c r="AU137" s="198" t="s">
        <v>81</v>
      </c>
      <c r="AY137" s="18" t="s">
        <v>168</v>
      </c>
      <c r="BE137" s="199">
        <f t="shared" si="34"/>
        <v>0</v>
      </c>
      <c r="BF137" s="199">
        <f t="shared" si="35"/>
        <v>0</v>
      </c>
      <c r="BG137" s="199">
        <f t="shared" si="36"/>
        <v>0</v>
      </c>
      <c r="BH137" s="199">
        <f t="shared" si="37"/>
        <v>0</v>
      </c>
      <c r="BI137" s="199">
        <f t="shared" si="38"/>
        <v>0</v>
      </c>
      <c r="BJ137" s="18" t="s">
        <v>79</v>
      </c>
      <c r="BK137" s="199">
        <f t="shared" si="39"/>
        <v>0</v>
      </c>
      <c r="BL137" s="18" t="s">
        <v>532</v>
      </c>
      <c r="BM137" s="198" t="s">
        <v>543</v>
      </c>
    </row>
    <row r="138" spans="2:65" s="1" customFormat="1" ht="24" customHeight="1">
      <c r="B138" s="35"/>
      <c r="C138" s="187" t="s">
        <v>362</v>
      </c>
      <c r="D138" s="187" t="s">
        <v>170</v>
      </c>
      <c r="E138" s="188" t="s">
        <v>1350</v>
      </c>
      <c r="F138" s="189" t="s">
        <v>1351</v>
      </c>
      <c r="G138" s="190" t="s">
        <v>121</v>
      </c>
      <c r="H138" s="191">
        <v>150</v>
      </c>
      <c r="I138" s="192"/>
      <c r="J138" s="193">
        <f t="shared" si="30"/>
        <v>0</v>
      </c>
      <c r="K138" s="189" t="s">
        <v>21</v>
      </c>
      <c r="L138" s="39"/>
      <c r="M138" s="194" t="s">
        <v>21</v>
      </c>
      <c r="N138" s="195" t="s">
        <v>44</v>
      </c>
      <c r="O138" s="64"/>
      <c r="P138" s="196">
        <f t="shared" si="31"/>
        <v>0</v>
      </c>
      <c r="Q138" s="196">
        <v>0</v>
      </c>
      <c r="R138" s="196">
        <f t="shared" si="32"/>
        <v>0</v>
      </c>
      <c r="S138" s="196">
        <v>0</v>
      </c>
      <c r="T138" s="197">
        <f t="shared" si="33"/>
        <v>0</v>
      </c>
      <c r="AR138" s="198" t="s">
        <v>532</v>
      </c>
      <c r="AT138" s="198" t="s">
        <v>170</v>
      </c>
      <c r="AU138" s="198" t="s">
        <v>81</v>
      </c>
      <c r="AY138" s="18" t="s">
        <v>168</v>
      </c>
      <c r="BE138" s="199">
        <f t="shared" si="34"/>
        <v>0</v>
      </c>
      <c r="BF138" s="199">
        <f t="shared" si="35"/>
        <v>0</v>
      </c>
      <c r="BG138" s="199">
        <f t="shared" si="36"/>
        <v>0</v>
      </c>
      <c r="BH138" s="199">
        <f t="shared" si="37"/>
        <v>0</v>
      </c>
      <c r="BI138" s="199">
        <f t="shared" si="38"/>
        <v>0</v>
      </c>
      <c r="BJ138" s="18" t="s">
        <v>79</v>
      </c>
      <c r="BK138" s="199">
        <f t="shared" si="39"/>
        <v>0</v>
      </c>
      <c r="BL138" s="18" t="s">
        <v>532</v>
      </c>
      <c r="BM138" s="198" t="s">
        <v>554</v>
      </c>
    </row>
    <row r="139" spans="2:65" s="1" customFormat="1" ht="24" customHeight="1">
      <c r="B139" s="35"/>
      <c r="C139" s="187" t="s">
        <v>366</v>
      </c>
      <c r="D139" s="187" t="s">
        <v>170</v>
      </c>
      <c r="E139" s="188" t="s">
        <v>1352</v>
      </c>
      <c r="F139" s="189" t="s">
        <v>1353</v>
      </c>
      <c r="G139" s="190" t="s">
        <v>121</v>
      </c>
      <c r="H139" s="191">
        <v>150</v>
      </c>
      <c r="I139" s="192"/>
      <c r="J139" s="193">
        <f t="shared" si="30"/>
        <v>0</v>
      </c>
      <c r="K139" s="189" t="s">
        <v>21</v>
      </c>
      <c r="L139" s="39"/>
      <c r="M139" s="194" t="s">
        <v>21</v>
      </c>
      <c r="N139" s="195" t="s">
        <v>44</v>
      </c>
      <c r="O139" s="64"/>
      <c r="P139" s="196">
        <f t="shared" si="31"/>
        <v>0</v>
      </c>
      <c r="Q139" s="196">
        <v>0</v>
      </c>
      <c r="R139" s="196">
        <f t="shared" si="32"/>
        <v>0</v>
      </c>
      <c r="S139" s="196">
        <v>0</v>
      </c>
      <c r="T139" s="197">
        <f t="shared" si="33"/>
        <v>0</v>
      </c>
      <c r="AR139" s="198" t="s">
        <v>532</v>
      </c>
      <c r="AT139" s="198" t="s">
        <v>170</v>
      </c>
      <c r="AU139" s="198" t="s">
        <v>81</v>
      </c>
      <c r="AY139" s="18" t="s">
        <v>168</v>
      </c>
      <c r="BE139" s="199">
        <f t="shared" si="34"/>
        <v>0</v>
      </c>
      <c r="BF139" s="199">
        <f t="shared" si="35"/>
        <v>0</v>
      </c>
      <c r="BG139" s="199">
        <f t="shared" si="36"/>
        <v>0</v>
      </c>
      <c r="BH139" s="199">
        <f t="shared" si="37"/>
        <v>0</v>
      </c>
      <c r="BI139" s="199">
        <f t="shared" si="38"/>
        <v>0</v>
      </c>
      <c r="BJ139" s="18" t="s">
        <v>79</v>
      </c>
      <c r="BK139" s="199">
        <f t="shared" si="39"/>
        <v>0</v>
      </c>
      <c r="BL139" s="18" t="s">
        <v>532</v>
      </c>
      <c r="BM139" s="198" t="s">
        <v>566</v>
      </c>
    </row>
    <row r="140" spans="2:65" s="1" customFormat="1" ht="16.5" customHeight="1">
      <c r="B140" s="35"/>
      <c r="C140" s="187" t="s">
        <v>371</v>
      </c>
      <c r="D140" s="187" t="s">
        <v>170</v>
      </c>
      <c r="E140" s="188" t="s">
        <v>1354</v>
      </c>
      <c r="F140" s="189" t="s">
        <v>1355</v>
      </c>
      <c r="G140" s="190" t="s">
        <v>121</v>
      </c>
      <c r="H140" s="191">
        <v>45</v>
      </c>
      <c r="I140" s="192"/>
      <c r="J140" s="193">
        <f t="shared" si="30"/>
        <v>0</v>
      </c>
      <c r="K140" s="189" t="s">
        <v>21</v>
      </c>
      <c r="L140" s="39"/>
      <c r="M140" s="194" t="s">
        <v>21</v>
      </c>
      <c r="N140" s="195" t="s">
        <v>44</v>
      </c>
      <c r="O140" s="64"/>
      <c r="P140" s="196">
        <f t="shared" si="31"/>
        <v>0</v>
      </c>
      <c r="Q140" s="196">
        <v>0</v>
      </c>
      <c r="R140" s="196">
        <f t="shared" si="32"/>
        <v>0</v>
      </c>
      <c r="S140" s="196">
        <v>0</v>
      </c>
      <c r="T140" s="197">
        <f t="shared" si="33"/>
        <v>0</v>
      </c>
      <c r="AR140" s="198" t="s">
        <v>532</v>
      </c>
      <c r="AT140" s="198" t="s">
        <v>170</v>
      </c>
      <c r="AU140" s="198" t="s">
        <v>81</v>
      </c>
      <c r="AY140" s="18" t="s">
        <v>168</v>
      </c>
      <c r="BE140" s="199">
        <f t="shared" si="34"/>
        <v>0</v>
      </c>
      <c r="BF140" s="199">
        <f t="shared" si="35"/>
        <v>0</v>
      </c>
      <c r="BG140" s="199">
        <f t="shared" si="36"/>
        <v>0</v>
      </c>
      <c r="BH140" s="199">
        <f t="shared" si="37"/>
        <v>0</v>
      </c>
      <c r="BI140" s="199">
        <f t="shared" si="38"/>
        <v>0</v>
      </c>
      <c r="BJ140" s="18" t="s">
        <v>79</v>
      </c>
      <c r="BK140" s="199">
        <f t="shared" si="39"/>
        <v>0</v>
      </c>
      <c r="BL140" s="18" t="s">
        <v>532</v>
      </c>
      <c r="BM140" s="198" t="s">
        <v>578</v>
      </c>
    </row>
    <row r="141" spans="2:65" s="1" customFormat="1" ht="16.5" customHeight="1">
      <c r="B141" s="35"/>
      <c r="C141" s="187" t="s">
        <v>376</v>
      </c>
      <c r="D141" s="187" t="s">
        <v>170</v>
      </c>
      <c r="E141" s="188" t="s">
        <v>1356</v>
      </c>
      <c r="F141" s="189" t="s">
        <v>1357</v>
      </c>
      <c r="G141" s="190" t="s">
        <v>121</v>
      </c>
      <c r="H141" s="191">
        <v>30</v>
      </c>
      <c r="I141" s="192"/>
      <c r="J141" s="193">
        <f t="shared" si="30"/>
        <v>0</v>
      </c>
      <c r="K141" s="189" t="s">
        <v>21</v>
      </c>
      <c r="L141" s="39"/>
      <c r="M141" s="194" t="s">
        <v>21</v>
      </c>
      <c r="N141" s="195" t="s">
        <v>44</v>
      </c>
      <c r="O141" s="64"/>
      <c r="P141" s="196">
        <f t="shared" si="31"/>
        <v>0</v>
      </c>
      <c r="Q141" s="196">
        <v>0</v>
      </c>
      <c r="R141" s="196">
        <f t="shared" si="32"/>
        <v>0</v>
      </c>
      <c r="S141" s="196">
        <v>0</v>
      </c>
      <c r="T141" s="197">
        <f t="shared" si="33"/>
        <v>0</v>
      </c>
      <c r="AR141" s="198" t="s">
        <v>532</v>
      </c>
      <c r="AT141" s="198" t="s">
        <v>170</v>
      </c>
      <c r="AU141" s="198" t="s">
        <v>81</v>
      </c>
      <c r="AY141" s="18" t="s">
        <v>168</v>
      </c>
      <c r="BE141" s="199">
        <f t="shared" si="34"/>
        <v>0</v>
      </c>
      <c r="BF141" s="199">
        <f t="shared" si="35"/>
        <v>0</v>
      </c>
      <c r="BG141" s="199">
        <f t="shared" si="36"/>
        <v>0</v>
      </c>
      <c r="BH141" s="199">
        <f t="shared" si="37"/>
        <v>0</v>
      </c>
      <c r="BI141" s="199">
        <f t="shared" si="38"/>
        <v>0</v>
      </c>
      <c r="BJ141" s="18" t="s">
        <v>79</v>
      </c>
      <c r="BK141" s="199">
        <f t="shared" si="39"/>
        <v>0</v>
      </c>
      <c r="BL141" s="18" t="s">
        <v>532</v>
      </c>
      <c r="BM141" s="198" t="s">
        <v>588</v>
      </c>
    </row>
    <row r="142" spans="2:65" s="1" customFormat="1" ht="16.5" customHeight="1">
      <c r="B142" s="35"/>
      <c r="C142" s="187" t="s">
        <v>381</v>
      </c>
      <c r="D142" s="187" t="s">
        <v>170</v>
      </c>
      <c r="E142" s="188" t="s">
        <v>1358</v>
      </c>
      <c r="F142" s="189" t="s">
        <v>1359</v>
      </c>
      <c r="G142" s="190" t="s">
        <v>121</v>
      </c>
      <c r="H142" s="191">
        <v>50</v>
      </c>
      <c r="I142" s="192"/>
      <c r="J142" s="193">
        <f t="shared" si="30"/>
        <v>0</v>
      </c>
      <c r="K142" s="189" t="s">
        <v>21</v>
      </c>
      <c r="L142" s="39"/>
      <c r="M142" s="194" t="s">
        <v>21</v>
      </c>
      <c r="N142" s="195" t="s">
        <v>44</v>
      </c>
      <c r="O142" s="64"/>
      <c r="P142" s="196">
        <f t="shared" si="31"/>
        <v>0</v>
      </c>
      <c r="Q142" s="196">
        <v>0</v>
      </c>
      <c r="R142" s="196">
        <f t="shared" si="32"/>
        <v>0</v>
      </c>
      <c r="S142" s="196">
        <v>0</v>
      </c>
      <c r="T142" s="197">
        <f t="shared" si="33"/>
        <v>0</v>
      </c>
      <c r="AR142" s="198" t="s">
        <v>532</v>
      </c>
      <c r="AT142" s="198" t="s">
        <v>170</v>
      </c>
      <c r="AU142" s="198" t="s">
        <v>81</v>
      </c>
      <c r="AY142" s="18" t="s">
        <v>168</v>
      </c>
      <c r="BE142" s="199">
        <f t="shared" si="34"/>
        <v>0</v>
      </c>
      <c r="BF142" s="199">
        <f t="shared" si="35"/>
        <v>0</v>
      </c>
      <c r="BG142" s="199">
        <f t="shared" si="36"/>
        <v>0</v>
      </c>
      <c r="BH142" s="199">
        <f t="shared" si="37"/>
        <v>0</v>
      </c>
      <c r="BI142" s="199">
        <f t="shared" si="38"/>
        <v>0</v>
      </c>
      <c r="BJ142" s="18" t="s">
        <v>79</v>
      </c>
      <c r="BK142" s="199">
        <f t="shared" si="39"/>
        <v>0</v>
      </c>
      <c r="BL142" s="18" t="s">
        <v>532</v>
      </c>
      <c r="BM142" s="198" t="s">
        <v>601</v>
      </c>
    </row>
    <row r="143" spans="2:65" s="1" customFormat="1" ht="16.5" customHeight="1">
      <c r="B143" s="35"/>
      <c r="C143" s="187" t="s">
        <v>386</v>
      </c>
      <c r="D143" s="187" t="s">
        <v>170</v>
      </c>
      <c r="E143" s="188" t="s">
        <v>1360</v>
      </c>
      <c r="F143" s="189" t="s">
        <v>1361</v>
      </c>
      <c r="G143" s="190" t="s">
        <v>121</v>
      </c>
      <c r="H143" s="191">
        <v>48</v>
      </c>
      <c r="I143" s="192"/>
      <c r="J143" s="193">
        <f t="shared" si="30"/>
        <v>0</v>
      </c>
      <c r="K143" s="189" t="s">
        <v>21</v>
      </c>
      <c r="L143" s="39"/>
      <c r="M143" s="194" t="s">
        <v>21</v>
      </c>
      <c r="N143" s="195" t="s">
        <v>44</v>
      </c>
      <c r="O143" s="64"/>
      <c r="P143" s="196">
        <f t="shared" si="31"/>
        <v>0</v>
      </c>
      <c r="Q143" s="196">
        <v>0</v>
      </c>
      <c r="R143" s="196">
        <f t="shared" si="32"/>
        <v>0</v>
      </c>
      <c r="S143" s="196">
        <v>0</v>
      </c>
      <c r="T143" s="197">
        <f t="shared" si="33"/>
        <v>0</v>
      </c>
      <c r="AR143" s="198" t="s">
        <v>532</v>
      </c>
      <c r="AT143" s="198" t="s">
        <v>170</v>
      </c>
      <c r="AU143" s="198" t="s">
        <v>81</v>
      </c>
      <c r="AY143" s="18" t="s">
        <v>168</v>
      </c>
      <c r="BE143" s="199">
        <f t="shared" si="34"/>
        <v>0</v>
      </c>
      <c r="BF143" s="199">
        <f t="shared" si="35"/>
        <v>0</v>
      </c>
      <c r="BG143" s="199">
        <f t="shared" si="36"/>
        <v>0</v>
      </c>
      <c r="BH143" s="199">
        <f t="shared" si="37"/>
        <v>0</v>
      </c>
      <c r="BI143" s="199">
        <f t="shared" si="38"/>
        <v>0</v>
      </c>
      <c r="BJ143" s="18" t="s">
        <v>79</v>
      </c>
      <c r="BK143" s="199">
        <f t="shared" si="39"/>
        <v>0</v>
      </c>
      <c r="BL143" s="18" t="s">
        <v>532</v>
      </c>
      <c r="BM143" s="198" t="s">
        <v>613</v>
      </c>
    </row>
    <row r="144" spans="2:65" s="1" customFormat="1" ht="16.5" customHeight="1">
      <c r="B144" s="35"/>
      <c r="C144" s="187" t="s">
        <v>392</v>
      </c>
      <c r="D144" s="187" t="s">
        <v>170</v>
      </c>
      <c r="E144" s="188" t="s">
        <v>1362</v>
      </c>
      <c r="F144" s="189" t="s">
        <v>1363</v>
      </c>
      <c r="G144" s="190" t="s">
        <v>121</v>
      </c>
      <c r="H144" s="191">
        <v>48</v>
      </c>
      <c r="I144" s="192"/>
      <c r="J144" s="193">
        <f t="shared" si="30"/>
        <v>0</v>
      </c>
      <c r="K144" s="189" t="s">
        <v>21</v>
      </c>
      <c r="L144" s="39"/>
      <c r="M144" s="194" t="s">
        <v>21</v>
      </c>
      <c r="N144" s="195" t="s">
        <v>44</v>
      </c>
      <c r="O144" s="64"/>
      <c r="P144" s="196">
        <f t="shared" si="31"/>
        <v>0</v>
      </c>
      <c r="Q144" s="196">
        <v>0</v>
      </c>
      <c r="R144" s="196">
        <f t="shared" si="32"/>
        <v>0</v>
      </c>
      <c r="S144" s="196">
        <v>0</v>
      </c>
      <c r="T144" s="197">
        <f t="shared" si="33"/>
        <v>0</v>
      </c>
      <c r="AR144" s="198" t="s">
        <v>532</v>
      </c>
      <c r="AT144" s="198" t="s">
        <v>170</v>
      </c>
      <c r="AU144" s="198" t="s">
        <v>81</v>
      </c>
      <c r="AY144" s="18" t="s">
        <v>168</v>
      </c>
      <c r="BE144" s="199">
        <f t="shared" si="34"/>
        <v>0</v>
      </c>
      <c r="BF144" s="199">
        <f t="shared" si="35"/>
        <v>0</v>
      </c>
      <c r="BG144" s="199">
        <f t="shared" si="36"/>
        <v>0</v>
      </c>
      <c r="BH144" s="199">
        <f t="shared" si="37"/>
        <v>0</v>
      </c>
      <c r="BI144" s="199">
        <f t="shared" si="38"/>
        <v>0</v>
      </c>
      <c r="BJ144" s="18" t="s">
        <v>79</v>
      </c>
      <c r="BK144" s="199">
        <f t="shared" si="39"/>
        <v>0</v>
      </c>
      <c r="BL144" s="18" t="s">
        <v>532</v>
      </c>
      <c r="BM144" s="198" t="s">
        <v>625</v>
      </c>
    </row>
    <row r="145" spans="2:65" s="1" customFormat="1" ht="16.5" customHeight="1">
      <c r="B145" s="35"/>
      <c r="C145" s="187" t="s">
        <v>398</v>
      </c>
      <c r="D145" s="187" t="s">
        <v>170</v>
      </c>
      <c r="E145" s="188" t="s">
        <v>1364</v>
      </c>
      <c r="F145" s="189" t="s">
        <v>1365</v>
      </c>
      <c r="G145" s="190" t="s">
        <v>121</v>
      </c>
      <c r="H145" s="191">
        <v>48</v>
      </c>
      <c r="I145" s="192"/>
      <c r="J145" s="193">
        <f t="shared" si="30"/>
        <v>0</v>
      </c>
      <c r="K145" s="189" t="s">
        <v>21</v>
      </c>
      <c r="L145" s="39"/>
      <c r="M145" s="194" t="s">
        <v>21</v>
      </c>
      <c r="N145" s="195" t="s">
        <v>44</v>
      </c>
      <c r="O145" s="64"/>
      <c r="P145" s="196">
        <f t="shared" si="31"/>
        <v>0</v>
      </c>
      <c r="Q145" s="196">
        <v>0</v>
      </c>
      <c r="R145" s="196">
        <f t="shared" si="32"/>
        <v>0</v>
      </c>
      <c r="S145" s="196">
        <v>0</v>
      </c>
      <c r="T145" s="197">
        <f t="shared" si="33"/>
        <v>0</v>
      </c>
      <c r="AR145" s="198" t="s">
        <v>532</v>
      </c>
      <c r="AT145" s="198" t="s">
        <v>170</v>
      </c>
      <c r="AU145" s="198" t="s">
        <v>81</v>
      </c>
      <c r="AY145" s="18" t="s">
        <v>168</v>
      </c>
      <c r="BE145" s="199">
        <f t="shared" si="34"/>
        <v>0</v>
      </c>
      <c r="BF145" s="199">
        <f t="shared" si="35"/>
        <v>0</v>
      </c>
      <c r="BG145" s="199">
        <f t="shared" si="36"/>
        <v>0</v>
      </c>
      <c r="BH145" s="199">
        <f t="shared" si="37"/>
        <v>0</v>
      </c>
      <c r="BI145" s="199">
        <f t="shared" si="38"/>
        <v>0</v>
      </c>
      <c r="BJ145" s="18" t="s">
        <v>79</v>
      </c>
      <c r="BK145" s="199">
        <f t="shared" si="39"/>
        <v>0</v>
      </c>
      <c r="BL145" s="18" t="s">
        <v>532</v>
      </c>
      <c r="BM145" s="198" t="s">
        <v>639</v>
      </c>
    </row>
    <row r="146" spans="2:65" s="1" customFormat="1" ht="16.5" customHeight="1">
      <c r="B146" s="35"/>
      <c r="C146" s="187" t="s">
        <v>403</v>
      </c>
      <c r="D146" s="187" t="s">
        <v>170</v>
      </c>
      <c r="E146" s="188" t="s">
        <v>1366</v>
      </c>
      <c r="F146" s="189" t="s">
        <v>1367</v>
      </c>
      <c r="G146" s="190" t="s">
        <v>121</v>
      </c>
      <c r="H146" s="191">
        <v>48</v>
      </c>
      <c r="I146" s="192"/>
      <c r="J146" s="193">
        <f t="shared" si="30"/>
        <v>0</v>
      </c>
      <c r="K146" s="189" t="s">
        <v>21</v>
      </c>
      <c r="L146" s="39"/>
      <c r="M146" s="194" t="s">
        <v>21</v>
      </c>
      <c r="N146" s="195" t="s">
        <v>44</v>
      </c>
      <c r="O146" s="64"/>
      <c r="P146" s="196">
        <f t="shared" si="31"/>
        <v>0</v>
      </c>
      <c r="Q146" s="196">
        <v>0</v>
      </c>
      <c r="R146" s="196">
        <f t="shared" si="32"/>
        <v>0</v>
      </c>
      <c r="S146" s="196">
        <v>0</v>
      </c>
      <c r="T146" s="197">
        <f t="shared" si="33"/>
        <v>0</v>
      </c>
      <c r="AR146" s="198" t="s">
        <v>532</v>
      </c>
      <c r="AT146" s="198" t="s">
        <v>170</v>
      </c>
      <c r="AU146" s="198" t="s">
        <v>81</v>
      </c>
      <c r="AY146" s="18" t="s">
        <v>168</v>
      </c>
      <c r="BE146" s="199">
        <f t="shared" si="34"/>
        <v>0</v>
      </c>
      <c r="BF146" s="199">
        <f t="shared" si="35"/>
        <v>0</v>
      </c>
      <c r="BG146" s="199">
        <f t="shared" si="36"/>
        <v>0</v>
      </c>
      <c r="BH146" s="199">
        <f t="shared" si="37"/>
        <v>0</v>
      </c>
      <c r="BI146" s="199">
        <f t="shared" si="38"/>
        <v>0</v>
      </c>
      <c r="BJ146" s="18" t="s">
        <v>79</v>
      </c>
      <c r="BK146" s="199">
        <f t="shared" si="39"/>
        <v>0</v>
      </c>
      <c r="BL146" s="18" t="s">
        <v>532</v>
      </c>
      <c r="BM146" s="198" t="s">
        <v>646</v>
      </c>
    </row>
    <row r="147" spans="2:65" s="1" customFormat="1" ht="16.5" customHeight="1">
      <c r="B147" s="35"/>
      <c r="C147" s="187" t="s">
        <v>408</v>
      </c>
      <c r="D147" s="187" t="s">
        <v>170</v>
      </c>
      <c r="E147" s="188" t="s">
        <v>1368</v>
      </c>
      <c r="F147" s="189" t="s">
        <v>1369</v>
      </c>
      <c r="G147" s="190" t="s">
        <v>121</v>
      </c>
      <c r="H147" s="191">
        <v>126</v>
      </c>
      <c r="I147" s="192"/>
      <c r="J147" s="193">
        <f t="shared" si="30"/>
        <v>0</v>
      </c>
      <c r="K147" s="189" t="s">
        <v>21</v>
      </c>
      <c r="L147" s="39"/>
      <c r="M147" s="194" t="s">
        <v>21</v>
      </c>
      <c r="N147" s="195" t="s">
        <v>44</v>
      </c>
      <c r="O147" s="64"/>
      <c r="P147" s="196">
        <f t="shared" si="31"/>
        <v>0</v>
      </c>
      <c r="Q147" s="196">
        <v>0</v>
      </c>
      <c r="R147" s="196">
        <f t="shared" si="32"/>
        <v>0</v>
      </c>
      <c r="S147" s="196">
        <v>0</v>
      </c>
      <c r="T147" s="197">
        <f t="shared" si="33"/>
        <v>0</v>
      </c>
      <c r="AR147" s="198" t="s">
        <v>532</v>
      </c>
      <c r="AT147" s="198" t="s">
        <v>170</v>
      </c>
      <c r="AU147" s="198" t="s">
        <v>81</v>
      </c>
      <c r="AY147" s="18" t="s">
        <v>168</v>
      </c>
      <c r="BE147" s="199">
        <f t="shared" si="34"/>
        <v>0</v>
      </c>
      <c r="BF147" s="199">
        <f t="shared" si="35"/>
        <v>0</v>
      </c>
      <c r="BG147" s="199">
        <f t="shared" si="36"/>
        <v>0</v>
      </c>
      <c r="BH147" s="199">
        <f t="shared" si="37"/>
        <v>0</v>
      </c>
      <c r="BI147" s="199">
        <f t="shared" si="38"/>
        <v>0</v>
      </c>
      <c r="BJ147" s="18" t="s">
        <v>79</v>
      </c>
      <c r="BK147" s="199">
        <f t="shared" si="39"/>
        <v>0</v>
      </c>
      <c r="BL147" s="18" t="s">
        <v>532</v>
      </c>
      <c r="BM147" s="198" t="s">
        <v>657</v>
      </c>
    </row>
    <row r="148" spans="2:65" s="1" customFormat="1" ht="24" customHeight="1">
      <c r="B148" s="35"/>
      <c r="C148" s="187" t="s">
        <v>122</v>
      </c>
      <c r="D148" s="187" t="s">
        <v>170</v>
      </c>
      <c r="E148" s="188" t="s">
        <v>1370</v>
      </c>
      <c r="F148" s="189" t="s">
        <v>1371</v>
      </c>
      <c r="G148" s="190" t="s">
        <v>121</v>
      </c>
      <c r="H148" s="191">
        <v>306</v>
      </c>
      <c r="I148" s="192"/>
      <c r="J148" s="193">
        <f t="shared" si="30"/>
        <v>0</v>
      </c>
      <c r="K148" s="189" t="s">
        <v>21</v>
      </c>
      <c r="L148" s="39"/>
      <c r="M148" s="194" t="s">
        <v>21</v>
      </c>
      <c r="N148" s="195" t="s">
        <v>44</v>
      </c>
      <c r="O148" s="64"/>
      <c r="P148" s="196">
        <f t="shared" si="31"/>
        <v>0</v>
      </c>
      <c r="Q148" s="196">
        <v>0</v>
      </c>
      <c r="R148" s="196">
        <f t="shared" si="32"/>
        <v>0</v>
      </c>
      <c r="S148" s="196">
        <v>0</v>
      </c>
      <c r="T148" s="197">
        <f t="shared" si="33"/>
        <v>0</v>
      </c>
      <c r="AR148" s="198" t="s">
        <v>532</v>
      </c>
      <c r="AT148" s="198" t="s">
        <v>170</v>
      </c>
      <c r="AU148" s="198" t="s">
        <v>81</v>
      </c>
      <c r="AY148" s="18" t="s">
        <v>168</v>
      </c>
      <c r="BE148" s="199">
        <f t="shared" si="34"/>
        <v>0</v>
      </c>
      <c r="BF148" s="199">
        <f t="shared" si="35"/>
        <v>0</v>
      </c>
      <c r="BG148" s="199">
        <f t="shared" si="36"/>
        <v>0</v>
      </c>
      <c r="BH148" s="199">
        <f t="shared" si="37"/>
        <v>0</v>
      </c>
      <c r="BI148" s="199">
        <f t="shared" si="38"/>
        <v>0</v>
      </c>
      <c r="BJ148" s="18" t="s">
        <v>79</v>
      </c>
      <c r="BK148" s="199">
        <f t="shared" si="39"/>
        <v>0</v>
      </c>
      <c r="BL148" s="18" t="s">
        <v>532</v>
      </c>
      <c r="BM148" s="198" t="s">
        <v>668</v>
      </c>
    </row>
    <row r="149" spans="2:65" s="1" customFormat="1" ht="24" customHeight="1">
      <c r="B149" s="35"/>
      <c r="C149" s="187" t="s">
        <v>417</v>
      </c>
      <c r="D149" s="187" t="s">
        <v>170</v>
      </c>
      <c r="E149" s="188" t="s">
        <v>1372</v>
      </c>
      <c r="F149" s="189" t="s">
        <v>1373</v>
      </c>
      <c r="G149" s="190" t="s">
        <v>121</v>
      </c>
      <c r="H149" s="191">
        <v>212</v>
      </c>
      <c r="I149" s="192"/>
      <c r="J149" s="193">
        <f t="shared" si="30"/>
        <v>0</v>
      </c>
      <c r="K149" s="189" t="s">
        <v>21</v>
      </c>
      <c r="L149" s="39"/>
      <c r="M149" s="194" t="s">
        <v>21</v>
      </c>
      <c r="N149" s="195" t="s">
        <v>44</v>
      </c>
      <c r="O149" s="64"/>
      <c r="P149" s="196">
        <f t="shared" si="31"/>
        <v>0</v>
      </c>
      <c r="Q149" s="196">
        <v>0</v>
      </c>
      <c r="R149" s="196">
        <f t="shared" si="32"/>
        <v>0</v>
      </c>
      <c r="S149" s="196">
        <v>0</v>
      </c>
      <c r="T149" s="197">
        <f t="shared" si="33"/>
        <v>0</v>
      </c>
      <c r="AR149" s="198" t="s">
        <v>532</v>
      </c>
      <c r="AT149" s="198" t="s">
        <v>170</v>
      </c>
      <c r="AU149" s="198" t="s">
        <v>81</v>
      </c>
      <c r="AY149" s="18" t="s">
        <v>168</v>
      </c>
      <c r="BE149" s="199">
        <f t="shared" si="34"/>
        <v>0</v>
      </c>
      <c r="BF149" s="199">
        <f t="shared" si="35"/>
        <v>0</v>
      </c>
      <c r="BG149" s="199">
        <f t="shared" si="36"/>
        <v>0</v>
      </c>
      <c r="BH149" s="199">
        <f t="shared" si="37"/>
        <v>0</v>
      </c>
      <c r="BI149" s="199">
        <f t="shared" si="38"/>
        <v>0</v>
      </c>
      <c r="BJ149" s="18" t="s">
        <v>79</v>
      </c>
      <c r="BK149" s="199">
        <f t="shared" si="39"/>
        <v>0</v>
      </c>
      <c r="BL149" s="18" t="s">
        <v>532</v>
      </c>
      <c r="BM149" s="198" t="s">
        <v>678</v>
      </c>
    </row>
    <row r="150" spans="2:65" s="1" customFormat="1" ht="24" customHeight="1">
      <c r="B150" s="35"/>
      <c r="C150" s="187" t="s">
        <v>422</v>
      </c>
      <c r="D150" s="187" t="s">
        <v>170</v>
      </c>
      <c r="E150" s="188" t="s">
        <v>1374</v>
      </c>
      <c r="F150" s="189" t="s">
        <v>1375</v>
      </c>
      <c r="G150" s="190" t="s">
        <v>121</v>
      </c>
      <c r="H150" s="191">
        <v>2192</v>
      </c>
      <c r="I150" s="192"/>
      <c r="J150" s="193">
        <f t="shared" si="30"/>
        <v>0</v>
      </c>
      <c r="K150" s="189" t="s">
        <v>21</v>
      </c>
      <c r="L150" s="39"/>
      <c r="M150" s="194" t="s">
        <v>21</v>
      </c>
      <c r="N150" s="195" t="s">
        <v>44</v>
      </c>
      <c r="O150" s="64"/>
      <c r="P150" s="196">
        <f t="shared" si="31"/>
        <v>0</v>
      </c>
      <c r="Q150" s="196">
        <v>0</v>
      </c>
      <c r="R150" s="196">
        <f t="shared" si="32"/>
        <v>0</v>
      </c>
      <c r="S150" s="196">
        <v>0</v>
      </c>
      <c r="T150" s="197">
        <f t="shared" si="33"/>
        <v>0</v>
      </c>
      <c r="AR150" s="198" t="s">
        <v>532</v>
      </c>
      <c r="AT150" s="198" t="s">
        <v>170</v>
      </c>
      <c r="AU150" s="198" t="s">
        <v>81</v>
      </c>
      <c r="AY150" s="18" t="s">
        <v>168</v>
      </c>
      <c r="BE150" s="199">
        <f t="shared" si="34"/>
        <v>0</v>
      </c>
      <c r="BF150" s="199">
        <f t="shared" si="35"/>
        <v>0</v>
      </c>
      <c r="BG150" s="199">
        <f t="shared" si="36"/>
        <v>0</v>
      </c>
      <c r="BH150" s="199">
        <f t="shared" si="37"/>
        <v>0</v>
      </c>
      <c r="BI150" s="199">
        <f t="shared" si="38"/>
        <v>0</v>
      </c>
      <c r="BJ150" s="18" t="s">
        <v>79</v>
      </c>
      <c r="BK150" s="199">
        <f t="shared" si="39"/>
        <v>0</v>
      </c>
      <c r="BL150" s="18" t="s">
        <v>532</v>
      </c>
      <c r="BM150" s="198" t="s">
        <v>689</v>
      </c>
    </row>
    <row r="151" spans="2:65" s="1" customFormat="1" ht="24" customHeight="1">
      <c r="B151" s="35"/>
      <c r="C151" s="187" t="s">
        <v>429</v>
      </c>
      <c r="D151" s="187" t="s">
        <v>170</v>
      </c>
      <c r="E151" s="188" t="s">
        <v>1376</v>
      </c>
      <c r="F151" s="189" t="s">
        <v>1377</v>
      </c>
      <c r="G151" s="190" t="s">
        <v>121</v>
      </c>
      <c r="H151" s="191">
        <v>403</v>
      </c>
      <c r="I151" s="192"/>
      <c r="J151" s="193">
        <f t="shared" si="30"/>
        <v>0</v>
      </c>
      <c r="K151" s="189" t="s">
        <v>21</v>
      </c>
      <c r="L151" s="39"/>
      <c r="M151" s="194" t="s">
        <v>21</v>
      </c>
      <c r="N151" s="195" t="s">
        <v>44</v>
      </c>
      <c r="O151" s="64"/>
      <c r="P151" s="196">
        <f t="shared" si="31"/>
        <v>0</v>
      </c>
      <c r="Q151" s="196">
        <v>0</v>
      </c>
      <c r="R151" s="196">
        <f t="shared" si="32"/>
        <v>0</v>
      </c>
      <c r="S151" s="196">
        <v>0</v>
      </c>
      <c r="T151" s="197">
        <f t="shared" si="33"/>
        <v>0</v>
      </c>
      <c r="AR151" s="198" t="s">
        <v>532</v>
      </c>
      <c r="AT151" s="198" t="s">
        <v>170</v>
      </c>
      <c r="AU151" s="198" t="s">
        <v>81</v>
      </c>
      <c r="AY151" s="18" t="s">
        <v>168</v>
      </c>
      <c r="BE151" s="199">
        <f t="shared" si="34"/>
        <v>0</v>
      </c>
      <c r="BF151" s="199">
        <f t="shared" si="35"/>
        <v>0</v>
      </c>
      <c r="BG151" s="199">
        <f t="shared" si="36"/>
        <v>0</v>
      </c>
      <c r="BH151" s="199">
        <f t="shared" si="37"/>
        <v>0</v>
      </c>
      <c r="BI151" s="199">
        <f t="shared" si="38"/>
        <v>0</v>
      </c>
      <c r="BJ151" s="18" t="s">
        <v>79</v>
      </c>
      <c r="BK151" s="199">
        <f t="shared" si="39"/>
        <v>0</v>
      </c>
      <c r="BL151" s="18" t="s">
        <v>532</v>
      </c>
      <c r="BM151" s="198" t="s">
        <v>699</v>
      </c>
    </row>
    <row r="152" spans="2:65" s="1" customFormat="1" ht="24" customHeight="1">
      <c r="B152" s="35"/>
      <c r="C152" s="187" t="s">
        <v>438</v>
      </c>
      <c r="D152" s="187" t="s">
        <v>170</v>
      </c>
      <c r="E152" s="188" t="s">
        <v>1378</v>
      </c>
      <c r="F152" s="189" t="s">
        <v>1379</v>
      </c>
      <c r="G152" s="190" t="s">
        <v>121</v>
      </c>
      <c r="H152" s="191">
        <v>150</v>
      </c>
      <c r="I152" s="192"/>
      <c r="J152" s="193">
        <f t="shared" si="30"/>
        <v>0</v>
      </c>
      <c r="K152" s="189" t="s">
        <v>21</v>
      </c>
      <c r="L152" s="39"/>
      <c r="M152" s="194" t="s">
        <v>21</v>
      </c>
      <c r="N152" s="195" t="s">
        <v>44</v>
      </c>
      <c r="O152" s="64"/>
      <c r="P152" s="196">
        <f t="shared" si="31"/>
        <v>0</v>
      </c>
      <c r="Q152" s="196">
        <v>0</v>
      </c>
      <c r="R152" s="196">
        <f t="shared" si="32"/>
        <v>0</v>
      </c>
      <c r="S152" s="196">
        <v>0</v>
      </c>
      <c r="T152" s="197">
        <f t="shared" si="33"/>
        <v>0</v>
      </c>
      <c r="AR152" s="198" t="s">
        <v>532</v>
      </c>
      <c r="AT152" s="198" t="s">
        <v>170</v>
      </c>
      <c r="AU152" s="198" t="s">
        <v>81</v>
      </c>
      <c r="AY152" s="18" t="s">
        <v>168</v>
      </c>
      <c r="BE152" s="199">
        <f t="shared" si="34"/>
        <v>0</v>
      </c>
      <c r="BF152" s="199">
        <f t="shared" si="35"/>
        <v>0</v>
      </c>
      <c r="BG152" s="199">
        <f t="shared" si="36"/>
        <v>0</v>
      </c>
      <c r="BH152" s="199">
        <f t="shared" si="37"/>
        <v>0</v>
      </c>
      <c r="BI152" s="199">
        <f t="shared" si="38"/>
        <v>0</v>
      </c>
      <c r="BJ152" s="18" t="s">
        <v>79</v>
      </c>
      <c r="BK152" s="199">
        <f t="shared" si="39"/>
        <v>0</v>
      </c>
      <c r="BL152" s="18" t="s">
        <v>532</v>
      </c>
      <c r="BM152" s="198" t="s">
        <v>710</v>
      </c>
    </row>
    <row r="153" spans="2:65" s="1" customFormat="1" ht="24" customHeight="1">
      <c r="B153" s="35"/>
      <c r="C153" s="187" t="s">
        <v>444</v>
      </c>
      <c r="D153" s="187" t="s">
        <v>170</v>
      </c>
      <c r="E153" s="188" t="s">
        <v>1380</v>
      </c>
      <c r="F153" s="189" t="s">
        <v>1381</v>
      </c>
      <c r="G153" s="190" t="s">
        <v>121</v>
      </c>
      <c r="H153" s="191">
        <v>180</v>
      </c>
      <c r="I153" s="192"/>
      <c r="J153" s="193">
        <f t="shared" si="30"/>
        <v>0</v>
      </c>
      <c r="K153" s="189" t="s">
        <v>21</v>
      </c>
      <c r="L153" s="39"/>
      <c r="M153" s="194" t="s">
        <v>21</v>
      </c>
      <c r="N153" s="195" t="s">
        <v>44</v>
      </c>
      <c r="O153" s="64"/>
      <c r="P153" s="196">
        <f t="shared" si="31"/>
        <v>0</v>
      </c>
      <c r="Q153" s="196">
        <v>0</v>
      </c>
      <c r="R153" s="196">
        <f t="shared" si="32"/>
        <v>0</v>
      </c>
      <c r="S153" s="196">
        <v>0</v>
      </c>
      <c r="T153" s="197">
        <f t="shared" si="33"/>
        <v>0</v>
      </c>
      <c r="AR153" s="198" t="s">
        <v>532</v>
      </c>
      <c r="AT153" s="198" t="s">
        <v>170</v>
      </c>
      <c r="AU153" s="198" t="s">
        <v>81</v>
      </c>
      <c r="AY153" s="18" t="s">
        <v>168</v>
      </c>
      <c r="BE153" s="199">
        <f t="shared" si="34"/>
        <v>0</v>
      </c>
      <c r="BF153" s="199">
        <f t="shared" si="35"/>
        <v>0</v>
      </c>
      <c r="BG153" s="199">
        <f t="shared" si="36"/>
        <v>0</v>
      </c>
      <c r="BH153" s="199">
        <f t="shared" si="37"/>
        <v>0</v>
      </c>
      <c r="BI153" s="199">
        <f t="shared" si="38"/>
        <v>0</v>
      </c>
      <c r="BJ153" s="18" t="s">
        <v>79</v>
      </c>
      <c r="BK153" s="199">
        <f t="shared" si="39"/>
        <v>0</v>
      </c>
      <c r="BL153" s="18" t="s">
        <v>532</v>
      </c>
      <c r="BM153" s="198" t="s">
        <v>723</v>
      </c>
    </row>
    <row r="154" spans="2:65" s="1" customFormat="1" ht="16.5" customHeight="1">
      <c r="B154" s="35"/>
      <c r="C154" s="187" t="s">
        <v>451</v>
      </c>
      <c r="D154" s="187" t="s">
        <v>170</v>
      </c>
      <c r="E154" s="188" t="s">
        <v>1382</v>
      </c>
      <c r="F154" s="189" t="s">
        <v>1383</v>
      </c>
      <c r="G154" s="190" t="s">
        <v>307</v>
      </c>
      <c r="H154" s="191">
        <v>360</v>
      </c>
      <c r="I154" s="192"/>
      <c r="J154" s="193">
        <f t="shared" si="30"/>
        <v>0</v>
      </c>
      <c r="K154" s="189" t="s">
        <v>21</v>
      </c>
      <c r="L154" s="39"/>
      <c r="M154" s="194" t="s">
        <v>21</v>
      </c>
      <c r="N154" s="195" t="s">
        <v>44</v>
      </c>
      <c r="O154" s="64"/>
      <c r="P154" s="196">
        <f t="shared" si="31"/>
        <v>0</v>
      </c>
      <c r="Q154" s="196">
        <v>0</v>
      </c>
      <c r="R154" s="196">
        <f t="shared" si="32"/>
        <v>0</v>
      </c>
      <c r="S154" s="196">
        <v>0</v>
      </c>
      <c r="T154" s="197">
        <f t="shared" si="33"/>
        <v>0</v>
      </c>
      <c r="AR154" s="198" t="s">
        <v>532</v>
      </c>
      <c r="AT154" s="198" t="s">
        <v>170</v>
      </c>
      <c r="AU154" s="198" t="s">
        <v>81</v>
      </c>
      <c r="AY154" s="18" t="s">
        <v>168</v>
      </c>
      <c r="BE154" s="199">
        <f t="shared" si="34"/>
        <v>0</v>
      </c>
      <c r="BF154" s="199">
        <f t="shared" si="35"/>
        <v>0</v>
      </c>
      <c r="BG154" s="199">
        <f t="shared" si="36"/>
        <v>0</v>
      </c>
      <c r="BH154" s="199">
        <f t="shared" si="37"/>
        <v>0</v>
      </c>
      <c r="BI154" s="199">
        <f t="shared" si="38"/>
        <v>0</v>
      </c>
      <c r="BJ154" s="18" t="s">
        <v>79</v>
      </c>
      <c r="BK154" s="199">
        <f t="shared" si="39"/>
        <v>0</v>
      </c>
      <c r="BL154" s="18" t="s">
        <v>532</v>
      </c>
      <c r="BM154" s="198" t="s">
        <v>733</v>
      </c>
    </row>
    <row r="155" spans="2:65" s="1" customFormat="1" ht="16.5" customHeight="1">
      <c r="B155" s="35"/>
      <c r="C155" s="187" t="s">
        <v>456</v>
      </c>
      <c r="D155" s="187" t="s">
        <v>170</v>
      </c>
      <c r="E155" s="188" t="s">
        <v>1384</v>
      </c>
      <c r="F155" s="189" t="s">
        <v>1385</v>
      </c>
      <c r="G155" s="190" t="s">
        <v>307</v>
      </c>
      <c r="H155" s="191">
        <v>160</v>
      </c>
      <c r="I155" s="192"/>
      <c r="J155" s="193">
        <f t="shared" si="30"/>
        <v>0</v>
      </c>
      <c r="K155" s="189" t="s">
        <v>21</v>
      </c>
      <c r="L155" s="39"/>
      <c r="M155" s="194" t="s">
        <v>21</v>
      </c>
      <c r="N155" s="195" t="s">
        <v>44</v>
      </c>
      <c r="O155" s="64"/>
      <c r="P155" s="196">
        <f t="shared" si="31"/>
        <v>0</v>
      </c>
      <c r="Q155" s="196">
        <v>0</v>
      </c>
      <c r="R155" s="196">
        <f t="shared" si="32"/>
        <v>0</v>
      </c>
      <c r="S155" s="196">
        <v>0</v>
      </c>
      <c r="T155" s="197">
        <f t="shared" si="33"/>
        <v>0</v>
      </c>
      <c r="AR155" s="198" t="s">
        <v>532</v>
      </c>
      <c r="AT155" s="198" t="s">
        <v>170</v>
      </c>
      <c r="AU155" s="198" t="s">
        <v>81</v>
      </c>
      <c r="AY155" s="18" t="s">
        <v>168</v>
      </c>
      <c r="BE155" s="199">
        <f t="shared" si="34"/>
        <v>0</v>
      </c>
      <c r="BF155" s="199">
        <f t="shared" si="35"/>
        <v>0</v>
      </c>
      <c r="BG155" s="199">
        <f t="shared" si="36"/>
        <v>0</v>
      </c>
      <c r="BH155" s="199">
        <f t="shared" si="37"/>
        <v>0</v>
      </c>
      <c r="BI155" s="199">
        <f t="shared" si="38"/>
        <v>0</v>
      </c>
      <c r="BJ155" s="18" t="s">
        <v>79</v>
      </c>
      <c r="BK155" s="199">
        <f t="shared" si="39"/>
        <v>0</v>
      </c>
      <c r="BL155" s="18" t="s">
        <v>532</v>
      </c>
      <c r="BM155" s="198" t="s">
        <v>743</v>
      </c>
    </row>
    <row r="156" spans="2:65" s="1" customFormat="1" ht="16.5" customHeight="1">
      <c r="B156" s="35"/>
      <c r="C156" s="187" t="s">
        <v>462</v>
      </c>
      <c r="D156" s="187" t="s">
        <v>170</v>
      </c>
      <c r="E156" s="188" t="s">
        <v>1386</v>
      </c>
      <c r="F156" s="189" t="s">
        <v>1387</v>
      </c>
      <c r="G156" s="190" t="s">
        <v>307</v>
      </c>
      <c r="H156" s="191">
        <v>2</v>
      </c>
      <c r="I156" s="192"/>
      <c r="J156" s="193">
        <f t="shared" si="30"/>
        <v>0</v>
      </c>
      <c r="K156" s="189" t="s">
        <v>21</v>
      </c>
      <c r="L156" s="39"/>
      <c r="M156" s="194" t="s">
        <v>21</v>
      </c>
      <c r="N156" s="195" t="s">
        <v>44</v>
      </c>
      <c r="O156" s="64"/>
      <c r="P156" s="196">
        <f t="shared" si="31"/>
        <v>0</v>
      </c>
      <c r="Q156" s="196">
        <v>0</v>
      </c>
      <c r="R156" s="196">
        <f t="shared" si="32"/>
        <v>0</v>
      </c>
      <c r="S156" s="196">
        <v>0</v>
      </c>
      <c r="T156" s="197">
        <f t="shared" si="33"/>
        <v>0</v>
      </c>
      <c r="AR156" s="198" t="s">
        <v>532</v>
      </c>
      <c r="AT156" s="198" t="s">
        <v>170</v>
      </c>
      <c r="AU156" s="198" t="s">
        <v>81</v>
      </c>
      <c r="AY156" s="18" t="s">
        <v>168</v>
      </c>
      <c r="BE156" s="199">
        <f t="shared" si="34"/>
        <v>0</v>
      </c>
      <c r="BF156" s="199">
        <f t="shared" si="35"/>
        <v>0</v>
      </c>
      <c r="BG156" s="199">
        <f t="shared" si="36"/>
        <v>0</v>
      </c>
      <c r="BH156" s="199">
        <f t="shared" si="37"/>
        <v>0</v>
      </c>
      <c r="BI156" s="199">
        <f t="shared" si="38"/>
        <v>0</v>
      </c>
      <c r="BJ156" s="18" t="s">
        <v>79</v>
      </c>
      <c r="BK156" s="199">
        <f t="shared" si="39"/>
        <v>0</v>
      </c>
      <c r="BL156" s="18" t="s">
        <v>532</v>
      </c>
      <c r="BM156" s="198" t="s">
        <v>754</v>
      </c>
    </row>
    <row r="157" spans="2:65" s="1" customFormat="1" ht="16.5" customHeight="1">
      <c r="B157" s="35"/>
      <c r="C157" s="187" t="s">
        <v>470</v>
      </c>
      <c r="D157" s="187" t="s">
        <v>170</v>
      </c>
      <c r="E157" s="188" t="s">
        <v>1388</v>
      </c>
      <c r="F157" s="189" t="s">
        <v>1389</v>
      </c>
      <c r="G157" s="190" t="s">
        <v>307</v>
      </c>
      <c r="H157" s="191">
        <v>2</v>
      </c>
      <c r="I157" s="192"/>
      <c r="J157" s="193">
        <f t="shared" si="30"/>
        <v>0</v>
      </c>
      <c r="K157" s="189" t="s">
        <v>21</v>
      </c>
      <c r="L157" s="39"/>
      <c r="M157" s="194" t="s">
        <v>21</v>
      </c>
      <c r="N157" s="195" t="s">
        <v>44</v>
      </c>
      <c r="O157" s="64"/>
      <c r="P157" s="196">
        <f t="shared" si="31"/>
        <v>0</v>
      </c>
      <c r="Q157" s="196">
        <v>0</v>
      </c>
      <c r="R157" s="196">
        <f t="shared" si="32"/>
        <v>0</v>
      </c>
      <c r="S157" s="196">
        <v>0</v>
      </c>
      <c r="T157" s="197">
        <f t="shared" si="33"/>
        <v>0</v>
      </c>
      <c r="AR157" s="198" t="s">
        <v>532</v>
      </c>
      <c r="AT157" s="198" t="s">
        <v>170</v>
      </c>
      <c r="AU157" s="198" t="s">
        <v>81</v>
      </c>
      <c r="AY157" s="18" t="s">
        <v>168</v>
      </c>
      <c r="BE157" s="199">
        <f t="shared" si="34"/>
        <v>0</v>
      </c>
      <c r="BF157" s="199">
        <f t="shared" si="35"/>
        <v>0</v>
      </c>
      <c r="BG157" s="199">
        <f t="shared" si="36"/>
        <v>0</v>
      </c>
      <c r="BH157" s="199">
        <f t="shared" si="37"/>
        <v>0</v>
      </c>
      <c r="BI157" s="199">
        <f t="shared" si="38"/>
        <v>0</v>
      </c>
      <c r="BJ157" s="18" t="s">
        <v>79</v>
      </c>
      <c r="BK157" s="199">
        <f t="shared" si="39"/>
        <v>0</v>
      </c>
      <c r="BL157" s="18" t="s">
        <v>532</v>
      </c>
      <c r="BM157" s="198" t="s">
        <v>765</v>
      </c>
    </row>
    <row r="158" spans="2:65" s="1" customFormat="1" ht="16.5" customHeight="1">
      <c r="B158" s="35"/>
      <c r="C158" s="187" t="s">
        <v>476</v>
      </c>
      <c r="D158" s="187" t="s">
        <v>170</v>
      </c>
      <c r="E158" s="188" t="s">
        <v>1390</v>
      </c>
      <c r="F158" s="189" t="s">
        <v>1391</v>
      </c>
      <c r="G158" s="190" t="s">
        <v>307</v>
      </c>
      <c r="H158" s="191">
        <v>700</v>
      </c>
      <c r="I158" s="192"/>
      <c r="J158" s="193">
        <f t="shared" si="30"/>
        <v>0</v>
      </c>
      <c r="K158" s="189" t="s">
        <v>21</v>
      </c>
      <c r="L158" s="39"/>
      <c r="M158" s="194" t="s">
        <v>21</v>
      </c>
      <c r="N158" s="195" t="s">
        <v>44</v>
      </c>
      <c r="O158" s="64"/>
      <c r="P158" s="196">
        <f t="shared" si="31"/>
        <v>0</v>
      </c>
      <c r="Q158" s="196">
        <v>0</v>
      </c>
      <c r="R158" s="196">
        <f t="shared" si="32"/>
        <v>0</v>
      </c>
      <c r="S158" s="196">
        <v>0</v>
      </c>
      <c r="T158" s="197">
        <f t="shared" si="33"/>
        <v>0</v>
      </c>
      <c r="AR158" s="198" t="s">
        <v>532</v>
      </c>
      <c r="AT158" s="198" t="s">
        <v>170</v>
      </c>
      <c r="AU158" s="198" t="s">
        <v>81</v>
      </c>
      <c r="AY158" s="18" t="s">
        <v>168</v>
      </c>
      <c r="BE158" s="199">
        <f t="shared" si="34"/>
        <v>0</v>
      </c>
      <c r="BF158" s="199">
        <f t="shared" si="35"/>
        <v>0</v>
      </c>
      <c r="BG158" s="199">
        <f t="shared" si="36"/>
        <v>0</v>
      </c>
      <c r="BH158" s="199">
        <f t="shared" si="37"/>
        <v>0</v>
      </c>
      <c r="BI158" s="199">
        <f t="shared" si="38"/>
        <v>0</v>
      </c>
      <c r="BJ158" s="18" t="s">
        <v>79</v>
      </c>
      <c r="BK158" s="199">
        <f t="shared" si="39"/>
        <v>0</v>
      </c>
      <c r="BL158" s="18" t="s">
        <v>532</v>
      </c>
      <c r="BM158" s="198" t="s">
        <v>779</v>
      </c>
    </row>
    <row r="159" spans="2:65" s="1" customFormat="1" ht="16.5" customHeight="1">
      <c r="B159" s="35"/>
      <c r="C159" s="187" t="s">
        <v>480</v>
      </c>
      <c r="D159" s="187" t="s">
        <v>170</v>
      </c>
      <c r="E159" s="188" t="s">
        <v>1392</v>
      </c>
      <c r="F159" s="189" t="s">
        <v>1393</v>
      </c>
      <c r="G159" s="190" t="s">
        <v>307</v>
      </c>
      <c r="H159" s="191">
        <v>10</v>
      </c>
      <c r="I159" s="192"/>
      <c r="J159" s="193">
        <f t="shared" si="30"/>
        <v>0</v>
      </c>
      <c r="K159" s="189" t="s">
        <v>21</v>
      </c>
      <c r="L159" s="39"/>
      <c r="M159" s="194" t="s">
        <v>21</v>
      </c>
      <c r="N159" s="195" t="s">
        <v>44</v>
      </c>
      <c r="O159" s="64"/>
      <c r="P159" s="196">
        <f t="shared" si="31"/>
        <v>0</v>
      </c>
      <c r="Q159" s="196">
        <v>0</v>
      </c>
      <c r="R159" s="196">
        <f t="shared" si="32"/>
        <v>0</v>
      </c>
      <c r="S159" s="196">
        <v>0</v>
      </c>
      <c r="T159" s="197">
        <f t="shared" si="33"/>
        <v>0</v>
      </c>
      <c r="AR159" s="198" t="s">
        <v>532</v>
      </c>
      <c r="AT159" s="198" t="s">
        <v>170</v>
      </c>
      <c r="AU159" s="198" t="s">
        <v>81</v>
      </c>
      <c r="AY159" s="18" t="s">
        <v>168</v>
      </c>
      <c r="BE159" s="199">
        <f t="shared" si="34"/>
        <v>0</v>
      </c>
      <c r="BF159" s="199">
        <f t="shared" si="35"/>
        <v>0</v>
      </c>
      <c r="BG159" s="199">
        <f t="shared" si="36"/>
        <v>0</v>
      </c>
      <c r="BH159" s="199">
        <f t="shared" si="37"/>
        <v>0</v>
      </c>
      <c r="BI159" s="199">
        <f t="shared" si="38"/>
        <v>0</v>
      </c>
      <c r="BJ159" s="18" t="s">
        <v>79</v>
      </c>
      <c r="BK159" s="199">
        <f t="shared" si="39"/>
        <v>0</v>
      </c>
      <c r="BL159" s="18" t="s">
        <v>532</v>
      </c>
      <c r="BM159" s="198" t="s">
        <v>794</v>
      </c>
    </row>
    <row r="160" spans="2:65" s="1" customFormat="1" ht="16.5" customHeight="1">
      <c r="B160" s="35"/>
      <c r="C160" s="187" t="s">
        <v>484</v>
      </c>
      <c r="D160" s="187" t="s">
        <v>170</v>
      </c>
      <c r="E160" s="188" t="s">
        <v>1394</v>
      </c>
      <c r="F160" s="189" t="s">
        <v>1395</v>
      </c>
      <c r="G160" s="190" t="s">
        <v>307</v>
      </c>
      <c r="H160" s="191">
        <v>5</v>
      </c>
      <c r="I160" s="192"/>
      <c r="J160" s="193">
        <f t="shared" si="30"/>
        <v>0</v>
      </c>
      <c r="K160" s="189" t="s">
        <v>21</v>
      </c>
      <c r="L160" s="39"/>
      <c r="M160" s="194" t="s">
        <v>21</v>
      </c>
      <c r="N160" s="195" t="s">
        <v>44</v>
      </c>
      <c r="O160" s="64"/>
      <c r="P160" s="196">
        <f t="shared" si="31"/>
        <v>0</v>
      </c>
      <c r="Q160" s="196">
        <v>0</v>
      </c>
      <c r="R160" s="196">
        <f t="shared" si="32"/>
        <v>0</v>
      </c>
      <c r="S160" s="196">
        <v>0</v>
      </c>
      <c r="T160" s="197">
        <f t="shared" si="33"/>
        <v>0</v>
      </c>
      <c r="AR160" s="198" t="s">
        <v>532</v>
      </c>
      <c r="AT160" s="198" t="s">
        <v>170</v>
      </c>
      <c r="AU160" s="198" t="s">
        <v>81</v>
      </c>
      <c r="AY160" s="18" t="s">
        <v>168</v>
      </c>
      <c r="BE160" s="199">
        <f t="shared" si="34"/>
        <v>0</v>
      </c>
      <c r="BF160" s="199">
        <f t="shared" si="35"/>
        <v>0</v>
      </c>
      <c r="BG160" s="199">
        <f t="shared" si="36"/>
        <v>0</v>
      </c>
      <c r="BH160" s="199">
        <f t="shared" si="37"/>
        <v>0</v>
      </c>
      <c r="BI160" s="199">
        <f t="shared" si="38"/>
        <v>0</v>
      </c>
      <c r="BJ160" s="18" t="s">
        <v>79</v>
      </c>
      <c r="BK160" s="199">
        <f t="shared" si="39"/>
        <v>0</v>
      </c>
      <c r="BL160" s="18" t="s">
        <v>532</v>
      </c>
      <c r="BM160" s="198" t="s">
        <v>802</v>
      </c>
    </row>
    <row r="161" spans="2:63" s="11" customFormat="1" ht="22.9" customHeight="1">
      <c r="B161" s="171"/>
      <c r="C161" s="172"/>
      <c r="D161" s="173" t="s">
        <v>72</v>
      </c>
      <c r="E161" s="185" t="s">
        <v>1396</v>
      </c>
      <c r="F161" s="185" t="s">
        <v>1397</v>
      </c>
      <c r="G161" s="172"/>
      <c r="H161" s="172"/>
      <c r="I161" s="175"/>
      <c r="J161" s="186">
        <f>BK161</f>
        <v>0</v>
      </c>
      <c r="K161" s="172"/>
      <c r="L161" s="177"/>
      <c r="M161" s="178"/>
      <c r="N161" s="179"/>
      <c r="O161" s="179"/>
      <c r="P161" s="180">
        <f>P162</f>
        <v>0</v>
      </c>
      <c r="Q161" s="179"/>
      <c r="R161" s="180">
        <f>R162</f>
        <v>0</v>
      </c>
      <c r="S161" s="179"/>
      <c r="T161" s="181">
        <f>T162</f>
        <v>0</v>
      </c>
      <c r="AR161" s="182" t="s">
        <v>89</v>
      </c>
      <c r="AT161" s="183" t="s">
        <v>72</v>
      </c>
      <c r="AU161" s="183" t="s">
        <v>79</v>
      </c>
      <c r="AY161" s="182" t="s">
        <v>168</v>
      </c>
      <c r="BK161" s="184">
        <f>BK162</f>
        <v>0</v>
      </c>
    </row>
    <row r="162" spans="2:65" s="1" customFormat="1" ht="24" customHeight="1">
      <c r="B162" s="35"/>
      <c r="C162" s="187" t="s">
        <v>489</v>
      </c>
      <c r="D162" s="187" t="s">
        <v>170</v>
      </c>
      <c r="E162" s="188" t="s">
        <v>1398</v>
      </c>
      <c r="F162" s="189" t="s">
        <v>1399</v>
      </c>
      <c r="G162" s="190" t="s">
        <v>117</v>
      </c>
      <c r="H162" s="191">
        <v>2</v>
      </c>
      <c r="I162" s="192"/>
      <c r="J162" s="193">
        <f>ROUND(I162*H162,2)</f>
        <v>0</v>
      </c>
      <c r="K162" s="189" t="s">
        <v>21</v>
      </c>
      <c r="L162" s="39"/>
      <c r="M162" s="194" t="s">
        <v>21</v>
      </c>
      <c r="N162" s="195" t="s">
        <v>44</v>
      </c>
      <c r="O162" s="64"/>
      <c r="P162" s="196">
        <f>O162*H162</f>
        <v>0</v>
      </c>
      <c r="Q162" s="196">
        <v>0</v>
      </c>
      <c r="R162" s="196">
        <f>Q162*H162</f>
        <v>0</v>
      </c>
      <c r="S162" s="196">
        <v>0</v>
      </c>
      <c r="T162" s="197">
        <f>S162*H162</f>
        <v>0</v>
      </c>
      <c r="AR162" s="198" t="s">
        <v>532</v>
      </c>
      <c r="AT162" s="198" t="s">
        <v>170</v>
      </c>
      <c r="AU162" s="198" t="s">
        <v>81</v>
      </c>
      <c r="AY162" s="18" t="s">
        <v>168</v>
      </c>
      <c r="BE162" s="199">
        <f>IF(N162="základní",J162,0)</f>
        <v>0</v>
      </c>
      <c r="BF162" s="199">
        <f>IF(N162="snížená",J162,0)</f>
        <v>0</v>
      </c>
      <c r="BG162" s="199">
        <f>IF(N162="zákl. přenesená",J162,0)</f>
        <v>0</v>
      </c>
      <c r="BH162" s="199">
        <f>IF(N162="sníž. přenesená",J162,0)</f>
        <v>0</v>
      </c>
      <c r="BI162" s="199">
        <f>IF(N162="nulová",J162,0)</f>
        <v>0</v>
      </c>
      <c r="BJ162" s="18" t="s">
        <v>79</v>
      </c>
      <c r="BK162" s="199">
        <f>ROUND(I162*H162,2)</f>
        <v>0</v>
      </c>
      <c r="BL162" s="18" t="s">
        <v>532</v>
      </c>
      <c r="BM162" s="198" t="s">
        <v>1221</v>
      </c>
    </row>
    <row r="163" spans="2:63" s="11" customFormat="1" ht="22.9" customHeight="1">
      <c r="B163" s="171"/>
      <c r="C163" s="172"/>
      <c r="D163" s="173" t="s">
        <v>72</v>
      </c>
      <c r="E163" s="185" t="s">
        <v>1400</v>
      </c>
      <c r="F163" s="185" t="s">
        <v>1401</v>
      </c>
      <c r="G163" s="172"/>
      <c r="H163" s="172"/>
      <c r="I163" s="175"/>
      <c r="J163" s="186">
        <f>BK163</f>
        <v>0</v>
      </c>
      <c r="K163" s="172"/>
      <c r="L163" s="177"/>
      <c r="M163" s="178"/>
      <c r="N163" s="179"/>
      <c r="O163" s="179"/>
      <c r="P163" s="180">
        <f>SUM(P164:P167)</f>
        <v>0</v>
      </c>
      <c r="Q163" s="179"/>
      <c r="R163" s="180">
        <f>SUM(R164:R167)</f>
        <v>0</v>
      </c>
      <c r="S163" s="179"/>
      <c r="T163" s="181">
        <f>SUM(T164:T167)</f>
        <v>0</v>
      </c>
      <c r="AR163" s="182" t="s">
        <v>89</v>
      </c>
      <c r="AT163" s="183" t="s">
        <v>72</v>
      </c>
      <c r="AU163" s="183" t="s">
        <v>79</v>
      </c>
      <c r="AY163" s="182" t="s">
        <v>168</v>
      </c>
      <c r="BK163" s="184">
        <f>SUM(BK164:BK167)</f>
        <v>0</v>
      </c>
    </row>
    <row r="164" spans="2:65" s="1" customFormat="1" ht="16.5" customHeight="1">
      <c r="B164" s="35"/>
      <c r="C164" s="187" t="s">
        <v>495</v>
      </c>
      <c r="D164" s="187" t="s">
        <v>170</v>
      </c>
      <c r="E164" s="188" t="s">
        <v>1402</v>
      </c>
      <c r="F164" s="189" t="s">
        <v>1403</v>
      </c>
      <c r="G164" s="190" t="s">
        <v>302</v>
      </c>
      <c r="H164" s="191">
        <v>25</v>
      </c>
      <c r="I164" s="192"/>
      <c r="J164" s="193">
        <f>ROUND(I164*H164,2)</f>
        <v>0</v>
      </c>
      <c r="K164" s="189" t="s">
        <v>21</v>
      </c>
      <c r="L164" s="39"/>
      <c r="M164" s="194" t="s">
        <v>21</v>
      </c>
      <c r="N164" s="195" t="s">
        <v>44</v>
      </c>
      <c r="O164" s="64"/>
      <c r="P164" s="196">
        <f>O164*H164</f>
        <v>0</v>
      </c>
      <c r="Q164" s="196">
        <v>0</v>
      </c>
      <c r="R164" s="196">
        <f>Q164*H164</f>
        <v>0</v>
      </c>
      <c r="S164" s="196">
        <v>0</v>
      </c>
      <c r="T164" s="197">
        <f>S164*H164</f>
        <v>0</v>
      </c>
      <c r="AR164" s="198" t="s">
        <v>532</v>
      </c>
      <c r="AT164" s="198" t="s">
        <v>170</v>
      </c>
      <c r="AU164" s="198" t="s">
        <v>81</v>
      </c>
      <c r="AY164" s="18" t="s">
        <v>168</v>
      </c>
      <c r="BE164" s="199">
        <f>IF(N164="základní",J164,0)</f>
        <v>0</v>
      </c>
      <c r="BF164" s="199">
        <f>IF(N164="snížená",J164,0)</f>
        <v>0</v>
      </c>
      <c r="BG164" s="199">
        <f>IF(N164="zákl. přenesená",J164,0)</f>
        <v>0</v>
      </c>
      <c r="BH164" s="199">
        <f>IF(N164="sníž. přenesená",J164,0)</f>
        <v>0</v>
      </c>
      <c r="BI164" s="199">
        <f>IF(N164="nulová",J164,0)</f>
        <v>0</v>
      </c>
      <c r="BJ164" s="18" t="s">
        <v>79</v>
      </c>
      <c r="BK164" s="199">
        <f>ROUND(I164*H164,2)</f>
        <v>0</v>
      </c>
      <c r="BL164" s="18" t="s">
        <v>532</v>
      </c>
      <c r="BM164" s="198" t="s">
        <v>1231</v>
      </c>
    </row>
    <row r="165" spans="2:65" s="1" customFormat="1" ht="16.5" customHeight="1">
      <c r="B165" s="35"/>
      <c r="C165" s="187" t="s">
        <v>501</v>
      </c>
      <c r="D165" s="187" t="s">
        <v>170</v>
      </c>
      <c r="E165" s="188" t="s">
        <v>1404</v>
      </c>
      <c r="F165" s="189" t="s">
        <v>1405</v>
      </c>
      <c r="G165" s="190" t="s">
        <v>302</v>
      </c>
      <c r="H165" s="191">
        <v>25</v>
      </c>
      <c r="I165" s="192"/>
      <c r="J165" s="193">
        <f>ROUND(I165*H165,2)</f>
        <v>0</v>
      </c>
      <c r="K165" s="189" t="s">
        <v>21</v>
      </c>
      <c r="L165" s="39"/>
      <c r="M165" s="194" t="s">
        <v>21</v>
      </c>
      <c r="N165" s="195" t="s">
        <v>44</v>
      </c>
      <c r="O165" s="64"/>
      <c r="P165" s="196">
        <f>O165*H165</f>
        <v>0</v>
      </c>
      <c r="Q165" s="196">
        <v>0</v>
      </c>
      <c r="R165" s="196">
        <f>Q165*H165</f>
        <v>0</v>
      </c>
      <c r="S165" s="196">
        <v>0</v>
      </c>
      <c r="T165" s="197">
        <f>S165*H165</f>
        <v>0</v>
      </c>
      <c r="AR165" s="198" t="s">
        <v>532</v>
      </c>
      <c r="AT165" s="198" t="s">
        <v>170</v>
      </c>
      <c r="AU165" s="198" t="s">
        <v>81</v>
      </c>
      <c r="AY165" s="18" t="s">
        <v>168</v>
      </c>
      <c r="BE165" s="199">
        <f>IF(N165="základní",J165,0)</f>
        <v>0</v>
      </c>
      <c r="BF165" s="199">
        <f>IF(N165="snížená",J165,0)</f>
        <v>0</v>
      </c>
      <c r="BG165" s="199">
        <f>IF(N165="zákl. přenesená",J165,0)</f>
        <v>0</v>
      </c>
      <c r="BH165" s="199">
        <f>IF(N165="sníž. přenesená",J165,0)</f>
        <v>0</v>
      </c>
      <c r="BI165" s="199">
        <f>IF(N165="nulová",J165,0)</f>
        <v>0</v>
      </c>
      <c r="BJ165" s="18" t="s">
        <v>79</v>
      </c>
      <c r="BK165" s="199">
        <f>ROUND(I165*H165,2)</f>
        <v>0</v>
      </c>
      <c r="BL165" s="18" t="s">
        <v>532</v>
      </c>
      <c r="BM165" s="198" t="s">
        <v>1240</v>
      </c>
    </row>
    <row r="166" spans="2:65" s="1" customFormat="1" ht="24" customHeight="1">
      <c r="B166" s="35"/>
      <c r="C166" s="187" t="s">
        <v>506</v>
      </c>
      <c r="D166" s="187" t="s">
        <v>170</v>
      </c>
      <c r="E166" s="188" t="s">
        <v>1406</v>
      </c>
      <c r="F166" s="189" t="s">
        <v>1407</v>
      </c>
      <c r="G166" s="190" t="s">
        <v>302</v>
      </c>
      <c r="H166" s="191">
        <v>20</v>
      </c>
      <c r="I166" s="192"/>
      <c r="J166" s="193">
        <f>ROUND(I166*H166,2)</f>
        <v>0</v>
      </c>
      <c r="K166" s="189" t="s">
        <v>21</v>
      </c>
      <c r="L166" s="39"/>
      <c r="M166" s="194" t="s">
        <v>21</v>
      </c>
      <c r="N166" s="195" t="s">
        <v>44</v>
      </c>
      <c r="O166" s="64"/>
      <c r="P166" s="196">
        <f>O166*H166</f>
        <v>0</v>
      </c>
      <c r="Q166" s="196">
        <v>0</v>
      </c>
      <c r="R166" s="196">
        <f>Q166*H166</f>
        <v>0</v>
      </c>
      <c r="S166" s="196">
        <v>0</v>
      </c>
      <c r="T166" s="197">
        <f>S166*H166</f>
        <v>0</v>
      </c>
      <c r="AR166" s="198" t="s">
        <v>532</v>
      </c>
      <c r="AT166" s="198" t="s">
        <v>170</v>
      </c>
      <c r="AU166" s="198" t="s">
        <v>81</v>
      </c>
      <c r="AY166" s="18" t="s">
        <v>168</v>
      </c>
      <c r="BE166" s="199">
        <f>IF(N166="základní",J166,0)</f>
        <v>0</v>
      </c>
      <c r="BF166" s="199">
        <f>IF(N166="snížená",J166,0)</f>
        <v>0</v>
      </c>
      <c r="BG166" s="199">
        <f>IF(N166="zákl. přenesená",J166,0)</f>
        <v>0</v>
      </c>
      <c r="BH166" s="199">
        <f>IF(N166="sníž. přenesená",J166,0)</f>
        <v>0</v>
      </c>
      <c r="BI166" s="199">
        <f>IF(N166="nulová",J166,0)</f>
        <v>0</v>
      </c>
      <c r="BJ166" s="18" t="s">
        <v>79</v>
      </c>
      <c r="BK166" s="199">
        <f>ROUND(I166*H166,2)</f>
        <v>0</v>
      </c>
      <c r="BL166" s="18" t="s">
        <v>532</v>
      </c>
      <c r="BM166" s="198" t="s">
        <v>1250</v>
      </c>
    </row>
    <row r="167" spans="2:65" s="1" customFormat="1" ht="24" customHeight="1">
      <c r="B167" s="35"/>
      <c r="C167" s="187" t="s">
        <v>511</v>
      </c>
      <c r="D167" s="187" t="s">
        <v>170</v>
      </c>
      <c r="E167" s="188" t="s">
        <v>1408</v>
      </c>
      <c r="F167" s="189" t="s">
        <v>1409</v>
      </c>
      <c r="G167" s="190" t="s">
        <v>302</v>
      </c>
      <c r="H167" s="191">
        <v>10</v>
      </c>
      <c r="I167" s="192"/>
      <c r="J167" s="193">
        <f>ROUND(I167*H167,2)</f>
        <v>0</v>
      </c>
      <c r="K167" s="189" t="s">
        <v>21</v>
      </c>
      <c r="L167" s="39"/>
      <c r="M167" s="263" t="s">
        <v>21</v>
      </c>
      <c r="N167" s="264" t="s">
        <v>44</v>
      </c>
      <c r="O167" s="261"/>
      <c r="P167" s="265">
        <f>O167*H167</f>
        <v>0</v>
      </c>
      <c r="Q167" s="265">
        <v>0</v>
      </c>
      <c r="R167" s="265">
        <f>Q167*H167</f>
        <v>0</v>
      </c>
      <c r="S167" s="265">
        <v>0</v>
      </c>
      <c r="T167" s="266">
        <f>S167*H167</f>
        <v>0</v>
      </c>
      <c r="AR167" s="198" t="s">
        <v>532</v>
      </c>
      <c r="AT167" s="198" t="s">
        <v>170</v>
      </c>
      <c r="AU167" s="198" t="s">
        <v>81</v>
      </c>
      <c r="AY167" s="18" t="s">
        <v>168</v>
      </c>
      <c r="BE167" s="199">
        <f>IF(N167="základní",J167,0)</f>
        <v>0</v>
      </c>
      <c r="BF167" s="199">
        <f>IF(N167="snížená",J167,0)</f>
        <v>0</v>
      </c>
      <c r="BG167" s="199">
        <f>IF(N167="zákl. přenesená",J167,0)</f>
        <v>0</v>
      </c>
      <c r="BH167" s="199">
        <f>IF(N167="sníž. přenesená",J167,0)</f>
        <v>0</v>
      </c>
      <c r="BI167" s="199">
        <f>IF(N167="nulová",J167,0)</f>
        <v>0</v>
      </c>
      <c r="BJ167" s="18" t="s">
        <v>79</v>
      </c>
      <c r="BK167" s="199">
        <f>ROUND(I167*H167,2)</f>
        <v>0</v>
      </c>
      <c r="BL167" s="18" t="s">
        <v>532</v>
      </c>
      <c r="BM167" s="198" t="s">
        <v>1259</v>
      </c>
    </row>
    <row r="168" spans="2:12" s="1" customFormat="1" ht="6.95" customHeight="1">
      <c r="B168" s="47"/>
      <c r="C168" s="48"/>
      <c r="D168" s="48"/>
      <c r="E168" s="48"/>
      <c r="F168" s="48"/>
      <c r="G168" s="48"/>
      <c r="H168" s="48"/>
      <c r="I168" s="139"/>
      <c r="J168" s="48"/>
      <c r="K168" s="48"/>
      <c r="L168" s="39"/>
    </row>
  </sheetData>
  <sheetProtection algorithmName="SHA-512" hashValue="7/RwJMCWLkHXOEjS2OWMKK71SAR8v61fFtEV5lJWT22UIA6owksgHtnYyYHD5v1H1esE/NxLl+tm/Lqgt5E/ow==" saltValue="mrWdZTXmW21X+dcSB/o9Outct8datochbmTCkGbRirIU4aacF0g9faD4BGhFEGbTN52HFnZv5eUxVrqC5P+18g==" spinCount="100000" sheet="1" objects="1" scenarios="1" formatColumns="0" formatRows="0" autoFilter="0"/>
  <autoFilter ref="C98:K167"/>
  <mergeCells count="15">
    <mergeCell ref="E85:H85"/>
    <mergeCell ref="E89:H89"/>
    <mergeCell ref="E87:H87"/>
    <mergeCell ref="E91:H91"/>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6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0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77"/>
      <c r="M2" s="377"/>
      <c r="N2" s="377"/>
      <c r="O2" s="377"/>
      <c r="P2" s="377"/>
      <c r="Q2" s="377"/>
      <c r="R2" s="377"/>
      <c r="S2" s="377"/>
      <c r="T2" s="377"/>
      <c r="U2" s="377"/>
      <c r="V2" s="377"/>
      <c r="AT2" s="18" t="s">
        <v>102</v>
      </c>
    </row>
    <row r="3" spans="2:46" ht="6.95" customHeight="1">
      <c r="B3" s="110"/>
      <c r="C3" s="111"/>
      <c r="D3" s="111"/>
      <c r="E3" s="111"/>
      <c r="F3" s="111"/>
      <c r="G3" s="111"/>
      <c r="H3" s="111"/>
      <c r="I3" s="112"/>
      <c r="J3" s="111"/>
      <c r="K3" s="111"/>
      <c r="L3" s="21"/>
      <c r="AT3" s="18" t="s">
        <v>81</v>
      </c>
    </row>
    <row r="4" spans="2:46" ht="24.95" customHeight="1">
      <c r="B4" s="21"/>
      <c r="D4" s="113" t="s">
        <v>123</v>
      </c>
      <c r="L4" s="21"/>
      <c r="M4" s="114" t="s">
        <v>10</v>
      </c>
      <c r="AT4" s="18" t="s">
        <v>4</v>
      </c>
    </row>
    <row r="5" spans="2:12" ht="6.95" customHeight="1">
      <c r="B5" s="21"/>
      <c r="L5" s="21"/>
    </row>
    <row r="6" spans="2:12" ht="12" customHeight="1">
      <c r="B6" s="21"/>
      <c r="D6" s="115" t="s">
        <v>16</v>
      </c>
      <c r="L6" s="21"/>
    </row>
    <row r="7" spans="2:12" ht="16.5" customHeight="1">
      <c r="B7" s="21"/>
      <c r="E7" s="395" t="str">
        <f>'Rekapitulace stavby'!K6</f>
        <v>Aula UPOL FTK,Tř.Míru 117,Olomouc</v>
      </c>
      <c r="F7" s="396"/>
      <c r="G7" s="396"/>
      <c r="H7" s="396"/>
      <c r="L7" s="21"/>
    </row>
    <row r="8" spans="2:12" ht="12.75">
      <c r="B8" s="21"/>
      <c r="D8" s="115" t="s">
        <v>124</v>
      </c>
      <c r="L8" s="21"/>
    </row>
    <row r="9" spans="2:12" ht="16.5" customHeight="1">
      <c r="B9" s="21"/>
      <c r="E9" s="395" t="s">
        <v>125</v>
      </c>
      <c r="F9" s="377"/>
      <c r="G9" s="377"/>
      <c r="H9" s="377"/>
      <c r="L9" s="21"/>
    </row>
    <row r="10" spans="2:12" ht="12" customHeight="1">
      <c r="B10" s="21"/>
      <c r="D10" s="115" t="s">
        <v>126</v>
      </c>
      <c r="L10" s="21"/>
    </row>
    <row r="11" spans="2:12" s="1" customFormat="1" ht="16.5" customHeight="1">
      <c r="B11" s="39"/>
      <c r="E11" s="397" t="s">
        <v>1263</v>
      </c>
      <c r="F11" s="398"/>
      <c r="G11" s="398"/>
      <c r="H11" s="398"/>
      <c r="I11" s="117"/>
      <c r="L11" s="39"/>
    </row>
    <row r="12" spans="2:12" s="1" customFormat="1" ht="12" customHeight="1">
      <c r="B12" s="39"/>
      <c r="D12" s="115" t="s">
        <v>128</v>
      </c>
      <c r="I12" s="117"/>
      <c r="L12" s="39"/>
    </row>
    <row r="13" spans="2:12" s="1" customFormat="1" ht="36.95" customHeight="1">
      <c r="B13" s="39"/>
      <c r="E13" s="399" t="s">
        <v>1410</v>
      </c>
      <c r="F13" s="398"/>
      <c r="G13" s="398"/>
      <c r="H13" s="398"/>
      <c r="I13" s="117"/>
      <c r="L13" s="39"/>
    </row>
    <row r="14" spans="2:12" s="1" customFormat="1" ht="12">
      <c r="B14" s="39"/>
      <c r="I14" s="117"/>
      <c r="L14" s="39"/>
    </row>
    <row r="15" spans="2:12" s="1" customFormat="1" ht="12" customHeight="1">
      <c r="B15" s="39"/>
      <c r="D15" s="115" t="s">
        <v>18</v>
      </c>
      <c r="F15" s="102" t="s">
        <v>19</v>
      </c>
      <c r="I15" s="118" t="s">
        <v>20</v>
      </c>
      <c r="J15" s="102" t="s">
        <v>21</v>
      </c>
      <c r="L15" s="39"/>
    </row>
    <row r="16" spans="2:12" s="1" customFormat="1" ht="12" customHeight="1">
      <c r="B16" s="39"/>
      <c r="D16" s="115" t="s">
        <v>22</v>
      </c>
      <c r="F16" s="102" t="s">
        <v>23</v>
      </c>
      <c r="I16" s="118" t="s">
        <v>24</v>
      </c>
      <c r="J16" s="119" t="str">
        <f>'Rekapitulace stavby'!AN8</f>
        <v>1. 4. 2019</v>
      </c>
      <c r="L16" s="39"/>
    </row>
    <row r="17" spans="2:12" s="1" customFormat="1" ht="10.9" customHeight="1">
      <c r="B17" s="39"/>
      <c r="I17" s="117"/>
      <c r="L17" s="39"/>
    </row>
    <row r="18" spans="2:12" s="1" customFormat="1" ht="12" customHeight="1">
      <c r="B18" s="39"/>
      <c r="D18" s="115" t="s">
        <v>26</v>
      </c>
      <c r="I18" s="118" t="s">
        <v>27</v>
      </c>
      <c r="J18" s="102" t="s">
        <v>21</v>
      </c>
      <c r="L18" s="39"/>
    </row>
    <row r="19" spans="2:12" s="1" customFormat="1" ht="18" customHeight="1">
      <c r="B19" s="39"/>
      <c r="E19" s="102" t="s">
        <v>28</v>
      </c>
      <c r="I19" s="118" t="s">
        <v>29</v>
      </c>
      <c r="J19" s="102" t="s">
        <v>21</v>
      </c>
      <c r="L19" s="39"/>
    </row>
    <row r="20" spans="2:12" s="1" customFormat="1" ht="6.95" customHeight="1">
      <c r="B20" s="39"/>
      <c r="I20" s="117"/>
      <c r="L20" s="39"/>
    </row>
    <row r="21" spans="2:12" s="1" customFormat="1" ht="12" customHeight="1">
      <c r="B21" s="39"/>
      <c r="D21" s="115" t="s">
        <v>30</v>
      </c>
      <c r="I21" s="118" t="s">
        <v>27</v>
      </c>
      <c r="J21" s="31" t="str">
        <f>'Rekapitulace stavby'!AN13</f>
        <v>Vyplň údaj</v>
      </c>
      <c r="L21" s="39"/>
    </row>
    <row r="22" spans="2:12" s="1" customFormat="1" ht="18" customHeight="1">
      <c r="B22" s="39"/>
      <c r="E22" s="400" t="str">
        <f>'Rekapitulace stavby'!E14</f>
        <v>Vyplň údaj</v>
      </c>
      <c r="F22" s="401"/>
      <c r="G22" s="401"/>
      <c r="H22" s="401"/>
      <c r="I22" s="118" t="s">
        <v>29</v>
      </c>
      <c r="J22" s="31" t="str">
        <f>'Rekapitulace stavby'!AN14</f>
        <v>Vyplň údaj</v>
      </c>
      <c r="L22" s="39"/>
    </row>
    <row r="23" spans="2:12" s="1" customFormat="1" ht="6.95" customHeight="1">
      <c r="B23" s="39"/>
      <c r="I23" s="117"/>
      <c r="L23" s="39"/>
    </row>
    <row r="24" spans="2:12" s="1" customFormat="1" ht="12" customHeight="1">
      <c r="B24" s="39"/>
      <c r="D24" s="115" t="s">
        <v>32</v>
      </c>
      <c r="I24" s="118" t="s">
        <v>27</v>
      </c>
      <c r="J24" s="102" t="s">
        <v>21</v>
      </c>
      <c r="L24" s="39"/>
    </row>
    <row r="25" spans="2:12" s="1" customFormat="1" ht="18" customHeight="1">
      <c r="B25" s="39"/>
      <c r="E25" s="102" t="s">
        <v>33</v>
      </c>
      <c r="I25" s="118" t="s">
        <v>29</v>
      </c>
      <c r="J25" s="102" t="s">
        <v>21</v>
      </c>
      <c r="L25" s="39"/>
    </row>
    <row r="26" spans="2:12" s="1" customFormat="1" ht="6.95" customHeight="1">
      <c r="B26" s="39"/>
      <c r="I26" s="117"/>
      <c r="L26" s="39"/>
    </row>
    <row r="27" spans="2:12" s="1" customFormat="1" ht="12" customHeight="1">
      <c r="B27" s="39"/>
      <c r="D27" s="115" t="s">
        <v>35</v>
      </c>
      <c r="I27" s="118" t="s">
        <v>27</v>
      </c>
      <c r="J27" s="102" t="s">
        <v>21</v>
      </c>
      <c r="L27" s="39"/>
    </row>
    <row r="28" spans="2:12" s="1" customFormat="1" ht="18" customHeight="1">
      <c r="B28" s="39"/>
      <c r="E28" s="102" t="s">
        <v>1411</v>
      </c>
      <c r="I28" s="118" t="s">
        <v>29</v>
      </c>
      <c r="J28" s="102" t="s">
        <v>21</v>
      </c>
      <c r="L28" s="39"/>
    </row>
    <row r="29" spans="2:12" s="1" customFormat="1" ht="6.95" customHeight="1">
      <c r="B29" s="39"/>
      <c r="I29" s="117"/>
      <c r="L29" s="39"/>
    </row>
    <row r="30" spans="2:12" s="1" customFormat="1" ht="12" customHeight="1">
      <c r="B30" s="39"/>
      <c r="D30" s="115" t="s">
        <v>37</v>
      </c>
      <c r="I30" s="117"/>
      <c r="L30" s="39"/>
    </row>
    <row r="31" spans="2:12" s="7" customFormat="1" ht="344.25" customHeight="1">
      <c r="B31" s="120"/>
      <c r="E31" s="394" t="s">
        <v>1412</v>
      </c>
      <c r="F31" s="394"/>
      <c r="G31" s="394"/>
      <c r="H31" s="394"/>
      <c r="I31" s="121"/>
      <c r="L31" s="120"/>
    </row>
    <row r="32" spans="2:12" s="1" customFormat="1" ht="6.95" customHeight="1">
      <c r="B32" s="39"/>
      <c r="I32" s="117"/>
      <c r="L32" s="39"/>
    </row>
    <row r="33" spans="2:12" s="1" customFormat="1" ht="6.95" customHeight="1">
      <c r="B33" s="39"/>
      <c r="D33" s="60"/>
      <c r="E33" s="60"/>
      <c r="F33" s="60"/>
      <c r="G33" s="60"/>
      <c r="H33" s="60"/>
      <c r="I33" s="122"/>
      <c r="J33" s="60"/>
      <c r="K33" s="60"/>
      <c r="L33" s="39"/>
    </row>
    <row r="34" spans="2:12" s="1" customFormat="1" ht="25.35" customHeight="1">
      <c r="B34" s="39"/>
      <c r="D34" s="123" t="s">
        <v>39</v>
      </c>
      <c r="I34" s="117"/>
      <c r="J34" s="124">
        <f>ROUND(J109,2)</f>
        <v>0</v>
      </c>
      <c r="L34" s="39"/>
    </row>
    <row r="35" spans="2:12" s="1" customFormat="1" ht="6.95" customHeight="1">
      <c r="B35" s="39"/>
      <c r="D35" s="60"/>
      <c r="E35" s="60"/>
      <c r="F35" s="60"/>
      <c r="G35" s="60"/>
      <c r="H35" s="60"/>
      <c r="I35" s="122"/>
      <c r="J35" s="60"/>
      <c r="K35" s="60"/>
      <c r="L35" s="39"/>
    </row>
    <row r="36" spans="2:12" s="1" customFormat="1" ht="14.45" customHeight="1">
      <c r="B36" s="39"/>
      <c r="F36" s="125" t="s">
        <v>41</v>
      </c>
      <c r="I36" s="126" t="s">
        <v>40</v>
      </c>
      <c r="J36" s="125" t="s">
        <v>42</v>
      </c>
      <c r="L36" s="39"/>
    </row>
    <row r="37" spans="2:12" s="1" customFormat="1" ht="14.45" customHeight="1">
      <c r="B37" s="39"/>
      <c r="D37" s="116" t="s">
        <v>43</v>
      </c>
      <c r="E37" s="115" t="s">
        <v>44</v>
      </c>
      <c r="F37" s="127">
        <f>ROUND((SUM(BE109:BE266)),2)</f>
        <v>0</v>
      </c>
      <c r="I37" s="128">
        <v>0.21</v>
      </c>
      <c r="J37" s="127">
        <f>ROUND(((SUM(BE109:BE266))*I37),2)</f>
        <v>0</v>
      </c>
      <c r="L37" s="39"/>
    </row>
    <row r="38" spans="2:12" s="1" customFormat="1" ht="14.45" customHeight="1">
      <c r="B38" s="39"/>
      <c r="E38" s="115" t="s">
        <v>45</v>
      </c>
      <c r="F38" s="127">
        <f>ROUND((SUM(BF109:BF266)),2)</f>
        <v>0</v>
      </c>
      <c r="I38" s="128">
        <v>0.15</v>
      </c>
      <c r="J38" s="127">
        <f>ROUND(((SUM(BF109:BF266))*I38),2)</f>
        <v>0</v>
      </c>
      <c r="L38" s="39"/>
    </row>
    <row r="39" spans="2:12" s="1" customFormat="1" ht="14.45" customHeight="1" hidden="1">
      <c r="B39" s="39"/>
      <c r="E39" s="115" t="s">
        <v>46</v>
      </c>
      <c r="F39" s="127">
        <f>ROUND((SUM(BG109:BG266)),2)</f>
        <v>0</v>
      </c>
      <c r="I39" s="128">
        <v>0.21</v>
      </c>
      <c r="J39" s="127">
        <f>0</f>
        <v>0</v>
      </c>
      <c r="L39" s="39"/>
    </row>
    <row r="40" spans="2:12" s="1" customFormat="1" ht="14.45" customHeight="1" hidden="1">
      <c r="B40" s="39"/>
      <c r="E40" s="115" t="s">
        <v>47</v>
      </c>
      <c r="F40" s="127">
        <f>ROUND((SUM(BH109:BH266)),2)</f>
        <v>0</v>
      </c>
      <c r="I40" s="128">
        <v>0.15</v>
      </c>
      <c r="J40" s="127">
        <f>0</f>
        <v>0</v>
      </c>
      <c r="L40" s="39"/>
    </row>
    <row r="41" spans="2:12" s="1" customFormat="1" ht="14.45" customHeight="1" hidden="1">
      <c r="B41" s="39"/>
      <c r="E41" s="115" t="s">
        <v>48</v>
      </c>
      <c r="F41" s="127">
        <f>ROUND((SUM(BI109:BI266)),2)</f>
        <v>0</v>
      </c>
      <c r="I41" s="128">
        <v>0</v>
      </c>
      <c r="J41" s="127">
        <f>0</f>
        <v>0</v>
      </c>
      <c r="L41" s="39"/>
    </row>
    <row r="42" spans="2:12" s="1" customFormat="1" ht="6.95" customHeight="1">
      <c r="B42" s="39"/>
      <c r="I42" s="117"/>
      <c r="L42" s="39"/>
    </row>
    <row r="43" spans="2:12" s="1" customFormat="1" ht="25.35" customHeight="1">
      <c r="B43" s="39"/>
      <c r="C43" s="129"/>
      <c r="D43" s="130" t="s">
        <v>49</v>
      </c>
      <c r="E43" s="131"/>
      <c r="F43" s="131"/>
      <c r="G43" s="132" t="s">
        <v>50</v>
      </c>
      <c r="H43" s="133" t="s">
        <v>51</v>
      </c>
      <c r="I43" s="134"/>
      <c r="J43" s="135">
        <f>SUM(J34:J41)</f>
        <v>0</v>
      </c>
      <c r="K43" s="136"/>
      <c r="L43" s="39"/>
    </row>
    <row r="44" spans="2:12" s="1" customFormat="1" ht="14.45" customHeight="1">
      <c r="B44" s="137"/>
      <c r="C44" s="138"/>
      <c r="D44" s="138"/>
      <c r="E44" s="138"/>
      <c r="F44" s="138"/>
      <c r="G44" s="138"/>
      <c r="H44" s="138"/>
      <c r="I44" s="139"/>
      <c r="J44" s="138"/>
      <c r="K44" s="138"/>
      <c r="L44" s="39"/>
    </row>
    <row r="48" spans="2:12" s="1" customFormat="1" ht="6.95" customHeight="1">
      <c r="B48" s="140"/>
      <c r="C48" s="141"/>
      <c r="D48" s="141"/>
      <c r="E48" s="141"/>
      <c r="F48" s="141"/>
      <c r="G48" s="141"/>
      <c r="H48" s="141"/>
      <c r="I48" s="142"/>
      <c r="J48" s="141"/>
      <c r="K48" s="141"/>
      <c r="L48" s="39"/>
    </row>
    <row r="49" spans="2:12" s="1" customFormat="1" ht="24.95" customHeight="1">
      <c r="B49" s="35"/>
      <c r="C49" s="24" t="s">
        <v>131</v>
      </c>
      <c r="D49" s="36"/>
      <c r="E49" s="36"/>
      <c r="F49" s="36"/>
      <c r="G49" s="36"/>
      <c r="H49" s="36"/>
      <c r="I49" s="117"/>
      <c r="J49" s="36"/>
      <c r="K49" s="36"/>
      <c r="L49" s="39"/>
    </row>
    <row r="50" spans="2:12" s="1" customFormat="1" ht="6.95" customHeight="1">
      <c r="B50" s="35"/>
      <c r="C50" s="36"/>
      <c r="D50" s="36"/>
      <c r="E50" s="36"/>
      <c r="F50" s="36"/>
      <c r="G50" s="36"/>
      <c r="H50" s="36"/>
      <c r="I50" s="117"/>
      <c r="J50" s="36"/>
      <c r="K50" s="36"/>
      <c r="L50" s="39"/>
    </row>
    <row r="51" spans="2:12" s="1" customFormat="1" ht="12" customHeight="1">
      <c r="B51" s="35"/>
      <c r="C51" s="30" t="s">
        <v>16</v>
      </c>
      <c r="D51" s="36"/>
      <c r="E51" s="36"/>
      <c r="F51" s="36"/>
      <c r="G51" s="36"/>
      <c r="H51" s="36"/>
      <c r="I51" s="117"/>
      <c r="J51" s="36"/>
      <c r="K51" s="36"/>
      <c r="L51" s="39"/>
    </row>
    <row r="52" spans="2:12" s="1" customFormat="1" ht="16.5" customHeight="1">
      <c r="B52" s="35"/>
      <c r="C52" s="36"/>
      <c r="D52" s="36"/>
      <c r="E52" s="390" t="str">
        <f>E7</f>
        <v>Aula UPOL FTK,Tř.Míru 117,Olomouc</v>
      </c>
      <c r="F52" s="391"/>
      <c r="G52" s="391"/>
      <c r="H52" s="391"/>
      <c r="I52" s="117"/>
      <c r="J52" s="36"/>
      <c r="K52" s="36"/>
      <c r="L52" s="39"/>
    </row>
    <row r="53" spans="2:12" ht="12" customHeight="1">
      <c r="B53" s="22"/>
      <c r="C53" s="30" t="s">
        <v>124</v>
      </c>
      <c r="D53" s="23"/>
      <c r="E53" s="23"/>
      <c r="F53" s="23"/>
      <c r="G53" s="23"/>
      <c r="H53" s="23"/>
      <c r="J53" s="23"/>
      <c r="K53" s="23"/>
      <c r="L53" s="21"/>
    </row>
    <row r="54" spans="2:12" ht="16.5" customHeight="1">
      <c r="B54" s="22"/>
      <c r="C54" s="23"/>
      <c r="D54" s="23"/>
      <c r="E54" s="390" t="s">
        <v>125</v>
      </c>
      <c r="F54" s="379"/>
      <c r="G54" s="379"/>
      <c r="H54" s="379"/>
      <c r="J54" s="23"/>
      <c r="K54" s="23"/>
      <c r="L54" s="21"/>
    </row>
    <row r="55" spans="2:12" ht="12" customHeight="1">
      <c r="B55" s="22"/>
      <c r="C55" s="30" t="s">
        <v>126</v>
      </c>
      <c r="D55" s="23"/>
      <c r="E55" s="23"/>
      <c r="F55" s="23"/>
      <c r="G55" s="23"/>
      <c r="H55" s="23"/>
      <c r="J55" s="23"/>
      <c r="K55" s="23"/>
      <c r="L55" s="21"/>
    </row>
    <row r="56" spans="2:12" s="1" customFormat="1" ht="16.5" customHeight="1">
      <c r="B56" s="35"/>
      <c r="C56" s="36"/>
      <c r="D56" s="36"/>
      <c r="E56" s="392" t="s">
        <v>1263</v>
      </c>
      <c r="F56" s="393"/>
      <c r="G56" s="393"/>
      <c r="H56" s="393"/>
      <c r="I56" s="117"/>
      <c r="J56" s="36"/>
      <c r="K56" s="36"/>
      <c r="L56" s="39"/>
    </row>
    <row r="57" spans="2:12" s="1" customFormat="1" ht="12" customHeight="1">
      <c r="B57" s="35"/>
      <c r="C57" s="30" t="s">
        <v>128</v>
      </c>
      <c r="D57" s="36"/>
      <c r="E57" s="36"/>
      <c r="F57" s="36"/>
      <c r="G57" s="36"/>
      <c r="H57" s="36"/>
      <c r="I57" s="117"/>
      <c r="J57" s="36"/>
      <c r="K57" s="36"/>
      <c r="L57" s="39"/>
    </row>
    <row r="58" spans="2:12" s="1" customFormat="1" ht="16.5" customHeight="1">
      <c r="B58" s="35"/>
      <c r="C58" s="36"/>
      <c r="D58" s="36"/>
      <c r="E58" s="369" t="str">
        <f>E13</f>
        <v>2019/07-1-4-4 - D.1.4.4-Zařízení slaboproudé elektrotechniky</v>
      </c>
      <c r="F58" s="393"/>
      <c r="G58" s="393"/>
      <c r="H58" s="393"/>
      <c r="I58" s="117"/>
      <c r="J58" s="36"/>
      <c r="K58" s="36"/>
      <c r="L58" s="39"/>
    </row>
    <row r="59" spans="2:12" s="1" customFormat="1" ht="6.95" customHeight="1">
      <c r="B59" s="35"/>
      <c r="C59" s="36"/>
      <c r="D59" s="36"/>
      <c r="E59" s="36"/>
      <c r="F59" s="36"/>
      <c r="G59" s="36"/>
      <c r="H59" s="36"/>
      <c r="I59" s="117"/>
      <c r="J59" s="36"/>
      <c r="K59" s="36"/>
      <c r="L59" s="39"/>
    </row>
    <row r="60" spans="2:12" s="1" customFormat="1" ht="12" customHeight="1">
      <c r="B60" s="35"/>
      <c r="C60" s="30" t="s">
        <v>22</v>
      </c>
      <c r="D60" s="36"/>
      <c r="E60" s="36"/>
      <c r="F60" s="28" t="str">
        <f>F16</f>
        <v xml:space="preserve"> </v>
      </c>
      <c r="G60" s="36"/>
      <c r="H60" s="36"/>
      <c r="I60" s="118" t="s">
        <v>24</v>
      </c>
      <c r="J60" s="59" t="str">
        <f>IF(J16="","",J16)</f>
        <v>1. 4. 2019</v>
      </c>
      <c r="K60" s="36"/>
      <c r="L60" s="39"/>
    </row>
    <row r="61" spans="2:12" s="1" customFormat="1" ht="6.95" customHeight="1">
      <c r="B61" s="35"/>
      <c r="C61" s="36"/>
      <c r="D61" s="36"/>
      <c r="E61" s="36"/>
      <c r="F61" s="36"/>
      <c r="G61" s="36"/>
      <c r="H61" s="36"/>
      <c r="I61" s="117"/>
      <c r="J61" s="36"/>
      <c r="K61" s="36"/>
      <c r="L61" s="39"/>
    </row>
    <row r="62" spans="2:12" s="1" customFormat="1" ht="43.15" customHeight="1">
      <c r="B62" s="35"/>
      <c r="C62" s="30" t="s">
        <v>26</v>
      </c>
      <c r="D62" s="36"/>
      <c r="E62" s="36"/>
      <c r="F62" s="28" t="str">
        <f>E19</f>
        <v>UPOL</v>
      </c>
      <c r="G62" s="36"/>
      <c r="H62" s="36"/>
      <c r="I62" s="118" t="s">
        <v>32</v>
      </c>
      <c r="J62" s="33" t="str">
        <f>E25</f>
        <v>HEXAPLAN INTERNATIONAL spol. s r.o.</v>
      </c>
      <c r="K62" s="36"/>
      <c r="L62" s="39"/>
    </row>
    <row r="63" spans="2:12" s="1" customFormat="1" ht="15.2" customHeight="1">
      <c r="B63" s="35"/>
      <c r="C63" s="30" t="s">
        <v>30</v>
      </c>
      <c r="D63" s="36"/>
      <c r="E63" s="36"/>
      <c r="F63" s="28" t="str">
        <f>IF(E22="","",E22)</f>
        <v>Vyplň údaj</v>
      </c>
      <c r="G63" s="36"/>
      <c r="H63" s="36"/>
      <c r="I63" s="118" t="s">
        <v>35</v>
      </c>
      <c r="J63" s="33" t="str">
        <f>E28</f>
        <v>Ing.P.Míka</v>
      </c>
      <c r="K63" s="36"/>
      <c r="L63" s="39"/>
    </row>
    <row r="64" spans="2:12" s="1" customFormat="1" ht="10.35" customHeight="1">
      <c r="B64" s="35"/>
      <c r="C64" s="36"/>
      <c r="D64" s="36"/>
      <c r="E64" s="36"/>
      <c r="F64" s="36"/>
      <c r="G64" s="36"/>
      <c r="H64" s="36"/>
      <c r="I64" s="117"/>
      <c r="J64" s="36"/>
      <c r="K64" s="36"/>
      <c r="L64" s="39"/>
    </row>
    <row r="65" spans="2:12" s="1" customFormat="1" ht="29.25" customHeight="1">
      <c r="B65" s="35"/>
      <c r="C65" s="143" t="s">
        <v>132</v>
      </c>
      <c r="D65" s="144"/>
      <c r="E65" s="144"/>
      <c r="F65" s="144"/>
      <c r="G65" s="144"/>
      <c r="H65" s="144"/>
      <c r="I65" s="145"/>
      <c r="J65" s="146" t="s">
        <v>133</v>
      </c>
      <c r="K65" s="144"/>
      <c r="L65" s="39"/>
    </row>
    <row r="66" spans="2:12" s="1" customFormat="1" ht="10.35" customHeight="1">
      <c r="B66" s="35"/>
      <c r="C66" s="36"/>
      <c r="D66" s="36"/>
      <c r="E66" s="36"/>
      <c r="F66" s="36"/>
      <c r="G66" s="36"/>
      <c r="H66" s="36"/>
      <c r="I66" s="117"/>
      <c r="J66" s="36"/>
      <c r="K66" s="36"/>
      <c r="L66" s="39"/>
    </row>
    <row r="67" spans="2:47" s="1" customFormat="1" ht="22.9" customHeight="1">
      <c r="B67" s="35"/>
      <c r="C67" s="147" t="s">
        <v>71</v>
      </c>
      <c r="D67" s="36"/>
      <c r="E67" s="36"/>
      <c r="F67" s="36"/>
      <c r="G67" s="36"/>
      <c r="H67" s="36"/>
      <c r="I67" s="117"/>
      <c r="J67" s="77">
        <f>J109</f>
        <v>0</v>
      </c>
      <c r="K67" s="36"/>
      <c r="L67" s="39"/>
      <c r="AU67" s="18" t="s">
        <v>134</v>
      </c>
    </row>
    <row r="68" spans="2:12" s="8" customFormat="1" ht="24.95" customHeight="1">
      <c r="B68" s="148"/>
      <c r="C68" s="149"/>
      <c r="D68" s="150" t="s">
        <v>1413</v>
      </c>
      <c r="E68" s="151"/>
      <c r="F68" s="151"/>
      <c r="G68" s="151"/>
      <c r="H68" s="151"/>
      <c r="I68" s="152"/>
      <c r="J68" s="153">
        <f>J110</f>
        <v>0</v>
      </c>
      <c r="K68" s="149"/>
      <c r="L68" s="154"/>
    </row>
    <row r="69" spans="2:12" s="9" customFormat="1" ht="19.9" customHeight="1">
      <c r="B69" s="155"/>
      <c r="C69" s="96"/>
      <c r="D69" s="156" t="s">
        <v>1414</v>
      </c>
      <c r="E69" s="157"/>
      <c r="F69" s="157"/>
      <c r="G69" s="157"/>
      <c r="H69" s="157"/>
      <c r="I69" s="158"/>
      <c r="J69" s="159">
        <f>J111</f>
        <v>0</v>
      </c>
      <c r="K69" s="96"/>
      <c r="L69" s="160"/>
    </row>
    <row r="70" spans="2:12" s="9" customFormat="1" ht="19.9" customHeight="1">
      <c r="B70" s="155"/>
      <c r="C70" s="96"/>
      <c r="D70" s="156" t="s">
        <v>1415</v>
      </c>
      <c r="E70" s="157"/>
      <c r="F70" s="157"/>
      <c r="G70" s="157"/>
      <c r="H70" s="157"/>
      <c r="I70" s="158"/>
      <c r="J70" s="159">
        <f>J128</f>
        <v>0</v>
      </c>
      <c r="K70" s="96"/>
      <c r="L70" s="160"/>
    </row>
    <row r="71" spans="2:12" s="9" customFormat="1" ht="19.9" customHeight="1">
      <c r="B71" s="155"/>
      <c r="C71" s="96"/>
      <c r="D71" s="156" t="s">
        <v>1416</v>
      </c>
      <c r="E71" s="157"/>
      <c r="F71" s="157"/>
      <c r="G71" s="157"/>
      <c r="H71" s="157"/>
      <c r="I71" s="158"/>
      <c r="J71" s="159">
        <f>J137</f>
        <v>0</v>
      </c>
      <c r="K71" s="96"/>
      <c r="L71" s="160"/>
    </row>
    <row r="72" spans="2:12" s="8" customFormat="1" ht="24.95" customHeight="1">
      <c r="B72" s="148"/>
      <c r="C72" s="149"/>
      <c r="D72" s="150" t="s">
        <v>1417</v>
      </c>
      <c r="E72" s="151"/>
      <c r="F72" s="151"/>
      <c r="G72" s="151"/>
      <c r="H72" s="151"/>
      <c r="I72" s="152"/>
      <c r="J72" s="153">
        <f>J145</f>
        <v>0</v>
      </c>
      <c r="K72" s="149"/>
      <c r="L72" s="154"/>
    </row>
    <row r="73" spans="2:12" s="9" customFormat="1" ht="19.9" customHeight="1">
      <c r="B73" s="155"/>
      <c r="C73" s="96"/>
      <c r="D73" s="156" t="s">
        <v>1414</v>
      </c>
      <c r="E73" s="157"/>
      <c r="F73" s="157"/>
      <c r="G73" s="157"/>
      <c r="H73" s="157"/>
      <c r="I73" s="158"/>
      <c r="J73" s="159">
        <f>J146</f>
        <v>0</v>
      </c>
      <c r="K73" s="96"/>
      <c r="L73" s="160"/>
    </row>
    <row r="74" spans="2:12" s="9" customFormat="1" ht="19.9" customHeight="1">
      <c r="B74" s="155"/>
      <c r="C74" s="96"/>
      <c r="D74" s="156" t="s">
        <v>1415</v>
      </c>
      <c r="E74" s="157"/>
      <c r="F74" s="157"/>
      <c r="G74" s="157"/>
      <c r="H74" s="157"/>
      <c r="I74" s="158"/>
      <c r="J74" s="159">
        <f>J159</f>
        <v>0</v>
      </c>
      <c r="K74" s="96"/>
      <c r="L74" s="160"/>
    </row>
    <row r="75" spans="2:12" s="9" customFormat="1" ht="19.9" customHeight="1">
      <c r="B75" s="155"/>
      <c r="C75" s="96"/>
      <c r="D75" s="156" t="s">
        <v>1416</v>
      </c>
      <c r="E75" s="157"/>
      <c r="F75" s="157"/>
      <c r="G75" s="157"/>
      <c r="H75" s="157"/>
      <c r="I75" s="158"/>
      <c r="J75" s="159">
        <f>J174</f>
        <v>0</v>
      </c>
      <c r="K75" s="96"/>
      <c r="L75" s="160"/>
    </row>
    <row r="76" spans="2:12" s="8" customFormat="1" ht="24.95" customHeight="1">
      <c r="B76" s="148"/>
      <c r="C76" s="149"/>
      <c r="D76" s="150" t="s">
        <v>1418</v>
      </c>
      <c r="E76" s="151"/>
      <c r="F76" s="151"/>
      <c r="G76" s="151"/>
      <c r="H76" s="151"/>
      <c r="I76" s="152"/>
      <c r="J76" s="153">
        <f>J182</f>
        <v>0</v>
      </c>
      <c r="K76" s="149"/>
      <c r="L76" s="154"/>
    </row>
    <row r="77" spans="2:12" s="9" customFormat="1" ht="19.9" customHeight="1">
      <c r="B77" s="155"/>
      <c r="C77" s="96"/>
      <c r="D77" s="156" t="s">
        <v>1414</v>
      </c>
      <c r="E77" s="157"/>
      <c r="F77" s="157"/>
      <c r="G77" s="157"/>
      <c r="H77" s="157"/>
      <c r="I77" s="158"/>
      <c r="J77" s="159">
        <f>J183</f>
        <v>0</v>
      </c>
      <c r="K77" s="96"/>
      <c r="L77" s="160"/>
    </row>
    <row r="78" spans="2:12" s="9" customFormat="1" ht="19.9" customHeight="1">
      <c r="B78" s="155"/>
      <c r="C78" s="96"/>
      <c r="D78" s="156" t="s">
        <v>1415</v>
      </c>
      <c r="E78" s="157"/>
      <c r="F78" s="157"/>
      <c r="G78" s="157"/>
      <c r="H78" s="157"/>
      <c r="I78" s="158"/>
      <c r="J78" s="159">
        <f>J192</f>
        <v>0</v>
      </c>
      <c r="K78" s="96"/>
      <c r="L78" s="160"/>
    </row>
    <row r="79" spans="2:12" s="9" customFormat="1" ht="19.9" customHeight="1">
      <c r="B79" s="155"/>
      <c r="C79" s="96"/>
      <c r="D79" s="156" t="s">
        <v>1416</v>
      </c>
      <c r="E79" s="157"/>
      <c r="F79" s="157"/>
      <c r="G79" s="157"/>
      <c r="H79" s="157"/>
      <c r="I79" s="158"/>
      <c r="J79" s="159">
        <f>J210</f>
        <v>0</v>
      </c>
      <c r="K79" s="96"/>
      <c r="L79" s="160"/>
    </row>
    <row r="80" spans="2:12" s="8" customFormat="1" ht="24.95" customHeight="1">
      <c r="B80" s="148"/>
      <c r="C80" s="149"/>
      <c r="D80" s="150" t="s">
        <v>1419</v>
      </c>
      <c r="E80" s="151"/>
      <c r="F80" s="151"/>
      <c r="G80" s="151"/>
      <c r="H80" s="151"/>
      <c r="I80" s="152"/>
      <c r="J80" s="153">
        <f>J217</f>
        <v>0</v>
      </c>
      <c r="K80" s="149"/>
      <c r="L80" s="154"/>
    </row>
    <row r="81" spans="2:12" s="9" customFormat="1" ht="19.9" customHeight="1">
      <c r="B81" s="155"/>
      <c r="C81" s="96"/>
      <c r="D81" s="156" t="s">
        <v>1414</v>
      </c>
      <c r="E81" s="157"/>
      <c r="F81" s="157"/>
      <c r="G81" s="157"/>
      <c r="H81" s="157"/>
      <c r="I81" s="158"/>
      <c r="J81" s="159">
        <f>J218</f>
        <v>0</v>
      </c>
      <c r="K81" s="96"/>
      <c r="L81" s="160"/>
    </row>
    <row r="82" spans="2:12" s="9" customFormat="1" ht="19.9" customHeight="1">
      <c r="B82" s="155"/>
      <c r="C82" s="96"/>
      <c r="D82" s="156" t="s">
        <v>1415</v>
      </c>
      <c r="E82" s="157"/>
      <c r="F82" s="157"/>
      <c r="G82" s="157"/>
      <c r="H82" s="157"/>
      <c r="I82" s="158"/>
      <c r="J82" s="159">
        <f>J225</f>
        <v>0</v>
      </c>
      <c r="K82" s="96"/>
      <c r="L82" s="160"/>
    </row>
    <row r="83" spans="2:12" s="9" customFormat="1" ht="19.9" customHeight="1">
      <c r="B83" s="155"/>
      <c r="C83" s="96"/>
      <c r="D83" s="156" t="s">
        <v>1416</v>
      </c>
      <c r="E83" s="157"/>
      <c r="F83" s="157"/>
      <c r="G83" s="157"/>
      <c r="H83" s="157"/>
      <c r="I83" s="158"/>
      <c r="J83" s="159">
        <f>J234</f>
        <v>0</v>
      </c>
      <c r="K83" s="96"/>
      <c r="L83" s="160"/>
    </row>
    <row r="84" spans="2:12" s="8" customFormat="1" ht="24.95" customHeight="1">
      <c r="B84" s="148"/>
      <c r="C84" s="149"/>
      <c r="D84" s="150" t="s">
        <v>1420</v>
      </c>
      <c r="E84" s="151"/>
      <c r="F84" s="151"/>
      <c r="G84" s="151"/>
      <c r="H84" s="151"/>
      <c r="I84" s="152"/>
      <c r="J84" s="153">
        <f>J239</f>
        <v>0</v>
      </c>
      <c r="K84" s="149"/>
      <c r="L84" s="154"/>
    </row>
    <row r="85" spans="2:12" s="9" customFormat="1" ht="19.9" customHeight="1">
      <c r="B85" s="155"/>
      <c r="C85" s="96"/>
      <c r="D85" s="156" t="s">
        <v>1415</v>
      </c>
      <c r="E85" s="157"/>
      <c r="F85" s="157"/>
      <c r="G85" s="157"/>
      <c r="H85" s="157"/>
      <c r="I85" s="158"/>
      <c r="J85" s="159">
        <f>J240</f>
        <v>0</v>
      </c>
      <c r="K85" s="96"/>
      <c r="L85" s="160"/>
    </row>
    <row r="86" spans="2:12" s="1" customFormat="1" ht="21.75" customHeight="1">
      <c r="B86" s="35"/>
      <c r="C86" s="36"/>
      <c r="D86" s="36"/>
      <c r="E86" s="36"/>
      <c r="F86" s="36"/>
      <c r="G86" s="36"/>
      <c r="H86" s="36"/>
      <c r="I86" s="117"/>
      <c r="J86" s="36"/>
      <c r="K86" s="36"/>
      <c r="L86" s="39"/>
    </row>
    <row r="87" spans="2:12" s="1" customFormat="1" ht="6.95" customHeight="1">
      <c r="B87" s="47"/>
      <c r="C87" s="48"/>
      <c r="D87" s="48"/>
      <c r="E87" s="48"/>
      <c r="F87" s="48"/>
      <c r="G87" s="48"/>
      <c r="H87" s="48"/>
      <c r="I87" s="139"/>
      <c r="J87" s="48"/>
      <c r="K87" s="48"/>
      <c r="L87" s="39"/>
    </row>
    <row r="91" spans="2:12" s="1" customFormat="1" ht="6.95" customHeight="1">
      <c r="B91" s="49"/>
      <c r="C91" s="50"/>
      <c r="D91" s="50"/>
      <c r="E91" s="50"/>
      <c r="F91" s="50"/>
      <c r="G91" s="50"/>
      <c r="H91" s="50"/>
      <c r="I91" s="142"/>
      <c r="J91" s="50"/>
      <c r="K91" s="50"/>
      <c r="L91" s="39"/>
    </row>
    <row r="92" spans="2:12" s="1" customFormat="1" ht="24.95" customHeight="1">
      <c r="B92" s="35"/>
      <c r="C92" s="24" t="s">
        <v>153</v>
      </c>
      <c r="D92" s="36"/>
      <c r="E92" s="36"/>
      <c r="F92" s="36"/>
      <c r="G92" s="36"/>
      <c r="H92" s="36"/>
      <c r="I92" s="117"/>
      <c r="J92" s="36"/>
      <c r="K92" s="36"/>
      <c r="L92" s="39"/>
    </row>
    <row r="93" spans="2:12" s="1" customFormat="1" ht="6.95" customHeight="1">
      <c r="B93" s="35"/>
      <c r="C93" s="36"/>
      <c r="D93" s="36"/>
      <c r="E93" s="36"/>
      <c r="F93" s="36"/>
      <c r="G93" s="36"/>
      <c r="H93" s="36"/>
      <c r="I93" s="117"/>
      <c r="J93" s="36"/>
      <c r="K93" s="36"/>
      <c r="L93" s="39"/>
    </row>
    <row r="94" spans="2:12" s="1" customFormat="1" ht="12" customHeight="1">
      <c r="B94" s="35"/>
      <c r="C94" s="30" t="s">
        <v>16</v>
      </c>
      <c r="D94" s="36"/>
      <c r="E94" s="36"/>
      <c r="F94" s="36"/>
      <c r="G94" s="36"/>
      <c r="H94" s="36"/>
      <c r="I94" s="117"/>
      <c r="J94" s="36"/>
      <c r="K94" s="36"/>
      <c r="L94" s="39"/>
    </row>
    <row r="95" spans="2:12" s="1" customFormat="1" ht="16.5" customHeight="1">
      <c r="B95" s="35"/>
      <c r="C95" s="36"/>
      <c r="D95" s="36"/>
      <c r="E95" s="390" t="str">
        <f>E7</f>
        <v>Aula UPOL FTK,Tř.Míru 117,Olomouc</v>
      </c>
      <c r="F95" s="391"/>
      <c r="G95" s="391"/>
      <c r="H95" s="391"/>
      <c r="I95" s="117"/>
      <c r="J95" s="36"/>
      <c r="K95" s="36"/>
      <c r="L95" s="39"/>
    </row>
    <row r="96" spans="2:12" ht="12" customHeight="1">
      <c r="B96" s="22"/>
      <c r="C96" s="30" t="s">
        <v>124</v>
      </c>
      <c r="D96" s="23"/>
      <c r="E96" s="23"/>
      <c r="F96" s="23"/>
      <c r="G96" s="23"/>
      <c r="H96" s="23"/>
      <c r="J96" s="23"/>
      <c r="K96" s="23"/>
      <c r="L96" s="21"/>
    </row>
    <row r="97" spans="2:12" ht="16.5" customHeight="1">
      <c r="B97" s="22"/>
      <c r="C97" s="23"/>
      <c r="D97" s="23"/>
      <c r="E97" s="390" t="s">
        <v>125</v>
      </c>
      <c r="F97" s="379"/>
      <c r="G97" s="379"/>
      <c r="H97" s="379"/>
      <c r="J97" s="23"/>
      <c r="K97" s="23"/>
      <c r="L97" s="21"/>
    </row>
    <row r="98" spans="2:12" ht="12" customHeight="1">
      <c r="B98" s="22"/>
      <c r="C98" s="30" t="s">
        <v>126</v>
      </c>
      <c r="D98" s="23"/>
      <c r="E98" s="23"/>
      <c r="F98" s="23"/>
      <c r="G98" s="23"/>
      <c r="H98" s="23"/>
      <c r="J98" s="23"/>
      <c r="K98" s="23"/>
      <c r="L98" s="21"/>
    </row>
    <row r="99" spans="2:12" s="1" customFormat="1" ht="16.5" customHeight="1">
      <c r="B99" s="35"/>
      <c r="C99" s="36"/>
      <c r="D99" s="36"/>
      <c r="E99" s="392" t="s">
        <v>1263</v>
      </c>
      <c r="F99" s="393"/>
      <c r="G99" s="393"/>
      <c r="H99" s="393"/>
      <c r="I99" s="117"/>
      <c r="J99" s="36"/>
      <c r="K99" s="36"/>
      <c r="L99" s="39"/>
    </row>
    <row r="100" spans="2:12" s="1" customFormat="1" ht="12" customHeight="1">
      <c r="B100" s="35"/>
      <c r="C100" s="30" t="s">
        <v>128</v>
      </c>
      <c r="D100" s="36"/>
      <c r="E100" s="36"/>
      <c r="F100" s="36"/>
      <c r="G100" s="36"/>
      <c r="H100" s="36"/>
      <c r="I100" s="117"/>
      <c r="J100" s="36"/>
      <c r="K100" s="36"/>
      <c r="L100" s="39"/>
    </row>
    <row r="101" spans="2:12" s="1" customFormat="1" ht="16.5" customHeight="1">
      <c r="B101" s="35"/>
      <c r="C101" s="36"/>
      <c r="D101" s="36"/>
      <c r="E101" s="369" t="str">
        <f>E13</f>
        <v>2019/07-1-4-4 - D.1.4.4-Zařízení slaboproudé elektrotechniky</v>
      </c>
      <c r="F101" s="393"/>
      <c r="G101" s="393"/>
      <c r="H101" s="393"/>
      <c r="I101" s="117"/>
      <c r="J101" s="36"/>
      <c r="K101" s="36"/>
      <c r="L101" s="39"/>
    </row>
    <row r="102" spans="2:12" s="1" customFormat="1" ht="6.95" customHeight="1">
      <c r="B102" s="35"/>
      <c r="C102" s="36"/>
      <c r="D102" s="36"/>
      <c r="E102" s="36"/>
      <c r="F102" s="36"/>
      <c r="G102" s="36"/>
      <c r="H102" s="36"/>
      <c r="I102" s="117"/>
      <c r="J102" s="36"/>
      <c r="K102" s="36"/>
      <c r="L102" s="39"/>
    </row>
    <row r="103" spans="2:12" s="1" customFormat="1" ht="12" customHeight="1">
      <c r="B103" s="35"/>
      <c r="C103" s="30" t="s">
        <v>22</v>
      </c>
      <c r="D103" s="36"/>
      <c r="E103" s="36"/>
      <c r="F103" s="28" t="str">
        <f>F16</f>
        <v xml:space="preserve"> </v>
      </c>
      <c r="G103" s="36"/>
      <c r="H103" s="36"/>
      <c r="I103" s="118" t="s">
        <v>24</v>
      </c>
      <c r="J103" s="59" t="str">
        <f>IF(J16="","",J16)</f>
        <v>1. 4. 2019</v>
      </c>
      <c r="K103" s="36"/>
      <c r="L103" s="39"/>
    </row>
    <row r="104" spans="2:12" s="1" customFormat="1" ht="6.95" customHeight="1">
      <c r="B104" s="35"/>
      <c r="C104" s="36"/>
      <c r="D104" s="36"/>
      <c r="E104" s="36"/>
      <c r="F104" s="36"/>
      <c r="G104" s="36"/>
      <c r="H104" s="36"/>
      <c r="I104" s="117"/>
      <c r="J104" s="36"/>
      <c r="K104" s="36"/>
      <c r="L104" s="39"/>
    </row>
    <row r="105" spans="2:12" s="1" customFormat="1" ht="43.15" customHeight="1">
      <c r="B105" s="35"/>
      <c r="C105" s="30" t="s">
        <v>26</v>
      </c>
      <c r="D105" s="36"/>
      <c r="E105" s="36"/>
      <c r="F105" s="28" t="str">
        <f>E19</f>
        <v>UPOL</v>
      </c>
      <c r="G105" s="36"/>
      <c r="H105" s="36"/>
      <c r="I105" s="118" t="s">
        <v>32</v>
      </c>
      <c r="J105" s="33" t="str">
        <f>E25</f>
        <v>HEXAPLAN INTERNATIONAL spol. s r.o.</v>
      </c>
      <c r="K105" s="36"/>
      <c r="L105" s="39"/>
    </row>
    <row r="106" spans="2:12" s="1" customFormat="1" ht="15.2" customHeight="1">
      <c r="B106" s="35"/>
      <c r="C106" s="30" t="s">
        <v>30</v>
      </c>
      <c r="D106" s="36"/>
      <c r="E106" s="36"/>
      <c r="F106" s="28" t="str">
        <f>IF(E22="","",E22)</f>
        <v>Vyplň údaj</v>
      </c>
      <c r="G106" s="36"/>
      <c r="H106" s="36"/>
      <c r="I106" s="118" t="s">
        <v>35</v>
      </c>
      <c r="J106" s="33" t="str">
        <f>E28</f>
        <v>Ing.P.Míka</v>
      </c>
      <c r="K106" s="36"/>
      <c r="L106" s="39"/>
    </row>
    <row r="107" spans="2:12" s="1" customFormat="1" ht="10.35" customHeight="1">
      <c r="B107" s="35"/>
      <c r="C107" s="36"/>
      <c r="D107" s="36"/>
      <c r="E107" s="36"/>
      <c r="F107" s="36"/>
      <c r="G107" s="36"/>
      <c r="H107" s="36"/>
      <c r="I107" s="117"/>
      <c r="J107" s="36"/>
      <c r="K107" s="36"/>
      <c r="L107" s="39"/>
    </row>
    <row r="108" spans="2:20" s="10" customFormat="1" ht="29.25" customHeight="1">
      <c r="B108" s="161"/>
      <c r="C108" s="162" t="s">
        <v>154</v>
      </c>
      <c r="D108" s="163" t="s">
        <v>58</v>
      </c>
      <c r="E108" s="163" t="s">
        <v>54</v>
      </c>
      <c r="F108" s="163" t="s">
        <v>55</v>
      </c>
      <c r="G108" s="163" t="s">
        <v>155</v>
      </c>
      <c r="H108" s="163" t="s">
        <v>156</v>
      </c>
      <c r="I108" s="164" t="s">
        <v>157</v>
      </c>
      <c r="J108" s="163" t="s">
        <v>133</v>
      </c>
      <c r="K108" s="165" t="s">
        <v>158</v>
      </c>
      <c r="L108" s="166"/>
      <c r="M108" s="68" t="s">
        <v>21</v>
      </c>
      <c r="N108" s="69" t="s">
        <v>43</v>
      </c>
      <c r="O108" s="69" t="s">
        <v>159</v>
      </c>
      <c r="P108" s="69" t="s">
        <v>160</v>
      </c>
      <c r="Q108" s="69" t="s">
        <v>161</v>
      </c>
      <c r="R108" s="69" t="s">
        <v>162</v>
      </c>
      <c r="S108" s="69" t="s">
        <v>163</v>
      </c>
      <c r="T108" s="70" t="s">
        <v>164</v>
      </c>
    </row>
    <row r="109" spans="2:63" s="1" customFormat="1" ht="22.9" customHeight="1">
      <c r="B109" s="35"/>
      <c r="C109" s="75" t="s">
        <v>165</v>
      </c>
      <c r="D109" s="36"/>
      <c r="E109" s="36"/>
      <c r="F109" s="36"/>
      <c r="G109" s="36"/>
      <c r="H109" s="36"/>
      <c r="I109" s="117"/>
      <c r="J109" s="167">
        <f>BK109</f>
        <v>0</v>
      </c>
      <c r="K109" s="36"/>
      <c r="L109" s="39"/>
      <c r="M109" s="71"/>
      <c r="N109" s="72"/>
      <c r="O109" s="72"/>
      <c r="P109" s="168">
        <f>P110+P145+P182+P217+P239</f>
        <v>0</v>
      </c>
      <c r="Q109" s="72"/>
      <c r="R109" s="168">
        <f>R110+R145+R182+R217+R239</f>
        <v>0</v>
      </c>
      <c r="S109" s="72"/>
      <c r="T109" s="169">
        <f>T110+T145+T182+T217+T239</f>
        <v>0</v>
      </c>
      <c r="AT109" s="18" t="s">
        <v>72</v>
      </c>
      <c r="AU109" s="18" t="s">
        <v>134</v>
      </c>
      <c r="BK109" s="170">
        <f>BK110+BK145+BK182+BK217+BK239</f>
        <v>0</v>
      </c>
    </row>
    <row r="110" spans="2:63" s="11" customFormat="1" ht="25.9" customHeight="1">
      <c r="B110" s="171"/>
      <c r="C110" s="172"/>
      <c r="D110" s="173" t="s">
        <v>72</v>
      </c>
      <c r="E110" s="174" t="s">
        <v>115</v>
      </c>
      <c r="F110" s="174" t="s">
        <v>1421</v>
      </c>
      <c r="G110" s="172"/>
      <c r="H110" s="172"/>
      <c r="I110" s="175"/>
      <c r="J110" s="176">
        <f>BK110</f>
        <v>0</v>
      </c>
      <c r="K110" s="172"/>
      <c r="L110" s="177"/>
      <c r="M110" s="178"/>
      <c r="N110" s="179"/>
      <c r="O110" s="179"/>
      <c r="P110" s="180">
        <f>P111+P128+P137</f>
        <v>0</v>
      </c>
      <c r="Q110" s="179"/>
      <c r="R110" s="180">
        <f>R111+R128+R137</f>
        <v>0</v>
      </c>
      <c r="S110" s="179"/>
      <c r="T110" s="181">
        <f>T111+T128+T137</f>
        <v>0</v>
      </c>
      <c r="AR110" s="182" t="s">
        <v>79</v>
      </c>
      <c r="AT110" s="183" t="s">
        <v>72</v>
      </c>
      <c r="AU110" s="183" t="s">
        <v>73</v>
      </c>
      <c r="AY110" s="182" t="s">
        <v>168</v>
      </c>
      <c r="BK110" s="184">
        <f>BK111+BK128+BK137</f>
        <v>0</v>
      </c>
    </row>
    <row r="111" spans="2:63" s="11" customFormat="1" ht="22.9" customHeight="1">
      <c r="B111" s="171"/>
      <c r="C111" s="172"/>
      <c r="D111" s="173" t="s">
        <v>72</v>
      </c>
      <c r="E111" s="185" t="s">
        <v>1280</v>
      </c>
      <c r="F111" s="185" t="s">
        <v>1422</v>
      </c>
      <c r="G111" s="172"/>
      <c r="H111" s="172"/>
      <c r="I111" s="175"/>
      <c r="J111" s="186">
        <f>BK111</f>
        <v>0</v>
      </c>
      <c r="K111" s="172"/>
      <c r="L111" s="177"/>
      <c r="M111" s="178"/>
      <c r="N111" s="179"/>
      <c r="O111" s="179"/>
      <c r="P111" s="180">
        <f>SUM(P112:P127)</f>
        <v>0</v>
      </c>
      <c r="Q111" s="179"/>
      <c r="R111" s="180">
        <f>SUM(R112:R127)</f>
        <v>0</v>
      </c>
      <c r="S111" s="179"/>
      <c r="T111" s="181">
        <f>SUM(T112:T127)</f>
        <v>0</v>
      </c>
      <c r="AR111" s="182" t="s">
        <v>79</v>
      </c>
      <c r="AT111" s="183" t="s">
        <v>72</v>
      </c>
      <c r="AU111" s="183" t="s">
        <v>79</v>
      </c>
      <c r="AY111" s="182" t="s">
        <v>168</v>
      </c>
      <c r="BK111" s="184">
        <f>SUM(BK112:BK127)</f>
        <v>0</v>
      </c>
    </row>
    <row r="112" spans="2:65" s="1" customFormat="1" ht="24" customHeight="1">
      <c r="B112" s="35"/>
      <c r="C112" s="187" t="s">
        <v>79</v>
      </c>
      <c r="D112" s="187" t="s">
        <v>170</v>
      </c>
      <c r="E112" s="188" t="s">
        <v>79</v>
      </c>
      <c r="F112" s="189" t="s">
        <v>1423</v>
      </c>
      <c r="G112" s="190" t="s">
        <v>302</v>
      </c>
      <c r="H112" s="191">
        <v>6</v>
      </c>
      <c r="I112" s="192"/>
      <c r="J112" s="193">
        <f>ROUND(I112*H112,2)</f>
        <v>0</v>
      </c>
      <c r="K112" s="189" t="s">
        <v>21</v>
      </c>
      <c r="L112" s="39"/>
      <c r="M112" s="194" t="s">
        <v>21</v>
      </c>
      <c r="N112" s="195" t="s">
        <v>44</v>
      </c>
      <c r="O112" s="64"/>
      <c r="P112" s="196">
        <f>O112*H112</f>
        <v>0</v>
      </c>
      <c r="Q112" s="196">
        <v>0</v>
      </c>
      <c r="R112" s="196">
        <f>Q112*H112</f>
        <v>0</v>
      </c>
      <c r="S112" s="196">
        <v>0</v>
      </c>
      <c r="T112" s="197">
        <f>S112*H112</f>
        <v>0</v>
      </c>
      <c r="AR112" s="198" t="s">
        <v>532</v>
      </c>
      <c r="AT112" s="198" t="s">
        <v>170</v>
      </c>
      <c r="AU112" s="198" t="s">
        <v>81</v>
      </c>
      <c r="AY112" s="18" t="s">
        <v>168</v>
      </c>
      <c r="BE112" s="199">
        <f>IF(N112="základní",J112,0)</f>
        <v>0</v>
      </c>
      <c r="BF112" s="199">
        <f>IF(N112="snížená",J112,0)</f>
        <v>0</v>
      </c>
      <c r="BG112" s="199">
        <f>IF(N112="zákl. přenesená",J112,0)</f>
        <v>0</v>
      </c>
      <c r="BH112" s="199">
        <f>IF(N112="sníž. přenesená",J112,0)</f>
        <v>0</v>
      </c>
      <c r="BI112" s="199">
        <f>IF(N112="nulová",J112,0)</f>
        <v>0</v>
      </c>
      <c r="BJ112" s="18" t="s">
        <v>79</v>
      </c>
      <c r="BK112" s="199">
        <f>ROUND(I112*H112,2)</f>
        <v>0</v>
      </c>
      <c r="BL112" s="18" t="s">
        <v>532</v>
      </c>
      <c r="BM112" s="198" t="s">
        <v>81</v>
      </c>
    </row>
    <row r="113" spans="2:47" s="1" customFormat="1" ht="19.5">
      <c r="B113" s="35"/>
      <c r="C113" s="36"/>
      <c r="D113" s="200" t="s">
        <v>309</v>
      </c>
      <c r="E113" s="36"/>
      <c r="F113" s="201" t="s">
        <v>1424</v>
      </c>
      <c r="G113" s="36"/>
      <c r="H113" s="36"/>
      <c r="I113" s="117"/>
      <c r="J113" s="36"/>
      <c r="K113" s="36"/>
      <c r="L113" s="39"/>
      <c r="M113" s="202"/>
      <c r="N113" s="64"/>
      <c r="O113" s="64"/>
      <c r="P113" s="64"/>
      <c r="Q113" s="64"/>
      <c r="R113" s="64"/>
      <c r="S113" s="64"/>
      <c r="T113" s="65"/>
      <c r="AT113" s="18" t="s">
        <v>309</v>
      </c>
      <c r="AU113" s="18" t="s">
        <v>81</v>
      </c>
    </row>
    <row r="114" spans="2:65" s="1" customFormat="1" ht="16.5" customHeight="1">
      <c r="B114" s="35"/>
      <c r="C114" s="187" t="s">
        <v>81</v>
      </c>
      <c r="D114" s="187" t="s">
        <v>170</v>
      </c>
      <c r="E114" s="188" t="s">
        <v>81</v>
      </c>
      <c r="F114" s="189" t="s">
        <v>1425</v>
      </c>
      <c r="G114" s="190" t="s">
        <v>307</v>
      </c>
      <c r="H114" s="191">
        <v>1</v>
      </c>
      <c r="I114" s="192"/>
      <c r="J114" s="193">
        <f>ROUND(I114*H114,2)</f>
        <v>0</v>
      </c>
      <c r="K114" s="189" t="s">
        <v>21</v>
      </c>
      <c r="L114" s="39"/>
      <c r="M114" s="194" t="s">
        <v>21</v>
      </c>
      <c r="N114" s="195" t="s">
        <v>44</v>
      </c>
      <c r="O114" s="64"/>
      <c r="P114" s="196">
        <f>O114*H114</f>
        <v>0</v>
      </c>
      <c r="Q114" s="196">
        <v>0</v>
      </c>
      <c r="R114" s="196">
        <f>Q114*H114</f>
        <v>0</v>
      </c>
      <c r="S114" s="196">
        <v>0</v>
      </c>
      <c r="T114" s="197">
        <f>S114*H114</f>
        <v>0</v>
      </c>
      <c r="AR114" s="198" t="s">
        <v>532</v>
      </c>
      <c r="AT114" s="198" t="s">
        <v>170</v>
      </c>
      <c r="AU114" s="198" t="s">
        <v>81</v>
      </c>
      <c r="AY114" s="18" t="s">
        <v>168</v>
      </c>
      <c r="BE114" s="199">
        <f>IF(N114="základní",J114,0)</f>
        <v>0</v>
      </c>
      <c r="BF114" s="199">
        <f>IF(N114="snížená",J114,0)</f>
        <v>0</v>
      </c>
      <c r="BG114" s="199">
        <f>IF(N114="zákl. přenesená",J114,0)</f>
        <v>0</v>
      </c>
      <c r="BH114" s="199">
        <f>IF(N114="sníž. přenesená",J114,0)</f>
        <v>0</v>
      </c>
      <c r="BI114" s="199">
        <f>IF(N114="nulová",J114,0)</f>
        <v>0</v>
      </c>
      <c r="BJ114" s="18" t="s">
        <v>79</v>
      </c>
      <c r="BK114" s="199">
        <f>ROUND(I114*H114,2)</f>
        <v>0</v>
      </c>
      <c r="BL114" s="18" t="s">
        <v>532</v>
      </c>
      <c r="BM114" s="198" t="s">
        <v>175</v>
      </c>
    </row>
    <row r="115" spans="2:47" s="1" customFormat="1" ht="19.5">
      <c r="B115" s="35"/>
      <c r="C115" s="36"/>
      <c r="D115" s="200" t="s">
        <v>309</v>
      </c>
      <c r="E115" s="36"/>
      <c r="F115" s="201" t="s">
        <v>1426</v>
      </c>
      <c r="G115" s="36"/>
      <c r="H115" s="36"/>
      <c r="I115" s="117"/>
      <c r="J115" s="36"/>
      <c r="K115" s="36"/>
      <c r="L115" s="39"/>
      <c r="M115" s="202"/>
      <c r="N115" s="64"/>
      <c r="O115" s="64"/>
      <c r="P115" s="64"/>
      <c r="Q115" s="64"/>
      <c r="R115" s="64"/>
      <c r="S115" s="64"/>
      <c r="T115" s="65"/>
      <c r="AT115" s="18" t="s">
        <v>309</v>
      </c>
      <c r="AU115" s="18" t="s">
        <v>81</v>
      </c>
    </row>
    <row r="116" spans="2:65" s="1" customFormat="1" ht="16.5" customHeight="1">
      <c r="B116" s="35"/>
      <c r="C116" s="187" t="s">
        <v>89</v>
      </c>
      <c r="D116" s="187" t="s">
        <v>170</v>
      </c>
      <c r="E116" s="188" t="s">
        <v>89</v>
      </c>
      <c r="F116" s="189" t="s">
        <v>1427</v>
      </c>
      <c r="G116" s="190" t="s">
        <v>307</v>
      </c>
      <c r="H116" s="191">
        <v>1</v>
      </c>
      <c r="I116" s="192"/>
      <c r="J116" s="193">
        <f>ROUND(I116*H116,2)</f>
        <v>0</v>
      </c>
      <c r="K116" s="189" t="s">
        <v>21</v>
      </c>
      <c r="L116" s="39"/>
      <c r="M116" s="194" t="s">
        <v>21</v>
      </c>
      <c r="N116" s="195" t="s">
        <v>44</v>
      </c>
      <c r="O116" s="64"/>
      <c r="P116" s="196">
        <f>O116*H116</f>
        <v>0</v>
      </c>
      <c r="Q116" s="196">
        <v>0</v>
      </c>
      <c r="R116" s="196">
        <f>Q116*H116</f>
        <v>0</v>
      </c>
      <c r="S116" s="196">
        <v>0</v>
      </c>
      <c r="T116" s="197">
        <f>S116*H116</f>
        <v>0</v>
      </c>
      <c r="AR116" s="198" t="s">
        <v>532</v>
      </c>
      <c r="AT116" s="198" t="s">
        <v>170</v>
      </c>
      <c r="AU116" s="198" t="s">
        <v>81</v>
      </c>
      <c r="AY116" s="18" t="s">
        <v>168</v>
      </c>
      <c r="BE116" s="199">
        <f>IF(N116="základní",J116,0)</f>
        <v>0</v>
      </c>
      <c r="BF116" s="199">
        <f>IF(N116="snížená",J116,0)</f>
        <v>0</v>
      </c>
      <c r="BG116" s="199">
        <f>IF(N116="zákl. přenesená",J116,0)</f>
        <v>0</v>
      </c>
      <c r="BH116" s="199">
        <f>IF(N116="sníž. přenesená",J116,0)</f>
        <v>0</v>
      </c>
      <c r="BI116" s="199">
        <f>IF(N116="nulová",J116,0)</f>
        <v>0</v>
      </c>
      <c r="BJ116" s="18" t="s">
        <v>79</v>
      </c>
      <c r="BK116" s="199">
        <f>ROUND(I116*H116,2)</f>
        <v>0</v>
      </c>
      <c r="BL116" s="18" t="s">
        <v>532</v>
      </c>
      <c r="BM116" s="198" t="s">
        <v>194</v>
      </c>
    </row>
    <row r="117" spans="2:47" s="1" customFormat="1" ht="19.5">
      <c r="B117" s="35"/>
      <c r="C117" s="36"/>
      <c r="D117" s="200" t="s">
        <v>309</v>
      </c>
      <c r="E117" s="36"/>
      <c r="F117" s="201" t="s">
        <v>1426</v>
      </c>
      <c r="G117" s="36"/>
      <c r="H117" s="36"/>
      <c r="I117" s="117"/>
      <c r="J117" s="36"/>
      <c r="K117" s="36"/>
      <c r="L117" s="39"/>
      <c r="M117" s="202"/>
      <c r="N117" s="64"/>
      <c r="O117" s="64"/>
      <c r="P117" s="64"/>
      <c r="Q117" s="64"/>
      <c r="R117" s="64"/>
      <c r="S117" s="64"/>
      <c r="T117" s="65"/>
      <c r="AT117" s="18" t="s">
        <v>309</v>
      </c>
      <c r="AU117" s="18" t="s">
        <v>81</v>
      </c>
    </row>
    <row r="118" spans="2:65" s="1" customFormat="1" ht="16.5" customHeight="1">
      <c r="B118" s="35"/>
      <c r="C118" s="187" t="s">
        <v>175</v>
      </c>
      <c r="D118" s="187" t="s">
        <v>170</v>
      </c>
      <c r="E118" s="188" t="s">
        <v>175</v>
      </c>
      <c r="F118" s="189" t="s">
        <v>1428</v>
      </c>
      <c r="G118" s="190" t="s">
        <v>307</v>
      </c>
      <c r="H118" s="191">
        <v>28</v>
      </c>
      <c r="I118" s="192"/>
      <c r="J118" s="193">
        <f>ROUND(I118*H118,2)</f>
        <v>0</v>
      </c>
      <c r="K118" s="189" t="s">
        <v>21</v>
      </c>
      <c r="L118" s="39"/>
      <c r="M118" s="194" t="s">
        <v>21</v>
      </c>
      <c r="N118" s="195" t="s">
        <v>44</v>
      </c>
      <c r="O118" s="64"/>
      <c r="P118" s="196">
        <f>O118*H118</f>
        <v>0</v>
      </c>
      <c r="Q118" s="196">
        <v>0</v>
      </c>
      <c r="R118" s="196">
        <f>Q118*H118</f>
        <v>0</v>
      </c>
      <c r="S118" s="196">
        <v>0</v>
      </c>
      <c r="T118" s="197">
        <f>S118*H118</f>
        <v>0</v>
      </c>
      <c r="AR118" s="198" t="s">
        <v>532</v>
      </c>
      <c r="AT118" s="198" t="s">
        <v>170</v>
      </c>
      <c r="AU118" s="198" t="s">
        <v>81</v>
      </c>
      <c r="AY118" s="18" t="s">
        <v>168</v>
      </c>
      <c r="BE118" s="199">
        <f>IF(N118="základní",J118,0)</f>
        <v>0</v>
      </c>
      <c r="BF118" s="199">
        <f>IF(N118="snížená",J118,0)</f>
        <v>0</v>
      </c>
      <c r="BG118" s="199">
        <f>IF(N118="zákl. přenesená",J118,0)</f>
        <v>0</v>
      </c>
      <c r="BH118" s="199">
        <f>IF(N118="sníž. přenesená",J118,0)</f>
        <v>0</v>
      </c>
      <c r="BI118" s="199">
        <f>IF(N118="nulová",J118,0)</f>
        <v>0</v>
      </c>
      <c r="BJ118" s="18" t="s">
        <v>79</v>
      </c>
      <c r="BK118" s="199">
        <f>ROUND(I118*H118,2)</f>
        <v>0</v>
      </c>
      <c r="BL118" s="18" t="s">
        <v>532</v>
      </c>
      <c r="BM118" s="198" t="s">
        <v>216</v>
      </c>
    </row>
    <row r="119" spans="2:47" s="1" customFormat="1" ht="19.5">
      <c r="B119" s="35"/>
      <c r="C119" s="36"/>
      <c r="D119" s="200" t="s">
        <v>309</v>
      </c>
      <c r="E119" s="36"/>
      <c r="F119" s="201" t="s">
        <v>1429</v>
      </c>
      <c r="G119" s="36"/>
      <c r="H119" s="36"/>
      <c r="I119" s="117"/>
      <c r="J119" s="36"/>
      <c r="K119" s="36"/>
      <c r="L119" s="39"/>
      <c r="M119" s="202"/>
      <c r="N119" s="64"/>
      <c r="O119" s="64"/>
      <c r="P119" s="64"/>
      <c r="Q119" s="64"/>
      <c r="R119" s="64"/>
      <c r="S119" s="64"/>
      <c r="T119" s="65"/>
      <c r="AT119" s="18" t="s">
        <v>309</v>
      </c>
      <c r="AU119" s="18" t="s">
        <v>81</v>
      </c>
    </row>
    <row r="120" spans="2:65" s="1" customFormat="1" ht="24" customHeight="1">
      <c r="B120" s="35"/>
      <c r="C120" s="187" t="s">
        <v>202</v>
      </c>
      <c r="D120" s="187" t="s">
        <v>170</v>
      </c>
      <c r="E120" s="188" t="s">
        <v>202</v>
      </c>
      <c r="F120" s="189" t="s">
        <v>1430</v>
      </c>
      <c r="G120" s="190" t="s">
        <v>307</v>
      </c>
      <c r="H120" s="191">
        <v>12</v>
      </c>
      <c r="I120" s="192"/>
      <c r="J120" s="193">
        <f>ROUND(I120*H120,2)</f>
        <v>0</v>
      </c>
      <c r="K120" s="189" t="s">
        <v>21</v>
      </c>
      <c r="L120" s="39"/>
      <c r="M120" s="194" t="s">
        <v>21</v>
      </c>
      <c r="N120" s="195" t="s">
        <v>44</v>
      </c>
      <c r="O120" s="64"/>
      <c r="P120" s="196">
        <f>O120*H120</f>
        <v>0</v>
      </c>
      <c r="Q120" s="196">
        <v>0</v>
      </c>
      <c r="R120" s="196">
        <f>Q120*H120</f>
        <v>0</v>
      </c>
      <c r="S120" s="196">
        <v>0</v>
      </c>
      <c r="T120" s="197">
        <f>S120*H120</f>
        <v>0</v>
      </c>
      <c r="AR120" s="198" t="s">
        <v>532</v>
      </c>
      <c r="AT120" s="198" t="s">
        <v>170</v>
      </c>
      <c r="AU120" s="198" t="s">
        <v>81</v>
      </c>
      <c r="AY120" s="18" t="s">
        <v>168</v>
      </c>
      <c r="BE120" s="199">
        <f>IF(N120="základní",J120,0)</f>
        <v>0</v>
      </c>
      <c r="BF120" s="199">
        <f>IF(N120="snížená",J120,0)</f>
        <v>0</v>
      </c>
      <c r="BG120" s="199">
        <f>IF(N120="zákl. přenesená",J120,0)</f>
        <v>0</v>
      </c>
      <c r="BH120" s="199">
        <f>IF(N120="sníž. přenesená",J120,0)</f>
        <v>0</v>
      </c>
      <c r="BI120" s="199">
        <f>IF(N120="nulová",J120,0)</f>
        <v>0</v>
      </c>
      <c r="BJ120" s="18" t="s">
        <v>79</v>
      </c>
      <c r="BK120" s="199">
        <f>ROUND(I120*H120,2)</f>
        <v>0</v>
      </c>
      <c r="BL120" s="18" t="s">
        <v>532</v>
      </c>
      <c r="BM120" s="198" t="s">
        <v>226</v>
      </c>
    </row>
    <row r="121" spans="2:47" s="1" customFormat="1" ht="19.5">
      <c r="B121" s="35"/>
      <c r="C121" s="36"/>
      <c r="D121" s="200" t="s">
        <v>309</v>
      </c>
      <c r="E121" s="36"/>
      <c r="F121" s="201" t="s">
        <v>1431</v>
      </c>
      <c r="G121" s="36"/>
      <c r="H121" s="36"/>
      <c r="I121" s="117"/>
      <c r="J121" s="36"/>
      <c r="K121" s="36"/>
      <c r="L121" s="39"/>
      <c r="M121" s="202"/>
      <c r="N121" s="64"/>
      <c r="O121" s="64"/>
      <c r="P121" s="64"/>
      <c r="Q121" s="64"/>
      <c r="R121" s="64"/>
      <c r="S121" s="64"/>
      <c r="T121" s="65"/>
      <c r="AT121" s="18" t="s">
        <v>309</v>
      </c>
      <c r="AU121" s="18" t="s">
        <v>81</v>
      </c>
    </row>
    <row r="122" spans="2:65" s="1" customFormat="1" ht="24" customHeight="1">
      <c r="B122" s="35"/>
      <c r="C122" s="187" t="s">
        <v>194</v>
      </c>
      <c r="D122" s="187" t="s">
        <v>170</v>
      </c>
      <c r="E122" s="188" t="s">
        <v>194</v>
      </c>
      <c r="F122" s="189" t="s">
        <v>1432</v>
      </c>
      <c r="G122" s="190" t="s">
        <v>307</v>
      </c>
      <c r="H122" s="191">
        <v>4</v>
      </c>
      <c r="I122" s="192"/>
      <c r="J122" s="193">
        <f>ROUND(I122*H122,2)</f>
        <v>0</v>
      </c>
      <c r="K122" s="189" t="s">
        <v>21</v>
      </c>
      <c r="L122" s="39"/>
      <c r="M122" s="194" t="s">
        <v>21</v>
      </c>
      <c r="N122" s="195" t="s">
        <v>44</v>
      </c>
      <c r="O122" s="64"/>
      <c r="P122" s="196">
        <f>O122*H122</f>
        <v>0</v>
      </c>
      <c r="Q122" s="196">
        <v>0</v>
      </c>
      <c r="R122" s="196">
        <f>Q122*H122</f>
        <v>0</v>
      </c>
      <c r="S122" s="196">
        <v>0</v>
      </c>
      <c r="T122" s="197">
        <f>S122*H122</f>
        <v>0</v>
      </c>
      <c r="AR122" s="198" t="s">
        <v>532</v>
      </c>
      <c r="AT122" s="198" t="s">
        <v>170</v>
      </c>
      <c r="AU122" s="198" t="s">
        <v>81</v>
      </c>
      <c r="AY122" s="18" t="s">
        <v>168</v>
      </c>
      <c r="BE122" s="199">
        <f>IF(N122="základní",J122,0)</f>
        <v>0</v>
      </c>
      <c r="BF122" s="199">
        <f>IF(N122="snížená",J122,0)</f>
        <v>0</v>
      </c>
      <c r="BG122" s="199">
        <f>IF(N122="zákl. přenesená",J122,0)</f>
        <v>0</v>
      </c>
      <c r="BH122" s="199">
        <f>IF(N122="sníž. přenesená",J122,0)</f>
        <v>0</v>
      </c>
      <c r="BI122" s="199">
        <f>IF(N122="nulová",J122,0)</f>
        <v>0</v>
      </c>
      <c r="BJ122" s="18" t="s">
        <v>79</v>
      </c>
      <c r="BK122" s="199">
        <f>ROUND(I122*H122,2)</f>
        <v>0</v>
      </c>
      <c r="BL122" s="18" t="s">
        <v>532</v>
      </c>
      <c r="BM122" s="198" t="s">
        <v>237</v>
      </c>
    </row>
    <row r="123" spans="2:47" s="1" customFormat="1" ht="19.5">
      <c r="B123" s="35"/>
      <c r="C123" s="36"/>
      <c r="D123" s="200" t="s">
        <v>309</v>
      </c>
      <c r="E123" s="36"/>
      <c r="F123" s="201" t="s">
        <v>1433</v>
      </c>
      <c r="G123" s="36"/>
      <c r="H123" s="36"/>
      <c r="I123" s="117"/>
      <c r="J123" s="36"/>
      <c r="K123" s="36"/>
      <c r="L123" s="39"/>
      <c r="M123" s="202"/>
      <c r="N123" s="64"/>
      <c r="O123" s="64"/>
      <c r="P123" s="64"/>
      <c r="Q123" s="64"/>
      <c r="R123" s="64"/>
      <c r="S123" s="64"/>
      <c r="T123" s="65"/>
      <c r="AT123" s="18" t="s">
        <v>309</v>
      </c>
      <c r="AU123" s="18" t="s">
        <v>81</v>
      </c>
    </row>
    <row r="124" spans="2:65" s="1" customFormat="1" ht="16.5" customHeight="1">
      <c r="B124" s="35"/>
      <c r="C124" s="187" t="s">
        <v>210</v>
      </c>
      <c r="D124" s="187" t="s">
        <v>170</v>
      </c>
      <c r="E124" s="188" t="s">
        <v>210</v>
      </c>
      <c r="F124" s="189" t="s">
        <v>1434</v>
      </c>
      <c r="G124" s="190" t="s">
        <v>307</v>
      </c>
      <c r="H124" s="191">
        <v>3</v>
      </c>
      <c r="I124" s="192"/>
      <c r="J124" s="193">
        <f>ROUND(I124*H124,2)</f>
        <v>0</v>
      </c>
      <c r="K124" s="189" t="s">
        <v>21</v>
      </c>
      <c r="L124" s="39"/>
      <c r="M124" s="194" t="s">
        <v>21</v>
      </c>
      <c r="N124" s="195" t="s">
        <v>44</v>
      </c>
      <c r="O124" s="64"/>
      <c r="P124" s="196">
        <f>O124*H124</f>
        <v>0</v>
      </c>
      <c r="Q124" s="196">
        <v>0</v>
      </c>
      <c r="R124" s="196">
        <f>Q124*H124</f>
        <v>0</v>
      </c>
      <c r="S124" s="196">
        <v>0</v>
      </c>
      <c r="T124" s="197">
        <f>S124*H124</f>
        <v>0</v>
      </c>
      <c r="AR124" s="198" t="s">
        <v>532</v>
      </c>
      <c r="AT124" s="198" t="s">
        <v>170</v>
      </c>
      <c r="AU124" s="198" t="s">
        <v>81</v>
      </c>
      <c r="AY124" s="18" t="s">
        <v>168</v>
      </c>
      <c r="BE124" s="199">
        <f>IF(N124="základní",J124,0)</f>
        <v>0</v>
      </c>
      <c r="BF124" s="199">
        <f>IF(N124="snížená",J124,0)</f>
        <v>0</v>
      </c>
      <c r="BG124" s="199">
        <f>IF(N124="zákl. přenesená",J124,0)</f>
        <v>0</v>
      </c>
      <c r="BH124" s="199">
        <f>IF(N124="sníž. přenesená",J124,0)</f>
        <v>0</v>
      </c>
      <c r="BI124" s="199">
        <f>IF(N124="nulová",J124,0)</f>
        <v>0</v>
      </c>
      <c r="BJ124" s="18" t="s">
        <v>79</v>
      </c>
      <c r="BK124" s="199">
        <f>ROUND(I124*H124,2)</f>
        <v>0</v>
      </c>
      <c r="BL124" s="18" t="s">
        <v>532</v>
      </c>
      <c r="BM124" s="198" t="s">
        <v>250</v>
      </c>
    </row>
    <row r="125" spans="2:47" s="1" customFormat="1" ht="19.5">
      <c r="B125" s="35"/>
      <c r="C125" s="36"/>
      <c r="D125" s="200" t="s">
        <v>309</v>
      </c>
      <c r="E125" s="36"/>
      <c r="F125" s="201" t="s">
        <v>1435</v>
      </c>
      <c r="G125" s="36"/>
      <c r="H125" s="36"/>
      <c r="I125" s="117"/>
      <c r="J125" s="36"/>
      <c r="K125" s="36"/>
      <c r="L125" s="39"/>
      <c r="M125" s="202"/>
      <c r="N125" s="64"/>
      <c r="O125" s="64"/>
      <c r="P125" s="64"/>
      <c r="Q125" s="64"/>
      <c r="R125" s="64"/>
      <c r="S125" s="64"/>
      <c r="T125" s="65"/>
      <c r="AT125" s="18" t="s">
        <v>309</v>
      </c>
      <c r="AU125" s="18" t="s">
        <v>81</v>
      </c>
    </row>
    <row r="126" spans="2:65" s="1" customFormat="1" ht="16.5" customHeight="1">
      <c r="B126" s="35"/>
      <c r="C126" s="187" t="s">
        <v>216</v>
      </c>
      <c r="D126" s="187" t="s">
        <v>170</v>
      </c>
      <c r="E126" s="188" t="s">
        <v>216</v>
      </c>
      <c r="F126" s="189" t="s">
        <v>1436</v>
      </c>
      <c r="G126" s="190" t="s">
        <v>302</v>
      </c>
      <c r="H126" s="191">
        <v>10</v>
      </c>
      <c r="I126" s="192"/>
      <c r="J126" s="193">
        <f>ROUND(I126*H126,2)</f>
        <v>0</v>
      </c>
      <c r="K126" s="189" t="s">
        <v>21</v>
      </c>
      <c r="L126" s="39"/>
      <c r="M126" s="194" t="s">
        <v>21</v>
      </c>
      <c r="N126" s="195" t="s">
        <v>44</v>
      </c>
      <c r="O126" s="64"/>
      <c r="P126" s="196">
        <f>O126*H126</f>
        <v>0</v>
      </c>
      <c r="Q126" s="196">
        <v>0</v>
      </c>
      <c r="R126" s="196">
        <f>Q126*H126</f>
        <v>0</v>
      </c>
      <c r="S126" s="196">
        <v>0</v>
      </c>
      <c r="T126" s="197">
        <f>S126*H126</f>
        <v>0</v>
      </c>
      <c r="AR126" s="198" t="s">
        <v>532</v>
      </c>
      <c r="AT126" s="198" t="s">
        <v>170</v>
      </c>
      <c r="AU126" s="198" t="s">
        <v>81</v>
      </c>
      <c r="AY126" s="18" t="s">
        <v>168</v>
      </c>
      <c r="BE126" s="199">
        <f>IF(N126="základní",J126,0)</f>
        <v>0</v>
      </c>
      <c r="BF126" s="199">
        <f>IF(N126="snížená",J126,0)</f>
        <v>0</v>
      </c>
      <c r="BG126" s="199">
        <f>IF(N126="zákl. přenesená",J126,0)</f>
        <v>0</v>
      </c>
      <c r="BH126" s="199">
        <f>IF(N126="sníž. přenesená",J126,0)</f>
        <v>0</v>
      </c>
      <c r="BI126" s="199">
        <f>IF(N126="nulová",J126,0)</f>
        <v>0</v>
      </c>
      <c r="BJ126" s="18" t="s">
        <v>79</v>
      </c>
      <c r="BK126" s="199">
        <f>ROUND(I126*H126,2)</f>
        <v>0</v>
      </c>
      <c r="BL126" s="18" t="s">
        <v>532</v>
      </c>
      <c r="BM126" s="198" t="s">
        <v>263</v>
      </c>
    </row>
    <row r="127" spans="2:47" s="1" customFormat="1" ht="19.5">
      <c r="B127" s="35"/>
      <c r="C127" s="36"/>
      <c r="D127" s="200" t="s">
        <v>309</v>
      </c>
      <c r="E127" s="36"/>
      <c r="F127" s="201" t="s">
        <v>1437</v>
      </c>
      <c r="G127" s="36"/>
      <c r="H127" s="36"/>
      <c r="I127" s="117"/>
      <c r="J127" s="36"/>
      <c r="K127" s="36"/>
      <c r="L127" s="39"/>
      <c r="M127" s="202"/>
      <c r="N127" s="64"/>
      <c r="O127" s="64"/>
      <c r="P127" s="64"/>
      <c r="Q127" s="64"/>
      <c r="R127" s="64"/>
      <c r="S127" s="64"/>
      <c r="T127" s="65"/>
      <c r="AT127" s="18" t="s">
        <v>309</v>
      </c>
      <c r="AU127" s="18" t="s">
        <v>81</v>
      </c>
    </row>
    <row r="128" spans="2:63" s="11" customFormat="1" ht="22.9" customHeight="1">
      <c r="B128" s="171"/>
      <c r="C128" s="172"/>
      <c r="D128" s="173" t="s">
        <v>72</v>
      </c>
      <c r="E128" s="185" t="s">
        <v>1282</v>
      </c>
      <c r="F128" s="185" t="s">
        <v>1438</v>
      </c>
      <c r="G128" s="172"/>
      <c r="H128" s="172"/>
      <c r="I128" s="175"/>
      <c r="J128" s="186">
        <f>BK128</f>
        <v>0</v>
      </c>
      <c r="K128" s="172"/>
      <c r="L128" s="177"/>
      <c r="M128" s="178"/>
      <c r="N128" s="179"/>
      <c r="O128" s="179"/>
      <c r="P128" s="180">
        <f>SUM(P129:P136)</f>
        <v>0</v>
      </c>
      <c r="Q128" s="179"/>
      <c r="R128" s="180">
        <f>SUM(R129:R136)</f>
        <v>0</v>
      </c>
      <c r="S128" s="179"/>
      <c r="T128" s="181">
        <f>SUM(T129:T136)</f>
        <v>0</v>
      </c>
      <c r="AR128" s="182" t="s">
        <v>79</v>
      </c>
      <c r="AT128" s="183" t="s">
        <v>72</v>
      </c>
      <c r="AU128" s="183" t="s">
        <v>79</v>
      </c>
      <c r="AY128" s="182" t="s">
        <v>168</v>
      </c>
      <c r="BK128" s="184">
        <f>SUM(BK129:BK136)</f>
        <v>0</v>
      </c>
    </row>
    <row r="129" spans="2:65" s="1" customFormat="1" ht="16.5" customHeight="1">
      <c r="B129" s="35"/>
      <c r="C129" s="187" t="s">
        <v>222</v>
      </c>
      <c r="D129" s="187" t="s">
        <v>170</v>
      </c>
      <c r="E129" s="188" t="s">
        <v>222</v>
      </c>
      <c r="F129" s="189" t="s">
        <v>1439</v>
      </c>
      <c r="G129" s="190" t="s">
        <v>121</v>
      </c>
      <c r="H129" s="191">
        <v>2380</v>
      </c>
      <c r="I129" s="192"/>
      <c r="J129" s="193">
        <f>ROUND(I129*H129,2)</f>
        <v>0</v>
      </c>
      <c r="K129" s="189" t="s">
        <v>21</v>
      </c>
      <c r="L129" s="39"/>
      <c r="M129" s="194" t="s">
        <v>21</v>
      </c>
      <c r="N129" s="195" t="s">
        <v>44</v>
      </c>
      <c r="O129" s="64"/>
      <c r="P129" s="196">
        <f>O129*H129</f>
        <v>0</v>
      </c>
      <c r="Q129" s="196">
        <v>0</v>
      </c>
      <c r="R129" s="196">
        <f>Q129*H129</f>
        <v>0</v>
      </c>
      <c r="S129" s="196">
        <v>0</v>
      </c>
      <c r="T129" s="197">
        <f>S129*H129</f>
        <v>0</v>
      </c>
      <c r="AR129" s="198" t="s">
        <v>532</v>
      </c>
      <c r="AT129" s="198" t="s">
        <v>170</v>
      </c>
      <c r="AU129" s="198" t="s">
        <v>81</v>
      </c>
      <c r="AY129" s="18" t="s">
        <v>168</v>
      </c>
      <c r="BE129" s="199">
        <f>IF(N129="základní",J129,0)</f>
        <v>0</v>
      </c>
      <c r="BF129" s="199">
        <f>IF(N129="snížená",J129,0)</f>
        <v>0</v>
      </c>
      <c r="BG129" s="199">
        <f>IF(N129="zákl. přenesená",J129,0)</f>
        <v>0</v>
      </c>
      <c r="BH129" s="199">
        <f>IF(N129="sníž. přenesená",J129,0)</f>
        <v>0</v>
      </c>
      <c r="BI129" s="199">
        <f>IF(N129="nulová",J129,0)</f>
        <v>0</v>
      </c>
      <c r="BJ129" s="18" t="s">
        <v>79</v>
      </c>
      <c r="BK129" s="199">
        <f>ROUND(I129*H129,2)</f>
        <v>0</v>
      </c>
      <c r="BL129" s="18" t="s">
        <v>532</v>
      </c>
      <c r="BM129" s="198" t="s">
        <v>275</v>
      </c>
    </row>
    <row r="130" spans="2:47" s="1" customFormat="1" ht="19.5">
      <c r="B130" s="35"/>
      <c r="C130" s="36"/>
      <c r="D130" s="200" t="s">
        <v>309</v>
      </c>
      <c r="E130" s="36"/>
      <c r="F130" s="201" t="s">
        <v>1440</v>
      </c>
      <c r="G130" s="36"/>
      <c r="H130" s="36"/>
      <c r="I130" s="117"/>
      <c r="J130" s="36"/>
      <c r="K130" s="36"/>
      <c r="L130" s="39"/>
      <c r="M130" s="202"/>
      <c r="N130" s="64"/>
      <c r="O130" s="64"/>
      <c r="P130" s="64"/>
      <c r="Q130" s="64"/>
      <c r="R130" s="64"/>
      <c r="S130" s="64"/>
      <c r="T130" s="65"/>
      <c r="AT130" s="18" t="s">
        <v>309</v>
      </c>
      <c r="AU130" s="18" t="s">
        <v>81</v>
      </c>
    </row>
    <row r="131" spans="2:65" s="1" customFormat="1" ht="16.5" customHeight="1">
      <c r="B131" s="35"/>
      <c r="C131" s="187" t="s">
        <v>226</v>
      </c>
      <c r="D131" s="187" t="s">
        <v>170</v>
      </c>
      <c r="E131" s="188" t="s">
        <v>226</v>
      </c>
      <c r="F131" s="189" t="s">
        <v>1441</v>
      </c>
      <c r="G131" s="190" t="s">
        <v>307</v>
      </c>
      <c r="H131" s="191">
        <v>2</v>
      </c>
      <c r="I131" s="192"/>
      <c r="J131" s="193">
        <f>ROUND(I131*H131,2)</f>
        <v>0</v>
      </c>
      <c r="K131" s="189" t="s">
        <v>21</v>
      </c>
      <c r="L131" s="39"/>
      <c r="M131" s="194" t="s">
        <v>21</v>
      </c>
      <c r="N131" s="195" t="s">
        <v>44</v>
      </c>
      <c r="O131" s="64"/>
      <c r="P131" s="196">
        <f>O131*H131</f>
        <v>0</v>
      </c>
      <c r="Q131" s="196">
        <v>0</v>
      </c>
      <c r="R131" s="196">
        <f>Q131*H131</f>
        <v>0</v>
      </c>
      <c r="S131" s="196">
        <v>0</v>
      </c>
      <c r="T131" s="197">
        <f>S131*H131</f>
        <v>0</v>
      </c>
      <c r="AR131" s="198" t="s">
        <v>532</v>
      </c>
      <c r="AT131" s="198" t="s">
        <v>170</v>
      </c>
      <c r="AU131" s="198" t="s">
        <v>81</v>
      </c>
      <c r="AY131" s="18" t="s">
        <v>168</v>
      </c>
      <c r="BE131" s="199">
        <f>IF(N131="základní",J131,0)</f>
        <v>0</v>
      </c>
      <c r="BF131" s="199">
        <f>IF(N131="snížená",J131,0)</f>
        <v>0</v>
      </c>
      <c r="BG131" s="199">
        <f>IF(N131="zákl. přenesená",J131,0)</f>
        <v>0</v>
      </c>
      <c r="BH131" s="199">
        <f>IF(N131="sníž. přenesená",J131,0)</f>
        <v>0</v>
      </c>
      <c r="BI131" s="199">
        <f>IF(N131="nulová",J131,0)</f>
        <v>0</v>
      </c>
      <c r="BJ131" s="18" t="s">
        <v>79</v>
      </c>
      <c r="BK131" s="199">
        <f>ROUND(I131*H131,2)</f>
        <v>0</v>
      </c>
      <c r="BL131" s="18" t="s">
        <v>532</v>
      </c>
      <c r="BM131" s="198" t="s">
        <v>286</v>
      </c>
    </row>
    <row r="132" spans="2:47" s="1" customFormat="1" ht="19.5">
      <c r="B132" s="35"/>
      <c r="C132" s="36"/>
      <c r="D132" s="200" t="s">
        <v>309</v>
      </c>
      <c r="E132" s="36"/>
      <c r="F132" s="201" t="s">
        <v>1442</v>
      </c>
      <c r="G132" s="36"/>
      <c r="H132" s="36"/>
      <c r="I132" s="117"/>
      <c r="J132" s="36"/>
      <c r="K132" s="36"/>
      <c r="L132" s="39"/>
      <c r="M132" s="202"/>
      <c r="N132" s="64"/>
      <c r="O132" s="64"/>
      <c r="P132" s="64"/>
      <c r="Q132" s="64"/>
      <c r="R132" s="64"/>
      <c r="S132" s="64"/>
      <c r="T132" s="65"/>
      <c r="AT132" s="18" t="s">
        <v>309</v>
      </c>
      <c r="AU132" s="18" t="s">
        <v>81</v>
      </c>
    </row>
    <row r="133" spans="2:65" s="1" customFormat="1" ht="24" customHeight="1">
      <c r="B133" s="35"/>
      <c r="C133" s="187" t="s">
        <v>231</v>
      </c>
      <c r="D133" s="187" t="s">
        <v>170</v>
      </c>
      <c r="E133" s="188" t="s">
        <v>231</v>
      </c>
      <c r="F133" s="189" t="s">
        <v>1443</v>
      </c>
      <c r="G133" s="190" t="s">
        <v>302</v>
      </c>
      <c r="H133" s="191">
        <v>10</v>
      </c>
      <c r="I133" s="192"/>
      <c r="J133" s="193">
        <f>ROUND(I133*H133,2)</f>
        <v>0</v>
      </c>
      <c r="K133" s="189" t="s">
        <v>21</v>
      </c>
      <c r="L133" s="39"/>
      <c r="M133" s="194" t="s">
        <v>21</v>
      </c>
      <c r="N133" s="195" t="s">
        <v>44</v>
      </c>
      <c r="O133" s="64"/>
      <c r="P133" s="196">
        <f>O133*H133</f>
        <v>0</v>
      </c>
      <c r="Q133" s="196">
        <v>0</v>
      </c>
      <c r="R133" s="196">
        <f>Q133*H133</f>
        <v>0</v>
      </c>
      <c r="S133" s="196">
        <v>0</v>
      </c>
      <c r="T133" s="197">
        <f>S133*H133</f>
        <v>0</v>
      </c>
      <c r="AR133" s="198" t="s">
        <v>532</v>
      </c>
      <c r="AT133" s="198" t="s">
        <v>170</v>
      </c>
      <c r="AU133" s="198" t="s">
        <v>81</v>
      </c>
      <c r="AY133" s="18" t="s">
        <v>168</v>
      </c>
      <c r="BE133" s="199">
        <f>IF(N133="základní",J133,0)</f>
        <v>0</v>
      </c>
      <c r="BF133" s="199">
        <f>IF(N133="snížená",J133,0)</f>
        <v>0</v>
      </c>
      <c r="BG133" s="199">
        <f>IF(N133="zákl. přenesená",J133,0)</f>
        <v>0</v>
      </c>
      <c r="BH133" s="199">
        <f>IF(N133="sníž. přenesená",J133,0)</f>
        <v>0</v>
      </c>
      <c r="BI133" s="199">
        <f>IF(N133="nulová",J133,0)</f>
        <v>0</v>
      </c>
      <c r="BJ133" s="18" t="s">
        <v>79</v>
      </c>
      <c r="BK133" s="199">
        <f>ROUND(I133*H133,2)</f>
        <v>0</v>
      </c>
      <c r="BL133" s="18" t="s">
        <v>532</v>
      </c>
      <c r="BM133" s="198" t="s">
        <v>299</v>
      </c>
    </row>
    <row r="134" spans="2:47" s="1" customFormat="1" ht="19.5">
      <c r="B134" s="35"/>
      <c r="C134" s="36"/>
      <c r="D134" s="200" t="s">
        <v>309</v>
      </c>
      <c r="E134" s="36"/>
      <c r="F134" s="201" t="s">
        <v>1437</v>
      </c>
      <c r="G134" s="36"/>
      <c r="H134" s="36"/>
      <c r="I134" s="117"/>
      <c r="J134" s="36"/>
      <c r="K134" s="36"/>
      <c r="L134" s="39"/>
      <c r="M134" s="202"/>
      <c r="N134" s="64"/>
      <c r="O134" s="64"/>
      <c r="P134" s="64"/>
      <c r="Q134" s="64"/>
      <c r="R134" s="64"/>
      <c r="S134" s="64"/>
      <c r="T134" s="65"/>
      <c r="AT134" s="18" t="s">
        <v>309</v>
      </c>
      <c r="AU134" s="18" t="s">
        <v>81</v>
      </c>
    </row>
    <row r="135" spans="2:65" s="1" customFormat="1" ht="16.5" customHeight="1">
      <c r="B135" s="35"/>
      <c r="C135" s="187" t="s">
        <v>237</v>
      </c>
      <c r="D135" s="187" t="s">
        <v>170</v>
      </c>
      <c r="E135" s="188" t="s">
        <v>237</v>
      </c>
      <c r="F135" s="189" t="s">
        <v>1444</v>
      </c>
      <c r="G135" s="190" t="s">
        <v>302</v>
      </c>
      <c r="H135" s="191">
        <v>10</v>
      </c>
      <c r="I135" s="192"/>
      <c r="J135" s="193">
        <f>ROUND(I135*H135,2)</f>
        <v>0</v>
      </c>
      <c r="K135" s="189" t="s">
        <v>21</v>
      </c>
      <c r="L135" s="39"/>
      <c r="M135" s="194" t="s">
        <v>21</v>
      </c>
      <c r="N135" s="195" t="s">
        <v>44</v>
      </c>
      <c r="O135" s="64"/>
      <c r="P135" s="196">
        <f>O135*H135</f>
        <v>0</v>
      </c>
      <c r="Q135" s="196">
        <v>0</v>
      </c>
      <c r="R135" s="196">
        <f>Q135*H135</f>
        <v>0</v>
      </c>
      <c r="S135" s="196">
        <v>0</v>
      </c>
      <c r="T135" s="197">
        <f>S135*H135</f>
        <v>0</v>
      </c>
      <c r="AR135" s="198" t="s">
        <v>532</v>
      </c>
      <c r="AT135" s="198" t="s">
        <v>170</v>
      </c>
      <c r="AU135" s="198" t="s">
        <v>81</v>
      </c>
      <c r="AY135" s="18" t="s">
        <v>168</v>
      </c>
      <c r="BE135" s="199">
        <f>IF(N135="základní",J135,0)</f>
        <v>0</v>
      </c>
      <c r="BF135" s="199">
        <f>IF(N135="snížená",J135,0)</f>
        <v>0</v>
      </c>
      <c r="BG135" s="199">
        <f>IF(N135="zákl. přenesená",J135,0)</f>
        <v>0</v>
      </c>
      <c r="BH135" s="199">
        <f>IF(N135="sníž. přenesená",J135,0)</f>
        <v>0</v>
      </c>
      <c r="BI135" s="199">
        <f>IF(N135="nulová",J135,0)</f>
        <v>0</v>
      </c>
      <c r="BJ135" s="18" t="s">
        <v>79</v>
      </c>
      <c r="BK135" s="199">
        <f>ROUND(I135*H135,2)</f>
        <v>0</v>
      </c>
      <c r="BL135" s="18" t="s">
        <v>532</v>
      </c>
      <c r="BM135" s="198" t="s">
        <v>312</v>
      </c>
    </row>
    <row r="136" spans="2:47" s="1" customFormat="1" ht="19.5">
      <c r="B136" s="35"/>
      <c r="C136" s="36"/>
      <c r="D136" s="200" t="s">
        <v>309</v>
      </c>
      <c r="E136" s="36"/>
      <c r="F136" s="201" t="s">
        <v>1437</v>
      </c>
      <c r="G136" s="36"/>
      <c r="H136" s="36"/>
      <c r="I136" s="117"/>
      <c r="J136" s="36"/>
      <c r="K136" s="36"/>
      <c r="L136" s="39"/>
      <c r="M136" s="202"/>
      <c r="N136" s="64"/>
      <c r="O136" s="64"/>
      <c r="P136" s="64"/>
      <c r="Q136" s="64"/>
      <c r="R136" s="64"/>
      <c r="S136" s="64"/>
      <c r="T136" s="65"/>
      <c r="AT136" s="18" t="s">
        <v>309</v>
      </c>
      <c r="AU136" s="18" t="s">
        <v>81</v>
      </c>
    </row>
    <row r="137" spans="2:63" s="11" customFormat="1" ht="22.9" customHeight="1">
      <c r="B137" s="171"/>
      <c r="C137" s="172"/>
      <c r="D137" s="173" t="s">
        <v>72</v>
      </c>
      <c r="E137" s="185" t="s">
        <v>1298</v>
      </c>
      <c r="F137" s="185" t="s">
        <v>1445</v>
      </c>
      <c r="G137" s="172"/>
      <c r="H137" s="172"/>
      <c r="I137" s="175"/>
      <c r="J137" s="186">
        <f>BK137</f>
        <v>0</v>
      </c>
      <c r="K137" s="172"/>
      <c r="L137" s="177"/>
      <c r="M137" s="178"/>
      <c r="N137" s="179"/>
      <c r="O137" s="179"/>
      <c r="P137" s="180">
        <f>SUM(P138:P144)</f>
        <v>0</v>
      </c>
      <c r="Q137" s="179"/>
      <c r="R137" s="180">
        <f>SUM(R138:R144)</f>
        <v>0</v>
      </c>
      <c r="S137" s="179"/>
      <c r="T137" s="181">
        <f>SUM(T138:T144)</f>
        <v>0</v>
      </c>
      <c r="AR137" s="182" t="s">
        <v>79</v>
      </c>
      <c r="AT137" s="183" t="s">
        <v>72</v>
      </c>
      <c r="AU137" s="183" t="s">
        <v>79</v>
      </c>
      <c r="AY137" s="182" t="s">
        <v>168</v>
      </c>
      <c r="BK137" s="184">
        <f>SUM(BK138:BK144)</f>
        <v>0</v>
      </c>
    </row>
    <row r="138" spans="2:65" s="1" customFormat="1" ht="16.5" customHeight="1">
      <c r="B138" s="35"/>
      <c r="C138" s="187" t="s">
        <v>241</v>
      </c>
      <c r="D138" s="187" t="s">
        <v>170</v>
      </c>
      <c r="E138" s="188" t="s">
        <v>241</v>
      </c>
      <c r="F138" s="189" t="s">
        <v>1446</v>
      </c>
      <c r="G138" s="190" t="s">
        <v>307</v>
      </c>
      <c r="H138" s="191">
        <v>28</v>
      </c>
      <c r="I138" s="192"/>
      <c r="J138" s="193">
        <f aca="true" t="shared" si="0" ref="J138:J144">ROUND(I138*H138,2)</f>
        <v>0</v>
      </c>
      <c r="K138" s="189" t="s">
        <v>21</v>
      </c>
      <c r="L138" s="39"/>
      <c r="M138" s="194" t="s">
        <v>21</v>
      </c>
      <c r="N138" s="195" t="s">
        <v>44</v>
      </c>
      <c r="O138" s="64"/>
      <c r="P138" s="196">
        <f aca="true" t="shared" si="1" ref="P138:P144">O138*H138</f>
        <v>0</v>
      </c>
      <c r="Q138" s="196">
        <v>0</v>
      </c>
      <c r="R138" s="196">
        <f aca="true" t="shared" si="2" ref="R138:R144">Q138*H138</f>
        <v>0</v>
      </c>
      <c r="S138" s="196">
        <v>0</v>
      </c>
      <c r="T138" s="197">
        <f aca="true" t="shared" si="3" ref="T138:T144">S138*H138</f>
        <v>0</v>
      </c>
      <c r="AR138" s="198" t="s">
        <v>532</v>
      </c>
      <c r="AT138" s="198" t="s">
        <v>170</v>
      </c>
      <c r="AU138" s="198" t="s">
        <v>81</v>
      </c>
      <c r="AY138" s="18" t="s">
        <v>168</v>
      </c>
      <c r="BE138" s="199">
        <f aca="true" t="shared" si="4" ref="BE138:BE144">IF(N138="základní",J138,0)</f>
        <v>0</v>
      </c>
      <c r="BF138" s="199">
        <f aca="true" t="shared" si="5" ref="BF138:BF144">IF(N138="snížená",J138,0)</f>
        <v>0</v>
      </c>
      <c r="BG138" s="199">
        <f aca="true" t="shared" si="6" ref="BG138:BG144">IF(N138="zákl. přenesená",J138,0)</f>
        <v>0</v>
      </c>
      <c r="BH138" s="199">
        <f aca="true" t="shared" si="7" ref="BH138:BH144">IF(N138="sníž. přenesená",J138,0)</f>
        <v>0</v>
      </c>
      <c r="BI138" s="199">
        <f aca="true" t="shared" si="8" ref="BI138:BI144">IF(N138="nulová",J138,0)</f>
        <v>0</v>
      </c>
      <c r="BJ138" s="18" t="s">
        <v>79</v>
      </c>
      <c r="BK138" s="199">
        <f aca="true" t="shared" si="9" ref="BK138:BK144">ROUND(I138*H138,2)</f>
        <v>0</v>
      </c>
      <c r="BL138" s="18" t="s">
        <v>532</v>
      </c>
      <c r="BM138" s="198" t="s">
        <v>323</v>
      </c>
    </row>
    <row r="139" spans="2:65" s="1" customFormat="1" ht="16.5" customHeight="1">
      <c r="B139" s="35"/>
      <c r="C139" s="187" t="s">
        <v>250</v>
      </c>
      <c r="D139" s="187" t="s">
        <v>170</v>
      </c>
      <c r="E139" s="188" t="s">
        <v>250</v>
      </c>
      <c r="F139" s="189" t="s">
        <v>1447</v>
      </c>
      <c r="G139" s="190" t="s">
        <v>575</v>
      </c>
      <c r="H139" s="191">
        <v>1</v>
      </c>
      <c r="I139" s="192"/>
      <c r="J139" s="193">
        <f t="shared" si="0"/>
        <v>0</v>
      </c>
      <c r="K139" s="189" t="s">
        <v>21</v>
      </c>
      <c r="L139" s="39"/>
      <c r="M139" s="194" t="s">
        <v>21</v>
      </c>
      <c r="N139" s="195" t="s">
        <v>44</v>
      </c>
      <c r="O139" s="64"/>
      <c r="P139" s="196">
        <f t="shared" si="1"/>
        <v>0</v>
      </c>
      <c r="Q139" s="196">
        <v>0</v>
      </c>
      <c r="R139" s="196">
        <f t="shared" si="2"/>
        <v>0</v>
      </c>
      <c r="S139" s="196">
        <v>0</v>
      </c>
      <c r="T139" s="197">
        <f t="shared" si="3"/>
        <v>0</v>
      </c>
      <c r="AR139" s="198" t="s">
        <v>532</v>
      </c>
      <c r="AT139" s="198" t="s">
        <v>170</v>
      </c>
      <c r="AU139" s="198" t="s">
        <v>81</v>
      </c>
      <c r="AY139" s="18" t="s">
        <v>168</v>
      </c>
      <c r="BE139" s="199">
        <f t="shared" si="4"/>
        <v>0</v>
      </c>
      <c r="BF139" s="199">
        <f t="shared" si="5"/>
        <v>0</v>
      </c>
      <c r="BG139" s="199">
        <f t="shared" si="6"/>
        <v>0</v>
      </c>
      <c r="BH139" s="199">
        <f t="shared" si="7"/>
        <v>0</v>
      </c>
      <c r="BI139" s="199">
        <f t="shared" si="8"/>
        <v>0</v>
      </c>
      <c r="BJ139" s="18" t="s">
        <v>79</v>
      </c>
      <c r="BK139" s="199">
        <f t="shared" si="9"/>
        <v>0</v>
      </c>
      <c r="BL139" s="18" t="s">
        <v>532</v>
      </c>
      <c r="BM139" s="198" t="s">
        <v>335</v>
      </c>
    </row>
    <row r="140" spans="2:65" s="1" customFormat="1" ht="16.5" customHeight="1">
      <c r="B140" s="35"/>
      <c r="C140" s="187" t="s">
        <v>8</v>
      </c>
      <c r="D140" s="187" t="s">
        <v>170</v>
      </c>
      <c r="E140" s="188" t="s">
        <v>8</v>
      </c>
      <c r="F140" s="189" t="s">
        <v>1448</v>
      </c>
      <c r="G140" s="190" t="s">
        <v>307</v>
      </c>
      <c r="H140" s="191">
        <v>1</v>
      </c>
      <c r="I140" s="192"/>
      <c r="J140" s="193">
        <f t="shared" si="0"/>
        <v>0</v>
      </c>
      <c r="K140" s="189" t="s">
        <v>21</v>
      </c>
      <c r="L140" s="39"/>
      <c r="M140" s="194" t="s">
        <v>21</v>
      </c>
      <c r="N140" s="195" t="s">
        <v>44</v>
      </c>
      <c r="O140" s="64"/>
      <c r="P140" s="196">
        <f t="shared" si="1"/>
        <v>0</v>
      </c>
      <c r="Q140" s="196">
        <v>0</v>
      </c>
      <c r="R140" s="196">
        <f t="shared" si="2"/>
        <v>0</v>
      </c>
      <c r="S140" s="196">
        <v>0</v>
      </c>
      <c r="T140" s="197">
        <f t="shared" si="3"/>
        <v>0</v>
      </c>
      <c r="AR140" s="198" t="s">
        <v>532</v>
      </c>
      <c r="AT140" s="198" t="s">
        <v>170</v>
      </c>
      <c r="AU140" s="198" t="s">
        <v>81</v>
      </c>
      <c r="AY140" s="18" t="s">
        <v>168</v>
      </c>
      <c r="BE140" s="199">
        <f t="shared" si="4"/>
        <v>0</v>
      </c>
      <c r="BF140" s="199">
        <f t="shared" si="5"/>
        <v>0</v>
      </c>
      <c r="BG140" s="199">
        <f t="shared" si="6"/>
        <v>0</v>
      </c>
      <c r="BH140" s="199">
        <f t="shared" si="7"/>
        <v>0</v>
      </c>
      <c r="BI140" s="199">
        <f t="shared" si="8"/>
        <v>0</v>
      </c>
      <c r="BJ140" s="18" t="s">
        <v>79</v>
      </c>
      <c r="BK140" s="199">
        <f t="shared" si="9"/>
        <v>0</v>
      </c>
      <c r="BL140" s="18" t="s">
        <v>532</v>
      </c>
      <c r="BM140" s="198" t="s">
        <v>249</v>
      </c>
    </row>
    <row r="141" spans="2:65" s="1" customFormat="1" ht="16.5" customHeight="1">
      <c r="B141" s="35"/>
      <c r="C141" s="187" t="s">
        <v>263</v>
      </c>
      <c r="D141" s="187" t="s">
        <v>170</v>
      </c>
      <c r="E141" s="188" t="s">
        <v>263</v>
      </c>
      <c r="F141" s="189" t="s">
        <v>1449</v>
      </c>
      <c r="G141" s="190" t="s">
        <v>302</v>
      </c>
      <c r="H141" s="191">
        <v>5</v>
      </c>
      <c r="I141" s="192"/>
      <c r="J141" s="193">
        <f t="shared" si="0"/>
        <v>0</v>
      </c>
      <c r="K141" s="189" t="s">
        <v>21</v>
      </c>
      <c r="L141" s="39"/>
      <c r="M141" s="194" t="s">
        <v>21</v>
      </c>
      <c r="N141" s="195" t="s">
        <v>44</v>
      </c>
      <c r="O141" s="64"/>
      <c r="P141" s="196">
        <f t="shared" si="1"/>
        <v>0</v>
      </c>
      <c r="Q141" s="196">
        <v>0</v>
      </c>
      <c r="R141" s="196">
        <f t="shared" si="2"/>
        <v>0</v>
      </c>
      <c r="S141" s="196">
        <v>0</v>
      </c>
      <c r="T141" s="197">
        <f t="shared" si="3"/>
        <v>0</v>
      </c>
      <c r="AR141" s="198" t="s">
        <v>532</v>
      </c>
      <c r="AT141" s="198" t="s">
        <v>170</v>
      </c>
      <c r="AU141" s="198" t="s">
        <v>81</v>
      </c>
      <c r="AY141" s="18" t="s">
        <v>168</v>
      </c>
      <c r="BE141" s="199">
        <f t="shared" si="4"/>
        <v>0</v>
      </c>
      <c r="BF141" s="199">
        <f t="shared" si="5"/>
        <v>0</v>
      </c>
      <c r="BG141" s="199">
        <f t="shared" si="6"/>
        <v>0</v>
      </c>
      <c r="BH141" s="199">
        <f t="shared" si="7"/>
        <v>0</v>
      </c>
      <c r="BI141" s="199">
        <f t="shared" si="8"/>
        <v>0</v>
      </c>
      <c r="BJ141" s="18" t="s">
        <v>79</v>
      </c>
      <c r="BK141" s="199">
        <f t="shared" si="9"/>
        <v>0</v>
      </c>
      <c r="BL141" s="18" t="s">
        <v>532</v>
      </c>
      <c r="BM141" s="198" t="s">
        <v>357</v>
      </c>
    </row>
    <row r="142" spans="2:65" s="1" customFormat="1" ht="16.5" customHeight="1">
      <c r="B142" s="35"/>
      <c r="C142" s="187" t="s">
        <v>269</v>
      </c>
      <c r="D142" s="187" t="s">
        <v>170</v>
      </c>
      <c r="E142" s="188" t="s">
        <v>269</v>
      </c>
      <c r="F142" s="189" t="s">
        <v>1450</v>
      </c>
      <c r="G142" s="190" t="s">
        <v>575</v>
      </c>
      <c r="H142" s="191">
        <v>1</v>
      </c>
      <c r="I142" s="192"/>
      <c r="J142" s="193">
        <f t="shared" si="0"/>
        <v>0</v>
      </c>
      <c r="K142" s="189" t="s">
        <v>21</v>
      </c>
      <c r="L142" s="39"/>
      <c r="M142" s="194" t="s">
        <v>21</v>
      </c>
      <c r="N142" s="195" t="s">
        <v>44</v>
      </c>
      <c r="O142" s="64"/>
      <c r="P142" s="196">
        <f t="shared" si="1"/>
        <v>0</v>
      </c>
      <c r="Q142" s="196">
        <v>0</v>
      </c>
      <c r="R142" s="196">
        <f t="shared" si="2"/>
        <v>0</v>
      </c>
      <c r="S142" s="196">
        <v>0</v>
      </c>
      <c r="T142" s="197">
        <f t="shared" si="3"/>
        <v>0</v>
      </c>
      <c r="AR142" s="198" t="s">
        <v>532</v>
      </c>
      <c r="AT142" s="198" t="s">
        <v>170</v>
      </c>
      <c r="AU142" s="198" t="s">
        <v>81</v>
      </c>
      <c r="AY142" s="18" t="s">
        <v>168</v>
      </c>
      <c r="BE142" s="199">
        <f t="shared" si="4"/>
        <v>0</v>
      </c>
      <c r="BF142" s="199">
        <f t="shared" si="5"/>
        <v>0</v>
      </c>
      <c r="BG142" s="199">
        <f t="shared" si="6"/>
        <v>0</v>
      </c>
      <c r="BH142" s="199">
        <f t="shared" si="7"/>
        <v>0</v>
      </c>
      <c r="BI142" s="199">
        <f t="shared" si="8"/>
        <v>0</v>
      </c>
      <c r="BJ142" s="18" t="s">
        <v>79</v>
      </c>
      <c r="BK142" s="199">
        <f t="shared" si="9"/>
        <v>0</v>
      </c>
      <c r="BL142" s="18" t="s">
        <v>532</v>
      </c>
      <c r="BM142" s="198" t="s">
        <v>366</v>
      </c>
    </row>
    <row r="143" spans="2:65" s="1" customFormat="1" ht="16.5" customHeight="1">
      <c r="B143" s="35"/>
      <c r="C143" s="187" t="s">
        <v>275</v>
      </c>
      <c r="D143" s="187" t="s">
        <v>170</v>
      </c>
      <c r="E143" s="188" t="s">
        <v>275</v>
      </c>
      <c r="F143" s="189" t="s">
        <v>1451</v>
      </c>
      <c r="G143" s="190" t="s">
        <v>575</v>
      </c>
      <c r="H143" s="191">
        <v>1</v>
      </c>
      <c r="I143" s="192"/>
      <c r="J143" s="193">
        <f t="shared" si="0"/>
        <v>0</v>
      </c>
      <c r="K143" s="189" t="s">
        <v>21</v>
      </c>
      <c r="L143" s="39"/>
      <c r="M143" s="194" t="s">
        <v>21</v>
      </c>
      <c r="N143" s="195" t="s">
        <v>44</v>
      </c>
      <c r="O143" s="64"/>
      <c r="P143" s="196">
        <f t="shared" si="1"/>
        <v>0</v>
      </c>
      <c r="Q143" s="196">
        <v>0</v>
      </c>
      <c r="R143" s="196">
        <f t="shared" si="2"/>
        <v>0</v>
      </c>
      <c r="S143" s="196">
        <v>0</v>
      </c>
      <c r="T143" s="197">
        <f t="shared" si="3"/>
        <v>0</v>
      </c>
      <c r="AR143" s="198" t="s">
        <v>532</v>
      </c>
      <c r="AT143" s="198" t="s">
        <v>170</v>
      </c>
      <c r="AU143" s="198" t="s">
        <v>81</v>
      </c>
      <c r="AY143" s="18" t="s">
        <v>168</v>
      </c>
      <c r="BE143" s="199">
        <f t="shared" si="4"/>
        <v>0</v>
      </c>
      <c r="BF143" s="199">
        <f t="shared" si="5"/>
        <v>0</v>
      </c>
      <c r="BG143" s="199">
        <f t="shared" si="6"/>
        <v>0</v>
      </c>
      <c r="BH143" s="199">
        <f t="shared" si="7"/>
        <v>0</v>
      </c>
      <c r="BI143" s="199">
        <f t="shared" si="8"/>
        <v>0</v>
      </c>
      <c r="BJ143" s="18" t="s">
        <v>79</v>
      </c>
      <c r="BK143" s="199">
        <f t="shared" si="9"/>
        <v>0</v>
      </c>
      <c r="BL143" s="18" t="s">
        <v>532</v>
      </c>
      <c r="BM143" s="198" t="s">
        <v>376</v>
      </c>
    </row>
    <row r="144" spans="2:65" s="1" customFormat="1" ht="16.5" customHeight="1">
      <c r="B144" s="35"/>
      <c r="C144" s="187" t="s">
        <v>279</v>
      </c>
      <c r="D144" s="187" t="s">
        <v>170</v>
      </c>
      <c r="E144" s="188" t="s">
        <v>279</v>
      </c>
      <c r="F144" s="189" t="s">
        <v>1452</v>
      </c>
      <c r="G144" s="190" t="s">
        <v>575</v>
      </c>
      <c r="H144" s="191">
        <v>1</v>
      </c>
      <c r="I144" s="192"/>
      <c r="J144" s="193">
        <f t="shared" si="0"/>
        <v>0</v>
      </c>
      <c r="K144" s="189" t="s">
        <v>21</v>
      </c>
      <c r="L144" s="39"/>
      <c r="M144" s="194" t="s">
        <v>21</v>
      </c>
      <c r="N144" s="195" t="s">
        <v>44</v>
      </c>
      <c r="O144" s="64"/>
      <c r="P144" s="196">
        <f t="shared" si="1"/>
        <v>0</v>
      </c>
      <c r="Q144" s="196">
        <v>0</v>
      </c>
      <c r="R144" s="196">
        <f t="shared" si="2"/>
        <v>0</v>
      </c>
      <c r="S144" s="196">
        <v>0</v>
      </c>
      <c r="T144" s="197">
        <f t="shared" si="3"/>
        <v>0</v>
      </c>
      <c r="AR144" s="198" t="s">
        <v>532</v>
      </c>
      <c r="AT144" s="198" t="s">
        <v>170</v>
      </c>
      <c r="AU144" s="198" t="s">
        <v>81</v>
      </c>
      <c r="AY144" s="18" t="s">
        <v>168</v>
      </c>
      <c r="BE144" s="199">
        <f t="shared" si="4"/>
        <v>0</v>
      </c>
      <c r="BF144" s="199">
        <f t="shared" si="5"/>
        <v>0</v>
      </c>
      <c r="BG144" s="199">
        <f t="shared" si="6"/>
        <v>0</v>
      </c>
      <c r="BH144" s="199">
        <f t="shared" si="7"/>
        <v>0</v>
      </c>
      <c r="BI144" s="199">
        <f t="shared" si="8"/>
        <v>0</v>
      </c>
      <c r="BJ144" s="18" t="s">
        <v>79</v>
      </c>
      <c r="BK144" s="199">
        <f t="shared" si="9"/>
        <v>0</v>
      </c>
      <c r="BL144" s="18" t="s">
        <v>532</v>
      </c>
      <c r="BM144" s="198" t="s">
        <v>386</v>
      </c>
    </row>
    <row r="145" spans="2:63" s="11" customFormat="1" ht="25.9" customHeight="1">
      <c r="B145" s="171"/>
      <c r="C145" s="172"/>
      <c r="D145" s="173" t="s">
        <v>72</v>
      </c>
      <c r="E145" s="174" t="s">
        <v>1322</v>
      </c>
      <c r="F145" s="174" t="s">
        <v>1453</v>
      </c>
      <c r="G145" s="172"/>
      <c r="H145" s="172"/>
      <c r="I145" s="175"/>
      <c r="J145" s="176">
        <f>BK145</f>
        <v>0</v>
      </c>
      <c r="K145" s="172"/>
      <c r="L145" s="177"/>
      <c r="M145" s="178"/>
      <c r="N145" s="179"/>
      <c r="O145" s="179"/>
      <c r="P145" s="180">
        <f>P146+P159+P174</f>
        <v>0</v>
      </c>
      <c r="Q145" s="179"/>
      <c r="R145" s="180">
        <f>R146+R159+R174</f>
        <v>0</v>
      </c>
      <c r="S145" s="179"/>
      <c r="T145" s="181">
        <f>T146+T159+T174</f>
        <v>0</v>
      </c>
      <c r="AR145" s="182" t="s">
        <v>79</v>
      </c>
      <c r="AT145" s="183" t="s">
        <v>72</v>
      </c>
      <c r="AU145" s="183" t="s">
        <v>73</v>
      </c>
      <c r="AY145" s="182" t="s">
        <v>168</v>
      </c>
      <c r="BK145" s="184">
        <f>BK146+BK159+BK174</f>
        <v>0</v>
      </c>
    </row>
    <row r="146" spans="2:63" s="11" customFormat="1" ht="22.9" customHeight="1">
      <c r="B146" s="171"/>
      <c r="C146" s="172"/>
      <c r="D146" s="173" t="s">
        <v>72</v>
      </c>
      <c r="E146" s="185" t="s">
        <v>1280</v>
      </c>
      <c r="F146" s="185" t="s">
        <v>1422</v>
      </c>
      <c r="G146" s="172"/>
      <c r="H146" s="172"/>
      <c r="I146" s="175"/>
      <c r="J146" s="186">
        <f>BK146</f>
        <v>0</v>
      </c>
      <c r="K146" s="172"/>
      <c r="L146" s="177"/>
      <c r="M146" s="178"/>
      <c r="N146" s="179"/>
      <c r="O146" s="179"/>
      <c r="P146" s="180">
        <f>SUM(P147:P158)</f>
        <v>0</v>
      </c>
      <c r="Q146" s="179"/>
      <c r="R146" s="180">
        <f>SUM(R147:R158)</f>
        <v>0</v>
      </c>
      <c r="S146" s="179"/>
      <c r="T146" s="181">
        <f>SUM(T147:T158)</f>
        <v>0</v>
      </c>
      <c r="AR146" s="182" t="s">
        <v>79</v>
      </c>
      <c r="AT146" s="183" t="s">
        <v>72</v>
      </c>
      <c r="AU146" s="183" t="s">
        <v>79</v>
      </c>
      <c r="AY146" s="182" t="s">
        <v>168</v>
      </c>
      <c r="BK146" s="184">
        <f>SUM(BK147:BK158)</f>
        <v>0</v>
      </c>
    </row>
    <row r="147" spans="2:65" s="1" customFormat="1" ht="24" customHeight="1">
      <c r="B147" s="35"/>
      <c r="C147" s="187" t="s">
        <v>286</v>
      </c>
      <c r="D147" s="187" t="s">
        <v>170</v>
      </c>
      <c r="E147" s="188" t="s">
        <v>286</v>
      </c>
      <c r="F147" s="189" t="s">
        <v>1454</v>
      </c>
      <c r="G147" s="190" t="s">
        <v>302</v>
      </c>
      <c r="H147" s="191">
        <v>4</v>
      </c>
      <c r="I147" s="192"/>
      <c r="J147" s="193">
        <f>ROUND(I147*H147,2)</f>
        <v>0</v>
      </c>
      <c r="K147" s="189" t="s">
        <v>21</v>
      </c>
      <c r="L147" s="39"/>
      <c r="M147" s="194" t="s">
        <v>21</v>
      </c>
      <c r="N147" s="195" t="s">
        <v>44</v>
      </c>
      <c r="O147" s="64"/>
      <c r="P147" s="196">
        <f>O147*H147</f>
        <v>0</v>
      </c>
      <c r="Q147" s="196">
        <v>0</v>
      </c>
      <c r="R147" s="196">
        <f>Q147*H147</f>
        <v>0</v>
      </c>
      <c r="S147" s="196">
        <v>0</v>
      </c>
      <c r="T147" s="197">
        <f>S147*H147</f>
        <v>0</v>
      </c>
      <c r="AR147" s="198" t="s">
        <v>532</v>
      </c>
      <c r="AT147" s="198" t="s">
        <v>170</v>
      </c>
      <c r="AU147" s="198" t="s">
        <v>81</v>
      </c>
      <c r="AY147" s="18" t="s">
        <v>168</v>
      </c>
      <c r="BE147" s="199">
        <f>IF(N147="základní",J147,0)</f>
        <v>0</v>
      </c>
      <c r="BF147" s="199">
        <f>IF(N147="snížená",J147,0)</f>
        <v>0</v>
      </c>
      <c r="BG147" s="199">
        <f>IF(N147="zákl. přenesená",J147,0)</f>
        <v>0</v>
      </c>
      <c r="BH147" s="199">
        <f>IF(N147="sníž. přenesená",J147,0)</f>
        <v>0</v>
      </c>
      <c r="BI147" s="199">
        <f>IF(N147="nulová",J147,0)</f>
        <v>0</v>
      </c>
      <c r="BJ147" s="18" t="s">
        <v>79</v>
      </c>
      <c r="BK147" s="199">
        <f>ROUND(I147*H147,2)</f>
        <v>0</v>
      </c>
      <c r="BL147" s="18" t="s">
        <v>532</v>
      </c>
      <c r="BM147" s="198" t="s">
        <v>398</v>
      </c>
    </row>
    <row r="148" spans="2:47" s="1" customFormat="1" ht="19.5">
      <c r="B148" s="35"/>
      <c r="C148" s="36"/>
      <c r="D148" s="200" t="s">
        <v>309</v>
      </c>
      <c r="E148" s="36"/>
      <c r="F148" s="201" t="s">
        <v>1433</v>
      </c>
      <c r="G148" s="36"/>
      <c r="H148" s="36"/>
      <c r="I148" s="117"/>
      <c r="J148" s="36"/>
      <c r="K148" s="36"/>
      <c r="L148" s="39"/>
      <c r="M148" s="202"/>
      <c r="N148" s="64"/>
      <c r="O148" s="64"/>
      <c r="P148" s="64"/>
      <c r="Q148" s="64"/>
      <c r="R148" s="64"/>
      <c r="S148" s="64"/>
      <c r="T148" s="65"/>
      <c r="AT148" s="18" t="s">
        <v>309</v>
      </c>
      <c r="AU148" s="18" t="s">
        <v>81</v>
      </c>
    </row>
    <row r="149" spans="2:65" s="1" customFormat="1" ht="16.5" customHeight="1">
      <c r="B149" s="35"/>
      <c r="C149" s="187" t="s">
        <v>7</v>
      </c>
      <c r="D149" s="187" t="s">
        <v>170</v>
      </c>
      <c r="E149" s="188" t="s">
        <v>7</v>
      </c>
      <c r="F149" s="189" t="s">
        <v>1455</v>
      </c>
      <c r="G149" s="190" t="s">
        <v>307</v>
      </c>
      <c r="H149" s="191">
        <v>4</v>
      </c>
      <c r="I149" s="192"/>
      <c r="J149" s="193">
        <f>ROUND(I149*H149,2)</f>
        <v>0</v>
      </c>
      <c r="K149" s="189" t="s">
        <v>21</v>
      </c>
      <c r="L149" s="39"/>
      <c r="M149" s="194" t="s">
        <v>21</v>
      </c>
      <c r="N149" s="195" t="s">
        <v>44</v>
      </c>
      <c r="O149" s="64"/>
      <c r="P149" s="196">
        <f>O149*H149</f>
        <v>0</v>
      </c>
      <c r="Q149" s="196">
        <v>0</v>
      </c>
      <c r="R149" s="196">
        <f>Q149*H149</f>
        <v>0</v>
      </c>
      <c r="S149" s="196">
        <v>0</v>
      </c>
      <c r="T149" s="197">
        <f>S149*H149</f>
        <v>0</v>
      </c>
      <c r="AR149" s="198" t="s">
        <v>532</v>
      </c>
      <c r="AT149" s="198" t="s">
        <v>170</v>
      </c>
      <c r="AU149" s="198" t="s">
        <v>81</v>
      </c>
      <c r="AY149" s="18" t="s">
        <v>168</v>
      </c>
      <c r="BE149" s="199">
        <f>IF(N149="základní",J149,0)</f>
        <v>0</v>
      </c>
      <c r="BF149" s="199">
        <f>IF(N149="snížená",J149,0)</f>
        <v>0</v>
      </c>
      <c r="BG149" s="199">
        <f>IF(N149="zákl. přenesená",J149,0)</f>
        <v>0</v>
      </c>
      <c r="BH149" s="199">
        <f>IF(N149="sníž. přenesená",J149,0)</f>
        <v>0</v>
      </c>
      <c r="BI149" s="199">
        <f>IF(N149="nulová",J149,0)</f>
        <v>0</v>
      </c>
      <c r="BJ149" s="18" t="s">
        <v>79</v>
      </c>
      <c r="BK149" s="199">
        <f>ROUND(I149*H149,2)</f>
        <v>0</v>
      </c>
      <c r="BL149" s="18" t="s">
        <v>532</v>
      </c>
      <c r="BM149" s="198" t="s">
        <v>408</v>
      </c>
    </row>
    <row r="150" spans="2:47" s="1" customFormat="1" ht="19.5">
      <c r="B150" s="35"/>
      <c r="C150" s="36"/>
      <c r="D150" s="200" t="s">
        <v>309</v>
      </c>
      <c r="E150" s="36"/>
      <c r="F150" s="201" t="s">
        <v>1433</v>
      </c>
      <c r="G150" s="36"/>
      <c r="H150" s="36"/>
      <c r="I150" s="117"/>
      <c r="J150" s="36"/>
      <c r="K150" s="36"/>
      <c r="L150" s="39"/>
      <c r="M150" s="202"/>
      <c r="N150" s="64"/>
      <c r="O150" s="64"/>
      <c r="P150" s="64"/>
      <c r="Q150" s="64"/>
      <c r="R150" s="64"/>
      <c r="S150" s="64"/>
      <c r="T150" s="65"/>
      <c r="AT150" s="18" t="s">
        <v>309</v>
      </c>
      <c r="AU150" s="18" t="s">
        <v>81</v>
      </c>
    </row>
    <row r="151" spans="2:65" s="1" customFormat="1" ht="16.5" customHeight="1">
      <c r="B151" s="35"/>
      <c r="C151" s="187" t="s">
        <v>299</v>
      </c>
      <c r="D151" s="187" t="s">
        <v>170</v>
      </c>
      <c r="E151" s="188" t="s">
        <v>299</v>
      </c>
      <c r="F151" s="189" t="s">
        <v>1456</v>
      </c>
      <c r="G151" s="190" t="s">
        <v>307</v>
      </c>
      <c r="H151" s="191">
        <v>4</v>
      </c>
      <c r="I151" s="192"/>
      <c r="J151" s="193">
        <f>ROUND(I151*H151,2)</f>
        <v>0</v>
      </c>
      <c r="K151" s="189" t="s">
        <v>21</v>
      </c>
      <c r="L151" s="39"/>
      <c r="M151" s="194" t="s">
        <v>21</v>
      </c>
      <c r="N151" s="195" t="s">
        <v>44</v>
      </c>
      <c r="O151" s="64"/>
      <c r="P151" s="196">
        <f>O151*H151</f>
        <v>0</v>
      </c>
      <c r="Q151" s="196">
        <v>0</v>
      </c>
      <c r="R151" s="196">
        <f>Q151*H151</f>
        <v>0</v>
      </c>
      <c r="S151" s="196">
        <v>0</v>
      </c>
      <c r="T151" s="197">
        <f>S151*H151</f>
        <v>0</v>
      </c>
      <c r="AR151" s="198" t="s">
        <v>532</v>
      </c>
      <c r="AT151" s="198" t="s">
        <v>170</v>
      </c>
      <c r="AU151" s="198" t="s">
        <v>81</v>
      </c>
      <c r="AY151" s="18" t="s">
        <v>168</v>
      </c>
      <c r="BE151" s="199">
        <f>IF(N151="základní",J151,0)</f>
        <v>0</v>
      </c>
      <c r="BF151" s="199">
        <f>IF(N151="snížená",J151,0)</f>
        <v>0</v>
      </c>
      <c r="BG151" s="199">
        <f>IF(N151="zákl. přenesená",J151,0)</f>
        <v>0</v>
      </c>
      <c r="BH151" s="199">
        <f>IF(N151="sníž. přenesená",J151,0)</f>
        <v>0</v>
      </c>
      <c r="BI151" s="199">
        <f>IF(N151="nulová",J151,0)</f>
        <v>0</v>
      </c>
      <c r="BJ151" s="18" t="s">
        <v>79</v>
      </c>
      <c r="BK151" s="199">
        <f>ROUND(I151*H151,2)</f>
        <v>0</v>
      </c>
      <c r="BL151" s="18" t="s">
        <v>532</v>
      </c>
      <c r="BM151" s="198" t="s">
        <v>417</v>
      </c>
    </row>
    <row r="152" spans="2:47" s="1" customFormat="1" ht="19.5">
      <c r="B152" s="35"/>
      <c r="C152" s="36"/>
      <c r="D152" s="200" t="s">
        <v>309</v>
      </c>
      <c r="E152" s="36"/>
      <c r="F152" s="201" t="s">
        <v>1433</v>
      </c>
      <c r="G152" s="36"/>
      <c r="H152" s="36"/>
      <c r="I152" s="117"/>
      <c r="J152" s="36"/>
      <c r="K152" s="36"/>
      <c r="L152" s="39"/>
      <c r="M152" s="202"/>
      <c r="N152" s="64"/>
      <c r="O152" s="64"/>
      <c r="P152" s="64"/>
      <c r="Q152" s="64"/>
      <c r="R152" s="64"/>
      <c r="S152" s="64"/>
      <c r="T152" s="65"/>
      <c r="AT152" s="18" t="s">
        <v>309</v>
      </c>
      <c r="AU152" s="18" t="s">
        <v>81</v>
      </c>
    </row>
    <row r="153" spans="2:65" s="1" customFormat="1" ht="16.5" customHeight="1">
      <c r="B153" s="35"/>
      <c r="C153" s="187" t="s">
        <v>304</v>
      </c>
      <c r="D153" s="187" t="s">
        <v>170</v>
      </c>
      <c r="E153" s="188" t="s">
        <v>304</v>
      </c>
      <c r="F153" s="189" t="s">
        <v>1457</v>
      </c>
      <c r="G153" s="190" t="s">
        <v>307</v>
      </c>
      <c r="H153" s="191">
        <v>1</v>
      </c>
      <c r="I153" s="192"/>
      <c r="J153" s="193">
        <f>ROUND(I153*H153,2)</f>
        <v>0</v>
      </c>
      <c r="K153" s="189" t="s">
        <v>21</v>
      </c>
      <c r="L153" s="39"/>
      <c r="M153" s="194" t="s">
        <v>21</v>
      </c>
      <c r="N153" s="195" t="s">
        <v>44</v>
      </c>
      <c r="O153" s="64"/>
      <c r="P153" s="196">
        <f>O153*H153</f>
        <v>0</v>
      </c>
      <c r="Q153" s="196">
        <v>0</v>
      </c>
      <c r="R153" s="196">
        <f>Q153*H153</f>
        <v>0</v>
      </c>
      <c r="S153" s="196">
        <v>0</v>
      </c>
      <c r="T153" s="197">
        <f>S153*H153</f>
        <v>0</v>
      </c>
      <c r="AR153" s="198" t="s">
        <v>532</v>
      </c>
      <c r="AT153" s="198" t="s">
        <v>170</v>
      </c>
      <c r="AU153" s="198" t="s">
        <v>81</v>
      </c>
      <c r="AY153" s="18" t="s">
        <v>168</v>
      </c>
      <c r="BE153" s="199">
        <f>IF(N153="základní",J153,0)</f>
        <v>0</v>
      </c>
      <c r="BF153" s="199">
        <f>IF(N153="snížená",J153,0)</f>
        <v>0</v>
      </c>
      <c r="BG153" s="199">
        <f>IF(N153="zákl. přenesená",J153,0)</f>
        <v>0</v>
      </c>
      <c r="BH153" s="199">
        <f>IF(N153="sníž. přenesená",J153,0)</f>
        <v>0</v>
      </c>
      <c r="BI153" s="199">
        <f>IF(N153="nulová",J153,0)</f>
        <v>0</v>
      </c>
      <c r="BJ153" s="18" t="s">
        <v>79</v>
      </c>
      <c r="BK153" s="199">
        <f>ROUND(I153*H153,2)</f>
        <v>0</v>
      </c>
      <c r="BL153" s="18" t="s">
        <v>532</v>
      </c>
      <c r="BM153" s="198" t="s">
        <v>429</v>
      </c>
    </row>
    <row r="154" spans="2:47" s="1" customFormat="1" ht="19.5">
      <c r="B154" s="35"/>
      <c r="C154" s="36"/>
      <c r="D154" s="200" t="s">
        <v>309</v>
      </c>
      <c r="E154" s="36"/>
      <c r="F154" s="201" t="s">
        <v>1426</v>
      </c>
      <c r="G154" s="36"/>
      <c r="H154" s="36"/>
      <c r="I154" s="117"/>
      <c r="J154" s="36"/>
      <c r="K154" s="36"/>
      <c r="L154" s="39"/>
      <c r="M154" s="202"/>
      <c r="N154" s="64"/>
      <c r="O154" s="64"/>
      <c r="P154" s="64"/>
      <c r="Q154" s="64"/>
      <c r="R154" s="64"/>
      <c r="S154" s="64"/>
      <c r="T154" s="65"/>
      <c r="AT154" s="18" t="s">
        <v>309</v>
      </c>
      <c r="AU154" s="18" t="s">
        <v>81</v>
      </c>
    </row>
    <row r="155" spans="2:65" s="1" customFormat="1" ht="24" customHeight="1">
      <c r="B155" s="35"/>
      <c r="C155" s="187" t="s">
        <v>312</v>
      </c>
      <c r="D155" s="187" t="s">
        <v>170</v>
      </c>
      <c r="E155" s="188" t="s">
        <v>312</v>
      </c>
      <c r="F155" s="189" t="s">
        <v>1458</v>
      </c>
      <c r="G155" s="190" t="s">
        <v>302</v>
      </c>
      <c r="H155" s="191">
        <v>4</v>
      </c>
      <c r="I155" s="192"/>
      <c r="J155" s="193">
        <f>ROUND(I155*H155,2)</f>
        <v>0</v>
      </c>
      <c r="K155" s="189" t="s">
        <v>21</v>
      </c>
      <c r="L155" s="39"/>
      <c r="M155" s="194" t="s">
        <v>21</v>
      </c>
      <c r="N155" s="195" t="s">
        <v>44</v>
      </c>
      <c r="O155" s="64"/>
      <c r="P155" s="196">
        <f>O155*H155</f>
        <v>0</v>
      </c>
      <c r="Q155" s="196">
        <v>0</v>
      </c>
      <c r="R155" s="196">
        <f>Q155*H155</f>
        <v>0</v>
      </c>
      <c r="S155" s="196">
        <v>0</v>
      </c>
      <c r="T155" s="197">
        <f>S155*H155</f>
        <v>0</v>
      </c>
      <c r="AR155" s="198" t="s">
        <v>532</v>
      </c>
      <c r="AT155" s="198" t="s">
        <v>170</v>
      </c>
      <c r="AU155" s="198" t="s">
        <v>81</v>
      </c>
      <c r="AY155" s="18" t="s">
        <v>168</v>
      </c>
      <c r="BE155" s="199">
        <f>IF(N155="základní",J155,0)</f>
        <v>0</v>
      </c>
      <c r="BF155" s="199">
        <f>IF(N155="snížená",J155,0)</f>
        <v>0</v>
      </c>
      <c r="BG155" s="199">
        <f>IF(N155="zákl. přenesená",J155,0)</f>
        <v>0</v>
      </c>
      <c r="BH155" s="199">
        <f>IF(N155="sníž. přenesená",J155,0)</f>
        <v>0</v>
      </c>
      <c r="BI155" s="199">
        <f>IF(N155="nulová",J155,0)</f>
        <v>0</v>
      </c>
      <c r="BJ155" s="18" t="s">
        <v>79</v>
      </c>
      <c r="BK155" s="199">
        <f>ROUND(I155*H155,2)</f>
        <v>0</v>
      </c>
      <c r="BL155" s="18" t="s">
        <v>532</v>
      </c>
      <c r="BM155" s="198" t="s">
        <v>444</v>
      </c>
    </row>
    <row r="156" spans="2:47" s="1" customFormat="1" ht="19.5">
      <c r="B156" s="35"/>
      <c r="C156" s="36"/>
      <c r="D156" s="200" t="s">
        <v>309</v>
      </c>
      <c r="E156" s="36"/>
      <c r="F156" s="201" t="s">
        <v>1433</v>
      </c>
      <c r="G156" s="36"/>
      <c r="H156" s="36"/>
      <c r="I156" s="117"/>
      <c r="J156" s="36"/>
      <c r="K156" s="36"/>
      <c r="L156" s="39"/>
      <c r="M156" s="202"/>
      <c r="N156" s="64"/>
      <c r="O156" s="64"/>
      <c r="P156" s="64"/>
      <c r="Q156" s="64"/>
      <c r="R156" s="64"/>
      <c r="S156" s="64"/>
      <c r="T156" s="65"/>
      <c r="AT156" s="18" t="s">
        <v>309</v>
      </c>
      <c r="AU156" s="18" t="s">
        <v>81</v>
      </c>
    </row>
    <row r="157" spans="2:65" s="1" customFormat="1" ht="16.5" customHeight="1">
      <c r="B157" s="35"/>
      <c r="C157" s="187" t="s">
        <v>317</v>
      </c>
      <c r="D157" s="187" t="s">
        <v>170</v>
      </c>
      <c r="E157" s="188" t="s">
        <v>317</v>
      </c>
      <c r="F157" s="189" t="s">
        <v>1459</v>
      </c>
      <c r="G157" s="190" t="s">
        <v>302</v>
      </c>
      <c r="H157" s="191">
        <v>10</v>
      </c>
      <c r="I157" s="192"/>
      <c r="J157" s="193">
        <f>ROUND(I157*H157,2)</f>
        <v>0</v>
      </c>
      <c r="K157" s="189" t="s">
        <v>21</v>
      </c>
      <c r="L157" s="39"/>
      <c r="M157" s="194" t="s">
        <v>21</v>
      </c>
      <c r="N157" s="195" t="s">
        <v>44</v>
      </c>
      <c r="O157" s="64"/>
      <c r="P157" s="196">
        <f>O157*H157</f>
        <v>0</v>
      </c>
      <c r="Q157" s="196">
        <v>0</v>
      </c>
      <c r="R157" s="196">
        <f>Q157*H157</f>
        <v>0</v>
      </c>
      <c r="S157" s="196">
        <v>0</v>
      </c>
      <c r="T157" s="197">
        <f>S157*H157</f>
        <v>0</v>
      </c>
      <c r="AR157" s="198" t="s">
        <v>532</v>
      </c>
      <c r="AT157" s="198" t="s">
        <v>170</v>
      </c>
      <c r="AU157" s="198" t="s">
        <v>81</v>
      </c>
      <c r="AY157" s="18" t="s">
        <v>168</v>
      </c>
      <c r="BE157" s="199">
        <f>IF(N157="základní",J157,0)</f>
        <v>0</v>
      </c>
      <c r="BF157" s="199">
        <f>IF(N157="snížená",J157,0)</f>
        <v>0</v>
      </c>
      <c r="BG157" s="199">
        <f>IF(N157="zákl. přenesená",J157,0)</f>
        <v>0</v>
      </c>
      <c r="BH157" s="199">
        <f>IF(N157="sníž. přenesená",J157,0)</f>
        <v>0</v>
      </c>
      <c r="BI157" s="199">
        <f>IF(N157="nulová",J157,0)</f>
        <v>0</v>
      </c>
      <c r="BJ157" s="18" t="s">
        <v>79</v>
      </c>
      <c r="BK157" s="199">
        <f>ROUND(I157*H157,2)</f>
        <v>0</v>
      </c>
      <c r="BL157" s="18" t="s">
        <v>532</v>
      </c>
      <c r="BM157" s="198" t="s">
        <v>456</v>
      </c>
    </row>
    <row r="158" spans="2:47" s="1" customFormat="1" ht="19.5">
      <c r="B158" s="35"/>
      <c r="C158" s="36"/>
      <c r="D158" s="200" t="s">
        <v>309</v>
      </c>
      <c r="E158" s="36"/>
      <c r="F158" s="201" t="s">
        <v>1437</v>
      </c>
      <c r="G158" s="36"/>
      <c r="H158" s="36"/>
      <c r="I158" s="117"/>
      <c r="J158" s="36"/>
      <c r="K158" s="36"/>
      <c r="L158" s="39"/>
      <c r="M158" s="202"/>
      <c r="N158" s="64"/>
      <c r="O158" s="64"/>
      <c r="P158" s="64"/>
      <c r="Q158" s="64"/>
      <c r="R158" s="64"/>
      <c r="S158" s="64"/>
      <c r="T158" s="65"/>
      <c r="AT158" s="18" t="s">
        <v>309</v>
      </c>
      <c r="AU158" s="18" t="s">
        <v>81</v>
      </c>
    </row>
    <row r="159" spans="2:63" s="11" customFormat="1" ht="22.9" customHeight="1">
      <c r="B159" s="171"/>
      <c r="C159" s="172"/>
      <c r="D159" s="173" t="s">
        <v>72</v>
      </c>
      <c r="E159" s="185" t="s">
        <v>1282</v>
      </c>
      <c r="F159" s="185" t="s">
        <v>1438</v>
      </c>
      <c r="G159" s="172"/>
      <c r="H159" s="172"/>
      <c r="I159" s="175"/>
      <c r="J159" s="186">
        <f>BK159</f>
        <v>0</v>
      </c>
      <c r="K159" s="172"/>
      <c r="L159" s="177"/>
      <c r="M159" s="178"/>
      <c r="N159" s="179"/>
      <c r="O159" s="179"/>
      <c r="P159" s="180">
        <f>SUM(P160:P173)</f>
        <v>0</v>
      </c>
      <c r="Q159" s="179"/>
      <c r="R159" s="180">
        <f>SUM(R160:R173)</f>
        <v>0</v>
      </c>
      <c r="S159" s="179"/>
      <c r="T159" s="181">
        <f>SUM(T160:T173)</f>
        <v>0</v>
      </c>
      <c r="AR159" s="182" t="s">
        <v>79</v>
      </c>
      <c r="AT159" s="183" t="s">
        <v>72</v>
      </c>
      <c r="AU159" s="183" t="s">
        <v>79</v>
      </c>
      <c r="AY159" s="182" t="s">
        <v>168</v>
      </c>
      <c r="BK159" s="184">
        <f>SUM(BK160:BK173)</f>
        <v>0</v>
      </c>
    </row>
    <row r="160" spans="2:65" s="1" customFormat="1" ht="16.5" customHeight="1">
      <c r="B160" s="35"/>
      <c r="C160" s="187" t="s">
        <v>323</v>
      </c>
      <c r="D160" s="187" t="s">
        <v>170</v>
      </c>
      <c r="E160" s="188" t="s">
        <v>323</v>
      </c>
      <c r="F160" s="189" t="s">
        <v>1460</v>
      </c>
      <c r="G160" s="190" t="s">
        <v>121</v>
      </c>
      <c r="H160" s="191">
        <v>225</v>
      </c>
      <c r="I160" s="192"/>
      <c r="J160" s="193">
        <f>ROUND(I160*H160,2)</f>
        <v>0</v>
      </c>
      <c r="K160" s="189" t="s">
        <v>21</v>
      </c>
      <c r="L160" s="39"/>
      <c r="M160" s="194" t="s">
        <v>21</v>
      </c>
      <c r="N160" s="195" t="s">
        <v>44</v>
      </c>
      <c r="O160" s="64"/>
      <c r="P160" s="196">
        <f>O160*H160</f>
        <v>0</v>
      </c>
      <c r="Q160" s="196">
        <v>0</v>
      </c>
      <c r="R160" s="196">
        <f>Q160*H160</f>
        <v>0</v>
      </c>
      <c r="S160" s="196">
        <v>0</v>
      </c>
      <c r="T160" s="197">
        <f>S160*H160</f>
        <v>0</v>
      </c>
      <c r="AR160" s="198" t="s">
        <v>532</v>
      </c>
      <c r="AT160" s="198" t="s">
        <v>170</v>
      </c>
      <c r="AU160" s="198" t="s">
        <v>81</v>
      </c>
      <c r="AY160" s="18" t="s">
        <v>168</v>
      </c>
      <c r="BE160" s="199">
        <f>IF(N160="základní",J160,0)</f>
        <v>0</v>
      </c>
      <c r="BF160" s="199">
        <f>IF(N160="snížená",J160,0)</f>
        <v>0</v>
      </c>
      <c r="BG160" s="199">
        <f>IF(N160="zákl. přenesená",J160,0)</f>
        <v>0</v>
      </c>
      <c r="BH160" s="199">
        <f>IF(N160="sníž. přenesená",J160,0)</f>
        <v>0</v>
      </c>
      <c r="BI160" s="199">
        <f>IF(N160="nulová",J160,0)</f>
        <v>0</v>
      </c>
      <c r="BJ160" s="18" t="s">
        <v>79</v>
      </c>
      <c r="BK160" s="199">
        <f>ROUND(I160*H160,2)</f>
        <v>0</v>
      </c>
      <c r="BL160" s="18" t="s">
        <v>532</v>
      </c>
      <c r="BM160" s="198" t="s">
        <v>470</v>
      </c>
    </row>
    <row r="161" spans="2:47" s="1" customFormat="1" ht="19.5">
      <c r="B161" s="35"/>
      <c r="C161" s="36"/>
      <c r="D161" s="200" t="s">
        <v>309</v>
      </c>
      <c r="E161" s="36"/>
      <c r="F161" s="201" t="s">
        <v>1461</v>
      </c>
      <c r="G161" s="36"/>
      <c r="H161" s="36"/>
      <c r="I161" s="117"/>
      <c r="J161" s="36"/>
      <c r="K161" s="36"/>
      <c r="L161" s="39"/>
      <c r="M161" s="202"/>
      <c r="N161" s="64"/>
      <c r="O161" s="64"/>
      <c r="P161" s="64"/>
      <c r="Q161" s="64"/>
      <c r="R161" s="64"/>
      <c r="S161" s="64"/>
      <c r="T161" s="65"/>
      <c r="AT161" s="18" t="s">
        <v>309</v>
      </c>
      <c r="AU161" s="18" t="s">
        <v>81</v>
      </c>
    </row>
    <row r="162" spans="2:65" s="1" customFormat="1" ht="16.5" customHeight="1">
      <c r="B162" s="35"/>
      <c r="C162" s="187" t="s">
        <v>329</v>
      </c>
      <c r="D162" s="187" t="s">
        <v>170</v>
      </c>
      <c r="E162" s="188" t="s">
        <v>329</v>
      </c>
      <c r="F162" s="189" t="s">
        <v>1462</v>
      </c>
      <c r="G162" s="190" t="s">
        <v>121</v>
      </c>
      <c r="H162" s="191">
        <v>85</v>
      </c>
      <c r="I162" s="192"/>
      <c r="J162" s="193">
        <f>ROUND(I162*H162,2)</f>
        <v>0</v>
      </c>
      <c r="K162" s="189" t="s">
        <v>21</v>
      </c>
      <c r="L162" s="39"/>
      <c r="M162" s="194" t="s">
        <v>21</v>
      </c>
      <c r="N162" s="195" t="s">
        <v>44</v>
      </c>
      <c r="O162" s="64"/>
      <c r="P162" s="196">
        <f>O162*H162</f>
        <v>0</v>
      </c>
      <c r="Q162" s="196">
        <v>0</v>
      </c>
      <c r="R162" s="196">
        <f>Q162*H162</f>
        <v>0</v>
      </c>
      <c r="S162" s="196">
        <v>0</v>
      </c>
      <c r="T162" s="197">
        <f>S162*H162</f>
        <v>0</v>
      </c>
      <c r="AR162" s="198" t="s">
        <v>532</v>
      </c>
      <c r="AT162" s="198" t="s">
        <v>170</v>
      </c>
      <c r="AU162" s="198" t="s">
        <v>81</v>
      </c>
      <c r="AY162" s="18" t="s">
        <v>168</v>
      </c>
      <c r="BE162" s="199">
        <f>IF(N162="základní",J162,0)</f>
        <v>0</v>
      </c>
      <c r="BF162" s="199">
        <f>IF(N162="snížená",J162,0)</f>
        <v>0</v>
      </c>
      <c r="BG162" s="199">
        <f>IF(N162="zákl. přenesená",J162,0)</f>
        <v>0</v>
      </c>
      <c r="BH162" s="199">
        <f>IF(N162="sníž. přenesená",J162,0)</f>
        <v>0</v>
      </c>
      <c r="BI162" s="199">
        <f>IF(N162="nulová",J162,0)</f>
        <v>0</v>
      </c>
      <c r="BJ162" s="18" t="s">
        <v>79</v>
      </c>
      <c r="BK162" s="199">
        <f>ROUND(I162*H162,2)</f>
        <v>0</v>
      </c>
      <c r="BL162" s="18" t="s">
        <v>532</v>
      </c>
      <c r="BM162" s="198" t="s">
        <v>480</v>
      </c>
    </row>
    <row r="163" spans="2:47" s="1" customFormat="1" ht="19.5">
      <c r="B163" s="35"/>
      <c r="C163" s="36"/>
      <c r="D163" s="200" t="s">
        <v>309</v>
      </c>
      <c r="E163" s="36"/>
      <c r="F163" s="201" t="s">
        <v>1463</v>
      </c>
      <c r="G163" s="36"/>
      <c r="H163" s="36"/>
      <c r="I163" s="117"/>
      <c r="J163" s="36"/>
      <c r="K163" s="36"/>
      <c r="L163" s="39"/>
      <c r="M163" s="202"/>
      <c r="N163" s="64"/>
      <c r="O163" s="64"/>
      <c r="P163" s="64"/>
      <c r="Q163" s="64"/>
      <c r="R163" s="64"/>
      <c r="S163" s="64"/>
      <c r="T163" s="65"/>
      <c r="AT163" s="18" t="s">
        <v>309</v>
      </c>
      <c r="AU163" s="18" t="s">
        <v>81</v>
      </c>
    </row>
    <row r="164" spans="2:65" s="1" customFormat="1" ht="16.5" customHeight="1">
      <c r="B164" s="35"/>
      <c r="C164" s="187" t="s">
        <v>335</v>
      </c>
      <c r="D164" s="187" t="s">
        <v>170</v>
      </c>
      <c r="E164" s="188" t="s">
        <v>335</v>
      </c>
      <c r="F164" s="189" t="s">
        <v>1464</v>
      </c>
      <c r="G164" s="190" t="s">
        <v>121</v>
      </c>
      <c r="H164" s="191">
        <v>30</v>
      </c>
      <c r="I164" s="192"/>
      <c r="J164" s="193">
        <f>ROUND(I164*H164,2)</f>
        <v>0</v>
      </c>
      <c r="K164" s="189" t="s">
        <v>21</v>
      </c>
      <c r="L164" s="39"/>
      <c r="M164" s="194" t="s">
        <v>21</v>
      </c>
      <c r="N164" s="195" t="s">
        <v>44</v>
      </c>
      <c r="O164" s="64"/>
      <c r="P164" s="196">
        <f>O164*H164</f>
        <v>0</v>
      </c>
      <c r="Q164" s="196">
        <v>0</v>
      </c>
      <c r="R164" s="196">
        <f>Q164*H164</f>
        <v>0</v>
      </c>
      <c r="S164" s="196">
        <v>0</v>
      </c>
      <c r="T164" s="197">
        <f>S164*H164</f>
        <v>0</v>
      </c>
      <c r="AR164" s="198" t="s">
        <v>532</v>
      </c>
      <c r="AT164" s="198" t="s">
        <v>170</v>
      </c>
      <c r="AU164" s="198" t="s">
        <v>81</v>
      </c>
      <c r="AY164" s="18" t="s">
        <v>168</v>
      </c>
      <c r="BE164" s="199">
        <f>IF(N164="základní",J164,0)</f>
        <v>0</v>
      </c>
      <c r="BF164" s="199">
        <f>IF(N164="snížená",J164,0)</f>
        <v>0</v>
      </c>
      <c r="BG164" s="199">
        <f>IF(N164="zákl. přenesená",J164,0)</f>
        <v>0</v>
      </c>
      <c r="BH164" s="199">
        <f>IF(N164="sníž. přenesená",J164,0)</f>
        <v>0</v>
      </c>
      <c r="BI164" s="199">
        <f>IF(N164="nulová",J164,0)</f>
        <v>0</v>
      </c>
      <c r="BJ164" s="18" t="s">
        <v>79</v>
      </c>
      <c r="BK164" s="199">
        <f>ROUND(I164*H164,2)</f>
        <v>0</v>
      </c>
      <c r="BL164" s="18" t="s">
        <v>532</v>
      </c>
      <c r="BM164" s="198" t="s">
        <v>489</v>
      </c>
    </row>
    <row r="165" spans="2:47" s="1" customFormat="1" ht="19.5">
      <c r="B165" s="35"/>
      <c r="C165" s="36"/>
      <c r="D165" s="200" t="s">
        <v>309</v>
      </c>
      <c r="E165" s="36"/>
      <c r="F165" s="201" t="s">
        <v>1465</v>
      </c>
      <c r="G165" s="36"/>
      <c r="H165" s="36"/>
      <c r="I165" s="117"/>
      <c r="J165" s="36"/>
      <c r="K165" s="36"/>
      <c r="L165" s="39"/>
      <c r="M165" s="202"/>
      <c r="N165" s="64"/>
      <c r="O165" s="64"/>
      <c r="P165" s="64"/>
      <c r="Q165" s="64"/>
      <c r="R165" s="64"/>
      <c r="S165" s="64"/>
      <c r="T165" s="65"/>
      <c r="AT165" s="18" t="s">
        <v>309</v>
      </c>
      <c r="AU165" s="18" t="s">
        <v>81</v>
      </c>
    </row>
    <row r="166" spans="2:65" s="1" customFormat="1" ht="16.5" customHeight="1">
      <c r="B166" s="35"/>
      <c r="C166" s="187" t="s">
        <v>340</v>
      </c>
      <c r="D166" s="187" t="s">
        <v>170</v>
      </c>
      <c r="E166" s="188" t="s">
        <v>340</v>
      </c>
      <c r="F166" s="189" t="s">
        <v>1466</v>
      </c>
      <c r="G166" s="190" t="s">
        <v>575</v>
      </c>
      <c r="H166" s="191">
        <v>1</v>
      </c>
      <c r="I166" s="192"/>
      <c r="J166" s="193">
        <f>ROUND(I166*H166,2)</f>
        <v>0</v>
      </c>
      <c r="K166" s="189" t="s">
        <v>21</v>
      </c>
      <c r="L166" s="39"/>
      <c r="M166" s="194" t="s">
        <v>21</v>
      </c>
      <c r="N166" s="195" t="s">
        <v>44</v>
      </c>
      <c r="O166" s="64"/>
      <c r="P166" s="196">
        <f>O166*H166</f>
        <v>0</v>
      </c>
      <c r="Q166" s="196">
        <v>0</v>
      </c>
      <c r="R166" s="196">
        <f>Q166*H166</f>
        <v>0</v>
      </c>
      <c r="S166" s="196">
        <v>0</v>
      </c>
      <c r="T166" s="197">
        <f>S166*H166</f>
        <v>0</v>
      </c>
      <c r="AR166" s="198" t="s">
        <v>532</v>
      </c>
      <c r="AT166" s="198" t="s">
        <v>170</v>
      </c>
      <c r="AU166" s="198" t="s">
        <v>81</v>
      </c>
      <c r="AY166" s="18" t="s">
        <v>168</v>
      </c>
      <c r="BE166" s="199">
        <f>IF(N166="základní",J166,0)</f>
        <v>0</v>
      </c>
      <c r="BF166" s="199">
        <f>IF(N166="snížená",J166,0)</f>
        <v>0</v>
      </c>
      <c r="BG166" s="199">
        <f>IF(N166="zákl. přenesená",J166,0)</f>
        <v>0</v>
      </c>
      <c r="BH166" s="199">
        <f>IF(N166="sníž. přenesená",J166,0)</f>
        <v>0</v>
      </c>
      <c r="BI166" s="199">
        <f>IF(N166="nulová",J166,0)</f>
        <v>0</v>
      </c>
      <c r="BJ166" s="18" t="s">
        <v>79</v>
      </c>
      <c r="BK166" s="199">
        <f>ROUND(I166*H166,2)</f>
        <v>0</v>
      </c>
      <c r="BL166" s="18" t="s">
        <v>532</v>
      </c>
      <c r="BM166" s="198" t="s">
        <v>501</v>
      </c>
    </row>
    <row r="167" spans="2:47" s="1" customFormat="1" ht="19.5">
      <c r="B167" s="35"/>
      <c r="C167" s="36"/>
      <c r="D167" s="200" t="s">
        <v>309</v>
      </c>
      <c r="E167" s="36"/>
      <c r="F167" s="201" t="s">
        <v>1426</v>
      </c>
      <c r="G167" s="36"/>
      <c r="H167" s="36"/>
      <c r="I167" s="117"/>
      <c r="J167" s="36"/>
      <c r="K167" s="36"/>
      <c r="L167" s="39"/>
      <c r="M167" s="202"/>
      <c r="N167" s="64"/>
      <c r="O167" s="64"/>
      <c r="P167" s="64"/>
      <c r="Q167" s="64"/>
      <c r="R167" s="64"/>
      <c r="S167" s="64"/>
      <c r="T167" s="65"/>
      <c r="AT167" s="18" t="s">
        <v>309</v>
      </c>
      <c r="AU167" s="18" t="s">
        <v>81</v>
      </c>
    </row>
    <row r="168" spans="2:65" s="1" customFormat="1" ht="16.5" customHeight="1">
      <c r="B168" s="35"/>
      <c r="C168" s="187" t="s">
        <v>249</v>
      </c>
      <c r="D168" s="187" t="s">
        <v>170</v>
      </c>
      <c r="E168" s="188" t="s">
        <v>249</v>
      </c>
      <c r="F168" s="189" t="s">
        <v>1467</v>
      </c>
      <c r="G168" s="190" t="s">
        <v>307</v>
      </c>
      <c r="H168" s="191">
        <v>1</v>
      </c>
      <c r="I168" s="192"/>
      <c r="J168" s="193">
        <f>ROUND(I168*H168,2)</f>
        <v>0</v>
      </c>
      <c r="K168" s="189" t="s">
        <v>21</v>
      </c>
      <c r="L168" s="39"/>
      <c r="M168" s="194" t="s">
        <v>21</v>
      </c>
      <c r="N168" s="195" t="s">
        <v>44</v>
      </c>
      <c r="O168" s="64"/>
      <c r="P168" s="196">
        <f>O168*H168</f>
        <v>0</v>
      </c>
      <c r="Q168" s="196">
        <v>0</v>
      </c>
      <c r="R168" s="196">
        <f>Q168*H168</f>
        <v>0</v>
      </c>
      <c r="S168" s="196">
        <v>0</v>
      </c>
      <c r="T168" s="197">
        <f>S168*H168</f>
        <v>0</v>
      </c>
      <c r="AR168" s="198" t="s">
        <v>532</v>
      </c>
      <c r="AT168" s="198" t="s">
        <v>170</v>
      </c>
      <c r="AU168" s="198" t="s">
        <v>81</v>
      </c>
      <c r="AY168" s="18" t="s">
        <v>168</v>
      </c>
      <c r="BE168" s="199">
        <f>IF(N168="základní",J168,0)</f>
        <v>0</v>
      </c>
      <c r="BF168" s="199">
        <f>IF(N168="snížená",J168,0)</f>
        <v>0</v>
      </c>
      <c r="BG168" s="199">
        <f>IF(N168="zákl. přenesená",J168,0)</f>
        <v>0</v>
      </c>
      <c r="BH168" s="199">
        <f>IF(N168="sníž. přenesená",J168,0)</f>
        <v>0</v>
      </c>
      <c r="BI168" s="199">
        <f>IF(N168="nulová",J168,0)</f>
        <v>0</v>
      </c>
      <c r="BJ168" s="18" t="s">
        <v>79</v>
      </c>
      <c r="BK168" s="199">
        <f>ROUND(I168*H168,2)</f>
        <v>0</v>
      </c>
      <c r="BL168" s="18" t="s">
        <v>532</v>
      </c>
      <c r="BM168" s="198" t="s">
        <v>511</v>
      </c>
    </row>
    <row r="169" spans="2:47" s="1" customFormat="1" ht="19.5">
      <c r="B169" s="35"/>
      <c r="C169" s="36"/>
      <c r="D169" s="200" t="s">
        <v>309</v>
      </c>
      <c r="E169" s="36"/>
      <c r="F169" s="201" t="s">
        <v>1426</v>
      </c>
      <c r="G169" s="36"/>
      <c r="H169" s="36"/>
      <c r="I169" s="117"/>
      <c r="J169" s="36"/>
      <c r="K169" s="36"/>
      <c r="L169" s="39"/>
      <c r="M169" s="202"/>
      <c r="N169" s="64"/>
      <c r="O169" s="64"/>
      <c r="P169" s="64"/>
      <c r="Q169" s="64"/>
      <c r="R169" s="64"/>
      <c r="S169" s="64"/>
      <c r="T169" s="65"/>
      <c r="AT169" s="18" t="s">
        <v>309</v>
      </c>
      <c r="AU169" s="18" t="s">
        <v>81</v>
      </c>
    </row>
    <row r="170" spans="2:65" s="1" customFormat="1" ht="24" customHeight="1">
      <c r="B170" s="35"/>
      <c r="C170" s="187" t="s">
        <v>351</v>
      </c>
      <c r="D170" s="187" t="s">
        <v>170</v>
      </c>
      <c r="E170" s="188" t="s">
        <v>351</v>
      </c>
      <c r="F170" s="189" t="s">
        <v>1443</v>
      </c>
      <c r="G170" s="190" t="s">
        <v>302</v>
      </c>
      <c r="H170" s="191">
        <v>10</v>
      </c>
      <c r="I170" s="192"/>
      <c r="J170" s="193">
        <f>ROUND(I170*H170,2)</f>
        <v>0</v>
      </c>
      <c r="K170" s="189" t="s">
        <v>21</v>
      </c>
      <c r="L170" s="39"/>
      <c r="M170" s="194" t="s">
        <v>21</v>
      </c>
      <c r="N170" s="195" t="s">
        <v>44</v>
      </c>
      <c r="O170" s="64"/>
      <c r="P170" s="196">
        <f>O170*H170</f>
        <v>0</v>
      </c>
      <c r="Q170" s="196">
        <v>0</v>
      </c>
      <c r="R170" s="196">
        <f>Q170*H170</f>
        <v>0</v>
      </c>
      <c r="S170" s="196">
        <v>0</v>
      </c>
      <c r="T170" s="197">
        <f>S170*H170</f>
        <v>0</v>
      </c>
      <c r="AR170" s="198" t="s">
        <v>532</v>
      </c>
      <c r="AT170" s="198" t="s">
        <v>170</v>
      </c>
      <c r="AU170" s="198" t="s">
        <v>81</v>
      </c>
      <c r="AY170" s="18" t="s">
        <v>168</v>
      </c>
      <c r="BE170" s="199">
        <f>IF(N170="základní",J170,0)</f>
        <v>0</v>
      </c>
      <c r="BF170" s="199">
        <f>IF(N170="snížená",J170,0)</f>
        <v>0</v>
      </c>
      <c r="BG170" s="199">
        <f>IF(N170="zákl. přenesená",J170,0)</f>
        <v>0</v>
      </c>
      <c r="BH170" s="199">
        <f>IF(N170="sníž. přenesená",J170,0)</f>
        <v>0</v>
      </c>
      <c r="BI170" s="199">
        <f>IF(N170="nulová",J170,0)</f>
        <v>0</v>
      </c>
      <c r="BJ170" s="18" t="s">
        <v>79</v>
      </c>
      <c r="BK170" s="199">
        <f>ROUND(I170*H170,2)</f>
        <v>0</v>
      </c>
      <c r="BL170" s="18" t="s">
        <v>532</v>
      </c>
      <c r="BM170" s="198" t="s">
        <v>523</v>
      </c>
    </row>
    <row r="171" spans="2:47" s="1" customFormat="1" ht="19.5">
      <c r="B171" s="35"/>
      <c r="C171" s="36"/>
      <c r="D171" s="200" t="s">
        <v>309</v>
      </c>
      <c r="E171" s="36"/>
      <c r="F171" s="201" t="s">
        <v>1437</v>
      </c>
      <c r="G171" s="36"/>
      <c r="H171" s="36"/>
      <c r="I171" s="117"/>
      <c r="J171" s="36"/>
      <c r="K171" s="36"/>
      <c r="L171" s="39"/>
      <c r="M171" s="202"/>
      <c r="N171" s="64"/>
      <c r="O171" s="64"/>
      <c r="P171" s="64"/>
      <c r="Q171" s="64"/>
      <c r="R171" s="64"/>
      <c r="S171" s="64"/>
      <c r="T171" s="65"/>
      <c r="AT171" s="18" t="s">
        <v>309</v>
      </c>
      <c r="AU171" s="18" t="s">
        <v>81</v>
      </c>
    </row>
    <row r="172" spans="2:65" s="1" customFormat="1" ht="16.5" customHeight="1">
      <c r="B172" s="35"/>
      <c r="C172" s="187" t="s">
        <v>357</v>
      </c>
      <c r="D172" s="187" t="s">
        <v>170</v>
      </c>
      <c r="E172" s="188" t="s">
        <v>357</v>
      </c>
      <c r="F172" s="189" t="s">
        <v>1468</v>
      </c>
      <c r="G172" s="190" t="s">
        <v>302</v>
      </c>
      <c r="H172" s="191">
        <v>10</v>
      </c>
      <c r="I172" s="192"/>
      <c r="J172" s="193">
        <f>ROUND(I172*H172,2)</f>
        <v>0</v>
      </c>
      <c r="K172" s="189" t="s">
        <v>21</v>
      </c>
      <c r="L172" s="39"/>
      <c r="M172" s="194" t="s">
        <v>21</v>
      </c>
      <c r="N172" s="195" t="s">
        <v>44</v>
      </c>
      <c r="O172" s="64"/>
      <c r="P172" s="196">
        <f>O172*H172</f>
        <v>0</v>
      </c>
      <c r="Q172" s="196">
        <v>0</v>
      </c>
      <c r="R172" s="196">
        <f>Q172*H172</f>
        <v>0</v>
      </c>
      <c r="S172" s="196">
        <v>0</v>
      </c>
      <c r="T172" s="197">
        <f>S172*H172</f>
        <v>0</v>
      </c>
      <c r="AR172" s="198" t="s">
        <v>532</v>
      </c>
      <c r="AT172" s="198" t="s">
        <v>170</v>
      </c>
      <c r="AU172" s="198" t="s">
        <v>81</v>
      </c>
      <c r="AY172" s="18" t="s">
        <v>168</v>
      </c>
      <c r="BE172" s="199">
        <f>IF(N172="základní",J172,0)</f>
        <v>0</v>
      </c>
      <c r="BF172" s="199">
        <f>IF(N172="snížená",J172,0)</f>
        <v>0</v>
      </c>
      <c r="BG172" s="199">
        <f>IF(N172="zákl. přenesená",J172,0)</f>
        <v>0</v>
      </c>
      <c r="BH172" s="199">
        <f>IF(N172="sníž. přenesená",J172,0)</f>
        <v>0</v>
      </c>
      <c r="BI172" s="199">
        <f>IF(N172="nulová",J172,0)</f>
        <v>0</v>
      </c>
      <c r="BJ172" s="18" t="s">
        <v>79</v>
      </c>
      <c r="BK172" s="199">
        <f>ROUND(I172*H172,2)</f>
        <v>0</v>
      </c>
      <c r="BL172" s="18" t="s">
        <v>532</v>
      </c>
      <c r="BM172" s="198" t="s">
        <v>532</v>
      </c>
    </row>
    <row r="173" spans="2:47" s="1" customFormat="1" ht="19.5">
      <c r="B173" s="35"/>
      <c r="C173" s="36"/>
      <c r="D173" s="200" t="s">
        <v>309</v>
      </c>
      <c r="E173" s="36"/>
      <c r="F173" s="201" t="s">
        <v>1437</v>
      </c>
      <c r="G173" s="36"/>
      <c r="H173" s="36"/>
      <c r="I173" s="117"/>
      <c r="J173" s="36"/>
      <c r="K173" s="36"/>
      <c r="L173" s="39"/>
      <c r="M173" s="202"/>
      <c r="N173" s="64"/>
      <c r="O173" s="64"/>
      <c r="P173" s="64"/>
      <c r="Q173" s="64"/>
      <c r="R173" s="64"/>
      <c r="S173" s="64"/>
      <c r="T173" s="65"/>
      <c r="AT173" s="18" t="s">
        <v>309</v>
      </c>
      <c r="AU173" s="18" t="s">
        <v>81</v>
      </c>
    </row>
    <row r="174" spans="2:63" s="11" customFormat="1" ht="22.9" customHeight="1">
      <c r="B174" s="171"/>
      <c r="C174" s="172"/>
      <c r="D174" s="173" t="s">
        <v>72</v>
      </c>
      <c r="E174" s="185" t="s">
        <v>1298</v>
      </c>
      <c r="F174" s="185" t="s">
        <v>1445</v>
      </c>
      <c r="G174" s="172"/>
      <c r="H174" s="172"/>
      <c r="I174" s="175"/>
      <c r="J174" s="186">
        <f>BK174</f>
        <v>0</v>
      </c>
      <c r="K174" s="172"/>
      <c r="L174" s="177"/>
      <c r="M174" s="178"/>
      <c r="N174" s="179"/>
      <c r="O174" s="179"/>
      <c r="P174" s="180">
        <f>SUM(P175:P181)</f>
        <v>0</v>
      </c>
      <c r="Q174" s="179"/>
      <c r="R174" s="180">
        <f>SUM(R175:R181)</f>
        <v>0</v>
      </c>
      <c r="S174" s="179"/>
      <c r="T174" s="181">
        <f>SUM(T175:T181)</f>
        <v>0</v>
      </c>
      <c r="AR174" s="182" t="s">
        <v>79</v>
      </c>
      <c r="AT174" s="183" t="s">
        <v>72</v>
      </c>
      <c r="AU174" s="183" t="s">
        <v>79</v>
      </c>
      <c r="AY174" s="182" t="s">
        <v>168</v>
      </c>
      <c r="BK174" s="184">
        <f>SUM(BK175:BK181)</f>
        <v>0</v>
      </c>
    </row>
    <row r="175" spans="2:65" s="1" customFormat="1" ht="16.5" customHeight="1">
      <c r="B175" s="35"/>
      <c r="C175" s="187" t="s">
        <v>362</v>
      </c>
      <c r="D175" s="187" t="s">
        <v>170</v>
      </c>
      <c r="E175" s="188" t="s">
        <v>362</v>
      </c>
      <c r="F175" s="189" t="s">
        <v>1447</v>
      </c>
      <c r="G175" s="190" t="s">
        <v>575</v>
      </c>
      <c r="H175" s="191">
        <v>1</v>
      </c>
      <c r="I175" s="192"/>
      <c r="J175" s="193">
        <f aca="true" t="shared" si="10" ref="J175:J181">ROUND(I175*H175,2)</f>
        <v>0</v>
      </c>
      <c r="K175" s="189" t="s">
        <v>21</v>
      </c>
      <c r="L175" s="39"/>
      <c r="M175" s="194" t="s">
        <v>21</v>
      </c>
      <c r="N175" s="195" t="s">
        <v>44</v>
      </c>
      <c r="O175" s="64"/>
      <c r="P175" s="196">
        <f aca="true" t="shared" si="11" ref="P175:P181">O175*H175</f>
        <v>0</v>
      </c>
      <c r="Q175" s="196">
        <v>0</v>
      </c>
      <c r="R175" s="196">
        <f aca="true" t="shared" si="12" ref="R175:R181">Q175*H175</f>
        <v>0</v>
      </c>
      <c r="S175" s="196">
        <v>0</v>
      </c>
      <c r="T175" s="197">
        <f aca="true" t="shared" si="13" ref="T175:T181">S175*H175</f>
        <v>0</v>
      </c>
      <c r="AR175" s="198" t="s">
        <v>532</v>
      </c>
      <c r="AT175" s="198" t="s">
        <v>170</v>
      </c>
      <c r="AU175" s="198" t="s">
        <v>81</v>
      </c>
      <c r="AY175" s="18" t="s">
        <v>168</v>
      </c>
      <c r="BE175" s="199">
        <f aca="true" t="shared" si="14" ref="BE175:BE181">IF(N175="základní",J175,0)</f>
        <v>0</v>
      </c>
      <c r="BF175" s="199">
        <f aca="true" t="shared" si="15" ref="BF175:BF181">IF(N175="snížená",J175,0)</f>
        <v>0</v>
      </c>
      <c r="BG175" s="199">
        <f aca="true" t="shared" si="16" ref="BG175:BG181">IF(N175="zákl. přenesená",J175,0)</f>
        <v>0</v>
      </c>
      <c r="BH175" s="199">
        <f aca="true" t="shared" si="17" ref="BH175:BH181">IF(N175="sníž. přenesená",J175,0)</f>
        <v>0</v>
      </c>
      <c r="BI175" s="199">
        <f aca="true" t="shared" si="18" ref="BI175:BI181">IF(N175="nulová",J175,0)</f>
        <v>0</v>
      </c>
      <c r="BJ175" s="18" t="s">
        <v>79</v>
      </c>
      <c r="BK175" s="199">
        <f aca="true" t="shared" si="19" ref="BK175:BK181">ROUND(I175*H175,2)</f>
        <v>0</v>
      </c>
      <c r="BL175" s="18" t="s">
        <v>532</v>
      </c>
      <c r="BM175" s="198" t="s">
        <v>543</v>
      </c>
    </row>
    <row r="176" spans="2:65" s="1" customFormat="1" ht="16.5" customHeight="1">
      <c r="B176" s="35"/>
      <c r="C176" s="187" t="s">
        <v>366</v>
      </c>
      <c r="D176" s="187" t="s">
        <v>170</v>
      </c>
      <c r="E176" s="188" t="s">
        <v>366</v>
      </c>
      <c r="F176" s="189" t="s">
        <v>1448</v>
      </c>
      <c r="G176" s="190" t="s">
        <v>307</v>
      </c>
      <c r="H176" s="191">
        <v>1</v>
      </c>
      <c r="I176" s="192"/>
      <c r="J176" s="193">
        <f t="shared" si="10"/>
        <v>0</v>
      </c>
      <c r="K176" s="189" t="s">
        <v>21</v>
      </c>
      <c r="L176" s="39"/>
      <c r="M176" s="194" t="s">
        <v>21</v>
      </c>
      <c r="N176" s="195" t="s">
        <v>44</v>
      </c>
      <c r="O176" s="64"/>
      <c r="P176" s="196">
        <f t="shared" si="11"/>
        <v>0</v>
      </c>
      <c r="Q176" s="196">
        <v>0</v>
      </c>
      <c r="R176" s="196">
        <f t="shared" si="12"/>
        <v>0</v>
      </c>
      <c r="S176" s="196">
        <v>0</v>
      </c>
      <c r="T176" s="197">
        <f t="shared" si="13"/>
        <v>0</v>
      </c>
      <c r="AR176" s="198" t="s">
        <v>532</v>
      </c>
      <c r="AT176" s="198" t="s">
        <v>170</v>
      </c>
      <c r="AU176" s="198" t="s">
        <v>81</v>
      </c>
      <c r="AY176" s="18" t="s">
        <v>168</v>
      </c>
      <c r="BE176" s="199">
        <f t="shared" si="14"/>
        <v>0</v>
      </c>
      <c r="BF176" s="199">
        <f t="shared" si="15"/>
        <v>0</v>
      </c>
      <c r="BG176" s="199">
        <f t="shared" si="16"/>
        <v>0</v>
      </c>
      <c r="BH176" s="199">
        <f t="shared" si="17"/>
        <v>0</v>
      </c>
      <c r="BI176" s="199">
        <f t="shared" si="18"/>
        <v>0</v>
      </c>
      <c r="BJ176" s="18" t="s">
        <v>79</v>
      </c>
      <c r="BK176" s="199">
        <f t="shared" si="19"/>
        <v>0</v>
      </c>
      <c r="BL176" s="18" t="s">
        <v>532</v>
      </c>
      <c r="BM176" s="198" t="s">
        <v>554</v>
      </c>
    </row>
    <row r="177" spans="2:65" s="1" customFormat="1" ht="16.5" customHeight="1">
      <c r="B177" s="35"/>
      <c r="C177" s="187" t="s">
        <v>371</v>
      </c>
      <c r="D177" s="187" t="s">
        <v>170</v>
      </c>
      <c r="E177" s="188" t="s">
        <v>371</v>
      </c>
      <c r="F177" s="189" t="s">
        <v>1469</v>
      </c>
      <c r="G177" s="190" t="s">
        <v>575</v>
      </c>
      <c r="H177" s="191">
        <v>1</v>
      </c>
      <c r="I177" s="192"/>
      <c r="J177" s="193">
        <f t="shared" si="10"/>
        <v>0</v>
      </c>
      <c r="K177" s="189" t="s">
        <v>21</v>
      </c>
      <c r="L177" s="39"/>
      <c r="M177" s="194" t="s">
        <v>21</v>
      </c>
      <c r="N177" s="195" t="s">
        <v>44</v>
      </c>
      <c r="O177" s="64"/>
      <c r="P177" s="196">
        <f t="shared" si="11"/>
        <v>0</v>
      </c>
      <c r="Q177" s="196">
        <v>0</v>
      </c>
      <c r="R177" s="196">
        <f t="shared" si="12"/>
        <v>0</v>
      </c>
      <c r="S177" s="196">
        <v>0</v>
      </c>
      <c r="T177" s="197">
        <f t="shared" si="13"/>
        <v>0</v>
      </c>
      <c r="AR177" s="198" t="s">
        <v>532</v>
      </c>
      <c r="AT177" s="198" t="s">
        <v>170</v>
      </c>
      <c r="AU177" s="198" t="s">
        <v>81</v>
      </c>
      <c r="AY177" s="18" t="s">
        <v>168</v>
      </c>
      <c r="BE177" s="199">
        <f t="shared" si="14"/>
        <v>0</v>
      </c>
      <c r="BF177" s="199">
        <f t="shared" si="15"/>
        <v>0</v>
      </c>
      <c r="BG177" s="199">
        <f t="shared" si="16"/>
        <v>0</v>
      </c>
      <c r="BH177" s="199">
        <f t="shared" si="17"/>
        <v>0</v>
      </c>
      <c r="BI177" s="199">
        <f t="shared" si="18"/>
        <v>0</v>
      </c>
      <c r="BJ177" s="18" t="s">
        <v>79</v>
      </c>
      <c r="BK177" s="199">
        <f t="shared" si="19"/>
        <v>0</v>
      </c>
      <c r="BL177" s="18" t="s">
        <v>532</v>
      </c>
      <c r="BM177" s="198" t="s">
        <v>566</v>
      </c>
    </row>
    <row r="178" spans="2:65" s="1" customFormat="1" ht="16.5" customHeight="1">
      <c r="B178" s="35"/>
      <c r="C178" s="187" t="s">
        <v>376</v>
      </c>
      <c r="D178" s="187" t="s">
        <v>170</v>
      </c>
      <c r="E178" s="188" t="s">
        <v>376</v>
      </c>
      <c r="F178" s="189" t="s">
        <v>1449</v>
      </c>
      <c r="G178" s="190" t="s">
        <v>302</v>
      </c>
      <c r="H178" s="191">
        <v>5</v>
      </c>
      <c r="I178" s="192"/>
      <c r="J178" s="193">
        <f t="shared" si="10"/>
        <v>0</v>
      </c>
      <c r="K178" s="189" t="s">
        <v>21</v>
      </c>
      <c r="L178" s="39"/>
      <c r="M178" s="194" t="s">
        <v>21</v>
      </c>
      <c r="N178" s="195" t="s">
        <v>44</v>
      </c>
      <c r="O178" s="64"/>
      <c r="P178" s="196">
        <f t="shared" si="11"/>
        <v>0</v>
      </c>
      <c r="Q178" s="196">
        <v>0</v>
      </c>
      <c r="R178" s="196">
        <f t="shared" si="12"/>
        <v>0</v>
      </c>
      <c r="S178" s="196">
        <v>0</v>
      </c>
      <c r="T178" s="197">
        <f t="shared" si="13"/>
        <v>0</v>
      </c>
      <c r="AR178" s="198" t="s">
        <v>532</v>
      </c>
      <c r="AT178" s="198" t="s">
        <v>170</v>
      </c>
      <c r="AU178" s="198" t="s">
        <v>81</v>
      </c>
      <c r="AY178" s="18" t="s">
        <v>168</v>
      </c>
      <c r="BE178" s="199">
        <f t="shared" si="14"/>
        <v>0</v>
      </c>
      <c r="BF178" s="199">
        <f t="shared" si="15"/>
        <v>0</v>
      </c>
      <c r="BG178" s="199">
        <f t="shared" si="16"/>
        <v>0</v>
      </c>
      <c r="BH178" s="199">
        <f t="shared" si="17"/>
        <v>0</v>
      </c>
      <c r="BI178" s="199">
        <f t="shared" si="18"/>
        <v>0</v>
      </c>
      <c r="BJ178" s="18" t="s">
        <v>79</v>
      </c>
      <c r="BK178" s="199">
        <f t="shared" si="19"/>
        <v>0</v>
      </c>
      <c r="BL178" s="18" t="s">
        <v>532</v>
      </c>
      <c r="BM178" s="198" t="s">
        <v>578</v>
      </c>
    </row>
    <row r="179" spans="2:65" s="1" customFormat="1" ht="16.5" customHeight="1">
      <c r="B179" s="35"/>
      <c r="C179" s="187" t="s">
        <v>381</v>
      </c>
      <c r="D179" s="187" t="s">
        <v>170</v>
      </c>
      <c r="E179" s="188" t="s">
        <v>381</v>
      </c>
      <c r="F179" s="189" t="s">
        <v>1450</v>
      </c>
      <c r="G179" s="190" t="s">
        <v>575</v>
      </c>
      <c r="H179" s="191">
        <v>1</v>
      </c>
      <c r="I179" s="192"/>
      <c r="J179" s="193">
        <f t="shared" si="10"/>
        <v>0</v>
      </c>
      <c r="K179" s="189" t="s">
        <v>21</v>
      </c>
      <c r="L179" s="39"/>
      <c r="M179" s="194" t="s">
        <v>21</v>
      </c>
      <c r="N179" s="195" t="s">
        <v>44</v>
      </c>
      <c r="O179" s="64"/>
      <c r="P179" s="196">
        <f t="shared" si="11"/>
        <v>0</v>
      </c>
      <c r="Q179" s="196">
        <v>0</v>
      </c>
      <c r="R179" s="196">
        <f t="shared" si="12"/>
        <v>0</v>
      </c>
      <c r="S179" s="196">
        <v>0</v>
      </c>
      <c r="T179" s="197">
        <f t="shared" si="13"/>
        <v>0</v>
      </c>
      <c r="AR179" s="198" t="s">
        <v>532</v>
      </c>
      <c r="AT179" s="198" t="s">
        <v>170</v>
      </c>
      <c r="AU179" s="198" t="s">
        <v>81</v>
      </c>
      <c r="AY179" s="18" t="s">
        <v>168</v>
      </c>
      <c r="BE179" s="199">
        <f t="shared" si="14"/>
        <v>0</v>
      </c>
      <c r="BF179" s="199">
        <f t="shared" si="15"/>
        <v>0</v>
      </c>
      <c r="BG179" s="199">
        <f t="shared" si="16"/>
        <v>0</v>
      </c>
      <c r="BH179" s="199">
        <f t="shared" si="17"/>
        <v>0</v>
      </c>
      <c r="BI179" s="199">
        <f t="shared" si="18"/>
        <v>0</v>
      </c>
      <c r="BJ179" s="18" t="s">
        <v>79</v>
      </c>
      <c r="BK179" s="199">
        <f t="shared" si="19"/>
        <v>0</v>
      </c>
      <c r="BL179" s="18" t="s">
        <v>532</v>
      </c>
      <c r="BM179" s="198" t="s">
        <v>588</v>
      </c>
    </row>
    <row r="180" spans="2:65" s="1" customFormat="1" ht="16.5" customHeight="1">
      <c r="B180" s="35"/>
      <c r="C180" s="187" t="s">
        <v>386</v>
      </c>
      <c r="D180" s="187" t="s">
        <v>170</v>
      </c>
      <c r="E180" s="188" t="s">
        <v>386</v>
      </c>
      <c r="F180" s="189" t="s">
        <v>1451</v>
      </c>
      <c r="G180" s="190" t="s">
        <v>575</v>
      </c>
      <c r="H180" s="191">
        <v>1</v>
      </c>
      <c r="I180" s="192"/>
      <c r="J180" s="193">
        <f t="shared" si="10"/>
        <v>0</v>
      </c>
      <c r="K180" s="189" t="s">
        <v>21</v>
      </c>
      <c r="L180" s="39"/>
      <c r="M180" s="194" t="s">
        <v>21</v>
      </c>
      <c r="N180" s="195" t="s">
        <v>44</v>
      </c>
      <c r="O180" s="64"/>
      <c r="P180" s="196">
        <f t="shared" si="11"/>
        <v>0</v>
      </c>
      <c r="Q180" s="196">
        <v>0</v>
      </c>
      <c r="R180" s="196">
        <f t="shared" si="12"/>
        <v>0</v>
      </c>
      <c r="S180" s="196">
        <v>0</v>
      </c>
      <c r="T180" s="197">
        <f t="shared" si="13"/>
        <v>0</v>
      </c>
      <c r="AR180" s="198" t="s">
        <v>532</v>
      </c>
      <c r="AT180" s="198" t="s">
        <v>170</v>
      </c>
      <c r="AU180" s="198" t="s">
        <v>81</v>
      </c>
      <c r="AY180" s="18" t="s">
        <v>168</v>
      </c>
      <c r="BE180" s="199">
        <f t="shared" si="14"/>
        <v>0</v>
      </c>
      <c r="BF180" s="199">
        <f t="shared" si="15"/>
        <v>0</v>
      </c>
      <c r="BG180" s="199">
        <f t="shared" si="16"/>
        <v>0</v>
      </c>
      <c r="BH180" s="199">
        <f t="shared" si="17"/>
        <v>0</v>
      </c>
      <c r="BI180" s="199">
        <f t="shared" si="18"/>
        <v>0</v>
      </c>
      <c r="BJ180" s="18" t="s">
        <v>79</v>
      </c>
      <c r="BK180" s="199">
        <f t="shared" si="19"/>
        <v>0</v>
      </c>
      <c r="BL180" s="18" t="s">
        <v>532</v>
      </c>
      <c r="BM180" s="198" t="s">
        <v>601</v>
      </c>
    </row>
    <row r="181" spans="2:65" s="1" customFormat="1" ht="16.5" customHeight="1">
      <c r="B181" s="35"/>
      <c r="C181" s="187" t="s">
        <v>392</v>
      </c>
      <c r="D181" s="187" t="s">
        <v>170</v>
      </c>
      <c r="E181" s="188" t="s">
        <v>392</v>
      </c>
      <c r="F181" s="189" t="s">
        <v>1452</v>
      </c>
      <c r="G181" s="190" t="s">
        <v>1470</v>
      </c>
      <c r="H181" s="191">
        <v>1</v>
      </c>
      <c r="I181" s="192"/>
      <c r="J181" s="193">
        <f t="shared" si="10"/>
        <v>0</v>
      </c>
      <c r="K181" s="189" t="s">
        <v>21</v>
      </c>
      <c r="L181" s="39"/>
      <c r="M181" s="194" t="s">
        <v>21</v>
      </c>
      <c r="N181" s="195" t="s">
        <v>44</v>
      </c>
      <c r="O181" s="64"/>
      <c r="P181" s="196">
        <f t="shared" si="11"/>
        <v>0</v>
      </c>
      <c r="Q181" s="196">
        <v>0</v>
      </c>
      <c r="R181" s="196">
        <f t="shared" si="12"/>
        <v>0</v>
      </c>
      <c r="S181" s="196">
        <v>0</v>
      </c>
      <c r="T181" s="197">
        <f t="shared" si="13"/>
        <v>0</v>
      </c>
      <c r="AR181" s="198" t="s">
        <v>532</v>
      </c>
      <c r="AT181" s="198" t="s">
        <v>170</v>
      </c>
      <c r="AU181" s="198" t="s">
        <v>81</v>
      </c>
      <c r="AY181" s="18" t="s">
        <v>168</v>
      </c>
      <c r="BE181" s="199">
        <f t="shared" si="14"/>
        <v>0</v>
      </c>
      <c r="BF181" s="199">
        <f t="shared" si="15"/>
        <v>0</v>
      </c>
      <c r="BG181" s="199">
        <f t="shared" si="16"/>
        <v>0</v>
      </c>
      <c r="BH181" s="199">
        <f t="shared" si="17"/>
        <v>0</v>
      </c>
      <c r="BI181" s="199">
        <f t="shared" si="18"/>
        <v>0</v>
      </c>
      <c r="BJ181" s="18" t="s">
        <v>79</v>
      </c>
      <c r="BK181" s="199">
        <f t="shared" si="19"/>
        <v>0</v>
      </c>
      <c r="BL181" s="18" t="s">
        <v>532</v>
      </c>
      <c r="BM181" s="198" t="s">
        <v>613</v>
      </c>
    </row>
    <row r="182" spans="2:63" s="11" customFormat="1" ht="25.9" customHeight="1">
      <c r="B182" s="171"/>
      <c r="C182" s="172"/>
      <c r="D182" s="173" t="s">
        <v>72</v>
      </c>
      <c r="E182" s="174" t="s">
        <v>1344</v>
      </c>
      <c r="F182" s="174" t="s">
        <v>1471</v>
      </c>
      <c r="G182" s="172"/>
      <c r="H182" s="172"/>
      <c r="I182" s="175"/>
      <c r="J182" s="176">
        <f>BK182</f>
        <v>0</v>
      </c>
      <c r="K182" s="172"/>
      <c r="L182" s="177"/>
      <c r="M182" s="178"/>
      <c r="N182" s="179"/>
      <c r="O182" s="179"/>
      <c r="P182" s="180">
        <f>P183+P192+P210</f>
        <v>0</v>
      </c>
      <c r="Q182" s="179"/>
      <c r="R182" s="180">
        <f>R183+R192+R210</f>
        <v>0</v>
      </c>
      <c r="S182" s="179"/>
      <c r="T182" s="181">
        <f>T183+T192+T210</f>
        <v>0</v>
      </c>
      <c r="AR182" s="182" t="s">
        <v>79</v>
      </c>
      <c r="AT182" s="183" t="s">
        <v>72</v>
      </c>
      <c r="AU182" s="183" t="s">
        <v>73</v>
      </c>
      <c r="AY182" s="182" t="s">
        <v>168</v>
      </c>
      <c r="BK182" s="184">
        <f>BK183+BK192+BK210</f>
        <v>0</v>
      </c>
    </row>
    <row r="183" spans="2:63" s="11" customFormat="1" ht="22.9" customHeight="1">
      <c r="B183" s="171"/>
      <c r="C183" s="172"/>
      <c r="D183" s="173" t="s">
        <v>72</v>
      </c>
      <c r="E183" s="185" t="s">
        <v>1280</v>
      </c>
      <c r="F183" s="185" t="s">
        <v>1422</v>
      </c>
      <c r="G183" s="172"/>
      <c r="H183" s="172"/>
      <c r="I183" s="175"/>
      <c r="J183" s="186">
        <f>BK183</f>
        <v>0</v>
      </c>
      <c r="K183" s="172"/>
      <c r="L183" s="177"/>
      <c r="M183" s="178"/>
      <c r="N183" s="179"/>
      <c r="O183" s="179"/>
      <c r="P183" s="180">
        <f>SUM(P184:P191)</f>
        <v>0</v>
      </c>
      <c r="Q183" s="179"/>
      <c r="R183" s="180">
        <f>SUM(R184:R191)</f>
        <v>0</v>
      </c>
      <c r="S183" s="179"/>
      <c r="T183" s="181">
        <f>SUM(T184:T191)</f>
        <v>0</v>
      </c>
      <c r="AR183" s="182" t="s">
        <v>79</v>
      </c>
      <c r="AT183" s="183" t="s">
        <v>72</v>
      </c>
      <c r="AU183" s="183" t="s">
        <v>79</v>
      </c>
      <c r="AY183" s="182" t="s">
        <v>168</v>
      </c>
      <c r="BK183" s="184">
        <f>SUM(BK184:BK191)</f>
        <v>0</v>
      </c>
    </row>
    <row r="184" spans="2:65" s="1" customFormat="1" ht="24" customHeight="1">
      <c r="B184" s="35"/>
      <c r="C184" s="187" t="s">
        <v>398</v>
      </c>
      <c r="D184" s="187" t="s">
        <v>170</v>
      </c>
      <c r="E184" s="188" t="s">
        <v>398</v>
      </c>
      <c r="F184" s="189" t="s">
        <v>1472</v>
      </c>
      <c r="G184" s="190" t="s">
        <v>302</v>
      </c>
      <c r="H184" s="191">
        <v>4</v>
      </c>
      <c r="I184" s="192"/>
      <c r="J184" s="193">
        <f>ROUND(I184*H184,2)</f>
        <v>0</v>
      </c>
      <c r="K184" s="189" t="s">
        <v>21</v>
      </c>
      <c r="L184" s="39"/>
      <c r="M184" s="194" t="s">
        <v>21</v>
      </c>
      <c r="N184" s="195" t="s">
        <v>44</v>
      </c>
      <c r="O184" s="64"/>
      <c r="P184" s="196">
        <f>O184*H184</f>
        <v>0</v>
      </c>
      <c r="Q184" s="196">
        <v>0</v>
      </c>
      <c r="R184" s="196">
        <f>Q184*H184</f>
        <v>0</v>
      </c>
      <c r="S184" s="196">
        <v>0</v>
      </c>
      <c r="T184" s="197">
        <f>S184*H184</f>
        <v>0</v>
      </c>
      <c r="AR184" s="198" t="s">
        <v>532</v>
      </c>
      <c r="AT184" s="198" t="s">
        <v>170</v>
      </c>
      <c r="AU184" s="198" t="s">
        <v>81</v>
      </c>
      <c r="AY184" s="18" t="s">
        <v>168</v>
      </c>
      <c r="BE184" s="199">
        <f>IF(N184="základní",J184,0)</f>
        <v>0</v>
      </c>
      <c r="BF184" s="199">
        <f>IF(N184="snížená",J184,0)</f>
        <v>0</v>
      </c>
      <c r="BG184" s="199">
        <f>IF(N184="zákl. přenesená",J184,0)</f>
        <v>0</v>
      </c>
      <c r="BH184" s="199">
        <f>IF(N184="sníž. přenesená",J184,0)</f>
        <v>0</v>
      </c>
      <c r="BI184" s="199">
        <f>IF(N184="nulová",J184,0)</f>
        <v>0</v>
      </c>
      <c r="BJ184" s="18" t="s">
        <v>79</v>
      </c>
      <c r="BK184" s="199">
        <f>ROUND(I184*H184,2)</f>
        <v>0</v>
      </c>
      <c r="BL184" s="18" t="s">
        <v>532</v>
      </c>
      <c r="BM184" s="198" t="s">
        <v>625</v>
      </c>
    </row>
    <row r="185" spans="2:47" s="1" customFormat="1" ht="19.5">
      <c r="B185" s="35"/>
      <c r="C185" s="36"/>
      <c r="D185" s="200" t="s">
        <v>309</v>
      </c>
      <c r="E185" s="36"/>
      <c r="F185" s="201" t="s">
        <v>1433</v>
      </c>
      <c r="G185" s="36"/>
      <c r="H185" s="36"/>
      <c r="I185" s="117"/>
      <c r="J185" s="36"/>
      <c r="K185" s="36"/>
      <c r="L185" s="39"/>
      <c r="M185" s="202"/>
      <c r="N185" s="64"/>
      <c r="O185" s="64"/>
      <c r="P185" s="64"/>
      <c r="Q185" s="64"/>
      <c r="R185" s="64"/>
      <c r="S185" s="64"/>
      <c r="T185" s="65"/>
      <c r="AT185" s="18" t="s">
        <v>309</v>
      </c>
      <c r="AU185" s="18" t="s">
        <v>81</v>
      </c>
    </row>
    <row r="186" spans="2:65" s="1" customFormat="1" ht="16.5" customHeight="1">
      <c r="B186" s="35"/>
      <c r="C186" s="187" t="s">
        <v>403</v>
      </c>
      <c r="D186" s="187" t="s">
        <v>170</v>
      </c>
      <c r="E186" s="188" t="s">
        <v>403</v>
      </c>
      <c r="F186" s="189" t="s">
        <v>1473</v>
      </c>
      <c r="G186" s="190" t="s">
        <v>307</v>
      </c>
      <c r="H186" s="191">
        <v>4</v>
      </c>
      <c r="I186" s="192"/>
      <c r="J186" s="193">
        <f>ROUND(I186*H186,2)</f>
        <v>0</v>
      </c>
      <c r="K186" s="189" t="s">
        <v>21</v>
      </c>
      <c r="L186" s="39"/>
      <c r="M186" s="194" t="s">
        <v>21</v>
      </c>
      <c r="N186" s="195" t="s">
        <v>44</v>
      </c>
      <c r="O186" s="64"/>
      <c r="P186" s="196">
        <f>O186*H186</f>
        <v>0</v>
      </c>
      <c r="Q186" s="196">
        <v>0</v>
      </c>
      <c r="R186" s="196">
        <f>Q186*H186</f>
        <v>0</v>
      </c>
      <c r="S186" s="196">
        <v>0</v>
      </c>
      <c r="T186" s="197">
        <f>S186*H186</f>
        <v>0</v>
      </c>
      <c r="AR186" s="198" t="s">
        <v>532</v>
      </c>
      <c r="AT186" s="198" t="s">
        <v>170</v>
      </c>
      <c r="AU186" s="198" t="s">
        <v>81</v>
      </c>
      <c r="AY186" s="18" t="s">
        <v>168</v>
      </c>
      <c r="BE186" s="199">
        <f>IF(N186="základní",J186,0)</f>
        <v>0</v>
      </c>
      <c r="BF186" s="199">
        <f>IF(N186="snížená",J186,0)</f>
        <v>0</v>
      </c>
      <c r="BG186" s="199">
        <f>IF(N186="zákl. přenesená",J186,0)</f>
        <v>0</v>
      </c>
      <c r="BH186" s="199">
        <f>IF(N186="sníž. přenesená",J186,0)</f>
        <v>0</v>
      </c>
      <c r="BI186" s="199">
        <f>IF(N186="nulová",J186,0)</f>
        <v>0</v>
      </c>
      <c r="BJ186" s="18" t="s">
        <v>79</v>
      </c>
      <c r="BK186" s="199">
        <f>ROUND(I186*H186,2)</f>
        <v>0</v>
      </c>
      <c r="BL186" s="18" t="s">
        <v>532</v>
      </c>
      <c r="BM186" s="198" t="s">
        <v>639</v>
      </c>
    </row>
    <row r="187" spans="2:47" s="1" customFormat="1" ht="19.5">
      <c r="B187" s="35"/>
      <c r="C187" s="36"/>
      <c r="D187" s="200" t="s">
        <v>309</v>
      </c>
      <c r="E187" s="36"/>
      <c r="F187" s="201" t="s">
        <v>1433</v>
      </c>
      <c r="G187" s="36"/>
      <c r="H187" s="36"/>
      <c r="I187" s="117"/>
      <c r="J187" s="36"/>
      <c r="K187" s="36"/>
      <c r="L187" s="39"/>
      <c r="M187" s="202"/>
      <c r="N187" s="64"/>
      <c r="O187" s="64"/>
      <c r="P187" s="64"/>
      <c r="Q187" s="64"/>
      <c r="R187" s="64"/>
      <c r="S187" s="64"/>
      <c r="T187" s="65"/>
      <c r="AT187" s="18" t="s">
        <v>309</v>
      </c>
      <c r="AU187" s="18" t="s">
        <v>81</v>
      </c>
    </row>
    <row r="188" spans="2:65" s="1" customFormat="1" ht="16.5" customHeight="1">
      <c r="B188" s="35"/>
      <c r="C188" s="187" t="s">
        <v>408</v>
      </c>
      <c r="D188" s="187" t="s">
        <v>170</v>
      </c>
      <c r="E188" s="188" t="s">
        <v>408</v>
      </c>
      <c r="F188" s="189" t="s">
        <v>1474</v>
      </c>
      <c r="G188" s="190" t="s">
        <v>307</v>
      </c>
      <c r="H188" s="191">
        <v>2</v>
      </c>
      <c r="I188" s="192"/>
      <c r="J188" s="193">
        <f>ROUND(I188*H188,2)</f>
        <v>0</v>
      </c>
      <c r="K188" s="189" t="s">
        <v>21</v>
      </c>
      <c r="L188" s="39"/>
      <c r="M188" s="194" t="s">
        <v>21</v>
      </c>
      <c r="N188" s="195" t="s">
        <v>44</v>
      </c>
      <c r="O188" s="64"/>
      <c r="P188" s="196">
        <f>O188*H188</f>
        <v>0</v>
      </c>
      <c r="Q188" s="196">
        <v>0</v>
      </c>
      <c r="R188" s="196">
        <f>Q188*H188</f>
        <v>0</v>
      </c>
      <c r="S188" s="196">
        <v>0</v>
      </c>
      <c r="T188" s="197">
        <f>S188*H188</f>
        <v>0</v>
      </c>
      <c r="AR188" s="198" t="s">
        <v>532</v>
      </c>
      <c r="AT188" s="198" t="s">
        <v>170</v>
      </c>
      <c r="AU188" s="198" t="s">
        <v>81</v>
      </c>
      <c r="AY188" s="18" t="s">
        <v>168</v>
      </c>
      <c r="BE188" s="199">
        <f>IF(N188="základní",J188,0)</f>
        <v>0</v>
      </c>
      <c r="BF188" s="199">
        <f>IF(N188="snížená",J188,0)</f>
        <v>0</v>
      </c>
      <c r="BG188" s="199">
        <f>IF(N188="zákl. přenesená",J188,0)</f>
        <v>0</v>
      </c>
      <c r="BH188" s="199">
        <f>IF(N188="sníž. přenesená",J188,0)</f>
        <v>0</v>
      </c>
      <c r="BI188" s="199">
        <f>IF(N188="nulová",J188,0)</f>
        <v>0</v>
      </c>
      <c r="BJ188" s="18" t="s">
        <v>79</v>
      </c>
      <c r="BK188" s="199">
        <f>ROUND(I188*H188,2)</f>
        <v>0</v>
      </c>
      <c r="BL188" s="18" t="s">
        <v>532</v>
      </c>
      <c r="BM188" s="198" t="s">
        <v>646</v>
      </c>
    </row>
    <row r="189" spans="2:47" s="1" customFormat="1" ht="19.5">
      <c r="B189" s="35"/>
      <c r="C189" s="36"/>
      <c r="D189" s="200" t="s">
        <v>309</v>
      </c>
      <c r="E189" s="36"/>
      <c r="F189" s="201" t="s">
        <v>1442</v>
      </c>
      <c r="G189" s="36"/>
      <c r="H189" s="36"/>
      <c r="I189" s="117"/>
      <c r="J189" s="36"/>
      <c r="K189" s="36"/>
      <c r="L189" s="39"/>
      <c r="M189" s="202"/>
      <c r="N189" s="64"/>
      <c r="O189" s="64"/>
      <c r="P189" s="64"/>
      <c r="Q189" s="64"/>
      <c r="R189" s="64"/>
      <c r="S189" s="64"/>
      <c r="T189" s="65"/>
      <c r="AT189" s="18" t="s">
        <v>309</v>
      </c>
      <c r="AU189" s="18" t="s">
        <v>81</v>
      </c>
    </row>
    <row r="190" spans="2:65" s="1" customFormat="1" ht="16.5" customHeight="1">
      <c r="B190" s="35"/>
      <c r="C190" s="187" t="s">
        <v>122</v>
      </c>
      <c r="D190" s="187" t="s">
        <v>170</v>
      </c>
      <c r="E190" s="188" t="s">
        <v>122</v>
      </c>
      <c r="F190" s="189" t="s">
        <v>1475</v>
      </c>
      <c r="G190" s="190" t="s">
        <v>302</v>
      </c>
      <c r="H190" s="191">
        <v>6</v>
      </c>
      <c r="I190" s="192"/>
      <c r="J190" s="193">
        <f>ROUND(I190*H190,2)</f>
        <v>0</v>
      </c>
      <c r="K190" s="189" t="s">
        <v>21</v>
      </c>
      <c r="L190" s="39"/>
      <c r="M190" s="194" t="s">
        <v>21</v>
      </c>
      <c r="N190" s="195" t="s">
        <v>44</v>
      </c>
      <c r="O190" s="64"/>
      <c r="P190" s="196">
        <f>O190*H190</f>
        <v>0</v>
      </c>
      <c r="Q190" s="196">
        <v>0</v>
      </c>
      <c r="R190" s="196">
        <f>Q190*H190</f>
        <v>0</v>
      </c>
      <c r="S190" s="196">
        <v>0</v>
      </c>
      <c r="T190" s="197">
        <f>S190*H190</f>
        <v>0</v>
      </c>
      <c r="AR190" s="198" t="s">
        <v>532</v>
      </c>
      <c r="AT190" s="198" t="s">
        <v>170</v>
      </c>
      <c r="AU190" s="198" t="s">
        <v>81</v>
      </c>
      <c r="AY190" s="18" t="s">
        <v>168</v>
      </c>
      <c r="BE190" s="199">
        <f>IF(N190="základní",J190,0)</f>
        <v>0</v>
      </c>
      <c r="BF190" s="199">
        <f>IF(N190="snížená",J190,0)</f>
        <v>0</v>
      </c>
      <c r="BG190" s="199">
        <f>IF(N190="zákl. přenesená",J190,0)</f>
        <v>0</v>
      </c>
      <c r="BH190" s="199">
        <f>IF(N190="sníž. přenesená",J190,0)</f>
        <v>0</v>
      </c>
      <c r="BI190" s="199">
        <f>IF(N190="nulová",J190,0)</f>
        <v>0</v>
      </c>
      <c r="BJ190" s="18" t="s">
        <v>79</v>
      </c>
      <c r="BK190" s="199">
        <f>ROUND(I190*H190,2)</f>
        <v>0</v>
      </c>
      <c r="BL190" s="18" t="s">
        <v>532</v>
      </c>
      <c r="BM190" s="198" t="s">
        <v>657</v>
      </c>
    </row>
    <row r="191" spans="2:47" s="1" customFormat="1" ht="19.5">
      <c r="B191" s="35"/>
      <c r="C191" s="36"/>
      <c r="D191" s="200" t="s">
        <v>309</v>
      </c>
      <c r="E191" s="36"/>
      <c r="F191" s="201" t="s">
        <v>1424</v>
      </c>
      <c r="G191" s="36"/>
      <c r="H191" s="36"/>
      <c r="I191" s="117"/>
      <c r="J191" s="36"/>
      <c r="K191" s="36"/>
      <c r="L191" s="39"/>
      <c r="M191" s="202"/>
      <c r="N191" s="64"/>
      <c r="O191" s="64"/>
      <c r="P191" s="64"/>
      <c r="Q191" s="64"/>
      <c r="R191" s="64"/>
      <c r="S191" s="64"/>
      <c r="T191" s="65"/>
      <c r="AT191" s="18" t="s">
        <v>309</v>
      </c>
      <c r="AU191" s="18" t="s">
        <v>81</v>
      </c>
    </row>
    <row r="192" spans="2:63" s="11" customFormat="1" ht="22.9" customHeight="1">
      <c r="B192" s="171"/>
      <c r="C192" s="172"/>
      <c r="D192" s="173" t="s">
        <v>72</v>
      </c>
      <c r="E192" s="185" t="s">
        <v>1282</v>
      </c>
      <c r="F192" s="185" t="s">
        <v>1438</v>
      </c>
      <c r="G192" s="172"/>
      <c r="H192" s="172"/>
      <c r="I192" s="175"/>
      <c r="J192" s="186">
        <f>BK192</f>
        <v>0</v>
      </c>
      <c r="K192" s="172"/>
      <c r="L192" s="177"/>
      <c r="M192" s="178"/>
      <c r="N192" s="179"/>
      <c r="O192" s="179"/>
      <c r="P192" s="180">
        <f>SUM(P193:P209)</f>
        <v>0</v>
      </c>
      <c r="Q192" s="179"/>
      <c r="R192" s="180">
        <f>SUM(R193:R209)</f>
        <v>0</v>
      </c>
      <c r="S192" s="179"/>
      <c r="T192" s="181">
        <f>SUM(T193:T209)</f>
        <v>0</v>
      </c>
      <c r="AR192" s="182" t="s">
        <v>79</v>
      </c>
      <c r="AT192" s="183" t="s">
        <v>72</v>
      </c>
      <c r="AU192" s="183" t="s">
        <v>79</v>
      </c>
      <c r="AY192" s="182" t="s">
        <v>168</v>
      </c>
      <c r="BK192" s="184">
        <f>SUM(BK193:BK209)</f>
        <v>0</v>
      </c>
    </row>
    <row r="193" spans="2:65" s="1" customFormat="1" ht="16.5" customHeight="1">
      <c r="B193" s="35"/>
      <c r="C193" s="187" t="s">
        <v>417</v>
      </c>
      <c r="D193" s="187" t="s">
        <v>170</v>
      </c>
      <c r="E193" s="188" t="s">
        <v>417</v>
      </c>
      <c r="F193" s="189" t="s">
        <v>1476</v>
      </c>
      <c r="G193" s="190" t="s">
        <v>121</v>
      </c>
      <c r="H193" s="191">
        <v>100</v>
      </c>
      <c r="I193" s="192"/>
      <c r="J193" s="193">
        <f>ROUND(I193*H193,2)</f>
        <v>0</v>
      </c>
      <c r="K193" s="189" t="s">
        <v>21</v>
      </c>
      <c r="L193" s="39"/>
      <c r="M193" s="194" t="s">
        <v>21</v>
      </c>
      <c r="N193" s="195" t="s">
        <v>44</v>
      </c>
      <c r="O193" s="64"/>
      <c r="P193" s="196">
        <f>O193*H193</f>
        <v>0</v>
      </c>
      <c r="Q193" s="196">
        <v>0</v>
      </c>
      <c r="R193" s="196">
        <f>Q193*H193</f>
        <v>0</v>
      </c>
      <c r="S193" s="196">
        <v>0</v>
      </c>
      <c r="T193" s="197">
        <f>S193*H193</f>
        <v>0</v>
      </c>
      <c r="AR193" s="198" t="s">
        <v>532</v>
      </c>
      <c r="AT193" s="198" t="s">
        <v>170</v>
      </c>
      <c r="AU193" s="198" t="s">
        <v>81</v>
      </c>
      <c r="AY193" s="18" t="s">
        <v>168</v>
      </c>
      <c r="BE193" s="199">
        <f>IF(N193="základní",J193,0)</f>
        <v>0</v>
      </c>
      <c r="BF193" s="199">
        <f>IF(N193="snížená",J193,0)</f>
        <v>0</v>
      </c>
      <c r="BG193" s="199">
        <f>IF(N193="zákl. přenesená",J193,0)</f>
        <v>0</v>
      </c>
      <c r="BH193" s="199">
        <f>IF(N193="sníž. přenesená",J193,0)</f>
        <v>0</v>
      </c>
      <c r="BI193" s="199">
        <f>IF(N193="nulová",J193,0)</f>
        <v>0</v>
      </c>
      <c r="BJ193" s="18" t="s">
        <v>79</v>
      </c>
      <c r="BK193" s="199">
        <f>ROUND(I193*H193,2)</f>
        <v>0</v>
      </c>
      <c r="BL193" s="18" t="s">
        <v>532</v>
      </c>
      <c r="BM193" s="198" t="s">
        <v>668</v>
      </c>
    </row>
    <row r="194" spans="2:47" s="1" customFormat="1" ht="19.5">
      <c r="B194" s="35"/>
      <c r="C194" s="36"/>
      <c r="D194" s="200" t="s">
        <v>309</v>
      </c>
      <c r="E194" s="36"/>
      <c r="F194" s="201" t="s">
        <v>1477</v>
      </c>
      <c r="G194" s="36"/>
      <c r="H194" s="36"/>
      <c r="I194" s="117"/>
      <c r="J194" s="36"/>
      <c r="K194" s="36"/>
      <c r="L194" s="39"/>
      <c r="M194" s="202"/>
      <c r="N194" s="64"/>
      <c r="O194" s="64"/>
      <c r="P194" s="64"/>
      <c r="Q194" s="64"/>
      <c r="R194" s="64"/>
      <c r="S194" s="64"/>
      <c r="T194" s="65"/>
      <c r="AT194" s="18" t="s">
        <v>309</v>
      </c>
      <c r="AU194" s="18" t="s">
        <v>81</v>
      </c>
    </row>
    <row r="195" spans="2:65" s="1" customFormat="1" ht="16.5" customHeight="1">
      <c r="B195" s="35"/>
      <c r="C195" s="187" t="s">
        <v>422</v>
      </c>
      <c r="D195" s="187" t="s">
        <v>170</v>
      </c>
      <c r="E195" s="188" t="s">
        <v>422</v>
      </c>
      <c r="F195" s="189" t="s">
        <v>1478</v>
      </c>
      <c r="G195" s="190" t="s">
        <v>121</v>
      </c>
      <c r="H195" s="191">
        <v>120</v>
      </c>
      <c r="I195" s="192"/>
      <c r="J195" s="193">
        <f>ROUND(I195*H195,2)</f>
        <v>0</v>
      </c>
      <c r="K195" s="189" t="s">
        <v>21</v>
      </c>
      <c r="L195" s="39"/>
      <c r="M195" s="194" t="s">
        <v>21</v>
      </c>
      <c r="N195" s="195" t="s">
        <v>44</v>
      </c>
      <c r="O195" s="64"/>
      <c r="P195" s="196">
        <f>O195*H195</f>
        <v>0</v>
      </c>
      <c r="Q195" s="196">
        <v>0</v>
      </c>
      <c r="R195" s="196">
        <f>Q195*H195</f>
        <v>0</v>
      </c>
      <c r="S195" s="196">
        <v>0</v>
      </c>
      <c r="T195" s="197">
        <f>S195*H195</f>
        <v>0</v>
      </c>
      <c r="AR195" s="198" t="s">
        <v>532</v>
      </c>
      <c r="AT195" s="198" t="s">
        <v>170</v>
      </c>
      <c r="AU195" s="198" t="s">
        <v>81</v>
      </c>
      <c r="AY195" s="18" t="s">
        <v>168</v>
      </c>
      <c r="BE195" s="199">
        <f>IF(N195="základní",J195,0)</f>
        <v>0</v>
      </c>
      <c r="BF195" s="199">
        <f>IF(N195="snížená",J195,0)</f>
        <v>0</v>
      </c>
      <c r="BG195" s="199">
        <f>IF(N195="zákl. přenesená",J195,0)</f>
        <v>0</v>
      </c>
      <c r="BH195" s="199">
        <f>IF(N195="sníž. přenesená",J195,0)</f>
        <v>0</v>
      </c>
      <c r="BI195" s="199">
        <f>IF(N195="nulová",J195,0)</f>
        <v>0</v>
      </c>
      <c r="BJ195" s="18" t="s">
        <v>79</v>
      </c>
      <c r="BK195" s="199">
        <f>ROUND(I195*H195,2)</f>
        <v>0</v>
      </c>
      <c r="BL195" s="18" t="s">
        <v>532</v>
      </c>
      <c r="BM195" s="198" t="s">
        <v>678</v>
      </c>
    </row>
    <row r="196" spans="2:47" s="1" customFormat="1" ht="19.5">
      <c r="B196" s="35"/>
      <c r="C196" s="36"/>
      <c r="D196" s="200" t="s">
        <v>309</v>
      </c>
      <c r="E196" s="36"/>
      <c r="F196" s="201" t="s">
        <v>1479</v>
      </c>
      <c r="G196" s="36"/>
      <c r="H196" s="36"/>
      <c r="I196" s="117"/>
      <c r="J196" s="36"/>
      <c r="K196" s="36"/>
      <c r="L196" s="39"/>
      <c r="M196" s="202"/>
      <c r="N196" s="64"/>
      <c r="O196" s="64"/>
      <c r="P196" s="64"/>
      <c r="Q196" s="64"/>
      <c r="R196" s="64"/>
      <c r="S196" s="64"/>
      <c r="T196" s="65"/>
      <c r="AT196" s="18" t="s">
        <v>309</v>
      </c>
      <c r="AU196" s="18" t="s">
        <v>81</v>
      </c>
    </row>
    <row r="197" spans="2:65" s="1" customFormat="1" ht="16.5" customHeight="1">
      <c r="B197" s="35"/>
      <c r="C197" s="187" t="s">
        <v>429</v>
      </c>
      <c r="D197" s="187" t="s">
        <v>170</v>
      </c>
      <c r="E197" s="188" t="s">
        <v>429</v>
      </c>
      <c r="F197" s="189" t="s">
        <v>1480</v>
      </c>
      <c r="G197" s="190" t="s">
        <v>307</v>
      </c>
      <c r="H197" s="191">
        <v>660</v>
      </c>
      <c r="I197" s="192"/>
      <c r="J197" s="193">
        <f>ROUND(I197*H197,2)</f>
        <v>0</v>
      </c>
      <c r="K197" s="189" t="s">
        <v>21</v>
      </c>
      <c r="L197" s="39"/>
      <c r="M197" s="194" t="s">
        <v>21</v>
      </c>
      <c r="N197" s="195" t="s">
        <v>44</v>
      </c>
      <c r="O197" s="64"/>
      <c r="P197" s="196">
        <f>O197*H197</f>
        <v>0</v>
      </c>
      <c r="Q197" s="196">
        <v>0</v>
      </c>
      <c r="R197" s="196">
        <f>Q197*H197</f>
        <v>0</v>
      </c>
      <c r="S197" s="196">
        <v>0</v>
      </c>
      <c r="T197" s="197">
        <f>S197*H197</f>
        <v>0</v>
      </c>
      <c r="AR197" s="198" t="s">
        <v>532</v>
      </c>
      <c r="AT197" s="198" t="s">
        <v>170</v>
      </c>
      <c r="AU197" s="198" t="s">
        <v>81</v>
      </c>
      <c r="AY197" s="18" t="s">
        <v>168</v>
      </c>
      <c r="BE197" s="199">
        <f>IF(N197="základní",J197,0)</f>
        <v>0</v>
      </c>
      <c r="BF197" s="199">
        <f>IF(N197="snížená",J197,0)</f>
        <v>0</v>
      </c>
      <c r="BG197" s="199">
        <f>IF(N197="zákl. přenesená",J197,0)</f>
        <v>0</v>
      </c>
      <c r="BH197" s="199">
        <f>IF(N197="sníž. přenesená",J197,0)</f>
        <v>0</v>
      </c>
      <c r="BI197" s="199">
        <f>IF(N197="nulová",J197,0)</f>
        <v>0</v>
      </c>
      <c r="BJ197" s="18" t="s">
        <v>79</v>
      </c>
      <c r="BK197" s="199">
        <f>ROUND(I197*H197,2)</f>
        <v>0</v>
      </c>
      <c r="BL197" s="18" t="s">
        <v>532</v>
      </c>
      <c r="BM197" s="198" t="s">
        <v>689</v>
      </c>
    </row>
    <row r="198" spans="2:47" s="1" customFormat="1" ht="19.5">
      <c r="B198" s="35"/>
      <c r="C198" s="36"/>
      <c r="D198" s="200" t="s">
        <v>309</v>
      </c>
      <c r="E198" s="36"/>
      <c r="F198" s="201" t="s">
        <v>1481</v>
      </c>
      <c r="G198" s="36"/>
      <c r="H198" s="36"/>
      <c r="I198" s="117"/>
      <c r="J198" s="36"/>
      <c r="K198" s="36"/>
      <c r="L198" s="39"/>
      <c r="M198" s="202"/>
      <c r="N198" s="64"/>
      <c r="O198" s="64"/>
      <c r="P198" s="64"/>
      <c r="Q198" s="64"/>
      <c r="R198" s="64"/>
      <c r="S198" s="64"/>
      <c r="T198" s="65"/>
      <c r="AT198" s="18" t="s">
        <v>309</v>
      </c>
      <c r="AU198" s="18" t="s">
        <v>81</v>
      </c>
    </row>
    <row r="199" spans="2:65" s="1" customFormat="1" ht="16.5" customHeight="1">
      <c r="B199" s="35"/>
      <c r="C199" s="187" t="s">
        <v>438</v>
      </c>
      <c r="D199" s="187" t="s">
        <v>170</v>
      </c>
      <c r="E199" s="188" t="s">
        <v>438</v>
      </c>
      <c r="F199" s="189" t="s">
        <v>1482</v>
      </c>
      <c r="G199" s="190" t="s">
        <v>307</v>
      </c>
      <c r="H199" s="191">
        <v>660</v>
      </c>
      <c r="I199" s="192"/>
      <c r="J199" s="193">
        <f>ROUND(I199*H199,2)</f>
        <v>0</v>
      </c>
      <c r="K199" s="189" t="s">
        <v>21</v>
      </c>
      <c r="L199" s="39"/>
      <c r="M199" s="194" t="s">
        <v>21</v>
      </c>
      <c r="N199" s="195" t="s">
        <v>44</v>
      </c>
      <c r="O199" s="64"/>
      <c r="P199" s="196">
        <f>O199*H199</f>
        <v>0</v>
      </c>
      <c r="Q199" s="196">
        <v>0</v>
      </c>
      <c r="R199" s="196">
        <f>Q199*H199</f>
        <v>0</v>
      </c>
      <c r="S199" s="196">
        <v>0</v>
      </c>
      <c r="T199" s="197">
        <f>S199*H199</f>
        <v>0</v>
      </c>
      <c r="AR199" s="198" t="s">
        <v>532</v>
      </c>
      <c r="AT199" s="198" t="s">
        <v>170</v>
      </c>
      <c r="AU199" s="198" t="s">
        <v>81</v>
      </c>
      <c r="AY199" s="18" t="s">
        <v>168</v>
      </c>
      <c r="BE199" s="199">
        <f>IF(N199="základní",J199,0)</f>
        <v>0</v>
      </c>
      <c r="BF199" s="199">
        <f>IF(N199="snížená",J199,0)</f>
        <v>0</v>
      </c>
      <c r="BG199" s="199">
        <f>IF(N199="zákl. přenesená",J199,0)</f>
        <v>0</v>
      </c>
      <c r="BH199" s="199">
        <f>IF(N199="sníž. přenesená",J199,0)</f>
        <v>0</v>
      </c>
      <c r="BI199" s="199">
        <f>IF(N199="nulová",J199,0)</f>
        <v>0</v>
      </c>
      <c r="BJ199" s="18" t="s">
        <v>79</v>
      </c>
      <c r="BK199" s="199">
        <f>ROUND(I199*H199,2)</f>
        <v>0</v>
      </c>
      <c r="BL199" s="18" t="s">
        <v>532</v>
      </c>
      <c r="BM199" s="198" t="s">
        <v>699</v>
      </c>
    </row>
    <row r="200" spans="2:47" s="1" customFormat="1" ht="19.5">
      <c r="B200" s="35"/>
      <c r="C200" s="36"/>
      <c r="D200" s="200" t="s">
        <v>309</v>
      </c>
      <c r="E200" s="36"/>
      <c r="F200" s="201" t="s">
        <v>1481</v>
      </c>
      <c r="G200" s="36"/>
      <c r="H200" s="36"/>
      <c r="I200" s="117"/>
      <c r="J200" s="36"/>
      <c r="K200" s="36"/>
      <c r="L200" s="39"/>
      <c r="M200" s="202"/>
      <c r="N200" s="64"/>
      <c r="O200" s="64"/>
      <c r="P200" s="64"/>
      <c r="Q200" s="64"/>
      <c r="R200" s="64"/>
      <c r="S200" s="64"/>
      <c r="T200" s="65"/>
      <c r="AT200" s="18" t="s">
        <v>309</v>
      </c>
      <c r="AU200" s="18" t="s">
        <v>81</v>
      </c>
    </row>
    <row r="201" spans="2:65" s="1" customFormat="1" ht="16.5" customHeight="1">
      <c r="B201" s="35"/>
      <c r="C201" s="187" t="s">
        <v>444</v>
      </c>
      <c r="D201" s="187" t="s">
        <v>170</v>
      </c>
      <c r="E201" s="188" t="s">
        <v>444</v>
      </c>
      <c r="F201" s="189" t="s">
        <v>1483</v>
      </c>
      <c r="G201" s="190" t="s">
        <v>307</v>
      </c>
      <c r="H201" s="191">
        <v>2</v>
      </c>
      <c r="I201" s="192"/>
      <c r="J201" s="193">
        <f>ROUND(I201*H201,2)</f>
        <v>0</v>
      </c>
      <c r="K201" s="189" t="s">
        <v>21</v>
      </c>
      <c r="L201" s="39"/>
      <c r="M201" s="194" t="s">
        <v>21</v>
      </c>
      <c r="N201" s="195" t="s">
        <v>44</v>
      </c>
      <c r="O201" s="64"/>
      <c r="P201" s="196">
        <f>O201*H201</f>
        <v>0</v>
      </c>
      <c r="Q201" s="196">
        <v>0</v>
      </c>
      <c r="R201" s="196">
        <f>Q201*H201</f>
        <v>0</v>
      </c>
      <c r="S201" s="196">
        <v>0</v>
      </c>
      <c r="T201" s="197">
        <f>S201*H201</f>
        <v>0</v>
      </c>
      <c r="AR201" s="198" t="s">
        <v>532</v>
      </c>
      <c r="AT201" s="198" t="s">
        <v>170</v>
      </c>
      <c r="AU201" s="198" t="s">
        <v>81</v>
      </c>
      <c r="AY201" s="18" t="s">
        <v>168</v>
      </c>
      <c r="BE201" s="199">
        <f>IF(N201="základní",J201,0)</f>
        <v>0</v>
      </c>
      <c r="BF201" s="199">
        <f>IF(N201="snížená",J201,0)</f>
        <v>0</v>
      </c>
      <c r="BG201" s="199">
        <f>IF(N201="zákl. přenesená",J201,0)</f>
        <v>0</v>
      </c>
      <c r="BH201" s="199">
        <f>IF(N201="sníž. přenesená",J201,0)</f>
        <v>0</v>
      </c>
      <c r="BI201" s="199">
        <f>IF(N201="nulová",J201,0)</f>
        <v>0</v>
      </c>
      <c r="BJ201" s="18" t="s">
        <v>79</v>
      </c>
      <c r="BK201" s="199">
        <f>ROUND(I201*H201,2)</f>
        <v>0</v>
      </c>
      <c r="BL201" s="18" t="s">
        <v>532</v>
      </c>
      <c r="BM201" s="198" t="s">
        <v>710</v>
      </c>
    </row>
    <row r="202" spans="2:47" s="1" customFormat="1" ht="19.5">
      <c r="B202" s="35"/>
      <c r="C202" s="36"/>
      <c r="D202" s="200" t="s">
        <v>309</v>
      </c>
      <c r="E202" s="36"/>
      <c r="F202" s="201" t="s">
        <v>1442</v>
      </c>
      <c r="G202" s="36"/>
      <c r="H202" s="36"/>
      <c r="I202" s="117"/>
      <c r="J202" s="36"/>
      <c r="K202" s="36"/>
      <c r="L202" s="39"/>
      <c r="M202" s="202"/>
      <c r="N202" s="64"/>
      <c r="O202" s="64"/>
      <c r="P202" s="64"/>
      <c r="Q202" s="64"/>
      <c r="R202" s="64"/>
      <c r="S202" s="64"/>
      <c r="T202" s="65"/>
      <c r="AT202" s="18" t="s">
        <v>309</v>
      </c>
      <c r="AU202" s="18" t="s">
        <v>81</v>
      </c>
    </row>
    <row r="203" spans="2:65" s="1" customFormat="1" ht="16.5" customHeight="1">
      <c r="B203" s="35"/>
      <c r="C203" s="187" t="s">
        <v>451</v>
      </c>
      <c r="D203" s="187" t="s">
        <v>170</v>
      </c>
      <c r="E203" s="188" t="s">
        <v>451</v>
      </c>
      <c r="F203" s="189" t="s">
        <v>1484</v>
      </c>
      <c r="G203" s="190" t="s">
        <v>575</v>
      </c>
      <c r="H203" s="191">
        <v>2</v>
      </c>
      <c r="I203" s="192"/>
      <c r="J203" s="193">
        <f>ROUND(I203*H203,2)</f>
        <v>0</v>
      </c>
      <c r="K203" s="189" t="s">
        <v>21</v>
      </c>
      <c r="L203" s="39"/>
      <c r="M203" s="194" t="s">
        <v>21</v>
      </c>
      <c r="N203" s="195" t="s">
        <v>44</v>
      </c>
      <c r="O203" s="64"/>
      <c r="P203" s="196">
        <f>O203*H203</f>
        <v>0</v>
      </c>
      <c r="Q203" s="196">
        <v>0</v>
      </c>
      <c r="R203" s="196">
        <f>Q203*H203</f>
        <v>0</v>
      </c>
      <c r="S203" s="196">
        <v>0</v>
      </c>
      <c r="T203" s="197">
        <f>S203*H203</f>
        <v>0</v>
      </c>
      <c r="AR203" s="198" t="s">
        <v>532</v>
      </c>
      <c r="AT203" s="198" t="s">
        <v>170</v>
      </c>
      <c r="AU203" s="198" t="s">
        <v>81</v>
      </c>
      <c r="AY203" s="18" t="s">
        <v>168</v>
      </c>
      <c r="BE203" s="199">
        <f>IF(N203="základní",J203,0)</f>
        <v>0</v>
      </c>
      <c r="BF203" s="199">
        <f>IF(N203="snížená",J203,0)</f>
        <v>0</v>
      </c>
      <c r="BG203" s="199">
        <f>IF(N203="zákl. přenesená",J203,0)</f>
        <v>0</v>
      </c>
      <c r="BH203" s="199">
        <f>IF(N203="sníž. přenesená",J203,0)</f>
        <v>0</v>
      </c>
      <c r="BI203" s="199">
        <f>IF(N203="nulová",J203,0)</f>
        <v>0</v>
      </c>
      <c r="BJ203" s="18" t="s">
        <v>79</v>
      </c>
      <c r="BK203" s="199">
        <f>ROUND(I203*H203,2)</f>
        <v>0</v>
      </c>
      <c r="BL203" s="18" t="s">
        <v>532</v>
      </c>
      <c r="BM203" s="198" t="s">
        <v>723</v>
      </c>
    </row>
    <row r="204" spans="2:47" s="1" customFormat="1" ht="19.5">
      <c r="B204" s="35"/>
      <c r="C204" s="36"/>
      <c r="D204" s="200" t="s">
        <v>309</v>
      </c>
      <c r="E204" s="36"/>
      <c r="F204" s="201" t="s">
        <v>1442</v>
      </c>
      <c r="G204" s="36"/>
      <c r="H204" s="36"/>
      <c r="I204" s="117"/>
      <c r="J204" s="36"/>
      <c r="K204" s="36"/>
      <c r="L204" s="39"/>
      <c r="M204" s="202"/>
      <c r="N204" s="64"/>
      <c r="O204" s="64"/>
      <c r="P204" s="64"/>
      <c r="Q204" s="64"/>
      <c r="R204" s="64"/>
      <c r="S204" s="64"/>
      <c r="T204" s="65"/>
      <c r="AT204" s="18" t="s">
        <v>309</v>
      </c>
      <c r="AU204" s="18" t="s">
        <v>81</v>
      </c>
    </row>
    <row r="205" spans="2:65" s="1" customFormat="1" ht="24" customHeight="1">
      <c r="B205" s="35"/>
      <c r="C205" s="187" t="s">
        <v>456</v>
      </c>
      <c r="D205" s="187" t="s">
        <v>170</v>
      </c>
      <c r="E205" s="188" t="s">
        <v>456</v>
      </c>
      <c r="F205" s="189" t="s">
        <v>1485</v>
      </c>
      <c r="G205" s="190" t="s">
        <v>302</v>
      </c>
      <c r="H205" s="191">
        <v>4</v>
      </c>
      <c r="I205" s="192"/>
      <c r="J205" s="193">
        <f>ROUND(I205*H205,2)</f>
        <v>0</v>
      </c>
      <c r="K205" s="189" t="s">
        <v>21</v>
      </c>
      <c r="L205" s="39"/>
      <c r="M205" s="194" t="s">
        <v>21</v>
      </c>
      <c r="N205" s="195" t="s">
        <v>44</v>
      </c>
      <c r="O205" s="64"/>
      <c r="P205" s="196">
        <f>O205*H205</f>
        <v>0</v>
      </c>
      <c r="Q205" s="196">
        <v>0</v>
      </c>
      <c r="R205" s="196">
        <f>Q205*H205</f>
        <v>0</v>
      </c>
      <c r="S205" s="196">
        <v>0</v>
      </c>
      <c r="T205" s="197">
        <f>S205*H205</f>
        <v>0</v>
      </c>
      <c r="AR205" s="198" t="s">
        <v>532</v>
      </c>
      <c r="AT205" s="198" t="s">
        <v>170</v>
      </c>
      <c r="AU205" s="198" t="s">
        <v>81</v>
      </c>
      <c r="AY205" s="18" t="s">
        <v>168</v>
      </c>
      <c r="BE205" s="199">
        <f>IF(N205="základní",J205,0)</f>
        <v>0</v>
      </c>
      <c r="BF205" s="199">
        <f>IF(N205="snížená",J205,0)</f>
        <v>0</v>
      </c>
      <c r="BG205" s="199">
        <f>IF(N205="zákl. přenesená",J205,0)</f>
        <v>0</v>
      </c>
      <c r="BH205" s="199">
        <f>IF(N205="sníž. přenesená",J205,0)</f>
        <v>0</v>
      </c>
      <c r="BI205" s="199">
        <f>IF(N205="nulová",J205,0)</f>
        <v>0</v>
      </c>
      <c r="BJ205" s="18" t="s">
        <v>79</v>
      </c>
      <c r="BK205" s="199">
        <f>ROUND(I205*H205,2)</f>
        <v>0</v>
      </c>
      <c r="BL205" s="18" t="s">
        <v>532</v>
      </c>
      <c r="BM205" s="198" t="s">
        <v>733</v>
      </c>
    </row>
    <row r="206" spans="2:65" s="1" customFormat="1" ht="16.5" customHeight="1">
      <c r="B206" s="35"/>
      <c r="C206" s="187" t="s">
        <v>462</v>
      </c>
      <c r="D206" s="187" t="s">
        <v>170</v>
      </c>
      <c r="E206" s="188" t="s">
        <v>462</v>
      </c>
      <c r="F206" s="189" t="s">
        <v>1475</v>
      </c>
      <c r="G206" s="190" t="s">
        <v>302</v>
      </c>
      <c r="H206" s="191">
        <v>10</v>
      </c>
      <c r="I206" s="192"/>
      <c r="J206" s="193">
        <f>ROUND(I206*H206,2)</f>
        <v>0</v>
      </c>
      <c r="K206" s="189" t="s">
        <v>21</v>
      </c>
      <c r="L206" s="39"/>
      <c r="M206" s="194" t="s">
        <v>21</v>
      </c>
      <c r="N206" s="195" t="s">
        <v>44</v>
      </c>
      <c r="O206" s="64"/>
      <c r="P206" s="196">
        <f>O206*H206</f>
        <v>0</v>
      </c>
      <c r="Q206" s="196">
        <v>0</v>
      </c>
      <c r="R206" s="196">
        <f>Q206*H206</f>
        <v>0</v>
      </c>
      <c r="S206" s="196">
        <v>0</v>
      </c>
      <c r="T206" s="197">
        <f>S206*H206</f>
        <v>0</v>
      </c>
      <c r="AR206" s="198" t="s">
        <v>532</v>
      </c>
      <c r="AT206" s="198" t="s">
        <v>170</v>
      </c>
      <c r="AU206" s="198" t="s">
        <v>81</v>
      </c>
      <c r="AY206" s="18" t="s">
        <v>168</v>
      </c>
      <c r="BE206" s="199">
        <f>IF(N206="základní",J206,0)</f>
        <v>0</v>
      </c>
      <c r="BF206" s="199">
        <f>IF(N206="snížená",J206,0)</f>
        <v>0</v>
      </c>
      <c r="BG206" s="199">
        <f>IF(N206="zákl. přenesená",J206,0)</f>
        <v>0</v>
      </c>
      <c r="BH206" s="199">
        <f>IF(N206="sníž. přenesená",J206,0)</f>
        <v>0</v>
      </c>
      <c r="BI206" s="199">
        <f>IF(N206="nulová",J206,0)</f>
        <v>0</v>
      </c>
      <c r="BJ206" s="18" t="s">
        <v>79</v>
      </c>
      <c r="BK206" s="199">
        <f>ROUND(I206*H206,2)</f>
        <v>0</v>
      </c>
      <c r="BL206" s="18" t="s">
        <v>532</v>
      </c>
      <c r="BM206" s="198" t="s">
        <v>743</v>
      </c>
    </row>
    <row r="207" spans="2:47" s="1" customFormat="1" ht="19.5">
      <c r="B207" s="35"/>
      <c r="C207" s="36"/>
      <c r="D207" s="200" t="s">
        <v>309</v>
      </c>
      <c r="E207" s="36"/>
      <c r="F207" s="201" t="s">
        <v>1437</v>
      </c>
      <c r="G207" s="36"/>
      <c r="H207" s="36"/>
      <c r="I207" s="117"/>
      <c r="J207" s="36"/>
      <c r="K207" s="36"/>
      <c r="L207" s="39"/>
      <c r="M207" s="202"/>
      <c r="N207" s="64"/>
      <c r="O207" s="64"/>
      <c r="P207" s="64"/>
      <c r="Q207" s="64"/>
      <c r="R207" s="64"/>
      <c r="S207" s="64"/>
      <c r="T207" s="65"/>
      <c r="AT207" s="18" t="s">
        <v>309</v>
      </c>
      <c r="AU207" s="18" t="s">
        <v>81</v>
      </c>
    </row>
    <row r="208" spans="2:65" s="1" customFormat="1" ht="16.5" customHeight="1">
      <c r="B208" s="35"/>
      <c r="C208" s="187" t="s">
        <v>470</v>
      </c>
      <c r="D208" s="187" t="s">
        <v>170</v>
      </c>
      <c r="E208" s="188" t="s">
        <v>470</v>
      </c>
      <c r="F208" s="189" t="s">
        <v>1486</v>
      </c>
      <c r="G208" s="190" t="s">
        <v>575</v>
      </c>
      <c r="H208" s="191">
        <v>1</v>
      </c>
      <c r="I208" s="192"/>
      <c r="J208" s="193">
        <f>ROUND(I208*H208,2)</f>
        <v>0</v>
      </c>
      <c r="K208" s="189" t="s">
        <v>21</v>
      </c>
      <c r="L208" s="39"/>
      <c r="M208" s="194" t="s">
        <v>21</v>
      </c>
      <c r="N208" s="195" t="s">
        <v>44</v>
      </c>
      <c r="O208" s="64"/>
      <c r="P208" s="196">
        <f>O208*H208</f>
        <v>0</v>
      </c>
      <c r="Q208" s="196">
        <v>0</v>
      </c>
      <c r="R208" s="196">
        <f>Q208*H208</f>
        <v>0</v>
      </c>
      <c r="S208" s="196">
        <v>0</v>
      </c>
      <c r="T208" s="197">
        <f>S208*H208</f>
        <v>0</v>
      </c>
      <c r="AR208" s="198" t="s">
        <v>532</v>
      </c>
      <c r="AT208" s="198" t="s">
        <v>170</v>
      </c>
      <c r="AU208" s="198" t="s">
        <v>81</v>
      </c>
      <c r="AY208" s="18" t="s">
        <v>168</v>
      </c>
      <c r="BE208" s="199">
        <f>IF(N208="základní",J208,0)</f>
        <v>0</v>
      </c>
      <c r="BF208" s="199">
        <f>IF(N208="snížená",J208,0)</f>
        <v>0</v>
      </c>
      <c r="BG208" s="199">
        <f>IF(N208="zákl. přenesená",J208,0)</f>
        <v>0</v>
      </c>
      <c r="BH208" s="199">
        <f>IF(N208="sníž. přenesená",J208,0)</f>
        <v>0</v>
      </c>
      <c r="BI208" s="199">
        <f>IF(N208="nulová",J208,0)</f>
        <v>0</v>
      </c>
      <c r="BJ208" s="18" t="s">
        <v>79</v>
      </c>
      <c r="BK208" s="199">
        <f>ROUND(I208*H208,2)</f>
        <v>0</v>
      </c>
      <c r="BL208" s="18" t="s">
        <v>532</v>
      </c>
      <c r="BM208" s="198" t="s">
        <v>754</v>
      </c>
    </row>
    <row r="209" spans="2:47" s="1" customFormat="1" ht="19.5">
      <c r="B209" s="35"/>
      <c r="C209" s="36"/>
      <c r="D209" s="200" t="s">
        <v>309</v>
      </c>
      <c r="E209" s="36"/>
      <c r="F209" s="201" t="s">
        <v>1426</v>
      </c>
      <c r="G209" s="36"/>
      <c r="H209" s="36"/>
      <c r="I209" s="117"/>
      <c r="J209" s="36"/>
      <c r="K209" s="36"/>
      <c r="L209" s="39"/>
      <c r="M209" s="202"/>
      <c r="N209" s="64"/>
      <c r="O209" s="64"/>
      <c r="P209" s="64"/>
      <c r="Q209" s="64"/>
      <c r="R209" s="64"/>
      <c r="S209" s="64"/>
      <c r="T209" s="65"/>
      <c r="AT209" s="18" t="s">
        <v>309</v>
      </c>
      <c r="AU209" s="18" t="s">
        <v>81</v>
      </c>
    </row>
    <row r="210" spans="2:63" s="11" customFormat="1" ht="22.9" customHeight="1">
      <c r="B210" s="171"/>
      <c r="C210" s="172"/>
      <c r="D210" s="173" t="s">
        <v>72</v>
      </c>
      <c r="E210" s="185" t="s">
        <v>1298</v>
      </c>
      <c r="F210" s="185" t="s">
        <v>1445</v>
      </c>
      <c r="G210" s="172"/>
      <c r="H210" s="172"/>
      <c r="I210" s="175"/>
      <c r="J210" s="186">
        <f>BK210</f>
        <v>0</v>
      </c>
      <c r="K210" s="172"/>
      <c r="L210" s="177"/>
      <c r="M210" s="178"/>
      <c r="N210" s="179"/>
      <c r="O210" s="179"/>
      <c r="P210" s="180">
        <f>SUM(P211:P216)</f>
        <v>0</v>
      </c>
      <c r="Q210" s="179"/>
      <c r="R210" s="180">
        <f>SUM(R211:R216)</f>
        <v>0</v>
      </c>
      <c r="S210" s="179"/>
      <c r="T210" s="181">
        <f>SUM(T211:T216)</f>
        <v>0</v>
      </c>
      <c r="AR210" s="182" t="s">
        <v>79</v>
      </c>
      <c r="AT210" s="183" t="s">
        <v>72</v>
      </c>
      <c r="AU210" s="183" t="s">
        <v>79</v>
      </c>
      <c r="AY210" s="182" t="s">
        <v>168</v>
      </c>
      <c r="BK210" s="184">
        <f>SUM(BK211:BK216)</f>
        <v>0</v>
      </c>
    </row>
    <row r="211" spans="2:65" s="1" customFormat="1" ht="16.5" customHeight="1">
      <c r="B211" s="35"/>
      <c r="C211" s="187" t="s">
        <v>476</v>
      </c>
      <c r="D211" s="187" t="s">
        <v>170</v>
      </c>
      <c r="E211" s="188" t="s">
        <v>476</v>
      </c>
      <c r="F211" s="189" t="s">
        <v>1487</v>
      </c>
      <c r="G211" s="190" t="s">
        <v>307</v>
      </c>
      <c r="H211" s="191">
        <v>1</v>
      </c>
      <c r="I211" s="192"/>
      <c r="J211" s="193">
        <f aca="true" t="shared" si="20" ref="J211:J216">ROUND(I211*H211,2)</f>
        <v>0</v>
      </c>
      <c r="K211" s="189" t="s">
        <v>21</v>
      </c>
      <c r="L211" s="39"/>
      <c r="M211" s="194" t="s">
        <v>21</v>
      </c>
      <c r="N211" s="195" t="s">
        <v>44</v>
      </c>
      <c r="O211" s="64"/>
      <c r="P211" s="196">
        <f aca="true" t="shared" si="21" ref="P211:P216">O211*H211</f>
        <v>0</v>
      </c>
      <c r="Q211" s="196">
        <v>0</v>
      </c>
      <c r="R211" s="196">
        <f aca="true" t="shared" si="22" ref="R211:R216">Q211*H211</f>
        <v>0</v>
      </c>
      <c r="S211" s="196">
        <v>0</v>
      </c>
      <c r="T211" s="197">
        <f aca="true" t="shared" si="23" ref="T211:T216">S211*H211</f>
        <v>0</v>
      </c>
      <c r="AR211" s="198" t="s">
        <v>532</v>
      </c>
      <c r="AT211" s="198" t="s">
        <v>170</v>
      </c>
      <c r="AU211" s="198" t="s">
        <v>81</v>
      </c>
      <c r="AY211" s="18" t="s">
        <v>168</v>
      </c>
      <c r="BE211" s="199">
        <f aca="true" t="shared" si="24" ref="BE211:BE216">IF(N211="základní",J211,0)</f>
        <v>0</v>
      </c>
      <c r="BF211" s="199">
        <f aca="true" t="shared" si="25" ref="BF211:BF216">IF(N211="snížená",J211,0)</f>
        <v>0</v>
      </c>
      <c r="BG211" s="199">
        <f aca="true" t="shared" si="26" ref="BG211:BG216">IF(N211="zákl. přenesená",J211,0)</f>
        <v>0</v>
      </c>
      <c r="BH211" s="199">
        <f aca="true" t="shared" si="27" ref="BH211:BH216">IF(N211="sníž. přenesená",J211,0)</f>
        <v>0</v>
      </c>
      <c r="BI211" s="199">
        <f aca="true" t="shared" si="28" ref="BI211:BI216">IF(N211="nulová",J211,0)</f>
        <v>0</v>
      </c>
      <c r="BJ211" s="18" t="s">
        <v>79</v>
      </c>
      <c r="BK211" s="199">
        <f aca="true" t="shared" si="29" ref="BK211:BK216">ROUND(I211*H211,2)</f>
        <v>0</v>
      </c>
      <c r="BL211" s="18" t="s">
        <v>532</v>
      </c>
      <c r="BM211" s="198" t="s">
        <v>765</v>
      </c>
    </row>
    <row r="212" spans="2:65" s="1" customFormat="1" ht="16.5" customHeight="1">
      <c r="B212" s="35"/>
      <c r="C212" s="187" t="s">
        <v>480</v>
      </c>
      <c r="D212" s="187" t="s">
        <v>170</v>
      </c>
      <c r="E212" s="188" t="s">
        <v>480</v>
      </c>
      <c r="F212" s="189" t="s">
        <v>1488</v>
      </c>
      <c r="G212" s="190" t="s">
        <v>307</v>
      </c>
      <c r="H212" s="191">
        <v>1</v>
      </c>
      <c r="I212" s="192"/>
      <c r="J212" s="193">
        <f t="shared" si="20"/>
        <v>0</v>
      </c>
      <c r="K212" s="189" t="s">
        <v>21</v>
      </c>
      <c r="L212" s="39"/>
      <c r="M212" s="194" t="s">
        <v>21</v>
      </c>
      <c r="N212" s="195" t="s">
        <v>44</v>
      </c>
      <c r="O212" s="64"/>
      <c r="P212" s="196">
        <f t="shared" si="21"/>
        <v>0</v>
      </c>
      <c r="Q212" s="196">
        <v>0</v>
      </c>
      <c r="R212" s="196">
        <f t="shared" si="22"/>
        <v>0</v>
      </c>
      <c r="S212" s="196">
        <v>0</v>
      </c>
      <c r="T212" s="197">
        <f t="shared" si="23"/>
        <v>0</v>
      </c>
      <c r="AR212" s="198" t="s">
        <v>532</v>
      </c>
      <c r="AT212" s="198" t="s">
        <v>170</v>
      </c>
      <c r="AU212" s="198" t="s">
        <v>81</v>
      </c>
      <c r="AY212" s="18" t="s">
        <v>168</v>
      </c>
      <c r="BE212" s="199">
        <f t="shared" si="24"/>
        <v>0</v>
      </c>
      <c r="BF212" s="199">
        <f t="shared" si="25"/>
        <v>0</v>
      </c>
      <c r="BG212" s="199">
        <f t="shared" si="26"/>
        <v>0</v>
      </c>
      <c r="BH212" s="199">
        <f t="shared" si="27"/>
        <v>0</v>
      </c>
      <c r="BI212" s="199">
        <f t="shared" si="28"/>
        <v>0</v>
      </c>
      <c r="BJ212" s="18" t="s">
        <v>79</v>
      </c>
      <c r="BK212" s="199">
        <f t="shared" si="29"/>
        <v>0</v>
      </c>
      <c r="BL212" s="18" t="s">
        <v>532</v>
      </c>
      <c r="BM212" s="198" t="s">
        <v>779</v>
      </c>
    </row>
    <row r="213" spans="2:65" s="1" customFormat="1" ht="16.5" customHeight="1">
      <c r="B213" s="35"/>
      <c r="C213" s="187" t="s">
        <v>484</v>
      </c>
      <c r="D213" s="187" t="s">
        <v>170</v>
      </c>
      <c r="E213" s="188" t="s">
        <v>484</v>
      </c>
      <c r="F213" s="189" t="s">
        <v>1448</v>
      </c>
      <c r="G213" s="190" t="s">
        <v>307</v>
      </c>
      <c r="H213" s="191">
        <v>1</v>
      </c>
      <c r="I213" s="192"/>
      <c r="J213" s="193">
        <f t="shared" si="20"/>
        <v>0</v>
      </c>
      <c r="K213" s="189" t="s">
        <v>21</v>
      </c>
      <c r="L213" s="39"/>
      <c r="M213" s="194" t="s">
        <v>21</v>
      </c>
      <c r="N213" s="195" t="s">
        <v>44</v>
      </c>
      <c r="O213" s="64"/>
      <c r="P213" s="196">
        <f t="shared" si="21"/>
        <v>0</v>
      </c>
      <c r="Q213" s="196">
        <v>0</v>
      </c>
      <c r="R213" s="196">
        <f t="shared" si="22"/>
        <v>0</v>
      </c>
      <c r="S213" s="196">
        <v>0</v>
      </c>
      <c r="T213" s="197">
        <f t="shared" si="23"/>
        <v>0</v>
      </c>
      <c r="AR213" s="198" t="s">
        <v>532</v>
      </c>
      <c r="AT213" s="198" t="s">
        <v>170</v>
      </c>
      <c r="AU213" s="198" t="s">
        <v>81</v>
      </c>
      <c r="AY213" s="18" t="s">
        <v>168</v>
      </c>
      <c r="BE213" s="199">
        <f t="shared" si="24"/>
        <v>0</v>
      </c>
      <c r="BF213" s="199">
        <f t="shared" si="25"/>
        <v>0</v>
      </c>
      <c r="BG213" s="199">
        <f t="shared" si="26"/>
        <v>0</v>
      </c>
      <c r="BH213" s="199">
        <f t="shared" si="27"/>
        <v>0</v>
      </c>
      <c r="BI213" s="199">
        <f t="shared" si="28"/>
        <v>0</v>
      </c>
      <c r="BJ213" s="18" t="s">
        <v>79</v>
      </c>
      <c r="BK213" s="199">
        <f t="shared" si="29"/>
        <v>0</v>
      </c>
      <c r="BL213" s="18" t="s">
        <v>532</v>
      </c>
      <c r="BM213" s="198" t="s">
        <v>794</v>
      </c>
    </row>
    <row r="214" spans="2:65" s="1" customFormat="1" ht="16.5" customHeight="1">
      <c r="B214" s="35"/>
      <c r="C214" s="187" t="s">
        <v>489</v>
      </c>
      <c r="D214" s="187" t="s">
        <v>170</v>
      </c>
      <c r="E214" s="188" t="s">
        <v>489</v>
      </c>
      <c r="F214" s="189" t="s">
        <v>1489</v>
      </c>
      <c r="G214" s="190" t="s">
        <v>307</v>
      </c>
      <c r="H214" s="191">
        <v>1</v>
      </c>
      <c r="I214" s="192"/>
      <c r="J214" s="193">
        <f t="shared" si="20"/>
        <v>0</v>
      </c>
      <c r="K214" s="189" t="s">
        <v>21</v>
      </c>
      <c r="L214" s="39"/>
      <c r="M214" s="194" t="s">
        <v>21</v>
      </c>
      <c r="N214" s="195" t="s">
        <v>44</v>
      </c>
      <c r="O214" s="64"/>
      <c r="P214" s="196">
        <f t="shared" si="21"/>
        <v>0</v>
      </c>
      <c r="Q214" s="196">
        <v>0</v>
      </c>
      <c r="R214" s="196">
        <f t="shared" si="22"/>
        <v>0</v>
      </c>
      <c r="S214" s="196">
        <v>0</v>
      </c>
      <c r="T214" s="197">
        <f t="shared" si="23"/>
        <v>0</v>
      </c>
      <c r="AR214" s="198" t="s">
        <v>532</v>
      </c>
      <c r="AT214" s="198" t="s">
        <v>170</v>
      </c>
      <c r="AU214" s="198" t="s">
        <v>81</v>
      </c>
      <c r="AY214" s="18" t="s">
        <v>168</v>
      </c>
      <c r="BE214" s="199">
        <f t="shared" si="24"/>
        <v>0</v>
      </c>
      <c r="BF214" s="199">
        <f t="shared" si="25"/>
        <v>0</v>
      </c>
      <c r="BG214" s="199">
        <f t="shared" si="26"/>
        <v>0</v>
      </c>
      <c r="BH214" s="199">
        <f t="shared" si="27"/>
        <v>0</v>
      </c>
      <c r="BI214" s="199">
        <f t="shared" si="28"/>
        <v>0</v>
      </c>
      <c r="BJ214" s="18" t="s">
        <v>79</v>
      </c>
      <c r="BK214" s="199">
        <f t="shared" si="29"/>
        <v>0</v>
      </c>
      <c r="BL214" s="18" t="s">
        <v>532</v>
      </c>
      <c r="BM214" s="198" t="s">
        <v>802</v>
      </c>
    </row>
    <row r="215" spans="2:65" s="1" customFormat="1" ht="16.5" customHeight="1">
      <c r="B215" s="35"/>
      <c r="C215" s="187" t="s">
        <v>495</v>
      </c>
      <c r="D215" s="187" t="s">
        <v>170</v>
      </c>
      <c r="E215" s="188" t="s">
        <v>495</v>
      </c>
      <c r="F215" s="189" t="s">
        <v>1449</v>
      </c>
      <c r="G215" s="190" t="s">
        <v>302</v>
      </c>
      <c r="H215" s="191">
        <v>8</v>
      </c>
      <c r="I215" s="192"/>
      <c r="J215" s="193">
        <f t="shared" si="20"/>
        <v>0</v>
      </c>
      <c r="K215" s="189" t="s">
        <v>21</v>
      </c>
      <c r="L215" s="39"/>
      <c r="M215" s="194" t="s">
        <v>21</v>
      </c>
      <c r="N215" s="195" t="s">
        <v>44</v>
      </c>
      <c r="O215" s="64"/>
      <c r="P215" s="196">
        <f t="shared" si="21"/>
        <v>0</v>
      </c>
      <c r="Q215" s="196">
        <v>0</v>
      </c>
      <c r="R215" s="196">
        <f t="shared" si="22"/>
        <v>0</v>
      </c>
      <c r="S215" s="196">
        <v>0</v>
      </c>
      <c r="T215" s="197">
        <f t="shared" si="23"/>
        <v>0</v>
      </c>
      <c r="AR215" s="198" t="s">
        <v>532</v>
      </c>
      <c r="AT215" s="198" t="s">
        <v>170</v>
      </c>
      <c r="AU215" s="198" t="s">
        <v>81</v>
      </c>
      <c r="AY215" s="18" t="s">
        <v>168</v>
      </c>
      <c r="BE215" s="199">
        <f t="shared" si="24"/>
        <v>0</v>
      </c>
      <c r="BF215" s="199">
        <f t="shared" si="25"/>
        <v>0</v>
      </c>
      <c r="BG215" s="199">
        <f t="shared" si="26"/>
        <v>0</v>
      </c>
      <c r="BH215" s="199">
        <f t="shared" si="27"/>
        <v>0</v>
      </c>
      <c r="BI215" s="199">
        <f t="shared" si="28"/>
        <v>0</v>
      </c>
      <c r="BJ215" s="18" t="s">
        <v>79</v>
      </c>
      <c r="BK215" s="199">
        <f t="shared" si="29"/>
        <v>0</v>
      </c>
      <c r="BL215" s="18" t="s">
        <v>532</v>
      </c>
      <c r="BM215" s="198" t="s">
        <v>1221</v>
      </c>
    </row>
    <row r="216" spans="2:65" s="1" customFormat="1" ht="16.5" customHeight="1">
      <c r="B216" s="35"/>
      <c r="C216" s="187" t="s">
        <v>501</v>
      </c>
      <c r="D216" s="187" t="s">
        <v>170</v>
      </c>
      <c r="E216" s="188" t="s">
        <v>501</v>
      </c>
      <c r="F216" s="189" t="s">
        <v>1450</v>
      </c>
      <c r="G216" s="190" t="s">
        <v>575</v>
      </c>
      <c r="H216" s="191">
        <v>1</v>
      </c>
      <c r="I216" s="192"/>
      <c r="J216" s="193">
        <f t="shared" si="20"/>
        <v>0</v>
      </c>
      <c r="K216" s="189" t="s">
        <v>21</v>
      </c>
      <c r="L216" s="39"/>
      <c r="M216" s="194" t="s">
        <v>21</v>
      </c>
      <c r="N216" s="195" t="s">
        <v>44</v>
      </c>
      <c r="O216" s="64"/>
      <c r="P216" s="196">
        <f t="shared" si="21"/>
        <v>0</v>
      </c>
      <c r="Q216" s="196">
        <v>0</v>
      </c>
      <c r="R216" s="196">
        <f t="shared" si="22"/>
        <v>0</v>
      </c>
      <c r="S216" s="196">
        <v>0</v>
      </c>
      <c r="T216" s="197">
        <f t="shared" si="23"/>
        <v>0</v>
      </c>
      <c r="AR216" s="198" t="s">
        <v>532</v>
      </c>
      <c r="AT216" s="198" t="s">
        <v>170</v>
      </c>
      <c r="AU216" s="198" t="s">
        <v>81</v>
      </c>
      <c r="AY216" s="18" t="s">
        <v>168</v>
      </c>
      <c r="BE216" s="199">
        <f t="shared" si="24"/>
        <v>0</v>
      </c>
      <c r="BF216" s="199">
        <f t="shared" si="25"/>
        <v>0</v>
      </c>
      <c r="BG216" s="199">
        <f t="shared" si="26"/>
        <v>0</v>
      </c>
      <c r="BH216" s="199">
        <f t="shared" si="27"/>
        <v>0</v>
      </c>
      <c r="BI216" s="199">
        <f t="shared" si="28"/>
        <v>0</v>
      </c>
      <c r="BJ216" s="18" t="s">
        <v>79</v>
      </c>
      <c r="BK216" s="199">
        <f t="shared" si="29"/>
        <v>0</v>
      </c>
      <c r="BL216" s="18" t="s">
        <v>532</v>
      </c>
      <c r="BM216" s="198" t="s">
        <v>1231</v>
      </c>
    </row>
    <row r="217" spans="2:63" s="11" customFormat="1" ht="25.9" customHeight="1">
      <c r="B217" s="171"/>
      <c r="C217" s="172"/>
      <c r="D217" s="173" t="s">
        <v>72</v>
      </c>
      <c r="E217" s="174" t="s">
        <v>1396</v>
      </c>
      <c r="F217" s="174" t="s">
        <v>1490</v>
      </c>
      <c r="G217" s="172"/>
      <c r="H217" s="172"/>
      <c r="I217" s="175"/>
      <c r="J217" s="176">
        <f>BK217</f>
        <v>0</v>
      </c>
      <c r="K217" s="172"/>
      <c r="L217" s="177"/>
      <c r="M217" s="178"/>
      <c r="N217" s="179"/>
      <c r="O217" s="179"/>
      <c r="P217" s="180">
        <f>P218+P225+P234</f>
        <v>0</v>
      </c>
      <c r="Q217" s="179"/>
      <c r="R217" s="180">
        <f>R218+R225+R234</f>
        <v>0</v>
      </c>
      <c r="S217" s="179"/>
      <c r="T217" s="181">
        <f>T218+T225+T234</f>
        <v>0</v>
      </c>
      <c r="AR217" s="182" t="s">
        <v>79</v>
      </c>
      <c r="AT217" s="183" t="s">
        <v>72</v>
      </c>
      <c r="AU217" s="183" t="s">
        <v>73</v>
      </c>
      <c r="AY217" s="182" t="s">
        <v>168</v>
      </c>
      <c r="BK217" s="184">
        <f>BK218+BK225+BK234</f>
        <v>0</v>
      </c>
    </row>
    <row r="218" spans="2:63" s="11" customFormat="1" ht="22.9" customHeight="1">
      <c r="B218" s="171"/>
      <c r="C218" s="172"/>
      <c r="D218" s="173" t="s">
        <v>72</v>
      </c>
      <c r="E218" s="185" t="s">
        <v>1280</v>
      </c>
      <c r="F218" s="185" t="s">
        <v>1422</v>
      </c>
      <c r="G218" s="172"/>
      <c r="H218" s="172"/>
      <c r="I218" s="175"/>
      <c r="J218" s="186">
        <f>BK218</f>
        <v>0</v>
      </c>
      <c r="K218" s="172"/>
      <c r="L218" s="177"/>
      <c r="M218" s="178"/>
      <c r="N218" s="179"/>
      <c r="O218" s="179"/>
      <c r="P218" s="180">
        <f>SUM(P219:P224)</f>
        <v>0</v>
      </c>
      <c r="Q218" s="179"/>
      <c r="R218" s="180">
        <f>SUM(R219:R224)</f>
        <v>0</v>
      </c>
      <c r="S218" s="179"/>
      <c r="T218" s="181">
        <f>SUM(T219:T224)</f>
        <v>0</v>
      </c>
      <c r="AR218" s="182" t="s">
        <v>79</v>
      </c>
      <c r="AT218" s="183" t="s">
        <v>72</v>
      </c>
      <c r="AU218" s="183" t="s">
        <v>79</v>
      </c>
      <c r="AY218" s="182" t="s">
        <v>168</v>
      </c>
      <c r="BK218" s="184">
        <f>SUM(BK219:BK224)</f>
        <v>0</v>
      </c>
    </row>
    <row r="219" spans="2:65" s="1" customFormat="1" ht="24" customHeight="1">
      <c r="B219" s="35"/>
      <c r="C219" s="187" t="s">
        <v>506</v>
      </c>
      <c r="D219" s="187" t="s">
        <v>170</v>
      </c>
      <c r="E219" s="188" t="s">
        <v>506</v>
      </c>
      <c r="F219" s="189" t="s">
        <v>1491</v>
      </c>
      <c r="G219" s="190" t="s">
        <v>307</v>
      </c>
      <c r="H219" s="191">
        <v>1</v>
      </c>
      <c r="I219" s="192"/>
      <c r="J219" s="193">
        <f>ROUND(I219*H219,2)</f>
        <v>0</v>
      </c>
      <c r="K219" s="189" t="s">
        <v>21</v>
      </c>
      <c r="L219" s="39"/>
      <c r="M219" s="194" t="s">
        <v>21</v>
      </c>
      <c r="N219" s="195" t="s">
        <v>44</v>
      </c>
      <c r="O219" s="64"/>
      <c r="P219" s="196">
        <f>O219*H219</f>
        <v>0</v>
      </c>
      <c r="Q219" s="196">
        <v>0</v>
      </c>
      <c r="R219" s="196">
        <f>Q219*H219</f>
        <v>0</v>
      </c>
      <c r="S219" s="196">
        <v>0</v>
      </c>
      <c r="T219" s="197">
        <f>S219*H219</f>
        <v>0</v>
      </c>
      <c r="AR219" s="198" t="s">
        <v>532</v>
      </c>
      <c r="AT219" s="198" t="s">
        <v>170</v>
      </c>
      <c r="AU219" s="198" t="s">
        <v>81</v>
      </c>
      <c r="AY219" s="18" t="s">
        <v>168</v>
      </c>
      <c r="BE219" s="199">
        <f>IF(N219="základní",J219,0)</f>
        <v>0</v>
      </c>
      <c r="BF219" s="199">
        <f>IF(N219="snížená",J219,0)</f>
        <v>0</v>
      </c>
      <c r="BG219" s="199">
        <f>IF(N219="zákl. přenesená",J219,0)</f>
        <v>0</v>
      </c>
      <c r="BH219" s="199">
        <f>IF(N219="sníž. přenesená",J219,0)</f>
        <v>0</v>
      </c>
      <c r="BI219" s="199">
        <f>IF(N219="nulová",J219,0)</f>
        <v>0</v>
      </c>
      <c r="BJ219" s="18" t="s">
        <v>79</v>
      </c>
      <c r="BK219" s="199">
        <f>ROUND(I219*H219,2)</f>
        <v>0</v>
      </c>
      <c r="BL219" s="18" t="s">
        <v>532</v>
      </c>
      <c r="BM219" s="198" t="s">
        <v>1240</v>
      </c>
    </row>
    <row r="220" spans="2:47" s="1" customFormat="1" ht="19.5">
      <c r="B220" s="35"/>
      <c r="C220" s="36"/>
      <c r="D220" s="200" t="s">
        <v>309</v>
      </c>
      <c r="E220" s="36"/>
      <c r="F220" s="201" t="s">
        <v>1492</v>
      </c>
      <c r="G220" s="36"/>
      <c r="H220" s="36"/>
      <c r="I220" s="117"/>
      <c r="J220" s="36"/>
      <c r="K220" s="36"/>
      <c r="L220" s="39"/>
      <c r="M220" s="202"/>
      <c r="N220" s="64"/>
      <c r="O220" s="64"/>
      <c r="P220" s="64"/>
      <c r="Q220" s="64"/>
      <c r="R220" s="64"/>
      <c r="S220" s="64"/>
      <c r="T220" s="65"/>
      <c r="AT220" s="18" t="s">
        <v>309</v>
      </c>
      <c r="AU220" s="18" t="s">
        <v>81</v>
      </c>
    </row>
    <row r="221" spans="2:65" s="1" customFormat="1" ht="24" customHeight="1">
      <c r="B221" s="35"/>
      <c r="C221" s="187" t="s">
        <v>511</v>
      </c>
      <c r="D221" s="187" t="s">
        <v>170</v>
      </c>
      <c r="E221" s="188" t="s">
        <v>511</v>
      </c>
      <c r="F221" s="189" t="s">
        <v>1493</v>
      </c>
      <c r="G221" s="190" t="s">
        <v>302</v>
      </c>
      <c r="H221" s="191">
        <v>4</v>
      </c>
      <c r="I221" s="192"/>
      <c r="J221" s="193">
        <f>ROUND(I221*H221,2)</f>
        <v>0</v>
      </c>
      <c r="K221" s="189" t="s">
        <v>21</v>
      </c>
      <c r="L221" s="39"/>
      <c r="M221" s="194" t="s">
        <v>21</v>
      </c>
      <c r="N221" s="195" t="s">
        <v>44</v>
      </c>
      <c r="O221" s="64"/>
      <c r="P221" s="196">
        <f>O221*H221</f>
        <v>0</v>
      </c>
      <c r="Q221" s="196">
        <v>0</v>
      </c>
      <c r="R221" s="196">
        <f>Q221*H221</f>
        <v>0</v>
      </c>
      <c r="S221" s="196">
        <v>0</v>
      </c>
      <c r="T221" s="197">
        <f>S221*H221</f>
        <v>0</v>
      </c>
      <c r="AR221" s="198" t="s">
        <v>532</v>
      </c>
      <c r="AT221" s="198" t="s">
        <v>170</v>
      </c>
      <c r="AU221" s="198" t="s">
        <v>81</v>
      </c>
      <c r="AY221" s="18" t="s">
        <v>168</v>
      </c>
      <c r="BE221" s="199">
        <f>IF(N221="základní",J221,0)</f>
        <v>0</v>
      </c>
      <c r="BF221" s="199">
        <f>IF(N221="snížená",J221,0)</f>
        <v>0</v>
      </c>
      <c r="BG221" s="199">
        <f>IF(N221="zákl. přenesená",J221,0)</f>
        <v>0</v>
      </c>
      <c r="BH221" s="199">
        <f>IF(N221="sníž. přenesená",J221,0)</f>
        <v>0</v>
      </c>
      <c r="BI221" s="199">
        <f>IF(N221="nulová",J221,0)</f>
        <v>0</v>
      </c>
      <c r="BJ221" s="18" t="s">
        <v>79</v>
      </c>
      <c r="BK221" s="199">
        <f>ROUND(I221*H221,2)</f>
        <v>0</v>
      </c>
      <c r="BL221" s="18" t="s">
        <v>532</v>
      </c>
      <c r="BM221" s="198" t="s">
        <v>1250</v>
      </c>
    </row>
    <row r="222" spans="2:47" s="1" customFormat="1" ht="19.5">
      <c r="B222" s="35"/>
      <c r="C222" s="36"/>
      <c r="D222" s="200" t="s">
        <v>309</v>
      </c>
      <c r="E222" s="36"/>
      <c r="F222" s="201" t="s">
        <v>1433</v>
      </c>
      <c r="G222" s="36"/>
      <c r="H222" s="36"/>
      <c r="I222" s="117"/>
      <c r="J222" s="36"/>
      <c r="K222" s="36"/>
      <c r="L222" s="39"/>
      <c r="M222" s="202"/>
      <c r="N222" s="64"/>
      <c r="O222" s="64"/>
      <c r="P222" s="64"/>
      <c r="Q222" s="64"/>
      <c r="R222" s="64"/>
      <c r="S222" s="64"/>
      <c r="T222" s="65"/>
      <c r="AT222" s="18" t="s">
        <v>309</v>
      </c>
      <c r="AU222" s="18" t="s">
        <v>81</v>
      </c>
    </row>
    <row r="223" spans="2:65" s="1" customFormat="1" ht="16.5" customHeight="1">
      <c r="B223" s="35"/>
      <c r="C223" s="187" t="s">
        <v>517</v>
      </c>
      <c r="D223" s="187" t="s">
        <v>170</v>
      </c>
      <c r="E223" s="188" t="s">
        <v>517</v>
      </c>
      <c r="F223" s="189" t="s">
        <v>1494</v>
      </c>
      <c r="G223" s="190" t="s">
        <v>1495</v>
      </c>
      <c r="H223" s="191">
        <v>4</v>
      </c>
      <c r="I223" s="192"/>
      <c r="J223" s="193">
        <f>ROUND(I223*H223,2)</f>
        <v>0</v>
      </c>
      <c r="K223" s="189" t="s">
        <v>21</v>
      </c>
      <c r="L223" s="39"/>
      <c r="M223" s="194" t="s">
        <v>21</v>
      </c>
      <c r="N223" s="195" t="s">
        <v>44</v>
      </c>
      <c r="O223" s="64"/>
      <c r="P223" s="196">
        <f>O223*H223</f>
        <v>0</v>
      </c>
      <c r="Q223" s="196">
        <v>0</v>
      </c>
      <c r="R223" s="196">
        <f>Q223*H223</f>
        <v>0</v>
      </c>
      <c r="S223" s="196">
        <v>0</v>
      </c>
      <c r="T223" s="197">
        <f>S223*H223</f>
        <v>0</v>
      </c>
      <c r="AR223" s="198" t="s">
        <v>532</v>
      </c>
      <c r="AT223" s="198" t="s">
        <v>170</v>
      </c>
      <c r="AU223" s="198" t="s">
        <v>81</v>
      </c>
      <c r="AY223" s="18" t="s">
        <v>168</v>
      </c>
      <c r="BE223" s="199">
        <f>IF(N223="základní",J223,0)</f>
        <v>0</v>
      </c>
      <c r="BF223" s="199">
        <f>IF(N223="snížená",J223,0)</f>
        <v>0</v>
      </c>
      <c r="BG223" s="199">
        <f>IF(N223="zákl. přenesená",J223,0)</f>
        <v>0</v>
      </c>
      <c r="BH223" s="199">
        <f>IF(N223="sníž. přenesená",J223,0)</f>
        <v>0</v>
      </c>
      <c r="BI223" s="199">
        <f>IF(N223="nulová",J223,0)</f>
        <v>0</v>
      </c>
      <c r="BJ223" s="18" t="s">
        <v>79</v>
      </c>
      <c r="BK223" s="199">
        <f>ROUND(I223*H223,2)</f>
        <v>0</v>
      </c>
      <c r="BL223" s="18" t="s">
        <v>532</v>
      </c>
      <c r="BM223" s="198" t="s">
        <v>1259</v>
      </c>
    </row>
    <row r="224" spans="2:47" s="1" customFormat="1" ht="19.5">
      <c r="B224" s="35"/>
      <c r="C224" s="36"/>
      <c r="D224" s="200" t="s">
        <v>309</v>
      </c>
      <c r="E224" s="36"/>
      <c r="F224" s="201" t="s">
        <v>1433</v>
      </c>
      <c r="G224" s="36"/>
      <c r="H224" s="36"/>
      <c r="I224" s="117"/>
      <c r="J224" s="36"/>
      <c r="K224" s="36"/>
      <c r="L224" s="39"/>
      <c r="M224" s="202"/>
      <c r="N224" s="64"/>
      <c r="O224" s="64"/>
      <c r="P224" s="64"/>
      <c r="Q224" s="64"/>
      <c r="R224" s="64"/>
      <c r="S224" s="64"/>
      <c r="T224" s="65"/>
      <c r="AT224" s="18" t="s">
        <v>309</v>
      </c>
      <c r="AU224" s="18" t="s">
        <v>81</v>
      </c>
    </row>
    <row r="225" spans="2:63" s="11" customFormat="1" ht="22.9" customHeight="1">
      <c r="B225" s="171"/>
      <c r="C225" s="172"/>
      <c r="D225" s="173" t="s">
        <v>72</v>
      </c>
      <c r="E225" s="185" t="s">
        <v>1282</v>
      </c>
      <c r="F225" s="185" t="s">
        <v>1438</v>
      </c>
      <c r="G225" s="172"/>
      <c r="H225" s="172"/>
      <c r="I225" s="175"/>
      <c r="J225" s="186">
        <f>BK225</f>
        <v>0</v>
      </c>
      <c r="K225" s="172"/>
      <c r="L225" s="177"/>
      <c r="M225" s="178"/>
      <c r="N225" s="179"/>
      <c r="O225" s="179"/>
      <c r="P225" s="180">
        <f>SUM(P226:P233)</f>
        <v>0</v>
      </c>
      <c r="Q225" s="179"/>
      <c r="R225" s="180">
        <f>SUM(R226:R233)</f>
        <v>0</v>
      </c>
      <c r="S225" s="179"/>
      <c r="T225" s="181">
        <f>SUM(T226:T233)</f>
        <v>0</v>
      </c>
      <c r="AR225" s="182" t="s">
        <v>79</v>
      </c>
      <c r="AT225" s="183" t="s">
        <v>72</v>
      </c>
      <c r="AU225" s="183" t="s">
        <v>79</v>
      </c>
      <c r="AY225" s="182" t="s">
        <v>168</v>
      </c>
      <c r="BK225" s="184">
        <f>SUM(BK226:BK233)</f>
        <v>0</v>
      </c>
    </row>
    <row r="226" spans="2:65" s="1" customFormat="1" ht="16.5" customHeight="1">
      <c r="B226" s="35"/>
      <c r="C226" s="187" t="s">
        <v>523</v>
      </c>
      <c r="D226" s="187" t="s">
        <v>170</v>
      </c>
      <c r="E226" s="188" t="s">
        <v>523</v>
      </c>
      <c r="F226" s="189" t="s">
        <v>1464</v>
      </c>
      <c r="G226" s="190" t="s">
        <v>121</v>
      </c>
      <c r="H226" s="191">
        <v>100</v>
      </c>
      <c r="I226" s="192"/>
      <c r="J226" s="193">
        <f>ROUND(I226*H226,2)</f>
        <v>0</v>
      </c>
      <c r="K226" s="189" t="s">
        <v>21</v>
      </c>
      <c r="L226" s="39"/>
      <c r="M226" s="194" t="s">
        <v>21</v>
      </c>
      <c r="N226" s="195" t="s">
        <v>44</v>
      </c>
      <c r="O226" s="64"/>
      <c r="P226" s="196">
        <f>O226*H226</f>
        <v>0</v>
      </c>
      <c r="Q226" s="196">
        <v>0</v>
      </c>
      <c r="R226" s="196">
        <f>Q226*H226</f>
        <v>0</v>
      </c>
      <c r="S226" s="196">
        <v>0</v>
      </c>
      <c r="T226" s="197">
        <f>S226*H226</f>
        <v>0</v>
      </c>
      <c r="AR226" s="198" t="s">
        <v>532</v>
      </c>
      <c r="AT226" s="198" t="s">
        <v>170</v>
      </c>
      <c r="AU226" s="198" t="s">
        <v>81</v>
      </c>
      <c r="AY226" s="18" t="s">
        <v>168</v>
      </c>
      <c r="BE226" s="199">
        <f>IF(N226="základní",J226,0)</f>
        <v>0</v>
      </c>
      <c r="BF226" s="199">
        <f>IF(N226="snížená",J226,0)</f>
        <v>0</v>
      </c>
      <c r="BG226" s="199">
        <f>IF(N226="zákl. přenesená",J226,0)</f>
        <v>0</v>
      </c>
      <c r="BH226" s="199">
        <f>IF(N226="sníž. přenesená",J226,0)</f>
        <v>0</v>
      </c>
      <c r="BI226" s="199">
        <f>IF(N226="nulová",J226,0)</f>
        <v>0</v>
      </c>
      <c r="BJ226" s="18" t="s">
        <v>79</v>
      </c>
      <c r="BK226" s="199">
        <f>ROUND(I226*H226,2)</f>
        <v>0</v>
      </c>
      <c r="BL226" s="18" t="s">
        <v>532</v>
      </c>
      <c r="BM226" s="198" t="s">
        <v>1496</v>
      </c>
    </row>
    <row r="227" spans="2:47" s="1" customFormat="1" ht="19.5">
      <c r="B227" s="35"/>
      <c r="C227" s="36"/>
      <c r="D227" s="200" t="s">
        <v>309</v>
      </c>
      <c r="E227" s="36"/>
      <c r="F227" s="201" t="s">
        <v>1497</v>
      </c>
      <c r="G227" s="36"/>
      <c r="H227" s="36"/>
      <c r="I227" s="117"/>
      <c r="J227" s="36"/>
      <c r="K227" s="36"/>
      <c r="L227" s="39"/>
      <c r="M227" s="202"/>
      <c r="N227" s="64"/>
      <c r="O227" s="64"/>
      <c r="P227" s="64"/>
      <c r="Q227" s="64"/>
      <c r="R227" s="64"/>
      <c r="S227" s="64"/>
      <c r="T227" s="65"/>
      <c r="AT227" s="18" t="s">
        <v>309</v>
      </c>
      <c r="AU227" s="18" t="s">
        <v>81</v>
      </c>
    </row>
    <row r="228" spans="2:65" s="1" customFormat="1" ht="16.5" customHeight="1">
      <c r="B228" s="35"/>
      <c r="C228" s="187" t="s">
        <v>528</v>
      </c>
      <c r="D228" s="187" t="s">
        <v>170</v>
      </c>
      <c r="E228" s="188" t="s">
        <v>528</v>
      </c>
      <c r="F228" s="189" t="s">
        <v>1466</v>
      </c>
      <c r="G228" s="190" t="s">
        <v>575</v>
      </c>
      <c r="H228" s="191">
        <v>1</v>
      </c>
      <c r="I228" s="192"/>
      <c r="J228" s="193">
        <f>ROUND(I228*H228,2)</f>
        <v>0</v>
      </c>
      <c r="K228" s="189" t="s">
        <v>21</v>
      </c>
      <c r="L228" s="39"/>
      <c r="M228" s="194" t="s">
        <v>21</v>
      </c>
      <c r="N228" s="195" t="s">
        <v>44</v>
      </c>
      <c r="O228" s="64"/>
      <c r="P228" s="196">
        <f>O228*H228</f>
        <v>0</v>
      </c>
      <c r="Q228" s="196">
        <v>0</v>
      </c>
      <c r="R228" s="196">
        <f>Q228*H228</f>
        <v>0</v>
      </c>
      <c r="S228" s="196">
        <v>0</v>
      </c>
      <c r="T228" s="197">
        <f>S228*H228</f>
        <v>0</v>
      </c>
      <c r="AR228" s="198" t="s">
        <v>532</v>
      </c>
      <c r="AT228" s="198" t="s">
        <v>170</v>
      </c>
      <c r="AU228" s="198" t="s">
        <v>81</v>
      </c>
      <c r="AY228" s="18" t="s">
        <v>168</v>
      </c>
      <c r="BE228" s="199">
        <f>IF(N228="základní",J228,0)</f>
        <v>0</v>
      </c>
      <c r="BF228" s="199">
        <f>IF(N228="snížená",J228,0)</f>
        <v>0</v>
      </c>
      <c r="BG228" s="199">
        <f>IF(N228="zákl. přenesená",J228,0)</f>
        <v>0</v>
      </c>
      <c r="BH228" s="199">
        <f>IF(N228="sníž. přenesená",J228,0)</f>
        <v>0</v>
      </c>
      <c r="BI228" s="199">
        <f>IF(N228="nulová",J228,0)</f>
        <v>0</v>
      </c>
      <c r="BJ228" s="18" t="s">
        <v>79</v>
      </c>
      <c r="BK228" s="199">
        <f>ROUND(I228*H228,2)</f>
        <v>0</v>
      </c>
      <c r="BL228" s="18" t="s">
        <v>532</v>
      </c>
      <c r="BM228" s="198" t="s">
        <v>1498</v>
      </c>
    </row>
    <row r="229" spans="2:47" s="1" customFormat="1" ht="19.5">
      <c r="B229" s="35"/>
      <c r="C229" s="36"/>
      <c r="D229" s="200" t="s">
        <v>309</v>
      </c>
      <c r="E229" s="36"/>
      <c r="F229" s="201" t="s">
        <v>1426</v>
      </c>
      <c r="G229" s="36"/>
      <c r="H229" s="36"/>
      <c r="I229" s="117"/>
      <c r="J229" s="36"/>
      <c r="K229" s="36"/>
      <c r="L229" s="39"/>
      <c r="M229" s="202"/>
      <c r="N229" s="64"/>
      <c r="O229" s="64"/>
      <c r="P229" s="64"/>
      <c r="Q229" s="64"/>
      <c r="R229" s="64"/>
      <c r="S229" s="64"/>
      <c r="T229" s="65"/>
      <c r="AT229" s="18" t="s">
        <v>309</v>
      </c>
      <c r="AU229" s="18" t="s">
        <v>81</v>
      </c>
    </row>
    <row r="230" spans="2:65" s="1" customFormat="1" ht="24" customHeight="1">
      <c r="B230" s="35"/>
      <c r="C230" s="187" t="s">
        <v>532</v>
      </c>
      <c r="D230" s="187" t="s">
        <v>170</v>
      </c>
      <c r="E230" s="188" t="s">
        <v>532</v>
      </c>
      <c r="F230" s="189" t="s">
        <v>1499</v>
      </c>
      <c r="G230" s="190" t="s">
        <v>302</v>
      </c>
      <c r="H230" s="191">
        <v>4</v>
      </c>
      <c r="I230" s="192"/>
      <c r="J230" s="193">
        <f>ROUND(I230*H230,2)</f>
        <v>0</v>
      </c>
      <c r="K230" s="189" t="s">
        <v>21</v>
      </c>
      <c r="L230" s="39"/>
      <c r="M230" s="194" t="s">
        <v>21</v>
      </c>
      <c r="N230" s="195" t="s">
        <v>44</v>
      </c>
      <c r="O230" s="64"/>
      <c r="P230" s="196">
        <f>O230*H230</f>
        <v>0</v>
      </c>
      <c r="Q230" s="196">
        <v>0</v>
      </c>
      <c r="R230" s="196">
        <f>Q230*H230</f>
        <v>0</v>
      </c>
      <c r="S230" s="196">
        <v>0</v>
      </c>
      <c r="T230" s="197">
        <f>S230*H230</f>
        <v>0</v>
      </c>
      <c r="AR230" s="198" t="s">
        <v>532</v>
      </c>
      <c r="AT230" s="198" t="s">
        <v>170</v>
      </c>
      <c r="AU230" s="198" t="s">
        <v>81</v>
      </c>
      <c r="AY230" s="18" t="s">
        <v>168</v>
      </c>
      <c r="BE230" s="199">
        <f>IF(N230="základní",J230,0)</f>
        <v>0</v>
      </c>
      <c r="BF230" s="199">
        <f>IF(N230="snížená",J230,0)</f>
        <v>0</v>
      </c>
      <c r="BG230" s="199">
        <f>IF(N230="zákl. přenesená",J230,0)</f>
        <v>0</v>
      </c>
      <c r="BH230" s="199">
        <f>IF(N230="sníž. přenesená",J230,0)</f>
        <v>0</v>
      </c>
      <c r="BI230" s="199">
        <f>IF(N230="nulová",J230,0)</f>
        <v>0</v>
      </c>
      <c r="BJ230" s="18" t="s">
        <v>79</v>
      </c>
      <c r="BK230" s="199">
        <f>ROUND(I230*H230,2)</f>
        <v>0</v>
      </c>
      <c r="BL230" s="18" t="s">
        <v>532</v>
      </c>
      <c r="BM230" s="198" t="s">
        <v>1500</v>
      </c>
    </row>
    <row r="231" spans="2:47" s="1" customFormat="1" ht="19.5">
      <c r="B231" s="35"/>
      <c r="C231" s="36"/>
      <c r="D231" s="200" t="s">
        <v>309</v>
      </c>
      <c r="E231" s="36"/>
      <c r="F231" s="201" t="s">
        <v>1433</v>
      </c>
      <c r="G231" s="36"/>
      <c r="H231" s="36"/>
      <c r="I231" s="117"/>
      <c r="J231" s="36"/>
      <c r="K231" s="36"/>
      <c r="L231" s="39"/>
      <c r="M231" s="202"/>
      <c r="N231" s="64"/>
      <c r="O231" s="64"/>
      <c r="P231" s="64"/>
      <c r="Q231" s="64"/>
      <c r="R231" s="64"/>
      <c r="S231" s="64"/>
      <c r="T231" s="65"/>
      <c r="AT231" s="18" t="s">
        <v>309</v>
      </c>
      <c r="AU231" s="18" t="s">
        <v>81</v>
      </c>
    </row>
    <row r="232" spans="2:65" s="1" customFormat="1" ht="16.5" customHeight="1">
      <c r="B232" s="35"/>
      <c r="C232" s="187" t="s">
        <v>537</v>
      </c>
      <c r="D232" s="187" t="s">
        <v>170</v>
      </c>
      <c r="E232" s="188" t="s">
        <v>537</v>
      </c>
      <c r="F232" s="189" t="s">
        <v>1444</v>
      </c>
      <c r="G232" s="190" t="s">
        <v>1495</v>
      </c>
      <c r="H232" s="191">
        <v>4</v>
      </c>
      <c r="I232" s="192"/>
      <c r="J232" s="193">
        <f>ROUND(I232*H232,2)</f>
        <v>0</v>
      </c>
      <c r="K232" s="189" t="s">
        <v>21</v>
      </c>
      <c r="L232" s="39"/>
      <c r="M232" s="194" t="s">
        <v>21</v>
      </c>
      <c r="N232" s="195" t="s">
        <v>44</v>
      </c>
      <c r="O232" s="64"/>
      <c r="P232" s="196">
        <f>O232*H232</f>
        <v>0</v>
      </c>
      <c r="Q232" s="196">
        <v>0</v>
      </c>
      <c r="R232" s="196">
        <f>Q232*H232</f>
        <v>0</v>
      </c>
      <c r="S232" s="196">
        <v>0</v>
      </c>
      <c r="T232" s="197">
        <f>S232*H232</f>
        <v>0</v>
      </c>
      <c r="AR232" s="198" t="s">
        <v>532</v>
      </c>
      <c r="AT232" s="198" t="s">
        <v>170</v>
      </c>
      <c r="AU232" s="198" t="s">
        <v>81</v>
      </c>
      <c r="AY232" s="18" t="s">
        <v>168</v>
      </c>
      <c r="BE232" s="199">
        <f>IF(N232="základní",J232,0)</f>
        <v>0</v>
      </c>
      <c r="BF232" s="199">
        <f>IF(N232="snížená",J232,0)</f>
        <v>0</v>
      </c>
      <c r="BG232" s="199">
        <f>IF(N232="zákl. přenesená",J232,0)</f>
        <v>0</v>
      </c>
      <c r="BH232" s="199">
        <f>IF(N232="sníž. přenesená",J232,0)</f>
        <v>0</v>
      </c>
      <c r="BI232" s="199">
        <f>IF(N232="nulová",J232,0)</f>
        <v>0</v>
      </c>
      <c r="BJ232" s="18" t="s">
        <v>79</v>
      </c>
      <c r="BK232" s="199">
        <f>ROUND(I232*H232,2)</f>
        <v>0</v>
      </c>
      <c r="BL232" s="18" t="s">
        <v>532</v>
      </c>
      <c r="BM232" s="198" t="s">
        <v>1501</v>
      </c>
    </row>
    <row r="233" spans="2:47" s="1" customFormat="1" ht="19.5">
      <c r="B233" s="35"/>
      <c r="C233" s="36"/>
      <c r="D233" s="200" t="s">
        <v>309</v>
      </c>
      <c r="E233" s="36"/>
      <c r="F233" s="201" t="s">
        <v>1433</v>
      </c>
      <c r="G233" s="36"/>
      <c r="H233" s="36"/>
      <c r="I233" s="117"/>
      <c r="J233" s="36"/>
      <c r="K233" s="36"/>
      <c r="L233" s="39"/>
      <c r="M233" s="202"/>
      <c r="N233" s="64"/>
      <c r="O233" s="64"/>
      <c r="P233" s="64"/>
      <c r="Q233" s="64"/>
      <c r="R233" s="64"/>
      <c r="S233" s="64"/>
      <c r="T233" s="65"/>
      <c r="AT233" s="18" t="s">
        <v>309</v>
      </c>
      <c r="AU233" s="18" t="s">
        <v>81</v>
      </c>
    </row>
    <row r="234" spans="2:63" s="11" customFormat="1" ht="22.9" customHeight="1">
      <c r="B234" s="171"/>
      <c r="C234" s="172"/>
      <c r="D234" s="173" t="s">
        <v>72</v>
      </c>
      <c r="E234" s="185" t="s">
        <v>1298</v>
      </c>
      <c r="F234" s="185" t="s">
        <v>1445</v>
      </c>
      <c r="G234" s="172"/>
      <c r="H234" s="172"/>
      <c r="I234" s="175"/>
      <c r="J234" s="186">
        <f>BK234</f>
        <v>0</v>
      </c>
      <c r="K234" s="172"/>
      <c r="L234" s="177"/>
      <c r="M234" s="178"/>
      <c r="N234" s="179"/>
      <c r="O234" s="179"/>
      <c r="P234" s="180">
        <f>SUM(P235:P238)</f>
        <v>0</v>
      </c>
      <c r="Q234" s="179"/>
      <c r="R234" s="180">
        <f>SUM(R235:R238)</f>
        <v>0</v>
      </c>
      <c r="S234" s="179"/>
      <c r="T234" s="181">
        <f>SUM(T235:T238)</f>
        <v>0</v>
      </c>
      <c r="AR234" s="182" t="s">
        <v>79</v>
      </c>
      <c r="AT234" s="183" t="s">
        <v>72</v>
      </c>
      <c r="AU234" s="183" t="s">
        <v>79</v>
      </c>
      <c r="AY234" s="182" t="s">
        <v>168</v>
      </c>
      <c r="BK234" s="184">
        <f>SUM(BK235:BK238)</f>
        <v>0</v>
      </c>
    </row>
    <row r="235" spans="2:65" s="1" customFormat="1" ht="16.5" customHeight="1">
      <c r="B235" s="35"/>
      <c r="C235" s="187" t="s">
        <v>543</v>
      </c>
      <c r="D235" s="187" t="s">
        <v>170</v>
      </c>
      <c r="E235" s="188" t="s">
        <v>543</v>
      </c>
      <c r="F235" s="189" t="s">
        <v>1502</v>
      </c>
      <c r="G235" s="190" t="s">
        <v>307</v>
      </c>
      <c r="H235" s="191">
        <v>1</v>
      </c>
      <c r="I235" s="192"/>
      <c r="J235" s="193">
        <f>ROUND(I235*H235,2)</f>
        <v>0</v>
      </c>
      <c r="K235" s="189" t="s">
        <v>21</v>
      </c>
      <c r="L235" s="39"/>
      <c r="M235" s="194" t="s">
        <v>21</v>
      </c>
      <c r="N235" s="195" t="s">
        <v>44</v>
      </c>
      <c r="O235" s="64"/>
      <c r="P235" s="196">
        <f>O235*H235</f>
        <v>0</v>
      </c>
      <c r="Q235" s="196">
        <v>0</v>
      </c>
      <c r="R235" s="196">
        <f>Q235*H235</f>
        <v>0</v>
      </c>
      <c r="S235" s="196">
        <v>0</v>
      </c>
      <c r="T235" s="197">
        <f>S235*H235</f>
        <v>0</v>
      </c>
      <c r="AR235" s="198" t="s">
        <v>532</v>
      </c>
      <c r="AT235" s="198" t="s">
        <v>170</v>
      </c>
      <c r="AU235" s="198" t="s">
        <v>81</v>
      </c>
      <c r="AY235" s="18" t="s">
        <v>168</v>
      </c>
      <c r="BE235" s="199">
        <f>IF(N235="základní",J235,0)</f>
        <v>0</v>
      </c>
      <c r="BF235" s="199">
        <f>IF(N235="snížená",J235,0)</f>
        <v>0</v>
      </c>
      <c r="BG235" s="199">
        <f>IF(N235="zákl. přenesená",J235,0)</f>
        <v>0</v>
      </c>
      <c r="BH235" s="199">
        <f>IF(N235="sníž. přenesená",J235,0)</f>
        <v>0</v>
      </c>
      <c r="BI235" s="199">
        <f>IF(N235="nulová",J235,0)</f>
        <v>0</v>
      </c>
      <c r="BJ235" s="18" t="s">
        <v>79</v>
      </c>
      <c r="BK235" s="199">
        <f>ROUND(I235*H235,2)</f>
        <v>0</v>
      </c>
      <c r="BL235" s="18" t="s">
        <v>532</v>
      </c>
      <c r="BM235" s="198" t="s">
        <v>1503</v>
      </c>
    </row>
    <row r="236" spans="2:65" s="1" customFormat="1" ht="16.5" customHeight="1">
      <c r="B236" s="35"/>
      <c r="C236" s="187" t="s">
        <v>549</v>
      </c>
      <c r="D236" s="187" t="s">
        <v>170</v>
      </c>
      <c r="E236" s="188" t="s">
        <v>549</v>
      </c>
      <c r="F236" s="189" t="s">
        <v>1448</v>
      </c>
      <c r="G236" s="190" t="s">
        <v>307</v>
      </c>
      <c r="H236" s="191">
        <v>1</v>
      </c>
      <c r="I236" s="192"/>
      <c r="J236" s="193">
        <f>ROUND(I236*H236,2)</f>
        <v>0</v>
      </c>
      <c r="K236" s="189" t="s">
        <v>21</v>
      </c>
      <c r="L236" s="39"/>
      <c r="M236" s="194" t="s">
        <v>21</v>
      </c>
      <c r="N236" s="195" t="s">
        <v>44</v>
      </c>
      <c r="O236" s="64"/>
      <c r="P236" s="196">
        <f>O236*H236</f>
        <v>0</v>
      </c>
      <c r="Q236" s="196">
        <v>0</v>
      </c>
      <c r="R236" s="196">
        <f>Q236*H236</f>
        <v>0</v>
      </c>
      <c r="S236" s="196">
        <v>0</v>
      </c>
      <c r="T236" s="197">
        <f>S236*H236</f>
        <v>0</v>
      </c>
      <c r="AR236" s="198" t="s">
        <v>532</v>
      </c>
      <c r="AT236" s="198" t="s">
        <v>170</v>
      </c>
      <c r="AU236" s="198" t="s">
        <v>81</v>
      </c>
      <c r="AY236" s="18" t="s">
        <v>168</v>
      </c>
      <c r="BE236" s="199">
        <f>IF(N236="základní",J236,0)</f>
        <v>0</v>
      </c>
      <c r="BF236" s="199">
        <f>IF(N236="snížená",J236,0)</f>
        <v>0</v>
      </c>
      <c r="BG236" s="199">
        <f>IF(N236="zákl. přenesená",J236,0)</f>
        <v>0</v>
      </c>
      <c r="BH236" s="199">
        <f>IF(N236="sníž. přenesená",J236,0)</f>
        <v>0</v>
      </c>
      <c r="BI236" s="199">
        <f>IF(N236="nulová",J236,0)</f>
        <v>0</v>
      </c>
      <c r="BJ236" s="18" t="s">
        <v>79</v>
      </c>
      <c r="BK236" s="199">
        <f>ROUND(I236*H236,2)</f>
        <v>0</v>
      </c>
      <c r="BL236" s="18" t="s">
        <v>532</v>
      </c>
      <c r="BM236" s="198" t="s">
        <v>1504</v>
      </c>
    </row>
    <row r="237" spans="2:65" s="1" customFormat="1" ht="16.5" customHeight="1">
      <c r="B237" s="35"/>
      <c r="C237" s="187" t="s">
        <v>554</v>
      </c>
      <c r="D237" s="187" t="s">
        <v>170</v>
      </c>
      <c r="E237" s="188" t="s">
        <v>554</v>
      </c>
      <c r="F237" s="189" t="s">
        <v>1450</v>
      </c>
      <c r="G237" s="190" t="s">
        <v>575</v>
      </c>
      <c r="H237" s="191">
        <v>1</v>
      </c>
      <c r="I237" s="192"/>
      <c r="J237" s="193">
        <f>ROUND(I237*H237,2)</f>
        <v>0</v>
      </c>
      <c r="K237" s="189" t="s">
        <v>21</v>
      </c>
      <c r="L237" s="39"/>
      <c r="M237" s="194" t="s">
        <v>21</v>
      </c>
      <c r="N237" s="195" t="s">
        <v>44</v>
      </c>
      <c r="O237" s="64"/>
      <c r="P237" s="196">
        <f>O237*H237</f>
        <v>0</v>
      </c>
      <c r="Q237" s="196">
        <v>0</v>
      </c>
      <c r="R237" s="196">
        <f>Q237*H237</f>
        <v>0</v>
      </c>
      <c r="S237" s="196">
        <v>0</v>
      </c>
      <c r="T237" s="197">
        <f>S237*H237</f>
        <v>0</v>
      </c>
      <c r="AR237" s="198" t="s">
        <v>532</v>
      </c>
      <c r="AT237" s="198" t="s">
        <v>170</v>
      </c>
      <c r="AU237" s="198" t="s">
        <v>81</v>
      </c>
      <c r="AY237" s="18" t="s">
        <v>168</v>
      </c>
      <c r="BE237" s="199">
        <f>IF(N237="základní",J237,0)</f>
        <v>0</v>
      </c>
      <c r="BF237" s="199">
        <f>IF(N237="snížená",J237,0)</f>
        <v>0</v>
      </c>
      <c r="BG237" s="199">
        <f>IF(N237="zákl. přenesená",J237,0)</f>
        <v>0</v>
      </c>
      <c r="BH237" s="199">
        <f>IF(N237="sníž. přenesená",J237,0)</f>
        <v>0</v>
      </c>
      <c r="BI237" s="199">
        <f>IF(N237="nulová",J237,0)</f>
        <v>0</v>
      </c>
      <c r="BJ237" s="18" t="s">
        <v>79</v>
      </c>
      <c r="BK237" s="199">
        <f>ROUND(I237*H237,2)</f>
        <v>0</v>
      </c>
      <c r="BL237" s="18" t="s">
        <v>532</v>
      </c>
      <c r="BM237" s="198" t="s">
        <v>1505</v>
      </c>
    </row>
    <row r="238" spans="2:65" s="1" customFormat="1" ht="16.5" customHeight="1">
      <c r="B238" s="35"/>
      <c r="C238" s="187" t="s">
        <v>561</v>
      </c>
      <c r="D238" s="187" t="s">
        <v>170</v>
      </c>
      <c r="E238" s="188" t="s">
        <v>561</v>
      </c>
      <c r="F238" s="189" t="s">
        <v>1506</v>
      </c>
      <c r="G238" s="190" t="s">
        <v>575</v>
      </c>
      <c r="H238" s="191">
        <v>1</v>
      </c>
      <c r="I238" s="192"/>
      <c r="J238" s="193">
        <f>ROUND(I238*H238,2)</f>
        <v>0</v>
      </c>
      <c r="K238" s="189" t="s">
        <v>21</v>
      </c>
      <c r="L238" s="39"/>
      <c r="M238" s="194" t="s">
        <v>21</v>
      </c>
      <c r="N238" s="195" t="s">
        <v>44</v>
      </c>
      <c r="O238" s="64"/>
      <c r="P238" s="196">
        <f>O238*H238</f>
        <v>0</v>
      </c>
      <c r="Q238" s="196">
        <v>0</v>
      </c>
      <c r="R238" s="196">
        <f>Q238*H238</f>
        <v>0</v>
      </c>
      <c r="S238" s="196">
        <v>0</v>
      </c>
      <c r="T238" s="197">
        <f>S238*H238</f>
        <v>0</v>
      </c>
      <c r="AR238" s="198" t="s">
        <v>532</v>
      </c>
      <c r="AT238" s="198" t="s">
        <v>170</v>
      </c>
      <c r="AU238" s="198" t="s">
        <v>81</v>
      </c>
      <c r="AY238" s="18" t="s">
        <v>168</v>
      </c>
      <c r="BE238" s="199">
        <f>IF(N238="základní",J238,0)</f>
        <v>0</v>
      </c>
      <c r="BF238" s="199">
        <f>IF(N238="snížená",J238,0)</f>
        <v>0</v>
      </c>
      <c r="BG238" s="199">
        <f>IF(N238="zákl. přenesená",J238,0)</f>
        <v>0</v>
      </c>
      <c r="BH238" s="199">
        <f>IF(N238="sníž. přenesená",J238,0)</f>
        <v>0</v>
      </c>
      <c r="BI238" s="199">
        <f>IF(N238="nulová",J238,0)</f>
        <v>0</v>
      </c>
      <c r="BJ238" s="18" t="s">
        <v>79</v>
      </c>
      <c r="BK238" s="199">
        <f>ROUND(I238*H238,2)</f>
        <v>0</v>
      </c>
      <c r="BL238" s="18" t="s">
        <v>532</v>
      </c>
      <c r="BM238" s="198" t="s">
        <v>1507</v>
      </c>
    </row>
    <row r="239" spans="2:63" s="11" customFormat="1" ht="25.9" customHeight="1">
      <c r="B239" s="171"/>
      <c r="C239" s="172"/>
      <c r="D239" s="173" t="s">
        <v>72</v>
      </c>
      <c r="E239" s="174" t="s">
        <v>1400</v>
      </c>
      <c r="F239" s="174" t="s">
        <v>1508</v>
      </c>
      <c r="G239" s="172"/>
      <c r="H239" s="172"/>
      <c r="I239" s="175"/>
      <c r="J239" s="176">
        <f>BK239</f>
        <v>0</v>
      </c>
      <c r="K239" s="172"/>
      <c r="L239" s="177"/>
      <c r="M239" s="178"/>
      <c r="N239" s="179"/>
      <c r="O239" s="179"/>
      <c r="P239" s="180">
        <f>P240</f>
        <v>0</v>
      </c>
      <c r="Q239" s="179"/>
      <c r="R239" s="180">
        <f>R240</f>
        <v>0</v>
      </c>
      <c r="S239" s="179"/>
      <c r="T239" s="181">
        <f>T240</f>
        <v>0</v>
      </c>
      <c r="AR239" s="182" t="s">
        <v>79</v>
      </c>
      <c r="AT239" s="183" t="s">
        <v>72</v>
      </c>
      <c r="AU239" s="183" t="s">
        <v>73</v>
      </c>
      <c r="AY239" s="182" t="s">
        <v>168</v>
      </c>
      <c r="BK239" s="184">
        <f>BK240</f>
        <v>0</v>
      </c>
    </row>
    <row r="240" spans="2:63" s="11" customFormat="1" ht="22.9" customHeight="1">
      <c r="B240" s="171"/>
      <c r="C240" s="172"/>
      <c r="D240" s="173" t="s">
        <v>72</v>
      </c>
      <c r="E240" s="185" t="s">
        <v>1282</v>
      </c>
      <c r="F240" s="185" t="s">
        <v>1438</v>
      </c>
      <c r="G240" s="172"/>
      <c r="H240" s="172"/>
      <c r="I240" s="175"/>
      <c r="J240" s="186">
        <f>BK240</f>
        <v>0</v>
      </c>
      <c r="K240" s="172"/>
      <c r="L240" s="177"/>
      <c r="M240" s="178"/>
      <c r="N240" s="179"/>
      <c r="O240" s="179"/>
      <c r="P240" s="180">
        <f>SUM(P241:P266)</f>
        <v>0</v>
      </c>
      <c r="Q240" s="179"/>
      <c r="R240" s="180">
        <f>SUM(R241:R266)</f>
        <v>0</v>
      </c>
      <c r="S240" s="179"/>
      <c r="T240" s="181">
        <f>SUM(T241:T266)</f>
        <v>0</v>
      </c>
      <c r="AR240" s="182" t="s">
        <v>79</v>
      </c>
      <c r="AT240" s="183" t="s">
        <v>72</v>
      </c>
      <c r="AU240" s="183" t="s">
        <v>79</v>
      </c>
      <c r="AY240" s="182" t="s">
        <v>168</v>
      </c>
      <c r="BK240" s="184">
        <f>SUM(BK241:BK266)</f>
        <v>0</v>
      </c>
    </row>
    <row r="241" spans="2:65" s="1" customFormat="1" ht="16.5" customHeight="1">
      <c r="B241" s="35"/>
      <c r="C241" s="187" t="s">
        <v>566</v>
      </c>
      <c r="D241" s="187" t="s">
        <v>170</v>
      </c>
      <c r="E241" s="188" t="s">
        <v>566</v>
      </c>
      <c r="F241" s="189" t="s">
        <v>1509</v>
      </c>
      <c r="G241" s="190" t="s">
        <v>121</v>
      </c>
      <c r="H241" s="191">
        <v>50</v>
      </c>
      <c r="I241" s="192"/>
      <c r="J241" s="193">
        <f>ROUND(I241*H241,2)</f>
        <v>0</v>
      </c>
      <c r="K241" s="189" t="s">
        <v>21</v>
      </c>
      <c r="L241" s="39"/>
      <c r="M241" s="194" t="s">
        <v>21</v>
      </c>
      <c r="N241" s="195" t="s">
        <v>44</v>
      </c>
      <c r="O241" s="64"/>
      <c r="P241" s="196">
        <f>O241*H241</f>
        <v>0</v>
      </c>
      <c r="Q241" s="196">
        <v>0</v>
      </c>
      <c r="R241" s="196">
        <f>Q241*H241</f>
        <v>0</v>
      </c>
      <c r="S241" s="196">
        <v>0</v>
      </c>
      <c r="T241" s="197">
        <f>S241*H241</f>
        <v>0</v>
      </c>
      <c r="AR241" s="198" t="s">
        <v>532</v>
      </c>
      <c r="AT241" s="198" t="s">
        <v>170</v>
      </c>
      <c r="AU241" s="198" t="s">
        <v>81</v>
      </c>
      <c r="AY241" s="18" t="s">
        <v>168</v>
      </c>
      <c r="BE241" s="199">
        <f>IF(N241="základní",J241,0)</f>
        <v>0</v>
      </c>
      <c r="BF241" s="199">
        <f>IF(N241="snížená",J241,0)</f>
        <v>0</v>
      </c>
      <c r="BG241" s="199">
        <f>IF(N241="zákl. přenesená",J241,0)</f>
        <v>0</v>
      </c>
      <c r="BH241" s="199">
        <f>IF(N241="sníž. přenesená",J241,0)</f>
        <v>0</v>
      </c>
      <c r="BI241" s="199">
        <f>IF(N241="nulová",J241,0)</f>
        <v>0</v>
      </c>
      <c r="BJ241" s="18" t="s">
        <v>79</v>
      </c>
      <c r="BK241" s="199">
        <f>ROUND(I241*H241,2)</f>
        <v>0</v>
      </c>
      <c r="BL241" s="18" t="s">
        <v>532</v>
      </c>
      <c r="BM241" s="198" t="s">
        <v>1510</v>
      </c>
    </row>
    <row r="242" spans="2:47" s="1" customFormat="1" ht="19.5">
      <c r="B242" s="35"/>
      <c r="C242" s="36"/>
      <c r="D242" s="200" t="s">
        <v>309</v>
      </c>
      <c r="E242" s="36"/>
      <c r="F242" s="201" t="s">
        <v>1511</v>
      </c>
      <c r="G242" s="36"/>
      <c r="H242" s="36"/>
      <c r="I242" s="117"/>
      <c r="J242" s="36"/>
      <c r="K242" s="36"/>
      <c r="L242" s="39"/>
      <c r="M242" s="202"/>
      <c r="N242" s="64"/>
      <c r="O242" s="64"/>
      <c r="P242" s="64"/>
      <c r="Q242" s="64"/>
      <c r="R242" s="64"/>
      <c r="S242" s="64"/>
      <c r="T242" s="65"/>
      <c r="AT242" s="18" t="s">
        <v>309</v>
      </c>
      <c r="AU242" s="18" t="s">
        <v>81</v>
      </c>
    </row>
    <row r="243" spans="2:65" s="1" customFormat="1" ht="16.5" customHeight="1">
      <c r="B243" s="35"/>
      <c r="C243" s="187" t="s">
        <v>572</v>
      </c>
      <c r="D243" s="187" t="s">
        <v>170</v>
      </c>
      <c r="E243" s="188" t="s">
        <v>572</v>
      </c>
      <c r="F243" s="189" t="s">
        <v>1512</v>
      </c>
      <c r="G243" s="190" t="s">
        <v>121</v>
      </c>
      <c r="H243" s="191">
        <v>50</v>
      </c>
      <c r="I243" s="192"/>
      <c r="J243" s="193">
        <f>ROUND(I243*H243,2)</f>
        <v>0</v>
      </c>
      <c r="K243" s="189" t="s">
        <v>21</v>
      </c>
      <c r="L243" s="39"/>
      <c r="M243" s="194" t="s">
        <v>21</v>
      </c>
      <c r="N243" s="195" t="s">
        <v>44</v>
      </c>
      <c r="O243" s="64"/>
      <c r="P243" s="196">
        <f>O243*H243</f>
        <v>0</v>
      </c>
      <c r="Q243" s="196">
        <v>0</v>
      </c>
      <c r="R243" s="196">
        <f>Q243*H243</f>
        <v>0</v>
      </c>
      <c r="S243" s="196">
        <v>0</v>
      </c>
      <c r="T243" s="197">
        <f>S243*H243</f>
        <v>0</v>
      </c>
      <c r="AR243" s="198" t="s">
        <v>532</v>
      </c>
      <c r="AT243" s="198" t="s">
        <v>170</v>
      </c>
      <c r="AU243" s="198" t="s">
        <v>81</v>
      </c>
      <c r="AY243" s="18" t="s">
        <v>168</v>
      </c>
      <c r="BE243" s="199">
        <f>IF(N243="základní",J243,0)</f>
        <v>0</v>
      </c>
      <c r="BF243" s="199">
        <f>IF(N243="snížená",J243,0)</f>
        <v>0</v>
      </c>
      <c r="BG243" s="199">
        <f>IF(N243="zákl. přenesená",J243,0)</f>
        <v>0</v>
      </c>
      <c r="BH243" s="199">
        <f>IF(N243="sníž. přenesená",J243,0)</f>
        <v>0</v>
      </c>
      <c r="BI243" s="199">
        <f>IF(N243="nulová",J243,0)</f>
        <v>0</v>
      </c>
      <c r="BJ243" s="18" t="s">
        <v>79</v>
      </c>
      <c r="BK243" s="199">
        <f>ROUND(I243*H243,2)</f>
        <v>0</v>
      </c>
      <c r="BL243" s="18" t="s">
        <v>532</v>
      </c>
      <c r="BM243" s="198" t="s">
        <v>1513</v>
      </c>
    </row>
    <row r="244" spans="2:47" s="1" customFormat="1" ht="19.5">
      <c r="B244" s="35"/>
      <c r="C244" s="36"/>
      <c r="D244" s="200" t="s">
        <v>309</v>
      </c>
      <c r="E244" s="36"/>
      <c r="F244" s="201" t="s">
        <v>1511</v>
      </c>
      <c r="G244" s="36"/>
      <c r="H244" s="36"/>
      <c r="I244" s="117"/>
      <c r="J244" s="36"/>
      <c r="K244" s="36"/>
      <c r="L244" s="39"/>
      <c r="M244" s="202"/>
      <c r="N244" s="64"/>
      <c r="O244" s="64"/>
      <c r="P244" s="64"/>
      <c r="Q244" s="64"/>
      <c r="R244" s="64"/>
      <c r="S244" s="64"/>
      <c r="T244" s="65"/>
      <c r="AT244" s="18" t="s">
        <v>309</v>
      </c>
      <c r="AU244" s="18" t="s">
        <v>81</v>
      </c>
    </row>
    <row r="245" spans="2:65" s="1" customFormat="1" ht="16.5" customHeight="1">
      <c r="B245" s="35"/>
      <c r="C245" s="187" t="s">
        <v>578</v>
      </c>
      <c r="D245" s="187" t="s">
        <v>170</v>
      </c>
      <c r="E245" s="188" t="s">
        <v>578</v>
      </c>
      <c r="F245" s="189" t="s">
        <v>1514</v>
      </c>
      <c r="G245" s="190" t="s">
        <v>307</v>
      </c>
      <c r="H245" s="191">
        <v>50</v>
      </c>
      <c r="I245" s="192"/>
      <c r="J245" s="193">
        <f>ROUND(I245*H245,2)</f>
        <v>0</v>
      </c>
      <c r="K245" s="189" t="s">
        <v>21</v>
      </c>
      <c r="L245" s="39"/>
      <c r="M245" s="194" t="s">
        <v>21</v>
      </c>
      <c r="N245" s="195" t="s">
        <v>44</v>
      </c>
      <c r="O245" s="64"/>
      <c r="P245" s="196">
        <f>O245*H245</f>
        <v>0</v>
      </c>
      <c r="Q245" s="196">
        <v>0</v>
      </c>
      <c r="R245" s="196">
        <f>Q245*H245</f>
        <v>0</v>
      </c>
      <c r="S245" s="196">
        <v>0</v>
      </c>
      <c r="T245" s="197">
        <f>S245*H245</f>
        <v>0</v>
      </c>
      <c r="AR245" s="198" t="s">
        <v>532</v>
      </c>
      <c r="AT245" s="198" t="s">
        <v>170</v>
      </c>
      <c r="AU245" s="198" t="s">
        <v>81</v>
      </c>
      <c r="AY245" s="18" t="s">
        <v>168</v>
      </c>
      <c r="BE245" s="199">
        <f>IF(N245="základní",J245,0)</f>
        <v>0</v>
      </c>
      <c r="BF245" s="199">
        <f>IF(N245="snížená",J245,0)</f>
        <v>0</v>
      </c>
      <c r="BG245" s="199">
        <f>IF(N245="zákl. přenesená",J245,0)</f>
        <v>0</v>
      </c>
      <c r="BH245" s="199">
        <f>IF(N245="sníž. přenesená",J245,0)</f>
        <v>0</v>
      </c>
      <c r="BI245" s="199">
        <f>IF(N245="nulová",J245,0)</f>
        <v>0</v>
      </c>
      <c r="BJ245" s="18" t="s">
        <v>79</v>
      </c>
      <c r="BK245" s="199">
        <f>ROUND(I245*H245,2)</f>
        <v>0</v>
      </c>
      <c r="BL245" s="18" t="s">
        <v>532</v>
      </c>
      <c r="BM245" s="198" t="s">
        <v>1515</v>
      </c>
    </row>
    <row r="246" spans="2:47" s="1" customFormat="1" ht="19.5">
      <c r="B246" s="35"/>
      <c r="C246" s="36"/>
      <c r="D246" s="200" t="s">
        <v>309</v>
      </c>
      <c r="E246" s="36"/>
      <c r="F246" s="201" t="s">
        <v>1511</v>
      </c>
      <c r="G246" s="36"/>
      <c r="H246" s="36"/>
      <c r="I246" s="117"/>
      <c r="J246" s="36"/>
      <c r="K246" s="36"/>
      <c r="L246" s="39"/>
      <c r="M246" s="202"/>
      <c r="N246" s="64"/>
      <c r="O246" s="64"/>
      <c r="P246" s="64"/>
      <c r="Q246" s="64"/>
      <c r="R246" s="64"/>
      <c r="S246" s="64"/>
      <c r="T246" s="65"/>
      <c r="AT246" s="18" t="s">
        <v>309</v>
      </c>
      <c r="AU246" s="18" t="s">
        <v>81</v>
      </c>
    </row>
    <row r="247" spans="2:65" s="1" customFormat="1" ht="16.5" customHeight="1">
      <c r="B247" s="35"/>
      <c r="C247" s="187" t="s">
        <v>583</v>
      </c>
      <c r="D247" s="187" t="s">
        <v>170</v>
      </c>
      <c r="E247" s="188" t="s">
        <v>583</v>
      </c>
      <c r="F247" s="189" t="s">
        <v>1516</v>
      </c>
      <c r="G247" s="190" t="s">
        <v>121</v>
      </c>
      <c r="H247" s="191">
        <v>160</v>
      </c>
      <c r="I247" s="192"/>
      <c r="J247" s="193">
        <f>ROUND(I247*H247,2)</f>
        <v>0</v>
      </c>
      <c r="K247" s="189" t="s">
        <v>21</v>
      </c>
      <c r="L247" s="39"/>
      <c r="M247" s="194" t="s">
        <v>21</v>
      </c>
      <c r="N247" s="195" t="s">
        <v>44</v>
      </c>
      <c r="O247" s="64"/>
      <c r="P247" s="196">
        <f>O247*H247</f>
        <v>0</v>
      </c>
      <c r="Q247" s="196">
        <v>0</v>
      </c>
      <c r="R247" s="196">
        <f>Q247*H247</f>
        <v>0</v>
      </c>
      <c r="S247" s="196">
        <v>0</v>
      </c>
      <c r="T247" s="197">
        <f>S247*H247</f>
        <v>0</v>
      </c>
      <c r="AR247" s="198" t="s">
        <v>532</v>
      </c>
      <c r="AT247" s="198" t="s">
        <v>170</v>
      </c>
      <c r="AU247" s="198" t="s">
        <v>81</v>
      </c>
      <c r="AY247" s="18" t="s">
        <v>168</v>
      </c>
      <c r="BE247" s="199">
        <f>IF(N247="základní",J247,0)</f>
        <v>0</v>
      </c>
      <c r="BF247" s="199">
        <f>IF(N247="snížená",J247,0)</f>
        <v>0</v>
      </c>
      <c r="BG247" s="199">
        <f>IF(N247="zákl. přenesená",J247,0)</f>
        <v>0</v>
      </c>
      <c r="BH247" s="199">
        <f>IF(N247="sníž. přenesená",J247,0)</f>
        <v>0</v>
      </c>
      <c r="BI247" s="199">
        <f>IF(N247="nulová",J247,0)</f>
        <v>0</v>
      </c>
      <c r="BJ247" s="18" t="s">
        <v>79</v>
      </c>
      <c r="BK247" s="199">
        <f>ROUND(I247*H247,2)</f>
        <v>0</v>
      </c>
      <c r="BL247" s="18" t="s">
        <v>532</v>
      </c>
      <c r="BM247" s="198" t="s">
        <v>1517</v>
      </c>
    </row>
    <row r="248" spans="2:47" s="1" customFormat="1" ht="19.5">
      <c r="B248" s="35"/>
      <c r="C248" s="36"/>
      <c r="D248" s="200" t="s">
        <v>309</v>
      </c>
      <c r="E248" s="36"/>
      <c r="F248" s="201" t="s">
        <v>1518</v>
      </c>
      <c r="G248" s="36"/>
      <c r="H248" s="36"/>
      <c r="I248" s="117"/>
      <c r="J248" s="36"/>
      <c r="K248" s="36"/>
      <c r="L248" s="39"/>
      <c r="M248" s="202"/>
      <c r="N248" s="64"/>
      <c r="O248" s="64"/>
      <c r="P248" s="64"/>
      <c r="Q248" s="64"/>
      <c r="R248" s="64"/>
      <c r="S248" s="64"/>
      <c r="T248" s="65"/>
      <c r="AT248" s="18" t="s">
        <v>309</v>
      </c>
      <c r="AU248" s="18" t="s">
        <v>81</v>
      </c>
    </row>
    <row r="249" spans="2:65" s="1" customFormat="1" ht="16.5" customHeight="1">
      <c r="B249" s="35"/>
      <c r="C249" s="187" t="s">
        <v>588</v>
      </c>
      <c r="D249" s="187" t="s">
        <v>170</v>
      </c>
      <c r="E249" s="188" t="s">
        <v>588</v>
      </c>
      <c r="F249" s="189" t="s">
        <v>1519</v>
      </c>
      <c r="G249" s="190" t="s">
        <v>121</v>
      </c>
      <c r="H249" s="191">
        <v>110</v>
      </c>
      <c r="I249" s="192"/>
      <c r="J249" s="193">
        <f>ROUND(I249*H249,2)</f>
        <v>0</v>
      </c>
      <c r="K249" s="189" t="s">
        <v>21</v>
      </c>
      <c r="L249" s="39"/>
      <c r="M249" s="194" t="s">
        <v>21</v>
      </c>
      <c r="N249" s="195" t="s">
        <v>44</v>
      </c>
      <c r="O249" s="64"/>
      <c r="P249" s="196">
        <f>O249*H249</f>
        <v>0</v>
      </c>
      <c r="Q249" s="196">
        <v>0</v>
      </c>
      <c r="R249" s="196">
        <f>Q249*H249</f>
        <v>0</v>
      </c>
      <c r="S249" s="196">
        <v>0</v>
      </c>
      <c r="T249" s="197">
        <f>S249*H249</f>
        <v>0</v>
      </c>
      <c r="AR249" s="198" t="s">
        <v>532</v>
      </c>
      <c r="AT249" s="198" t="s">
        <v>170</v>
      </c>
      <c r="AU249" s="198" t="s">
        <v>81</v>
      </c>
      <c r="AY249" s="18" t="s">
        <v>168</v>
      </c>
      <c r="BE249" s="199">
        <f>IF(N249="základní",J249,0)</f>
        <v>0</v>
      </c>
      <c r="BF249" s="199">
        <f>IF(N249="snížená",J249,0)</f>
        <v>0</v>
      </c>
      <c r="BG249" s="199">
        <f>IF(N249="zákl. přenesená",J249,0)</f>
        <v>0</v>
      </c>
      <c r="BH249" s="199">
        <f>IF(N249="sníž. přenesená",J249,0)</f>
        <v>0</v>
      </c>
      <c r="BI249" s="199">
        <f>IF(N249="nulová",J249,0)</f>
        <v>0</v>
      </c>
      <c r="BJ249" s="18" t="s">
        <v>79</v>
      </c>
      <c r="BK249" s="199">
        <f>ROUND(I249*H249,2)</f>
        <v>0</v>
      </c>
      <c r="BL249" s="18" t="s">
        <v>532</v>
      </c>
      <c r="BM249" s="198" t="s">
        <v>1520</v>
      </c>
    </row>
    <row r="250" spans="2:47" s="1" customFormat="1" ht="19.5">
      <c r="B250" s="35"/>
      <c r="C250" s="36"/>
      <c r="D250" s="200" t="s">
        <v>309</v>
      </c>
      <c r="E250" s="36"/>
      <c r="F250" s="201" t="s">
        <v>1521</v>
      </c>
      <c r="G250" s="36"/>
      <c r="H250" s="36"/>
      <c r="I250" s="117"/>
      <c r="J250" s="36"/>
      <c r="K250" s="36"/>
      <c r="L250" s="39"/>
      <c r="M250" s="202"/>
      <c r="N250" s="64"/>
      <c r="O250" s="64"/>
      <c r="P250" s="64"/>
      <c r="Q250" s="64"/>
      <c r="R250" s="64"/>
      <c r="S250" s="64"/>
      <c r="T250" s="65"/>
      <c r="AT250" s="18" t="s">
        <v>309</v>
      </c>
      <c r="AU250" s="18" t="s">
        <v>81</v>
      </c>
    </row>
    <row r="251" spans="2:65" s="1" customFormat="1" ht="16.5" customHeight="1">
      <c r="B251" s="35"/>
      <c r="C251" s="187" t="s">
        <v>596</v>
      </c>
      <c r="D251" s="187" t="s">
        <v>170</v>
      </c>
      <c r="E251" s="188" t="s">
        <v>596</v>
      </c>
      <c r="F251" s="189" t="s">
        <v>1522</v>
      </c>
      <c r="G251" s="190" t="s">
        <v>121</v>
      </c>
      <c r="H251" s="191">
        <v>70</v>
      </c>
      <c r="I251" s="192"/>
      <c r="J251" s="193">
        <f>ROUND(I251*H251,2)</f>
        <v>0</v>
      </c>
      <c r="K251" s="189" t="s">
        <v>21</v>
      </c>
      <c r="L251" s="39"/>
      <c r="M251" s="194" t="s">
        <v>21</v>
      </c>
      <c r="N251" s="195" t="s">
        <v>44</v>
      </c>
      <c r="O251" s="64"/>
      <c r="P251" s="196">
        <f>O251*H251</f>
        <v>0</v>
      </c>
      <c r="Q251" s="196">
        <v>0</v>
      </c>
      <c r="R251" s="196">
        <f>Q251*H251</f>
        <v>0</v>
      </c>
      <c r="S251" s="196">
        <v>0</v>
      </c>
      <c r="T251" s="197">
        <f>S251*H251</f>
        <v>0</v>
      </c>
      <c r="AR251" s="198" t="s">
        <v>532</v>
      </c>
      <c r="AT251" s="198" t="s">
        <v>170</v>
      </c>
      <c r="AU251" s="198" t="s">
        <v>81</v>
      </c>
      <c r="AY251" s="18" t="s">
        <v>168</v>
      </c>
      <c r="BE251" s="199">
        <f>IF(N251="základní",J251,0)</f>
        <v>0</v>
      </c>
      <c r="BF251" s="199">
        <f>IF(N251="snížená",J251,0)</f>
        <v>0</v>
      </c>
      <c r="BG251" s="199">
        <f>IF(N251="zákl. přenesená",J251,0)</f>
        <v>0</v>
      </c>
      <c r="BH251" s="199">
        <f>IF(N251="sníž. přenesená",J251,0)</f>
        <v>0</v>
      </c>
      <c r="BI251" s="199">
        <f>IF(N251="nulová",J251,0)</f>
        <v>0</v>
      </c>
      <c r="BJ251" s="18" t="s">
        <v>79</v>
      </c>
      <c r="BK251" s="199">
        <f>ROUND(I251*H251,2)</f>
        <v>0</v>
      </c>
      <c r="BL251" s="18" t="s">
        <v>532</v>
      </c>
      <c r="BM251" s="198" t="s">
        <v>1523</v>
      </c>
    </row>
    <row r="252" spans="2:47" s="1" customFormat="1" ht="19.5">
      <c r="B252" s="35"/>
      <c r="C252" s="36"/>
      <c r="D252" s="200" t="s">
        <v>309</v>
      </c>
      <c r="E252" s="36"/>
      <c r="F252" s="201" t="s">
        <v>1524</v>
      </c>
      <c r="G252" s="36"/>
      <c r="H252" s="36"/>
      <c r="I252" s="117"/>
      <c r="J252" s="36"/>
      <c r="K252" s="36"/>
      <c r="L252" s="39"/>
      <c r="M252" s="202"/>
      <c r="N252" s="64"/>
      <c r="O252" s="64"/>
      <c r="P252" s="64"/>
      <c r="Q252" s="64"/>
      <c r="R252" s="64"/>
      <c r="S252" s="64"/>
      <c r="T252" s="65"/>
      <c r="AT252" s="18" t="s">
        <v>309</v>
      </c>
      <c r="AU252" s="18" t="s">
        <v>81</v>
      </c>
    </row>
    <row r="253" spans="2:65" s="1" customFormat="1" ht="16.5" customHeight="1">
      <c r="B253" s="35"/>
      <c r="C253" s="187" t="s">
        <v>601</v>
      </c>
      <c r="D253" s="187" t="s">
        <v>170</v>
      </c>
      <c r="E253" s="188" t="s">
        <v>601</v>
      </c>
      <c r="F253" s="189" t="s">
        <v>1525</v>
      </c>
      <c r="G253" s="190" t="s">
        <v>307</v>
      </c>
      <c r="H253" s="191">
        <v>36</v>
      </c>
      <c r="I253" s="192"/>
      <c r="J253" s="193">
        <f>ROUND(I253*H253,2)</f>
        <v>0</v>
      </c>
      <c r="K253" s="189" t="s">
        <v>21</v>
      </c>
      <c r="L253" s="39"/>
      <c r="M253" s="194" t="s">
        <v>21</v>
      </c>
      <c r="N253" s="195" t="s">
        <v>44</v>
      </c>
      <c r="O253" s="64"/>
      <c r="P253" s="196">
        <f>O253*H253</f>
        <v>0</v>
      </c>
      <c r="Q253" s="196">
        <v>0</v>
      </c>
      <c r="R253" s="196">
        <f>Q253*H253</f>
        <v>0</v>
      </c>
      <c r="S253" s="196">
        <v>0</v>
      </c>
      <c r="T253" s="197">
        <f>S253*H253</f>
        <v>0</v>
      </c>
      <c r="AR253" s="198" t="s">
        <v>532</v>
      </c>
      <c r="AT253" s="198" t="s">
        <v>170</v>
      </c>
      <c r="AU253" s="198" t="s">
        <v>81</v>
      </c>
      <c r="AY253" s="18" t="s">
        <v>168</v>
      </c>
      <c r="BE253" s="199">
        <f>IF(N253="základní",J253,0)</f>
        <v>0</v>
      </c>
      <c r="BF253" s="199">
        <f>IF(N253="snížená",J253,0)</f>
        <v>0</v>
      </c>
      <c r="BG253" s="199">
        <f>IF(N253="zákl. přenesená",J253,0)</f>
        <v>0</v>
      </c>
      <c r="BH253" s="199">
        <f>IF(N253="sníž. přenesená",J253,0)</f>
        <v>0</v>
      </c>
      <c r="BI253" s="199">
        <f>IF(N253="nulová",J253,0)</f>
        <v>0</v>
      </c>
      <c r="BJ253" s="18" t="s">
        <v>79</v>
      </c>
      <c r="BK253" s="199">
        <f>ROUND(I253*H253,2)</f>
        <v>0</v>
      </c>
      <c r="BL253" s="18" t="s">
        <v>532</v>
      </c>
      <c r="BM253" s="198" t="s">
        <v>1526</v>
      </c>
    </row>
    <row r="254" spans="2:47" s="1" customFormat="1" ht="19.5">
      <c r="B254" s="35"/>
      <c r="C254" s="36"/>
      <c r="D254" s="200" t="s">
        <v>309</v>
      </c>
      <c r="E254" s="36"/>
      <c r="F254" s="201" t="s">
        <v>1527</v>
      </c>
      <c r="G254" s="36"/>
      <c r="H254" s="36"/>
      <c r="I254" s="117"/>
      <c r="J254" s="36"/>
      <c r="K254" s="36"/>
      <c r="L254" s="39"/>
      <c r="M254" s="202"/>
      <c r="N254" s="64"/>
      <c r="O254" s="64"/>
      <c r="P254" s="64"/>
      <c r="Q254" s="64"/>
      <c r="R254" s="64"/>
      <c r="S254" s="64"/>
      <c r="T254" s="65"/>
      <c r="AT254" s="18" t="s">
        <v>309</v>
      </c>
      <c r="AU254" s="18" t="s">
        <v>81</v>
      </c>
    </row>
    <row r="255" spans="2:65" s="1" customFormat="1" ht="16.5" customHeight="1">
      <c r="B255" s="35"/>
      <c r="C255" s="187" t="s">
        <v>606</v>
      </c>
      <c r="D255" s="187" t="s">
        <v>170</v>
      </c>
      <c r="E255" s="188" t="s">
        <v>606</v>
      </c>
      <c r="F255" s="189" t="s">
        <v>1528</v>
      </c>
      <c r="G255" s="190" t="s">
        <v>307</v>
      </c>
      <c r="H255" s="191">
        <v>10</v>
      </c>
      <c r="I255" s="192"/>
      <c r="J255" s="193">
        <f>ROUND(I255*H255,2)</f>
        <v>0</v>
      </c>
      <c r="K255" s="189" t="s">
        <v>21</v>
      </c>
      <c r="L255" s="39"/>
      <c r="M255" s="194" t="s">
        <v>21</v>
      </c>
      <c r="N255" s="195" t="s">
        <v>44</v>
      </c>
      <c r="O255" s="64"/>
      <c r="P255" s="196">
        <f>O255*H255</f>
        <v>0</v>
      </c>
      <c r="Q255" s="196">
        <v>0</v>
      </c>
      <c r="R255" s="196">
        <f>Q255*H255</f>
        <v>0</v>
      </c>
      <c r="S255" s="196">
        <v>0</v>
      </c>
      <c r="T255" s="197">
        <f>S255*H255</f>
        <v>0</v>
      </c>
      <c r="AR255" s="198" t="s">
        <v>532</v>
      </c>
      <c r="AT255" s="198" t="s">
        <v>170</v>
      </c>
      <c r="AU255" s="198" t="s">
        <v>81</v>
      </c>
      <c r="AY255" s="18" t="s">
        <v>168</v>
      </c>
      <c r="BE255" s="199">
        <f>IF(N255="základní",J255,0)</f>
        <v>0</v>
      </c>
      <c r="BF255" s="199">
        <f>IF(N255="snížená",J255,0)</f>
        <v>0</v>
      </c>
      <c r="BG255" s="199">
        <f>IF(N255="zákl. přenesená",J255,0)</f>
        <v>0</v>
      </c>
      <c r="BH255" s="199">
        <f>IF(N255="sníž. přenesená",J255,0)</f>
        <v>0</v>
      </c>
      <c r="BI255" s="199">
        <f>IF(N255="nulová",J255,0)</f>
        <v>0</v>
      </c>
      <c r="BJ255" s="18" t="s">
        <v>79</v>
      </c>
      <c r="BK255" s="199">
        <f>ROUND(I255*H255,2)</f>
        <v>0</v>
      </c>
      <c r="BL255" s="18" t="s">
        <v>532</v>
      </c>
      <c r="BM255" s="198" t="s">
        <v>1529</v>
      </c>
    </row>
    <row r="256" spans="2:47" s="1" customFormat="1" ht="19.5">
      <c r="B256" s="35"/>
      <c r="C256" s="36"/>
      <c r="D256" s="200" t="s">
        <v>309</v>
      </c>
      <c r="E256" s="36"/>
      <c r="F256" s="201" t="s">
        <v>1437</v>
      </c>
      <c r="G256" s="36"/>
      <c r="H256" s="36"/>
      <c r="I256" s="117"/>
      <c r="J256" s="36"/>
      <c r="K256" s="36"/>
      <c r="L256" s="39"/>
      <c r="M256" s="202"/>
      <c r="N256" s="64"/>
      <c r="O256" s="64"/>
      <c r="P256" s="64"/>
      <c r="Q256" s="64"/>
      <c r="R256" s="64"/>
      <c r="S256" s="64"/>
      <c r="T256" s="65"/>
      <c r="AT256" s="18" t="s">
        <v>309</v>
      </c>
      <c r="AU256" s="18" t="s">
        <v>81</v>
      </c>
    </row>
    <row r="257" spans="2:65" s="1" customFormat="1" ht="16.5" customHeight="1">
      <c r="B257" s="35"/>
      <c r="C257" s="187" t="s">
        <v>613</v>
      </c>
      <c r="D257" s="187" t="s">
        <v>170</v>
      </c>
      <c r="E257" s="188" t="s">
        <v>613</v>
      </c>
      <c r="F257" s="189" t="s">
        <v>1530</v>
      </c>
      <c r="G257" s="190" t="s">
        <v>575</v>
      </c>
      <c r="H257" s="191">
        <v>1</v>
      </c>
      <c r="I257" s="192"/>
      <c r="J257" s="193">
        <f>ROUND(I257*H257,2)</f>
        <v>0</v>
      </c>
      <c r="K257" s="189" t="s">
        <v>21</v>
      </c>
      <c r="L257" s="39"/>
      <c r="M257" s="194" t="s">
        <v>21</v>
      </c>
      <c r="N257" s="195" t="s">
        <v>44</v>
      </c>
      <c r="O257" s="64"/>
      <c r="P257" s="196">
        <f>O257*H257</f>
        <v>0</v>
      </c>
      <c r="Q257" s="196">
        <v>0</v>
      </c>
      <c r="R257" s="196">
        <f>Q257*H257</f>
        <v>0</v>
      </c>
      <c r="S257" s="196">
        <v>0</v>
      </c>
      <c r="T257" s="197">
        <f>S257*H257</f>
        <v>0</v>
      </c>
      <c r="AR257" s="198" t="s">
        <v>532</v>
      </c>
      <c r="AT257" s="198" t="s">
        <v>170</v>
      </c>
      <c r="AU257" s="198" t="s">
        <v>81</v>
      </c>
      <c r="AY257" s="18" t="s">
        <v>168</v>
      </c>
      <c r="BE257" s="199">
        <f>IF(N257="základní",J257,0)</f>
        <v>0</v>
      </c>
      <c r="BF257" s="199">
        <f>IF(N257="snížená",J257,0)</f>
        <v>0</v>
      </c>
      <c r="BG257" s="199">
        <f>IF(N257="zákl. přenesená",J257,0)</f>
        <v>0</v>
      </c>
      <c r="BH257" s="199">
        <f>IF(N257="sníž. přenesená",J257,0)</f>
        <v>0</v>
      </c>
      <c r="BI257" s="199">
        <f>IF(N257="nulová",J257,0)</f>
        <v>0</v>
      </c>
      <c r="BJ257" s="18" t="s">
        <v>79</v>
      </c>
      <c r="BK257" s="199">
        <f>ROUND(I257*H257,2)</f>
        <v>0</v>
      </c>
      <c r="BL257" s="18" t="s">
        <v>532</v>
      </c>
      <c r="BM257" s="198" t="s">
        <v>1531</v>
      </c>
    </row>
    <row r="258" spans="2:47" s="1" customFormat="1" ht="19.5">
      <c r="B258" s="35"/>
      <c r="C258" s="36"/>
      <c r="D258" s="200" t="s">
        <v>309</v>
      </c>
      <c r="E258" s="36"/>
      <c r="F258" s="201" t="s">
        <v>1426</v>
      </c>
      <c r="G258" s="36"/>
      <c r="H258" s="36"/>
      <c r="I258" s="117"/>
      <c r="J258" s="36"/>
      <c r="K258" s="36"/>
      <c r="L258" s="39"/>
      <c r="M258" s="202"/>
      <c r="N258" s="64"/>
      <c r="O258" s="64"/>
      <c r="P258" s="64"/>
      <c r="Q258" s="64"/>
      <c r="R258" s="64"/>
      <c r="S258" s="64"/>
      <c r="T258" s="65"/>
      <c r="AT258" s="18" t="s">
        <v>309</v>
      </c>
      <c r="AU258" s="18" t="s">
        <v>81</v>
      </c>
    </row>
    <row r="259" spans="2:65" s="1" customFormat="1" ht="24" customHeight="1">
      <c r="B259" s="35"/>
      <c r="C259" s="187" t="s">
        <v>619</v>
      </c>
      <c r="D259" s="187" t="s">
        <v>170</v>
      </c>
      <c r="E259" s="188" t="s">
        <v>619</v>
      </c>
      <c r="F259" s="189" t="s">
        <v>1532</v>
      </c>
      <c r="G259" s="190" t="s">
        <v>575</v>
      </c>
      <c r="H259" s="191">
        <v>1</v>
      </c>
      <c r="I259" s="192"/>
      <c r="J259" s="193">
        <f>ROUND(I259*H259,2)</f>
        <v>0</v>
      </c>
      <c r="K259" s="189" t="s">
        <v>21</v>
      </c>
      <c r="L259" s="39"/>
      <c r="M259" s="194" t="s">
        <v>21</v>
      </c>
      <c r="N259" s="195" t="s">
        <v>44</v>
      </c>
      <c r="O259" s="64"/>
      <c r="P259" s="196">
        <f>O259*H259</f>
        <v>0</v>
      </c>
      <c r="Q259" s="196">
        <v>0</v>
      </c>
      <c r="R259" s="196">
        <f>Q259*H259</f>
        <v>0</v>
      </c>
      <c r="S259" s="196">
        <v>0</v>
      </c>
      <c r="T259" s="197">
        <f>S259*H259</f>
        <v>0</v>
      </c>
      <c r="AR259" s="198" t="s">
        <v>532</v>
      </c>
      <c r="AT259" s="198" t="s">
        <v>170</v>
      </c>
      <c r="AU259" s="198" t="s">
        <v>81</v>
      </c>
      <c r="AY259" s="18" t="s">
        <v>168</v>
      </c>
      <c r="BE259" s="199">
        <f>IF(N259="základní",J259,0)</f>
        <v>0</v>
      </c>
      <c r="BF259" s="199">
        <f>IF(N259="snížená",J259,0)</f>
        <v>0</v>
      </c>
      <c r="BG259" s="199">
        <f>IF(N259="zákl. přenesená",J259,0)</f>
        <v>0</v>
      </c>
      <c r="BH259" s="199">
        <f>IF(N259="sníž. přenesená",J259,0)</f>
        <v>0</v>
      </c>
      <c r="BI259" s="199">
        <f>IF(N259="nulová",J259,0)</f>
        <v>0</v>
      </c>
      <c r="BJ259" s="18" t="s">
        <v>79</v>
      </c>
      <c r="BK259" s="199">
        <f>ROUND(I259*H259,2)</f>
        <v>0</v>
      </c>
      <c r="BL259" s="18" t="s">
        <v>532</v>
      </c>
      <c r="BM259" s="198" t="s">
        <v>1533</v>
      </c>
    </row>
    <row r="260" spans="2:47" s="1" customFormat="1" ht="19.5">
      <c r="B260" s="35"/>
      <c r="C260" s="36"/>
      <c r="D260" s="200" t="s">
        <v>309</v>
      </c>
      <c r="E260" s="36"/>
      <c r="F260" s="201" t="s">
        <v>1426</v>
      </c>
      <c r="G260" s="36"/>
      <c r="H260" s="36"/>
      <c r="I260" s="117"/>
      <c r="J260" s="36"/>
      <c r="K260" s="36"/>
      <c r="L260" s="39"/>
      <c r="M260" s="202"/>
      <c r="N260" s="64"/>
      <c r="O260" s="64"/>
      <c r="P260" s="64"/>
      <c r="Q260" s="64"/>
      <c r="R260" s="64"/>
      <c r="S260" s="64"/>
      <c r="T260" s="65"/>
      <c r="AT260" s="18" t="s">
        <v>309</v>
      </c>
      <c r="AU260" s="18" t="s">
        <v>81</v>
      </c>
    </row>
    <row r="261" spans="2:65" s="1" customFormat="1" ht="16.5" customHeight="1">
      <c r="B261" s="35"/>
      <c r="C261" s="187" t="s">
        <v>625</v>
      </c>
      <c r="D261" s="187" t="s">
        <v>170</v>
      </c>
      <c r="E261" s="188" t="s">
        <v>625</v>
      </c>
      <c r="F261" s="189" t="s">
        <v>1534</v>
      </c>
      <c r="G261" s="190" t="s">
        <v>307</v>
      </c>
      <c r="H261" s="191">
        <v>12</v>
      </c>
      <c r="I261" s="192"/>
      <c r="J261" s="193">
        <f>ROUND(I261*H261,2)</f>
        <v>0</v>
      </c>
      <c r="K261" s="189" t="s">
        <v>21</v>
      </c>
      <c r="L261" s="39"/>
      <c r="M261" s="194" t="s">
        <v>21</v>
      </c>
      <c r="N261" s="195" t="s">
        <v>44</v>
      </c>
      <c r="O261" s="64"/>
      <c r="P261" s="196">
        <f>O261*H261</f>
        <v>0</v>
      </c>
      <c r="Q261" s="196">
        <v>0</v>
      </c>
      <c r="R261" s="196">
        <f>Q261*H261</f>
        <v>0</v>
      </c>
      <c r="S261" s="196">
        <v>0</v>
      </c>
      <c r="T261" s="197">
        <f>S261*H261</f>
        <v>0</v>
      </c>
      <c r="AR261" s="198" t="s">
        <v>532</v>
      </c>
      <c r="AT261" s="198" t="s">
        <v>170</v>
      </c>
      <c r="AU261" s="198" t="s">
        <v>81</v>
      </c>
      <c r="AY261" s="18" t="s">
        <v>168</v>
      </c>
      <c r="BE261" s="199">
        <f>IF(N261="základní",J261,0)</f>
        <v>0</v>
      </c>
      <c r="BF261" s="199">
        <f>IF(N261="snížená",J261,0)</f>
        <v>0</v>
      </c>
      <c r="BG261" s="199">
        <f>IF(N261="zákl. přenesená",J261,0)</f>
        <v>0</v>
      </c>
      <c r="BH261" s="199">
        <f>IF(N261="sníž. přenesená",J261,0)</f>
        <v>0</v>
      </c>
      <c r="BI261" s="199">
        <f>IF(N261="nulová",J261,0)</f>
        <v>0</v>
      </c>
      <c r="BJ261" s="18" t="s">
        <v>79</v>
      </c>
      <c r="BK261" s="199">
        <f>ROUND(I261*H261,2)</f>
        <v>0</v>
      </c>
      <c r="BL261" s="18" t="s">
        <v>532</v>
      </c>
      <c r="BM261" s="198" t="s">
        <v>1535</v>
      </c>
    </row>
    <row r="262" spans="2:47" s="1" customFormat="1" ht="19.5">
      <c r="B262" s="35"/>
      <c r="C262" s="36"/>
      <c r="D262" s="200" t="s">
        <v>309</v>
      </c>
      <c r="E262" s="36"/>
      <c r="F262" s="201" t="s">
        <v>1431</v>
      </c>
      <c r="G262" s="36"/>
      <c r="H262" s="36"/>
      <c r="I262" s="117"/>
      <c r="J262" s="36"/>
      <c r="K262" s="36"/>
      <c r="L262" s="39"/>
      <c r="M262" s="202"/>
      <c r="N262" s="64"/>
      <c r="O262" s="64"/>
      <c r="P262" s="64"/>
      <c r="Q262" s="64"/>
      <c r="R262" s="64"/>
      <c r="S262" s="64"/>
      <c r="T262" s="65"/>
      <c r="AT262" s="18" t="s">
        <v>309</v>
      </c>
      <c r="AU262" s="18" t="s">
        <v>81</v>
      </c>
    </row>
    <row r="263" spans="2:65" s="1" customFormat="1" ht="16.5" customHeight="1">
      <c r="B263" s="35"/>
      <c r="C263" s="187" t="s">
        <v>631</v>
      </c>
      <c r="D263" s="187" t="s">
        <v>170</v>
      </c>
      <c r="E263" s="188" t="s">
        <v>631</v>
      </c>
      <c r="F263" s="189" t="s">
        <v>1536</v>
      </c>
      <c r="G263" s="190" t="s">
        <v>307</v>
      </c>
      <c r="H263" s="191">
        <v>4</v>
      </c>
      <c r="I263" s="192"/>
      <c r="J263" s="193">
        <f>ROUND(I263*H263,2)</f>
        <v>0</v>
      </c>
      <c r="K263" s="189" t="s">
        <v>21</v>
      </c>
      <c r="L263" s="39"/>
      <c r="M263" s="194" t="s">
        <v>21</v>
      </c>
      <c r="N263" s="195" t="s">
        <v>44</v>
      </c>
      <c r="O263" s="64"/>
      <c r="P263" s="196">
        <f>O263*H263</f>
        <v>0</v>
      </c>
      <c r="Q263" s="196">
        <v>0</v>
      </c>
      <c r="R263" s="196">
        <f>Q263*H263</f>
        <v>0</v>
      </c>
      <c r="S263" s="196">
        <v>0</v>
      </c>
      <c r="T263" s="197">
        <f>S263*H263</f>
        <v>0</v>
      </c>
      <c r="AR263" s="198" t="s">
        <v>532</v>
      </c>
      <c r="AT263" s="198" t="s">
        <v>170</v>
      </c>
      <c r="AU263" s="198" t="s">
        <v>81</v>
      </c>
      <c r="AY263" s="18" t="s">
        <v>168</v>
      </c>
      <c r="BE263" s="199">
        <f>IF(N263="základní",J263,0)</f>
        <v>0</v>
      </c>
      <c r="BF263" s="199">
        <f>IF(N263="snížená",J263,0)</f>
        <v>0</v>
      </c>
      <c r="BG263" s="199">
        <f>IF(N263="zákl. přenesená",J263,0)</f>
        <v>0</v>
      </c>
      <c r="BH263" s="199">
        <f>IF(N263="sníž. přenesená",J263,0)</f>
        <v>0</v>
      </c>
      <c r="BI263" s="199">
        <f>IF(N263="nulová",J263,0)</f>
        <v>0</v>
      </c>
      <c r="BJ263" s="18" t="s">
        <v>79</v>
      </c>
      <c r="BK263" s="199">
        <f>ROUND(I263*H263,2)</f>
        <v>0</v>
      </c>
      <c r="BL263" s="18" t="s">
        <v>532</v>
      </c>
      <c r="BM263" s="198" t="s">
        <v>1537</v>
      </c>
    </row>
    <row r="264" spans="2:47" s="1" customFormat="1" ht="19.5">
      <c r="B264" s="35"/>
      <c r="C264" s="36"/>
      <c r="D264" s="200" t="s">
        <v>309</v>
      </c>
      <c r="E264" s="36"/>
      <c r="F264" s="201" t="s">
        <v>1433</v>
      </c>
      <c r="G264" s="36"/>
      <c r="H264" s="36"/>
      <c r="I264" s="117"/>
      <c r="J264" s="36"/>
      <c r="K264" s="36"/>
      <c r="L264" s="39"/>
      <c r="M264" s="202"/>
      <c r="N264" s="64"/>
      <c r="O264" s="64"/>
      <c r="P264" s="64"/>
      <c r="Q264" s="64"/>
      <c r="R264" s="64"/>
      <c r="S264" s="64"/>
      <c r="T264" s="65"/>
      <c r="AT264" s="18" t="s">
        <v>309</v>
      </c>
      <c r="AU264" s="18" t="s">
        <v>81</v>
      </c>
    </row>
    <row r="265" spans="2:65" s="1" customFormat="1" ht="16.5" customHeight="1">
      <c r="B265" s="35"/>
      <c r="C265" s="187" t="s">
        <v>639</v>
      </c>
      <c r="D265" s="187" t="s">
        <v>170</v>
      </c>
      <c r="E265" s="188" t="s">
        <v>639</v>
      </c>
      <c r="F265" s="189" t="s">
        <v>1538</v>
      </c>
      <c r="G265" s="190" t="s">
        <v>302</v>
      </c>
      <c r="H265" s="191">
        <v>20</v>
      </c>
      <c r="I265" s="192"/>
      <c r="J265" s="193">
        <f>ROUND(I265*H265,2)</f>
        <v>0</v>
      </c>
      <c r="K265" s="189" t="s">
        <v>21</v>
      </c>
      <c r="L265" s="39"/>
      <c r="M265" s="194" t="s">
        <v>21</v>
      </c>
      <c r="N265" s="195" t="s">
        <v>44</v>
      </c>
      <c r="O265" s="64"/>
      <c r="P265" s="196">
        <f>O265*H265</f>
        <v>0</v>
      </c>
      <c r="Q265" s="196">
        <v>0</v>
      </c>
      <c r="R265" s="196">
        <f>Q265*H265</f>
        <v>0</v>
      </c>
      <c r="S265" s="196">
        <v>0</v>
      </c>
      <c r="T265" s="197">
        <f>S265*H265</f>
        <v>0</v>
      </c>
      <c r="AR265" s="198" t="s">
        <v>532</v>
      </c>
      <c r="AT265" s="198" t="s">
        <v>170</v>
      </c>
      <c r="AU265" s="198" t="s">
        <v>81</v>
      </c>
      <c r="AY265" s="18" t="s">
        <v>168</v>
      </c>
      <c r="BE265" s="199">
        <f>IF(N265="základní",J265,0)</f>
        <v>0</v>
      </c>
      <c r="BF265" s="199">
        <f>IF(N265="snížená",J265,0)</f>
        <v>0</v>
      </c>
      <c r="BG265" s="199">
        <f>IF(N265="zákl. přenesená",J265,0)</f>
        <v>0</v>
      </c>
      <c r="BH265" s="199">
        <f>IF(N265="sníž. přenesená",J265,0)</f>
        <v>0</v>
      </c>
      <c r="BI265" s="199">
        <f>IF(N265="nulová",J265,0)</f>
        <v>0</v>
      </c>
      <c r="BJ265" s="18" t="s">
        <v>79</v>
      </c>
      <c r="BK265" s="199">
        <f>ROUND(I265*H265,2)</f>
        <v>0</v>
      </c>
      <c r="BL265" s="18" t="s">
        <v>532</v>
      </c>
      <c r="BM265" s="198" t="s">
        <v>1539</v>
      </c>
    </row>
    <row r="266" spans="2:47" s="1" customFormat="1" ht="19.5">
      <c r="B266" s="35"/>
      <c r="C266" s="36"/>
      <c r="D266" s="200" t="s">
        <v>309</v>
      </c>
      <c r="E266" s="36"/>
      <c r="F266" s="201" t="s">
        <v>1540</v>
      </c>
      <c r="G266" s="36"/>
      <c r="H266" s="36"/>
      <c r="I266" s="117"/>
      <c r="J266" s="36"/>
      <c r="K266" s="36"/>
      <c r="L266" s="39"/>
      <c r="M266" s="260"/>
      <c r="N266" s="261"/>
      <c r="O266" s="261"/>
      <c r="P266" s="261"/>
      <c r="Q266" s="261"/>
      <c r="R266" s="261"/>
      <c r="S266" s="261"/>
      <c r="T266" s="262"/>
      <c r="AT266" s="18" t="s">
        <v>309</v>
      </c>
      <c r="AU266" s="18" t="s">
        <v>81</v>
      </c>
    </row>
    <row r="267" spans="2:12" s="1" customFormat="1" ht="6.95" customHeight="1">
      <c r="B267" s="47"/>
      <c r="C267" s="48"/>
      <c r="D267" s="48"/>
      <c r="E267" s="48"/>
      <c r="F267" s="48"/>
      <c r="G267" s="48"/>
      <c r="H267" s="48"/>
      <c r="I267" s="139"/>
      <c r="J267" s="48"/>
      <c r="K267" s="48"/>
      <c r="L267" s="39"/>
    </row>
  </sheetData>
  <sheetProtection algorithmName="SHA-512" hashValue="717h30NZPqYK5SB49DP5PI+ZwrTuosgvGWO6DgSNFE4WoSKmzlIFA9y1q+qUeXr3RT9lGbEF62V+msA5cvbX5Q==" saltValue="DYn60vKHAhjzGWmZJhL7/9j+blGlBOJZmbwsF/QKxYjzr1gvmRQ4khfI3AiwlVJFj3leYFj2GMsUJqVrgvWAMw==" spinCount="100000" sheet="1" objects="1" scenarios="1" formatColumns="0" formatRows="0" autoFilter="0"/>
  <autoFilter ref="C108:K266"/>
  <mergeCells count="15">
    <mergeCell ref="E95:H95"/>
    <mergeCell ref="E99:H99"/>
    <mergeCell ref="E97:H97"/>
    <mergeCell ref="E101:H101"/>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7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0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77"/>
      <c r="M2" s="377"/>
      <c r="N2" s="377"/>
      <c r="O2" s="377"/>
      <c r="P2" s="377"/>
      <c r="Q2" s="377"/>
      <c r="R2" s="377"/>
      <c r="S2" s="377"/>
      <c r="T2" s="377"/>
      <c r="U2" s="377"/>
      <c r="V2" s="377"/>
      <c r="AT2" s="18" t="s">
        <v>105</v>
      </c>
    </row>
    <row r="3" spans="2:46" ht="6.95" customHeight="1">
      <c r="B3" s="110"/>
      <c r="C3" s="111"/>
      <c r="D3" s="111"/>
      <c r="E3" s="111"/>
      <c r="F3" s="111"/>
      <c r="G3" s="111"/>
      <c r="H3" s="111"/>
      <c r="I3" s="112"/>
      <c r="J3" s="111"/>
      <c r="K3" s="111"/>
      <c r="L3" s="21"/>
      <c r="AT3" s="18" t="s">
        <v>81</v>
      </c>
    </row>
    <row r="4" spans="2:46" ht="24.95" customHeight="1">
      <c r="B4" s="21"/>
      <c r="D4" s="113" t="s">
        <v>123</v>
      </c>
      <c r="L4" s="21"/>
      <c r="M4" s="114" t="s">
        <v>10</v>
      </c>
      <c r="AT4" s="18" t="s">
        <v>4</v>
      </c>
    </row>
    <row r="5" spans="2:12" ht="6.95" customHeight="1">
      <c r="B5" s="21"/>
      <c r="L5" s="21"/>
    </row>
    <row r="6" spans="2:12" ht="12" customHeight="1">
      <c r="B6" s="21"/>
      <c r="D6" s="115" t="s">
        <v>16</v>
      </c>
      <c r="L6" s="21"/>
    </row>
    <row r="7" spans="2:12" ht="16.5" customHeight="1">
      <c r="B7" s="21"/>
      <c r="E7" s="395" t="str">
        <f>'Rekapitulace stavby'!K6</f>
        <v>Aula UPOL FTK,Tř.Míru 117,Olomouc</v>
      </c>
      <c r="F7" s="396"/>
      <c r="G7" s="396"/>
      <c r="H7" s="396"/>
      <c r="L7" s="21"/>
    </row>
    <row r="8" spans="2:12" ht="12.75">
      <c r="B8" s="21"/>
      <c r="D8" s="115" t="s">
        <v>124</v>
      </c>
      <c r="L8" s="21"/>
    </row>
    <row r="9" spans="2:12" ht="16.5" customHeight="1">
      <c r="B9" s="21"/>
      <c r="E9" s="395" t="s">
        <v>125</v>
      </c>
      <c r="F9" s="377"/>
      <c r="G9" s="377"/>
      <c r="H9" s="377"/>
      <c r="L9" s="21"/>
    </row>
    <row r="10" spans="2:12" ht="12" customHeight="1">
      <c r="B10" s="21"/>
      <c r="D10" s="115" t="s">
        <v>126</v>
      </c>
      <c r="L10" s="21"/>
    </row>
    <row r="11" spans="2:12" s="1" customFormat="1" ht="16.5" customHeight="1">
      <c r="B11" s="39"/>
      <c r="E11" s="397" t="s">
        <v>1263</v>
      </c>
      <c r="F11" s="398"/>
      <c r="G11" s="398"/>
      <c r="H11" s="398"/>
      <c r="I11" s="117"/>
      <c r="L11" s="39"/>
    </row>
    <row r="12" spans="2:12" s="1" customFormat="1" ht="12" customHeight="1">
      <c r="B12" s="39"/>
      <c r="D12" s="115" t="s">
        <v>128</v>
      </c>
      <c r="I12" s="117"/>
      <c r="L12" s="39"/>
    </row>
    <row r="13" spans="2:12" s="1" customFormat="1" ht="36.95" customHeight="1">
      <c r="B13" s="39"/>
      <c r="E13" s="399" t="s">
        <v>1541</v>
      </c>
      <c r="F13" s="398"/>
      <c r="G13" s="398"/>
      <c r="H13" s="398"/>
      <c r="I13" s="117"/>
      <c r="L13" s="39"/>
    </row>
    <row r="14" spans="2:12" s="1" customFormat="1" ht="12">
      <c r="B14" s="39"/>
      <c r="I14" s="117"/>
      <c r="L14" s="39"/>
    </row>
    <row r="15" spans="2:12" s="1" customFormat="1" ht="12" customHeight="1">
      <c r="B15" s="39"/>
      <c r="D15" s="115" t="s">
        <v>18</v>
      </c>
      <c r="F15" s="102" t="s">
        <v>19</v>
      </c>
      <c r="I15" s="118" t="s">
        <v>20</v>
      </c>
      <c r="J15" s="102" t="s">
        <v>21</v>
      </c>
      <c r="L15" s="39"/>
    </row>
    <row r="16" spans="2:12" s="1" customFormat="1" ht="12" customHeight="1">
      <c r="B16" s="39"/>
      <c r="D16" s="115" t="s">
        <v>22</v>
      </c>
      <c r="F16" s="102" t="s">
        <v>23</v>
      </c>
      <c r="I16" s="118" t="s">
        <v>24</v>
      </c>
      <c r="J16" s="119" t="str">
        <f>'Rekapitulace stavby'!AN8</f>
        <v>1. 4. 2019</v>
      </c>
      <c r="L16" s="39"/>
    </row>
    <row r="17" spans="2:12" s="1" customFormat="1" ht="10.9" customHeight="1">
      <c r="B17" s="39"/>
      <c r="I17" s="117"/>
      <c r="L17" s="39"/>
    </row>
    <row r="18" spans="2:12" s="1" customFormat="1" ht="12" customHeight="1">
      <c r="B18" s="39"/>
      <c r="D18" s="115" t="s">
        <v>26</v>
      </c>
      <c r="I18" s="118" t="s">
        <v>27</v>
      </c>
      <c r="J18" s="102" t="s">
        <v>21</v>
      </c>
      <c r="L18" s="39"/>
    </row>
    <row r="19" spans="2:12" s="1" customFormat="1" ht="18" customHeight="1">
      <c r="B19" s="39"/>
      <c r="E19" s="102" t="s">
        <v>28</v>
      </c>
      <c r="I19" s="118" t="s">
        <v>29</v>
      </c>
      <c r="J19" s="102" t="s">
        <v>21</v>
      </c>
      <c r="L19" s="39"/>
    </row>
    <row r="20" spans="2:12" s="1" customFormat="1" ht="6.95" customHeight="1">
      <c r="B20" s="39"/>
      <c r="I20" s="117"/>
      <c r="L20" s="39"/>
    </row>
    <row r="21" spans="2:12" s="1" customFormat="1" ht="12" customHeight="1">
      <c r="B21" s="39"/>
      <c r="D21" s="115" t="s">
        <v>30</v>
      </c>
      <c r="I21" s="118" t="s">
        <v>27</v>
      </c>
      <c r="J21" s="31" t="str">
        <f>'Rekapitulace stavby'!AN13</f>
        <v>Vyplň údaj</v>
      </c>
      <c r="L21" s="39"/>
    </row>
    <row r="22" spans="2:12" s="1" customFormat="1" ht="18" customHeight="1">
      <c r="B22" s="39"/>
      <c r="E22" s="400" t="str">
        <f>'Rekapitulace stavby'!E14</f>
        <v>Vyplň údaj</v>
      </c>
      <c r="F22" s="401"/>
      <c r="G22" s="401"/>
      <c r="H22" s="401"/>
      <c r="I22" s="118" t="s">
        <v>29</v>
      </c>
      <c r="J22" s="31" t="str">
        <f>'Rekapitulace stavby'!AN14</f>
        <v>Vyplň údaj</v>
      </c>
      <c r="L22" s="39"/>
    </row>
    <row r="23" spans="2:12" s="1" customFormat="1" ht="6.95" customHeight="1">
      <c r="B23" s="39"/>
      <c r="I23" s="117"/>
      <c r="L23" s="39"/>
    </row>
    <row r="24" spans="2:12" s="1" customFormat="1" ht="12" customHeight="1">
      <c r="B24" s="39"/>
      <c r="D24" s="115" t="s">
        <v>32</v>
      </c>
      <c r="I24" s="118" t="s">
        <v>27</v>
      </c>
      <c r="J24" s="102" t="s">
        <v>21</v>
      </c>
      <c r="L24" s="39"/>
    </row>
    <row r="25" spans="2:12" s="1" customFormat="1" ht="18" customHeight="1">
      <c r="B25" s="39"/>
      <c r="E25" s="102" t="s">
        <v>33</v>
      </c>
      <c r="I25" s="118" t="s">
        <v>29</v>
      </c>
      <c r="J25" s="102" t="s">
        <v>21</v>
      </c>
      <c r="L25" s="39"/>
    </row>
    <row r="26" spans="2:12" s="1" customFormat="1" ht="6.95" customHeight="1">
      <c r="B26" s="39"/>
      <c r="I26" s="117"/>
      <c r="L26" s="39"/>
    </row>
    <row r="27" spans="2:12" s="1" customFormat="1" ht="12" customHeight="1">
      <c r="B27" s="39"/>
      <c r="D27" s="115" t="s">
        <v>35</v>
      </c>
      <c r="I27" s="118" t="s">
        <v>27</v>
      </c>
      <c r="J27" s="102" t="s">
        <v>21</v>
      </c>
      <c r="L27" s="39"/>
    </row>
    <row r="28" spans="2:12" s="1" customFormat="1" ht="18" customHeight="1">
      <c r="B28" s="39"/>
      <c r="E28" s="102" t="s">
        <v>1542</v>
      </c>
      <c r="I28" s="118" t="s">
        <v>29</v>
      </c>
      <c r="J28" s="102" t="s">
        <v>21</v>
      </c>
      <c r="L28" s="39"/>
    </row>
    <row r="29" spans="2:12" s="1" customFormat="1" ht="6.95" customHeight="1">
      <c r="B29" s="39"/>
      <c r="I29" s="117"/>
      <c r="L29" s="39"/>
    </row>
    <row r="30" spans="2:12" s="1" customFormat="1" ht="12" customHeight="1">
      <c r="B30" s="39"/>
      <c r="D30" s="115" t="s">
        <v>37</v>
      </c>
      <c r="I30" s="117"/>
      <c r="L30" s="39"/>
    </row>
    <row r="31" spans="2:12" s="7" customFormat="1" ht="344.25" customHeight="1">
      <c r="B31" s="120"/>
      <c r="E31" s="394" t="s">
        <v>1543</v>
      </c>
      <c r="F31" s="394"/>
      <c r="G31" s="394"/>
      <c r="H31" s="394"/>
      <c r="I31" s="121"/>
      <c r="L31" s="120"/>
    </row>
    <row r="32" spans="2:12" s="1" customFormat="1" ht="6.95" customHeight="1">
      <c r="B32" s="39"/>
      <c r="I32" s="117"/>
      <c r="L32" s="39"/>
    </row>
    <row r="33" spans="2:12" s="1" customFormat="1" ht="6.95" customHeight="1">
      <c r="B33" s="39"/>
      <c r="D33" s="60"/>
      <c r="E33" s="60"/>
      <c r="F33" s="60"/>
      <c r="G33" s="60"/>
      <c r="H33" s="60"/>
      <c r="I33" s="122"/>
      <c r="J33" s="60"/>
      <c r="K33" s="60"/>
      <c r="L33" s="39"/>
    </row>
    <row r="34" spans="2:12" s="1" customFormat="1" ht="25.35" customHeight="1">
      <c r="B34" s="39"/>
      <c r="D34" s="123" t="s">
        <v>39</v>
      </c>
      <c r="I34" s="117"/>
      <c r="J34" s="124">
        <f>ROUND(J104,2)</f>
        <v>0</v>
      </c>
      <c r="L34" s="39"/>
    </row>
    <row r="35" spans="2:12" s="1" customFormat="1" ht="6.95" customHeight="1">
      <c r="B35" s="39"/>
      <c r="D35" s="60"/>
      <c r="E35" s="60"/>
      <c r="F35" s="60"/>
      <c r="G35" s="60"/>
      <c r="H35" s="60"/>
      <c r="I35" s="122"/>
      <c r="J35" s="60"/>
      <c r="K35" s="60"/>
      <c r="L35" s="39"/>
    </row>
    <row r="36" spans="2:12" s="1" customFormat="1" ht="14.45" customHeight="1">
      <c r="B36" s="39"/>
      <c r="F36" s="125" t="s">
        <v>41</v>
      </c>
      <c r="I36" s="126" t="s">
        <v>40</v>
      </c>
      <c r="J36" s="125" t="s">
        <v>42</v>
      </c>
      <c r="L36" s="39"/>
    </row>
    <row r="37" spans="2:12" s="1" customFormat="1" ht="14.45" customHeight="1">
      <c r="B37" s="39"/>
      <c r="D37" s="116" t="s">
        <v>43</v>
      </c>
      <c r="E37" s="115" t="s">
        <v>44</v>
      </c>
      <c r="F37" s="127">
        <f>ROUND((SUM(BE104:BE177)),2)</f>
        <v>0</v>
      </c>
      <c r="I37" s="128">
        <v>0.21</v>
      </c>
      <c r="J37" s="127">
        <f>ROUND(((SUM(BE104:BE177))*I37),2)</f>
        <v>0</v>
      </c>
      <c r="L37" s="39"/>
    </row>
    <row r="38" spans="2:12" s="1" customFormat="1" ht="14.45" customHeight="1">
      <c r="B38" s="39"/>
      <c r="E38" s="115" t="s">
        <v>45</v>
      </c>
      <c r="F38" s="127">
        <f>ROUND((SUM(BF104:BF177)),2)</f>
        <v>0</v>
      </c>
      <c r="I38" s="128">
        <v>0.15</v>
      </c>
      <c r="J38" s="127">
        <f>ROUND(((SUM(BF104:BF177))*I38),2)</f>
        <v>0</v>
      </c>
      <c r="L38" s="39"/>
    </row>
    <row r="39" spans="2:12" s="1" customFormat="1" ht="14.45" customHeight="1" hidden="1">
      <c r="B39" s="39"/>
      <c r="E39" s="115" t="s">
        <v>46</v>
      </c>
      <c r="F39" s="127">
        <f>ROUND((SUM(BG104:BG177)),2)</f>
        <v>0</v>
      </c>
      <c r="I39" s="128">
        <v>0.21</v>
      </c>
      <c r="J39" s="127">
        <f>0</f>
        <v>0</v>
      </c>
      <c r="L39" s="39"/>
    </row>
    <row r="40" spans="2:12" s="1" customFormat="1" ht="14.45" customHeight="1" hidden="1">
      <c r="B40" s="39"/>
      <c r="E40" s="115" t="s">
        <v>47</v>
      </c>
      <c r="F40" s="127">
        <f>ROUND((SUM(BH104:BH177)),2)</f>
        <v>0</v>
      </c>
      <c r="I40" s="128">
        <v>0.15</v>
      </c>
      <c r="J40" s="127">
        <f>0</f>
        <v>0</v>
      </c>
      <c r="L40" s="39"/>
    </row>
    <row r="41" spans="2:12" s="1" customFormat="1" ht="14.45" customHeight="1" hidden="1">
      <c r="B41" s="39"/>
      <c r="E41" s="115" t="s">
        <v>48</v>
      </c>
      <c r="F41" s="127">
        <f>ROUND((SUM(BI104:BI177)),2)</f>
        <v>0</v>
      </c>
      <c r="I41" s="128">
        <v>0</v>
      </c>
      <c r="J41" s="127">
        <f>0</f>
        <v>0</v>
      </c>
      <c r="L41" s="39"/>
    </row>
    <row r="42" spans="2:12" s="1" customFormat="1" ht="6.95" customHeight="1">
      <c r="B42" s="39"/>
      <c r="I42" s="117"/>
      <c r="L42" s="39"/>
    </row>
    <row r="43" spans="2:12" s="1" customFormat="1" ht="25.35" customHeight="1">
      <c r="B43" s="39"/>
      <c r="C43" s="129"/>
      <c r="D43" s="130" t="s">
        <v>49</v>
      </c>
      <c r="E43" s="131"/>
      <c r="F43" s="131"/>
      <c r="G43" s="132" t="s">
        <v>50</v>
      </c>
      <c r="H43" s="133" t="s">
        <v>51</v>
      </c>
      <c r="I43" s="134"/>
      <c r="J43" s="135">
        <f>SUM(J34:J41)</f>
        <v>0</v>
      </c>
      <c r="K43" s="136"/>
      <c r="L43" s="39"/>
    </row>
    <row r="44" spans="2:12" s="1" customFormat="1" ht="14.45" customHeight="1">
      <c r="B44" s="137"/>
      <c r="C44" s="138"/>
      <c r="D44" s="138"/>
      <c r="E44" s="138"/>
      <c r="F44" s="138"/>
      <c r="G44" s="138"/>
      <c r="H44" s="138"/>
      <c r="I44" s="139"/>
      <c r="J44" s="138"/>
      <c r="K44" s="138"/>
      <c r="L44" s="39"/>
    </row>
    <row r="48" spans="2:12" s="1" customFormat="1" ht="6.95" customHeight="1">
      <c r="B48" s="140"/>
      <c r="C48" s="141"/>
      <c r="D48" s="141"/>
      <c r="E48" s="141"/>
      <c r="F48" s="141"/>
      <c r="G48" s="141"/>
      <c r="H48" s="141"/>
      <c r="I48" s="142"/>
      <c r="J48" s="141"/>
      <c r="K48" s="141"/>
      <c r="L48" s="39"/>
    </row>
    <row r="49" spans="2:12" s="1" customFormat="1" ht="24.95" customHeight="1">
      <c r="B49" s="35"/>
      <c r="C49" s="24" t="s">
        <v>131</v>
      </c>
      <c r="D49" s="36"/>
      <c r="E49" s="36"/>
      <c r="F49" s="36"/>
      <c r="G49" s="36"/>
      <c r="H49" s="36"/>
      <c r="I49" s="117"/>
      <c r="J49" s="36"/>
      <c r="K49" s="36"/>
      <c r="L49" s="39"/>
    </row>
    <row r="50" spans="2:12" s="1" customFormat="1" ht="6.95" customHeight="1">
      <c r="B50" s="35"/>
      <c r="C50" s="36"/>
      <c r="D50" s="36"/>
      <c r="E50" s="36"/>
      <c r="F50" s="36"/>
      <c r="G50" s="36"/>
      <c r="H50" s="36"/>
      <c r="I50" s="117"/>
      <c r="J50" s="36"/>
      <c r="K50" s="36"/>
      <c r="L50" s="39"/>
    </row>
    <row r="51" spans="2:12" s="1" customFormat="1" ht="12" customHeight="1">
      <c r="B51" s="35"/>
      <c r="C51" s="30" t="s">
        <v>16</v>
      </c>
      <c r="D51" s="36"/>
      <c r="E51" s="36"/>
      <c r="F51" s="36"/>
      <c r="G51" s="36"/>
      <c r="H51" s="36"/>
      <c r="I51" s="117"/>
      <c r="J51" s="36"/>
      <c r="K51" s="36"/>
      <c r="L51" s="39"/>
    </row>
    <row r="52" spans="2:12" s="1" customFormat="1" ht="16.5" customHeight="1">
      <c r="B52" s="35"/>
      <c r="C52" s="36"/>
      <c r="D52" s="36"/>
      <c r="E52" s="390" t="str">
        <f>E7</f>
        <v>Aula UPOL FTK,Tř.Míru 117,Olomouc</v>
      </c>
      <c r="F52" s="391"/>
      <c r="G52" s="391"/>
      <c r="H52" s="391"/>
      <c r="I52" s="117"/>
      <c r="J52" s="36"/>
      <c r="K52" s="36"/>
      <c r="L52" s="39"/>
    </row>
    <row r="53" spans="2:12" ht="12" customHeight="1">
      <c r="B53" s="22"/>
      <c r="C53" s="30" t="s">
        <v>124</v>
      </c>
      <c r="D53" s="23"/>
      <c r="E53" s="23"/>
      <c r="F53" s="23"/>
      <c r="G53" s="23"/>
      <c r="H53" s="23"/>
      <c r="J53" s="23"/>
      <c r="K53" s="23"/>
      <c r="L53" s="21"/>
    </row>
    <row r="54" spans="2:12" ht="16.5" customHeight="1">
      <c r="B54" s="22"/>
      <c r="C54" s="23"/>
      <c r="D54" s="23"/>
      <c r="E54" s="390" t="s">
        <v>125</v>
      </c>
      <c r="F54" s="379"/>
      <c r="G54" s="379"/>
      <c r="H54" s="379"/>
      <c r="J54" s="23"/>
      <c r="K54" s="23"/>
      <c r="L54" s="21"/>
    </row>
    <row r="55" spans="2:12" ht="12" customHeight="1">
      <c r="B55" s="22"/>
      <c r="C55" s="30" t="s">
        <v>126</v>
      </c>
      <c r="D55" s="23"/>
      <c r="E55" s="23"/>
      <c r="F55" s="23"/>
      <c r="G55" s="23"/>
      <c r="H55" s="23"/>
      <c r="J55" s="23"/>
      <c r="K55" s="23"/>
      <c r="L55" s="21"/>
    </row>
    <row r="56" spans="2:12" s="1" customFormat="1" ht="16.5" customHeight="1">
      <c r="B56" s="35"/>
      <c r="C56" s="36"/>
      <c r="D56" s="36"/>
      <c r="E56" s="392" t="s">
        <v>1263</v>
      </c>
      <c r="F56" s="393"/>
      <c r="G56" s="393"/>
      <c r="H56" s="393"/>
      <c r="I56" s="117"/>
      <c r="J56" s="36"/>
      <c r="K56" s="36"/>
      <c r="L56" s="39"/>
    </row>
    <row r="57" spans="2:12" s="1" customFormat="1" ht="12" customHeight="1">
      <c r="B57" s="35"/>
      <c r="C57" s="30" t="s">
        <v>128</v>
      </c>
      <c r="D57" s="36"/>
      <c r="E57" s="36"/>
      <c r="F57" s="36"/>
      <c r="G57" s="36"/>
      <c r="H57" s="36"/>
      <c r="I57" s="117"/>
      <c r="J57" s="36"/>
      <c r="K57" s="36"/>
      <c r="L57" s="39"/>
    </row>
    <row r="58" spans="2:12" s="1" customFormat="1" ht="16.5" customHeight="1">
      <c r="B58" s="35"/>
      <c r="C58" s="36"/>
      <c r="D58" s="36"/>
      <c r="E58" s="369" t="str">
        <f>E13</f>
        <v>2019/07-1-4-5 - D.1.4.5-Zařízení vzduchotechniky</v>
      </c>
      <c r="F58" s="393"/>
      <c r="G58" s="393"/>
      <c r="H58" s="393"/>
      <c r="I58" s="117"/>
      <c r="J58" s="36"/>
      <c r="K58" s="36"/>
      <c r="L58" s="39"/>
    </row>
    <row r="59" spans="2:12" s="1" customFormat="1" ht="6.95" customHeight="1">
      <c r="B59" s="35"/>
      <c r="C59" s="36"/>
      <c r="D59" s="36"/>
      <c r="E59" s="36"/>
      <c r="F59" s="36"/>
      <c r="G59" s="36"/>
      <c r="H59" s="36"/>
      <c r="I59" s="117"/>
      <c r="J59" s="36"/>
      <c r="K59" s="36"/>
      <c r="L59" s="39"/>
    </row>
    <row r="60" spans="2:12" s="1" customFormat="1" ht="12" customHeight="1">
      <c r="B60" s="35"/>
      <c r="C60" s="30" t="s">
        <v>22</v>
      </c>
      <c r="D60" s="36"/>
      <c r="E60" s="36"/>
      <c r="F60" s="28" t="str">
        <f>F16</f>
        <v xml:space="preserve"> </v>
      </c>
      <c r="G60" s="36"/>
      <c r="H60" s="36"/>
      <c r="I60" s="118" t="s">
        <v>24</v>
      </c>
      <c r="J60" s="59" t="str">
        <f>IF(J16="","",J16)</f>
        <v>1. 4. 2019</v>
      </c>
      <c r="K60" s="36"/>
      <c r="L60" s="39"/>
    </row>
    <row r="61" spans="2:12" s="1" customFormat="1" ht="6.95" customHeight="1">
      <c r="B61" s="35"/>
      <c r="C61" s="36"/>
      <c r="D61" s="36"/>
      <c r="E61" s="36"/>
      <c r="F61" s="36"/>
      <c r="G61" s="36"/>
      <c r="H61" s="36"/>
      <c r="I61" s="117"/>
      <c r="J61" s="36"/>
      <c r="K61" s="36"/>
      <c r="L61" s="39"/>
    </row>
    <row r="62" spans="2:12" s="1" customFormat="1" ht="43.15" customHeight="1">
      <c r="B62" s="35"/>
      <c r="C62" s="30" t="s">
        <v>26</v>
      </c>
      <c r="D62" s="36"/>
      <c r="E62" s="36"/>
      <c r="F62" s="28" t="str">
        <f>E19</f>
        <v>UPOL</v>
      </c>
      <c r="G62" s="36"/>
      <c r="H62" s="36"/>
      <c r="I62" s="118" t="s">
        <v>32</v>
      </c>
      <c r="J62" s="33" t="str">
        <f>E25</f>
        <v>HEXAPLAN INTERNATIONAL spol. s r.o.</v>
      </c>
      <c r="K62" s="36"/>
      <c r="L62" s="39"/>
    </row>
    <row r="63" spans="2:12" s="1" customFormat="1" ht="15.2" customHeight="1">
      <c r="B63" s="35"/>
      <c r="C63" s="30" t="s">
        <v>30</v>
      </c>
      <c r="D63" s="36"/>
      <c r="E63" s="36"/>
      <c r="F63" s="28" t="str">
        <f>IF(E22="","",E22)</f>
        <v>Vyplň údaj</v>
      </c>
      <c r="G63" s="36"/>
      <c r="H63" s="36"/>
      <c r="I63" s="118" t="s">
        <v>35</v>
      </c>
      <c r="J63" s="33" t="str">
        <f>E28</f>
        <v>Ing.L.Válka</v>
      </c>
      <c r="K63" s="36"/>
      <c r="L63" s="39"/>
    </row>
    <row r="64" spans="2:12" s="1" customFormat="1" ht="10.35" customHeight="1">
      <c r="B64" s="35"/>
      <c r="C64" s="36"/>
      <c r="D64" s="36"/>
      <c r="E64" s="36"/>
      <c r="F64" s="36"/>
      <c r="G64" s="36"/>
      <c r="H64" s="36"/>
      <c r="I64" s="117"/>
      <c r="J64" s="36"/>
      <c r="K64" s="36"/>
      <c r="L64" s="39"/>
    </row>
    <row r="65" spans="2:12" s="1" customFormat="1" ht="29.25" customHeight="1">
      <c r="B65" s="35"/>
      <c r="C65" s="143" t="s">
        <v>132</v>
      </c>
      <c r="D65" s="144"/>
      <c r="E65" s="144"/>
      <c r="F65" s="144"/>
      <c r="G65" s="144"/>
      <c r="H65" s="144"/>
      <c r="I65" s="145"/>
      <c r="J65" s="146" t="s">
        <v>133</v>
      </c>
      <c r="K65" s="144"/>
      <c r="L65" s="39"/>
    </row>
    <row r="66" spans="2:12" s="1" customFormat="1" ht="10.35" customHeight="1">
      <c r="B66" s="35"/>
      <c r="C66" s="36"/>
      <c r="D66" s="36"/>
      <c r="E66" s="36"/>
      <c r="F66" s="36"/>
      <c r="G66" s="36"/>
      <c r="H66" s="36"/>
      <c r="I66" s="117"/>
      <c r="J66" s="36"/>
      <c r="K66" s="36"/>
      <c r="L66" s="39"/>
    </row>
    <row r="67" spans="2:47" s="1" customFormat="1" ht="22.9" customHeight="1">
      <c r="B67" s="35"/>
      <c r="C67" s="147" t="s">
        <v>71</v>
      </c>
      <c r="D67" s="36"/>
      <c r="E67" s="36"/>
      <c r="F67" s="36"/>
      <c r="G67" s="36"/>
      <c r="H67" s="36"/>
      <c r="I67" s="117"/>
      <c r="J67" s="77">
        <f>J104</f>
        <v>0</v>
      </c>
      <c r="K67" s="36"/>
      <c r="L67" s="39"/>
      <c r="AU67" s="18" t="s">
        <v>134</v>
      </c>
    </row>
    <row r="68" spans="2:12" s="8" customFormat="1" ht="24.95" customHeight="1">
      <c r="B68" s="148"/>
      <c r="C68" s="149"/>
      <c r="D68" s="150" t="s">
        <v>1544</v>
      </c>
      <c r="E68" s="151"/>
      <c r="F68" s="151"/>
      <c r="G68" s="151"/>
      <c r="H68" s="151"/>
      <c r="I68" s="152"/>
      <c r="J68" s="153">
        <f>J105</f>
        <v>0</v>
      </c>
      <c r="K68" s="149"/>
      <c r="L68" s="154"/>
    </row>
    <row r="69" spans="2:12" s="9" customFormat="1" ht="19.9" customHeight="1">
      <c r="B69" s="155"/>
      <c r="C69" s="96"/>
      <c r="D69" s="156" t="s">
        <v>1545</v>
      </c>
      <c r="E69" s="157"/>
      <c r="F69" s="157"/>
      <c r="G69" s="157"/>
      <c r="H69" s="157"/>
      <c r="I69" s="158"/>
      <c r="J69" s="159">
        <f>J106</f>
        <v>0</v>
      </c>
      <c r="K69" s="96"/>
      <c r="L69" s="160"/>
    </row>
    <row r="70" spans="2:12" s="9" customFormat="1" ht="19.9" customHeight="1">
      <c r="B70" s="155"/>
      <c r="C70" s="96"/>
      <c r="D70" s="156" t="s">
        <v>1546</v>
      </c>
      <c r="E70" s="157"/>
      <c r="F70" s="157"/>
      <c r="G70" s="157"/>
      <c r="H70" s="157"/>
      <c r="I70" s="158"/>
      <c r="J70" s="159">
        <f>J123</f>
        <v>0</v>
      </c>
      <c r="K70" s="96"/>
      <c r="L70" s="160"/>
    </row>
    <row r="71" spans="2:12" s="9" customFormat="1" ht="19.9" customHeight="1">
      <c r="B71" s="155"/>
      <c r="C71" s="96"/>
      <c r="D71" s="156" t="s">
        <v>1547</v>
      </c>
      <c r="E71" s="157"/>
      <c r="F71" s="157"/>
      <c r="G71" s="157"/>
      <c r="H71" s="157"/>
      <c r="I71" s="158"/>
      <c r="J71" s="159">
        <f>J125</f>
        <v>0</v>
      </c>
      <c r="K71" s="96"/>
      <c r="L71" s="160"/>
    </row>
    <row r="72" spans="2:12" s="9" customFormat="1" ht="19.9" customHeight="1">
      <c r="B72" s="155"/>
      <c r="C72" s="96"/>
      <c r="D72" s="156" t="s">
        <v>1548</v>
      </c>
      <c r="E72" s="157"/>
      <c r="F72" s="157"/>
      <c r="G72" s="157"/>
      <c r="H72" s="157"/>
      <c r="I72" s="158"/>
      <c r="J72" s="159">
        <f>J130</f>
        <v>0</v>
      </c>
      <c r="K72" s="96"/>
      <c r="L72" s="160"/>
    </row>
    <row r="73" spans="2:12" s="9" customFormat="1" ht="14.85" customHeight="1">
      <c r="B73" s="155"/>
      <c r="C73" s="96"/>
      <c r="D73" s="156" t="s">
        <v>1549</v>
      </c>
      <c r="E73" s="157"/>
      <c r="F73" s="157"/>
      <c r="G73" s="157"/>
      <c r="H73" s="157"/>
      <c r="I73" s="158"/>
      <c r="J73" s="159">
        <f>J131</f>
        <v>0</v>
      </c>
      <c r="K73" s="96"/>
      <c r="L73" s="160"/>
    </row>
    <row r="74" spans="2:12" s="9" customFormat="1" ht="14.85" customHeight="1">
      <c r="B74" s="155"/>
      <c r="C74" s="96"/>
      <c r="D74" s="156" t="s">
        <v>1550</v>
      </c>
      <c r="E74" s="157"/>
      <c r="F74" s="157"/>
      <c r="G74" s="157"/>
      <c r="H74" s="157"/>
      <c r="I74" s="158"/>
      <c r="J74" s="159">
        <f>J138</f>
        <v>0</v>
      </c>
      <c r="K74" s="96"/>
      <c r="L74" s="160"/>
    </row>
    <row r="75" spans="2:12" s="9" customFormat="1" ht="14.85" customHeight="1">
      <c r="B75" s="155"/>
      <c r="C75" s="96"/>
      <c r="D75" s="156" t="s">
        <v>1551</v>
      </c>
      <c r="E75" s="157"/>
      <c r="F75" s="157"/>
      <c r="G75" s="157"/>
      <c r="H75" s="157"/>
      <c r="I75" s="158"/>
      <c r="J75" s="159">
        <f>J141</f>
        <v>0</v>
      </c>
      <c r="K75" s="96"/>
      <c r="L75" s="160"/>
    </row>
    <row r="76" spans="2:12" s="9" customFormat="1" ht="14.85" customHeight="1">
      <c r="B76" s="155"/>
      <c r="C76" s="96"/>
      <c r="D76" s="156" t="s">
        <v>1552</v>
      </c>
      <c r="E76" s="157"/>
      <c r="F76" s="157"/>
      <c r="G76" s="157"/>
      <c r="H76" s="157"/>
      <c r="I76" s="158"/>
      <c r="J76" s="159">
        <f>J146</f>
        <v>0</v>
      </c>
      <c r="K76" s="96"/>
      <c r="L76" s="160"/>
    </row>
    <row r="77" spans="2:12" s="9" customFormat="1" ht="19.9" customHeight="1">
      <c r="B77" s="155"/>
      <c r="C77" s="96"/>
      <c r="D77" s="156" t="s">
        <v>1553</v>
      </c>
      <c r="E77" s="157"/>
      <c r="F77" s="157"/>
      <c r="G77" s="157"/>
      <c r="H77" s="157"/>
      <c r="I77" s="158"/>
      <c r="J77" s="159">
        <f>J149</f>
        <v>0</v>
      </c>
      <c r="K77" s="96"/>
      <c r="L77" s="160"/>
    </row>
    <row r="78" spans="2:12" s="9" customFormat="1" ht="19.9" customHeight="1">
      <c r="B78" s="155"/>
      <c r="C78" s="96"/>
      <c r="D78" s="156" t="s">
        <v>1554</v>
      </c>
      <c r="E78" s="157"/>
      <c r="F78" s="157"/>
      <c r="G78" s="157"/>
      <c r="H78" s="157"/>
      <c r="I78" s="158"/>
      <c r="J78" s="159">
        <f>J156</f>
        <v>0</v>
      </c>
      <c r="K78" s="96"/>
      <c r="L78" s="160"/>
    </row>
    <row r="79" spans="2:12" s="9" customFormat="1" ht="19.9" customHeight="1">
      <c r="B79" s="155"/>
      <c r="C79" s="96"/>
      <c r="D79" s="156" t="s">
        <v>1555</v>
      </c>
      <c r="E79" s="157"/>
      <c r="F79" s="157"/>
      <c r="G79" s="157"/>
      <c r="H79" s="157"/>
      <c r="I79" s="158"/>
      <c r="J79" s="159">
        <f>J165</f>
        <v>0</v>
      </c>
      <c r="K79" s="96"/>
      <c r="L79" s="160"/>
    </row>
    <row r="80" spans="2:12" s="9" customFormat="1" ht="19.9" customHeight="1">
      <c r="B80" s="155"/>
      <c r="C80" s="96"/>
      <c r="D80" s="156" t="s">
        <v>1556</v>
      </c>
      <c r="E80" s="157"/>
      <c r="F80" s="157"/>
      <c r="G80" s="157"/>
      <c r="H80" s="157"/>
      <c r="I80" s="158"/>
      <c r="J80" s="159">
        <f>J174</f>
        <v>0</v>
      </c>
      <c r="K80" s="96"/>
      <c r="L80" s="160"/>
    </row>
    <row r="81" spans="2:12" s="1" customFormat="1" ht="21.75" customHeight="1">
      <c r="B81" s="35"/>
      <c r="C81" s="36"/>
      <c r="D81" s="36"/>
      <c r="E81" s="36"/>
      <c r="F81" s="36"/>
      <c r="G81" s="36"/>
      <c r="H81" s="36"/>
      <c r="I81" s="117"/>
      <c r="J81" s="36"/>
      <c r="K81" s="36"/>
      <c r="L81" s="39"/>
    </row>
    <row r="82" spans="2:12" s="1" customFormat="1" ht="6.95" customHeight="1">
      <c r="B82" s="47"/>
      <c r="C82" s="48"/>
      <c r="D82" s="48"/>
      <c r="E82" s="48"/>
      <c r="F82" s="48"/>
      <c r="G82" s="48"/>
      <c r="H82" s="48"/>
      <c r="I82" s="139"/>
      <c r="J82" s="48"/>
      <c r="K82" s="48"/>
      <c r="L82" s="39"/>
    </row>
    <row r="86" spans="2:12" s="1" customFormat="1" ht="6.95" customHeight="1">
      <c r="B86" s="49"/>
      <c r="C86" s="50"/>
      <c r="D86" s="50"/>
      <c r="E86" s="50"/>
      <c r="F86" s="50"/>
      <c r="G86" s="50"/>
      <c r="H86" s="50"/>
      <c r="I86" s="142"/>
      <c r="J86" s="50"/>
      <c r="K86" s="50"/>
      <c r="L86" s="39"/>
    </row>
    <row r="87" spans="2:12" s="1" customFormat="1" ht="24.95" customHeight="1">
      <c r="B87" s="35"/>
      <c r="C87" s="24" t="s">
        <v>153</v>
      </c>
      <c r="D87" s="36"/>
      <c r="E87" s="36"/>
      <c r="F87" s="36"/>
      <c r="G87" s="36"/>
      <c r="H87" s="36"/>
      <c r="I87" s="117"/>
      <c r="J87" s="36"/>
      <c r="K87" s="36"/>
      <c r="L87" s="39"/>
    </row>
    <row r="88" spans="2:12" s="1" customFormat="1" ht="6.95" customHeight="1">
      <c r="B88" s="35"/>
      <c r="C88" s="36"/>
      <c r="D88" s="36"/>
      <c r="E88" s="36"/>
      <c r="F88" s="36"/>
      <c r="G88" s="36"/>
      <c r="H88" s="36"/>
      <c r="I88" s="117"/>
      <c r="J88" s="36"/>
      <c r="K88" s="36"/>
      <c r="L88" s="39"/>
    </row>
    <row r="89" spans="2:12" s="1" customFormat="1" ht="12" customHeight="1">
      <c r="B89" s="35"/>
      <c r="C89" s="30" t="s">
        <v>16</v>
      </c>
      <c r="D89" s="36"/>
      <c r="E89" s="36"/>
      <c r="F89" s="36"/>
      <c r="G89" s="36"/>
      <c r="H89" s="36"/>
      <c r="I89" s="117"/>
      <c r="J89" s="36"/>
      <c r="K89" s="36"/>
      <c r="L89" s="39"/>
    </row>
    <row r="90" spans="2:12" s="1" customFormat="1" ht="16.5" customHeight="1">
      <c r="B90" s="35"/>
      <c r="C90" s="36"/>
      <c r="D90" s="36"/>
      <c r="E90" s="390" t="str">
        <f>E7</f>
        <v>Aula UPOL FTK,Tř.Míru 117,Olomouc</v>
      </c>
      <c r="F90" s="391"/>
      <c r="G90" s="391"/>
      <c r="H90" s="391"/>
      <c r="I90" s="117"/>
      <c r="J90" s="36"/>
      <c r="K90" s="36"/>
      <c r="L90" s="39"/>
    </row>
    <row r="91" spans="2:12" ht="12" customHeight="1">
      <c r="B91" s="22"/>
      <c r="C91" s="30" t="s">
        <v>124</v>
      </c>
      <c r="D91" s="23"/>
      <c r="E91" s="23"/>
      <c r="F91" s="23"/>
      <c r="G91" s="23"/>
      <c r="H91" s="23"/>
      <c r="J91" s="23"/>
      <c r="K91" s="23"/>
      <c r="L91" s="21"/>
    </row>
    <row r="92" spans="2:12" ht="16.5" customHeight="1">
      <c r="B92" s="22"/>
      <c r="C92" s="23"/>
      <c r="D92" s="23"/>
      <c r="E92" s="390" t="s">
        <v>125</v>
      </c>
      <c r="F92" s="379"/>
      <c r="G92" s="379"/>
      <c r="H92" s="379"/>
      <c r="J92" s="23"/>
      <c r="K92" s="23"/>
      <c r="L92" s="21"/>
    </row>
    <row r="93" spans="2:12" ht="12" customHeight="1">
      <c r="B93" s="22"/>
      <c r="C93" s="30" t="s">
        <v>126</v>
      </c>
      <c r="D93" s="23"/>
      <c r="E93" s="23"/>
      <c r="F93" s="23"/>
      <c r="G93" s="23"/>
      <c r="H93" s="23"/>
      <c r="J93" s="23"/>
      <c r="K93" s="23"/>
      <c r="L93" s="21"/>
    </row>
    <row r="94" spans="2:12" s="1" customFormat="1" ht="16.5" customHeight="1">
      <c r="B94" s="35"/>
      <c r="C94" s="36"/>
      <c r="D94" s="36"/>
      <c r="E94" s="392" t="s">
        <v>1263</v>
      </c>
      <c r="F94" s="393"/>
      <c r="G94" s="393"/>
      <c r="H94" s="393"/>
      <c r="I94" s="117"/>
      <c r="J94" s="36"/>
      <c r="K94" s="36"/>
      <c r="L94" s="39"/>
    </row>
    <row r="95" spans="2:12" s="1" customFormat="1" ht="12" customHeight="1">
      <c r="B95" s="35"/>
      <c r="C95" s="30" t="s">
        <v>128</v>
      </c>
      <c r="D95" s="36"/>
      <c r="E95" s="36"/>
      <c r="F95" s="36"/>
      <c r="G95" s="36"/>
      <c r="H95" s="36"/>
      <c r="I95" s="117"/>
      <c r="J95" s="36"/>
      <c r="K95" s="36"/>
      <c r="L95" s="39"/>
    </row>
    <row r="96" spans="2:12" s="1" customFormat="1" ht="16.5" customHeight="1">
      <c r="B96" s="35"/>
      <c r="C96" s="36"/>
      <c r="D96" s="36"/>
      <c r="E96" s="369" t="str">
        <f>E13</f>
        <v>2019/07-1-4-5 - D.1.4.5-Zařízení vzduchotechniky</v>
      </c>
      <c r="F96" s="393"/>
      <c r="G96" s="393"/>
      <c r="H96" s="393"/>
      <c r="I96" s="117"/>
      <c r="J96" s="36"/>
      <c r="K96" s="36"/>
      <c r="L96" s="39"/>
    </row>
    <row r="97" spans="2:12" s="1" customFormat="1" ht="6.95" customHeight="1">
      <c r="B97" s="35"/>
      <c r="C97" s="36"/>
      <c r="D97" s="36"/>
      <c r="E97" s="36"/>
      <c r="F97" s="36"/>
      <c r="G97" s="36"/>
      <c r="H97" s="36"/>
      <c r="I97" s="117"/>
      <c r="J97" s="36"/>
      <c r="K97" s="36"/>
      <c r="L97" s="39"/>
    </row>
    <row r="98" spans="2:12" s="1" customFormat="1" ht="12" customHeight="1">
      <c r="B98" s="35"/>
      <c r="C98" s="30" t="s">
        <v>22</v>
      </c>
      <c r="D98" s="36"/>
      <c r="E98" s="36"/>
      <c r="F98" s="28" t="str">
        <f>F16</f>
        <v xml:space="preserve"> </v>
      </c>
      <c r="G98" s="36"/>
      <c r="H98" s="36"/>
      <c r="I98" s="118" t="s">
        <v>24</v>
      </c>
      <c r="J98" s="59" t="str">
        <f>IF(J16="","",J16)</f>
        <v>1. 4. 2019</v>
      </c>
      <c r="K98" s="36"/>
      <c r="L98" s="39"/>
    </row>
    <row r="99" spans="2:12" s="1" customFormat="1" ht="6.95" customHeight="1">
      <c r="B99" s="35"/>
      <c r="C99" s="36"/>
      <c r="D99" s="36"/>
      <c r="E99" s="36"/>
      <c r="F99" s="36"/>
      <c r="G99" s="36"/>
      <c r="H99" s="36"/>
      <c r="I99" s="117"/>
      <c r="J99" s="36"/>
      <c r="K99" s="36"/>
      <c r="L99" s="39"/>
    </row>
    <row r="100" spans="2:12" s="1" customFormat="1" ht="43.15" customHeight="1">
      <c r="B100" s="35"/>
      <c r="C100" s="30" t="s">
        <v>26</v>
      </c>
      <c r="D100" s="36"/>
      <c r="E100" s="36"/>
      <c r="F100" s="28" t="str">
        <f>E19</f>
        <v>UPOL</v>
      </c>
      <c r="G100" s="36"/>
      <c r="H100" s="36"/>
      <c r="I100" s="118" t="s">
        <v>32</v>
      </c>
      <c r="J100" s="33" t="str">
        <f>E25</f>
        <v>HEXAPLAN INTERNATIONAL spol. s r.o.</v>
      </c>
      <c r="K100" s="36"/>
      <c r="L100" s="39"/>
    </row>
    <row r="101" spans="2:12" s="1" customFormat="1" ht="15.2" customHeight="1">
      <c r="B101" s="35"/>
      <c r="C101" s="30" t="s">
        <v>30</v>
      </c>
      <c r="D101" s="36"/>
      <c r="E101" s="36"/>
      <c r="F101" s="28" t="str">
        <f>IF(E22="","",E22)</f>
        <v>Vyplň údaj</v>
      </c>
      <c r="G101" s="36"/>
      <c r="H101" s="36"/>
      <c r="I101" s="118" t="s">
        <v>35</v>
      </c>
      <c r="J101" s="33" t="str">
        <f>E28</f>
        <v>Ing.L.Válka</v>
      </c>
      <c r="K101" s="36"/>
      <c r="L101" s="39"/>
    </row>
    <row r="102" spans="2:12" s="1" customFormat="1" ht="10.35" customHeight="1">
      <c r="B102" s="35"/>
      <c r="C102" s="36"/>
      <c r="D102" s="36"/>
      <c r="E102" s="36"/>
      <c r="F102" s="36"/>
      <c r="G102" s="36"/>
      <c r="H102" s="36"/>
      <c r="I102" s="117"/>
      <c r="J102" s="36"/>
      <c r="K102" s="36"/>
      <c r="L102" s="39"/>
    </row>
    <row r="103" spans="2:20" s="10" customFormat="1" ht="29.25" customHeight="1">
      <c r="B103" s="161"/>
      <c r="C103" s="162" t="s">
        <v>154</v>
      </c>
      <c r="D103" s="163" t="s">
        <v>58</v>
      </c>
      <c r="E103" s="163" t="s">
        <v>54</v>
      </c>
      <c r="F103" s="163" t="s">
        <v>55</v>
      </c>
      <c r="G103" s="163" t="s">
        <v>155</v>
      </c>
      <c r="H103" s="163" t="s">
        <v>156</v>
      </c>
      <c r="I103" s="164" t="s">
        <v>157</v>
      </c>
      <c r="J103" s="163" t="s">
        <v>133</v>
      </c>
      <c r="K103" s="165" t="s">
        <v>158</v>
      </c>
      <c r="L103" s="166"/>
      <c r="M103" s="68" t="s">
        <v>21</v>
      </c>
      <c r="N103" s="69" t="s">
        <v>43</v>
      </c>
      <c r="O103" s="69" t="s">
        <v>159</v>
      </c>
      <c r="P103" s="69" t="s">
        <v>160</v>
      </c>
      <c r="Q103" s="69" t="s">
        <v>161</v>
      </c>
      <c r="R103" s="69" t="s">
        <v>162</v>
      </c>
      <c r="S103" s="69" t="s">
        <v>163</v>
      </c>
      <c r="T103" s="70" t="s">
        <v>164</v>
      </c>
    </row>
    <row r="104" spans="2:63" s="1" customFormat="1" ht="22.9" customHeight="1">
      <c r="B104" s="35"/>
      <c r="C104" s="75" t="s">
        <v>165</v>
      </c>
      <c r="D104" s="36"/>
      <c r="E104" s="36"/>
      <c r="F104" s="36"/>
      <c r="G104" s="36"/>
      <c r="H104" s="36"/>
      <c r="I104" s="117"/>
      <c r="J104" s="167">
        <f>BK104</f>
        <v>0</v>
      </c>
      <c r="K104" s="36"/>
      <c r="L104" s="39"/>
      <c r="M104" s="71"/>
      <c r="N104" s="72"/>
      <c r="O104" s="72"/>
      <c r="P104" s="168">
        <f>P105</f>
        <v>0</v>
      </c>
      <c r="Q104" s="72"/>
      <c r="R104" s="168">
        <f>R105</f>
        <v>0</v>
      </c>
      <c r="S104" s="72"/>
      <c r="T104" s="169">
        <f>T105</f>
        <v>0</v>
      </c>
      <c r="AT104" s="18" t="s">
        <v>72</v>
      </c>
      <c r="AU104" s="18" t="s">
        <v>134</v>
      </c>
      <c r="BK104" s="170">
        <f>BK105</f>
        <v>0</v>
      </c>
    </row>
    <row r="105" spans="2:63" s="11" customFormat="1" ht="25.9" customHeight="1">
      <c r="B105" s="171"/>
      <c r="C105" s="172"/>
      <c r="D105" s="173" t="s">
        <v>72</v>
      </c>
      <c r="E105" s="174" t="s">
        <v>115</v>
      </c>
      <c r="F105" s="174" t="s">
        <v>1557</v>
      </c>
      <c r="G105" s="172"/>
      <c r="H105" s="172"/>
      <c r="I105" s="175"/>
      <c r="J105" s="176">
        <f>BK105</f>
        <v>0</v>
      </c>
      <c r="K105" s="172"/>
      <c r="L105" s="177"/>
      <c r="M105" s="178"/>
      <c r="N105" s="179"/>
      <c r="O105" s="179"/>
      <c r="P105" s="180">
        <f>P106+P123+P125+P130+P149+P156+P165+P174</f>
        <v>0</v>
      </c>
      <c r="Q105" s="179"/>
      <c r="R105" s="180">
        <f>R106+R123+R125+R130+R149+R156+R165+R174</f>
        <v>0</v>
      </c>
      <c r="S105" s="179"/>
      <c r="T105" s="181">
        <f>T106+T123+T125+T130+T149+T156+T165+T174</f>
        <v>0</v>
      </c>
      <c r="AR105" s="182" t="s">
        <v>79</v>
      </c>
      <c r="AT105" s="183" t="s">
        <v>72</v>
      </c>
      <c r="AU105" s="183" t="s">
        <v>73</v>
      </c>
      <c r="AY105" s="182" t="s">
        <v>168</v>
      </c>
      <c r="BK105" s="184">
        <f>BK106+BK123+BK125+BK130+BK149+BK156+BK165+BK174</f>
        <v>0</v>
      </c>
    </row>
    <row r="106" spans="2:63" s="11" customFormat="1" ht="22.9" customHeight="1">
      <c r="B106" s="171"/>
      <c r="C106" s="172"/>
      <c r="D106" s="173" t="s">
        <v>72</v>
      </c>
      <c r="E106" s="185" t="s">
        <v>79</v>
      </c>
      <c r="F106" s="185" t="s">
        <v>1558</v>
      </c>
      <c r="G106" s="172"/>
      <c r="H106" s="172"/>
      <c r="I106" s="175"/>
      <c r="J106" s="186">
        <f>BK106</f>
        <v>0</v>
      </c>
      <c r="K106" s="172"/>
      <c r="L106" s="177"/>
      <c r="M106" s="178"/>
      <c r="N106" s="179"/>
      <c r="O106" s="179"/>
      <c r="P106" s="180">
        <f>SUM(P107:P122)</f>
        <v>0</v>
      </c>
      <c r="Q106" s="179"/>
      <c r="R106" s="180">
        <f>SUM(R107:R122)</f>
        <v>0</v>
      </c>
      <c r="S106" s="179"/>
      <c r="T106" s="181">
        <f>SUM(T107:T122)</f>
        <v>0</v>
      </c>
      <c r="AR106" s="182" t="s">
        <v>81</v>
      </c>
      <c r="AT106" s="183" t="s">
        <v>72</v>
      </c>
      <c r="AU106" s="183" t="s">
        <v>79</v>
      </c>
      <c r="AY106" s="182" t="s">
        <v>168</v>
      </c>
      <c r="BK106" s="184">
        <f>SUM(BK107:BK122)</f>
        <v>0</v>
      </c>
    </row>
    <row r="107" spans="2:65" s="1" customFormat="1" ht="72" customHeight="1">
      <c r="B107" s="35"/>
      <c r="C107" s="187" t="s">
        <v>79</v>
      </c>
      <c r="D107" s="187" t="s">
        <v>170</v>
      </c>
      <c r="E107" s="188" t="s">
        <v>1559</v>
      </c>
      <c r="F107" s="189" t="s">
        <v>1560</v>
      </c>
      <c r="G107" s="190" t="s">
        <v>307</v>
      </c>
      <c r="H107" s="191">
        <v>1</v>
      </c>
      <c r="I107" s="192"/>
      <c r="J107" s="193">
        <f aca="true" t="shared" si="0" ref="J107:J122">ROUND(I107*H107,2)</f>
        <v>0</v>
      </c>
      <c r="K107" s="189" t="s">
        <v>1561</v>
      </c>
      <c r="L107" s="39"/>
      <c r="M107" s="194" t="s">
        <v>21</v>
      </c>
      <c r="N107" s="195" t="s">
        <v>44</v>
      </c>
      <c r="O107" s="64"/>
      <c r="P107" s="196">
        <f aca="true" t="shared" si="1" ref="P107:P122">O107*H107</f>
        <v>0</v>
      </c>
      <c r="Q107" s="196">
        <v>0</v>
      </c>
      <c r="R107" s="196">
        <f aca="true" t="shared" si="2" ref="R107:R122">Q107*H107</f>
        <v>0</v>
      </c>
      <c r="S107" s="196">
        <v>0</v>
      </c>
      <c r="T107" s="197">
        <f aca="true" t="shared" si="3" ref="T107:T122">S107*H107</f>
        <v>0</v>
      </c>
      <c r="AR107" s="198" t="s">
        <v>263</v>
      </c>
      <c r="AT107" s="198" t="s">
        <v>170</v>
      </c>
      <c r="AU107" s="198" t="s">
        <v>81</v>
      </c>
      <c r="AY107" s="18" t="s">
        <v>168</v>
      </c>
      <c r="BE107" s="199">
        <f aca="true" t="shared" si="4" ref="BE107:BE122">IF(N107="základní",J107,0)</f>
        <v>0</v>
      </c>
      <c r="BF107" s="199">
        <f aca="true" t="shared" si="5" ref="BF107:BF122">IF(N107="snížená",J107,0)</f>
        <v>0</v>
      </c>
      <c r="BG107" s="199">
        <f aca="true" t="shared" si="6" ref="BG107:BG122">IF(N107="zákl. přenesená",J107,0)</f>
        <v>0</v>
      </c>
      <c r="BH107" s="199">
        <f aca="true" t="shared" si="7" ref="BH107:BH122">IF(N107="sníž. přenesená",J107,0)</f>
        <v>0</v>
      </c>
      <c r="BI107" s="199">
        <f aca="true" t="shared" si="8" ref="BI107:BI122">IF(N107="nulová",J107,0)</f>
        <v>0</v>
      </c>
      <c r="BJ107" s="18" t="s">
        <v>79</v>
      </c>
      <c r="BK107" s="199">
        <f aca="true" t="shared" si="9" ref="BK107:BK122">ROUND(I107*H107,2)</f>
        <v>0</v>
      </c>
      <c r="BL107" s="18" t="s">
        <v>263</v>
      </c>
      <c r="BM107" s="198" t="s">
        <v>81</v>
      </c>
    </row>
    <row r="108" spans="2:65" s="1" customFormat="1" ht="24" customHeight="1">
      <c r="B108" s="35"/>
      <c r="C108" s="187" t="s">
        <v>81</v>
      </c>
      <c r="D108" s="187" t="s">
        <v>170</v>
      </c>
      <c r="E108" s="188" t="s">
        <v>1562</v>
      </c>
      <c r="F108" s="189" t="s">
        <v>1563</v>
      </c>
      <c r="G108" s="190" t="s">
        <v>307</v>
      </c>
      <c r="H108" s="191">
        <v>1</v>
      </c>
      <c r="I108" s="192"/>
      <c r="J108" s="193">
        <f t="shared" si="0"/>
        <v>0</v>
      </c>
      <c r="K108" s="189" t="s">
        <v>1561</v>
      </c>
      <c r="L108" s="39"/>
      <c r="M108" s="194" t="s">
        <v>21</v>
      </c>
      <c r="N108" s="195" t="s">
        <v>44</v>
      </c>
      <c r="O108" s="64"/>
      <c r="P108" s="196">
        <f t="shared" si="1"/>
        <v>0</v>
      </c>
      <c r="Q108" s="196">
        <v>0</v>
      </c>
      <c r="R108" s="196">
        <f t="shared" si="2"/>
        <v>0</v>
      </c>
      <c r="S108" s="196">
        <v>0</v>
      </c>
      <c r="T108" s="197">
        <f t="shared" si="3"/>
        <v>0</v>
      </c>
      <c r="AR108" s="198" t="s">
        <v>263</v>
      </c>
      <c r="AT108" s="198" t="s">
        <v>170</v>
      </c>
      <c r="AU108" s="198" t="s">
        <v>81</v>
      </c>
      <c r="AY108" s="18" t="s">
        <v>168</v>
      </c>
      <c r="BE108" s="199">
        <f t="shared" si="4"/>
        <v>0</v>
      </c>
      <c r="BF108" s="199">
        <f t="shared" si="5"/>
        <v>0</v>
      </c>
      <c r="BG108" s="199">
        <f t="shared" si="6"/>
        <v>0</v>
      </c>
      <c r="BH108" s="199">
        <f t="shared" si="7"/>
        <v>0</v>
      </c>
      <c r="BI108" s="199">
        <f t="shared" si="8"/>
        <v>0</v>
      </c>
      <c r="BJ108" s="18" t="s">
        <v>79</v>
      </c>
      <c r="BK108" s="199">
        <f t="shared" si="9"/>
        <v>0</v>
      </c>
      <c r="BL108" s="18" t="s">
        <v>263</v>
      </c>
      <c r="BM108" s="198" t="s">
        <v>175</v>
      </c>
    </row>
    <row r="109" spans="2:65" s="1" customFormat="1" ht="16.5" customHeight="1">
      <c r="B109" s="35"/>
      <c r="C109" s="187" t="s">
        <v>89</v>
      </c>
      <c r="D109" s="187" t="s">
        <v>170</v>
      </c>
      <c r="E109" s="188" t="s">
        <v>1564</v>
      </c>
      <c r="F109" s="189" t="s">
        <v>1565</v>
      </c>
      <c r="G109" s="190" t="s">
        <v>307</v>
      </c>
      <c r="H109" s="191">
        <v>1</v>
      </c>
      <c r="I109" s="192"/>
      <c r="J109" s="193">
        <f t="shared" si="0"/>
        <v>0</v>
      </c>
      <c r="K109" s="189" t="s">
        <v>1561</v>
      </c>
      <c r="L109" s="39"/>
      <c r="M109" s="194" t="s">
        <v>21</v>
      </c>
      <c r="N109" s="195" t="s">
        <v>44</v>
      </c>
      <c r="O109" s="64"/>
      <c r="P109" s="196">
        <f t="shared" si="1"/>
        <v>0</v>
      </c>
      <c r="Q109" s="196">
        <v>0</v>
      </c>
      <c r="R109" s="196">
        <f t="shared" si="2"/>
        <v>0</v>
      </c>
      <c r="S109" s="196">
        <v>0</v>
      </c>
      <c r="T109" s="197">
        <f t="shared" si="3"/>
        <v>0</v>
      </c>
      <c r="AR109" s="198" t="s">
        <v>263</v>
      </c>
      <c r="AT109" s="198" t="s">
        <v>170</v>
      </c>
      <c r="AU109" s="198" t="s">
        <v>81</v>
      </c>
      <c r="AY109" s="18" t="s">
        <v>168</v>
      </c>
      <c r="BE109" s="199">
        <f t="shared" si="4"/>
        <v>0</v>
      </c>
      <c r="BF109" s="199">
        <f t="shared" si="5"/>
        <v>0</v>
      </c>
      <c r="BG109" s="199">
        <f t="shared" si="6"/>
        <v>0</v>
      </c>
      <c r="BH109" s="199">
        <f t="shared" si="7"/>
        <v>0</v>
      </c>
      <c r="BI109" s="199">
        <f t="shared" si="8"/>
        <v>0</v>
      </c>
      <c r="BJ109" s="18" t="s">
        <v>79</v>
      </c>
      <c r="BK109" s="199">
        <f t="shared" si="9"/>
        <v>0</v>
      </c>
      <c r="BL109" s="18" t="s">
        <v>263</v>
      </c>
      <c r="BM109" s="198" t="s">
        <v>194</v>
      </c>
    </row>
    <row r="110" spans="2:65" s="1" customFormat="1" ht="16.5" customHeight="1">
      <c r="B110" s="35"/>
      <c r="C110" s="187" t="s">
        <v>175</v>
      </c>
      <c r="D110" s="187" t="s">
        <v>170</v>
      </c>
      <c r="E110" s="188" t="s">
        <v>1566</v>
      </c>
      <c r="F110" s="189" t="s">
        <v>1567</v>
      </c>
      <c r="G110" s="190" t="s">
        <v>1568</v>
      </c>
      <c r="H110" s="191">
        <v>16</v>
      </c>
      <c r="I110" s="192"/>
      <c r="J110" s="193">
        <f t="shared" si="0"/>
        <v>0</v>
      </c>
      <c r="K110" s="189" t="s">
        <v>1561</v>
      </c>
      <c r="L110" s="39"/>
      <c r="M110" s="194" t="s">
        <v>21</v>
      </c>
      <c r="N110" s="195" t="s">
        <v>44</v>
      </c>
      <c r="O110" s="64"/>
      <c r="P110" s="196">
        <f t="shared" si="1"/>
        <v>0</v>
      </c>
      <c r="Q110" s="196">
        <v>0</v>
      </c>
      <c r="R110" s="196">
        <f t="shared" si="2"/>
        <v>0</v>
      </c>
      <c r="S110" s="196">
        <v>0</v>
      </c>
      <c r="T110" s="197">
        <f t="shared" si="3"/>
        <v>0</v>
      </c>
      <c r="AR110" s="198" t="s">
        <v>263</v>
      </c>
      <c r="AT110" s="198" t="s">
        <v>170</v>
      </c>
      <c r="AU110" s="198" t="s">
        <v>81</v>
      </c>
      <c r="AY110" s="18" t="s">
        <v>168</v>
      </c>
      <c r="BE110" s="199">
        <f t="shared" si="4"/>
        <v>0</v>
      </c>
      <c r="BF110" s="199">
        <f t="shared" si="5"/>
        <v>0</v>
      </c>
      <c r="BG110" s="199">
        <f t="shared" si="6"/>
        <v>0</v>
      </c>
      <c r="BH110" s="199">
        <f t="shared" si="7"/>
        <v>0</v>
      </c>
      <c r="BI110" s="199">
        <f t="shared" si="8"/>
        <v>0</v>
      </c>
      <c r="BJ110" s="18" t="s">
        <v>79</v>
      </c>
      <c r="BK110" s="199">
        <f t="shared" si="9"/>
        <v>0</v>
      </c>
      <c r="BL110" s="18" t="s">
        <v>263</v>
      </c>
      <c r="BM110" s="198" t="s">
        <v>216</v>
      </c>
    </row>
    <row r="111" spans="2:65" s="1" customFormat="1" ht="16.5" customHeight="1">
      <c r="B111" s="35"/>
      <c r="C111" s="187" t="s">
        <v>202</v>
      </c>
      <c r="D111" s="187" t="s">
        <v>170</v>
      </c>
      <c r="E111" s="188" t="s">
        <v>1569</v>
      </c>
      <c r="F111" s="189" t="s">
        <v>1570</v>
      </c>
      <c r="G111" s="190" t="s">
        <v>307</v>
      </c>
      <c r="H111" s="191">
        <v>1</v>
      </c>
      <c r="I111" s="192"/>
      <c r="J111" s="193">
        <f t="shared" si="0"/>
        <v>0</v>
      </c>
      <c r="K111" s="189" t="s">
        <v>1561</v>
      </c>
      <c r="L111" s="39"/>
      <c r="M111" s="194" t="s">
        <v>21</v>
      </c>
      <c r="N111" s="195" t="s">
        <v>44</v>
      </c>
      <c r="O111" s="64"/>
      <c r="P111" s="196">
        <f t="shared" si="1"/>
        <v>0</v>
      </c>
      <c r="Q111" s="196">
        <v>0</v>
      </c>
      <c r="R111" s="196">
        <f t="shared" si="2"/>
        <v>0</v>
      </c>
      <c r="S111" s="196">
        <v>0</v>
      </c>
      <c r="T111" s="197">
        <f t="shared" si="3"/>
        <v>0</v>
      </c>
      <c r="AR111" s="198" t="s">
        <v>263</v>
      </c>
      <c r="AT111" s="198" t="s">
        <v>170</v>
      </c>
      <c r="AU111" s="198" t="s">
        <v>81</v>
      </c>
      <c r="AY111" s="18" t="s">
        <v>168</v>
      </c>
      <c r="BE111" s="199">
        <f t="shared" si="4"/>
        <v>0</v>
      </c>
      <c r="BF111" s="199">
        <f t="shared" si="5"/>
        <v>0</v>
      </c>
      <c r="BG111" s="199">
        <f t="shared" si="6"/>
        <v>0</v>
      </c>
      <c r="BH111" s="199">
        <f t="shared" si="7"/>
        <v>0</v>
      </c>
      <c r="BI111" s="199">
        <f t="shared" si="8"/>
        <v>0</v>
      </c>
      <c r="BJ111" s="18" t="s">
        <v>79</v>
      </c>
      <c r="BK111" s="199">
        <f t="shared" si="9"/>
        <v>0</v>
      </c>
      <c r="BL111" s="18" t="s">
        <v>263</v>
      </c>
      <c r="BM111" s="198" t="s">
        <v>226</v>
      </c>
    </row>
    <row r="112" spans="2:65" s="1" customFormat="1" ht="16.5" customHeight="1">
      <c r="B112" s="35"/>
      <c r="C112" s="187" t="s">
        <v>194</v>
      </c>
      <c r="D112" s="187" t="s">
        <v>170</v>
      </c>
      <c r="E112" s="188" t="s">
        <v>1571</v>
      </c>
      <c r="F112" s="189" t="s">
        <v>1572</v>
      </c>
      <c r="G112" s="190" t="s">
        <v>307</v>
      </c>
      <c r="H112" s="191">
        <v>1</v>
      </c>
      <c r="I112" s="192"/>
      <c r="J112" s="193">
        <f t="shared" si="0"/>
        <v>0</v>
      </c>
      <c r="K112" s="189" t="s">
        <v>1561</v>
      </c>
      <c r="L112" s="39"/>
      <c r="M112" s="194" t="s">
        <v>21</v>
      </c>
      <c r="N112" s="195" t="s">
        <v>44</v>
      </c>
      <c r="O112" s="64"/>
      <c r="P112" s="196">
        <f t="shared" si="1"/>
        <v>0</v>
      </c>
      <c r="Q112" s="196">
        <v>0</v>
      </c>
      <c r="R112" s="196">
        <f t="shared" si="2"/>
        <v>0</v>
      </c>
      <c r="S112" s="196">
        <v>0</v>
      </c>
      <c r="T112" s="197">
        <f t="shared" si="3"/>
        <v>0</v>
      </c>
      <c r="AR112" s="198" t="s">
        <v>263</v>
      </c>
      <c r="AT112" s="198" t="s">
        <v>170</v>
      </c>
      <c r="AU112" s="198" t="s">
        <v>81</v>
      </c>
      <c r="AY112" s="18" t="s">
        <v>168</v>
      </c>
      <c r="BE112" s="199">
        <f t="shared" si="4"/>
        <v>0</v>
      </c>
      <c r="BF112" s="199">
        <f t="shared" si="5"/>
        <v>0</v>
      </c>
      <c r="BG112" s="199">
        <f t="shared" si="6"/>
        <v>0</v>
      </c>
      <c r="BH112" s="199">
        <f t="shared" si="7"/>
        <v>0</v>
      </c>
      <c r="BI112" s="199">
        <f t="shared" si="8"/>
        <v>0</v>
      </c>
      <c r="BJ112" s="18" t="s">
        <v>79</v>
      </c>
      <c r="BK112" s="199">
        <f t="shared" si="9"/>
        <v>0</v>
      </c>
      <c r="BL112" s="18" t="s">
        <v>263</v>
      </c>
      <c r="BM112" s="198" t="s">
        <v>237</v>
      </c>
    </row>
    <row r="113" spans="2:65" s="1" customFormat="1" ht="16.5" customHeight="1">
      <c r="B113" s="35"/>
      <c r="C113" s="187" t="s">
        <v>210</v>
      </c>
      <c r="D113" s="187" t="s">
        <v>170</v>
      </c>
      <c r="E113" s="188" t="s">
        <v>1573</v>
      </c>
      <c r="F113" s="189" t="s">
        <v>1574</v>
      </c>
      <c r="G113" s="190" t="s">
        <v>307</v>
      </c>
      <c r="H113" s="191">
        <v>90</v>
      </c>
      <c r="I113" s="192"/>
      <c r="J113" s="193">
        <f t="shared" si="0"/>
        <v>0</v>
      </c>
      <c r="K113" s="189" t="s">
        <v>1561</v>
      </c>
      <c r="L113" s="39"/>
      <c r="M113" s="194" t="s">
        <v>21</v>
      </c>
      <c r="N113" s="195" t="s">
        <v>44</v>
      </c>
      <c r="O113" s="64"/>
      <c r="P113" s="196">
        <f t="shared" si="1"/>
        <v>0</v>
      </c>
      <c r="Q113" s="196">
        <v>0</v>
      </c>
      <c r="R113" s="196">
        <f t="shared" si="2"/>
        <v>0</v>
      </c>
      <c r="S113" s="196">
        <v>0</v>
      </c>
      <c r="T113" s="197">
        <f t="shared" si="3"/>
        <v>0</v>
      </c>
      <c r="AR113" s="198" t="s">
        <v>263</v>
      </c>
      <c r="AT113" s="198" t="s">
        <v>170</v>
      </c>
      <c r="AU113" s="198" t="s">
        <v>81</v>
      </c>
      <c r="AY113" s="18" t="s">
        <v>168</v>
      </c>
      <c r="BE113" s="199">
        <f t="shared" si="4"/>
        <v>0</v>
      </c>
      <c r="BF113" s="199">
        <f t="shared" si="5"/>
        <v>0</v>
      </c>
      <c r="BG113" s="199">
        <f t="shared" si="6"/>
        <v>0</v>
      </c>
      <c r="BH113" s="199">
        <f t="shared" si="7"/>
        <v>0</v>
      </c>
      <c r="BI113" s="199">
        <f t="shared" si="8"/>
        <v>0</v>
      </c>
      <c r="BJ113" s="18" t="s">
        <v>79</v>
      </c>
      <c r="BK113" s="199">
        <f t="shared" si="9"/>
        <v>0</v>
      </c>
      <c r="BL113" s="18" t="s">
        <v>263</v>
      </c>
      <c r="BM113" s="198" t="s">
        <v>250</v>
      </c>
    </row>
    <row r="114" spans="2:65" s="1" customFormat="1" ht="16.5" customHeight="1">
      <c r="B114" s="35"/>
      <c r="C114" s="187" t="s">
        <v>216</v>
      </c>
      <c r="D114" s="187" t="s">
        <v>170</v>
      </c>
      <c r="E114" s="188" t="s">
        <v>1575</v>
      </c>
      <c r="F114" s="189" t="s">
        <v>1576</v>
      </c>
      <c r="G114" s="190" t="s">
        <v>307</v>
      </c>
      <c r="H114" s="191">
        <v>6</v>
      </c>
      <c r="I114" s="192"/>
      <c r="J114" s="193">
        <f t="shared" si="0"/>
        <v>0</v>
      </c>
      <c r="K114" s="189" t="s">
        <v>1561</v>
      </c>
      <c r="L114" s="39"/>
      <c r="M114" s="194" t="s">
        <v>21</v>
      </c>
      <c r="N114" s="195" t="s">
        <v>44</v>
      </c>
      <c r="O114" s="64"/>
      <c r="P114" s="196">
        <f t="shared" si="1"/>
        <v>0</v>
      </c>
      <c r="Q114" s="196">
        <v>0</v>
      </c>
      <c r="R114" s="196">
        <f t="shared" si="2"/>
        <v>0</v>
      </c>
      <c r="S114" s="196">
        <v>0</v>
      </c>
      <c r="T114" s="197">
        <f t="shared" si="3"/>
        <v>0</v>
      </c>
      <c r="AR114" s="198" t="s">
        <v>263</v>
      </c>
      <c r="AT114" s="198" t="s">
        <v>170</v>
      </c>
      <c r="AU114" s="198" t="s">
        <v>81</v>
      </c>
      <c r="AY114" s="18" t="s">
        <v>168</v>
      </c>
      <c r="BE114" s="199">
        <f t="shared" si="4"/>
        <v>0</v>
      </c>
      <c r="BF114" s="199">
        <f t="shared" si="5"/>
        <v>0</v>
      </c>
      <c r="BG114" s="199">
        <f t="shared" si="6"/>
        <v>0</v>
      </c>
      <c r="BH114" s="199">
        <f t="shared" si="7"/>
        <v>0</v>
      </c>
      <c r="BI114" s="199">
        <f t="shared" si="8"/>
        <v>0</v>
      </c>
      <c r="BJ114" s="18" t="s">
        <v>79</v>
      </c>
      <c r="BK114" s="199">
        <f t="shared" si="9"/>
        <v>0</v>
      </c>
      <c r="BL114" s="18" t="s">
        <v>263</v>
      </c>
      <c r="BM114" s="198" t="s">
        <v>263</v>
      </c>
    </row>
    <row r="115" spans="2:65" s="1" customFormat="1" ht="16.5" customHeight="1">
      <c r="B115" s="35"/>
      <c r="C115" s="187" t="s">
        <v>222</v>
      </c>
      <c r="D115" s="187" t="s">
        <v>170</v>
      </c>
      <c r="E115" s="188" t="s">
        <v>1577</v>
      </c>
      <c r="F115" s="189" t="s">
        <v>1578</v>
      </c>
      <c r="G115" s="190" t="s">
        <v>307</v>
      </c>
      <c r="H115" s="191">
        <v>1</v>
      </c>
      <c r="I115" s="192"/>
      <c r="J115" s="193">
        <f t="shared" si="0"/>
        <v>0</v>
      </c>
      <c r="K115" s="189" t="s">
        <v>1561</v>
      </c>
      <c r="L115" s="39"/>
      <c r="M115" s="194" t="s">
        <v>21</v>
      </c>
      <c r="N115" s="195" t="s">
        <v>44</v>
      </c>
      <c r="O115" s="64"/>
      <c r="P115" s="196">
        <f t="shared" si="1"/>
        <v>0</v>
      </c>
      <c r="Q115" s="196">
        <v>0</v>
      </c>
      <c r="R115" s="196">
        <f t="shared" si="2"/>
        <v>0</v>
      </c>
      <c r="S115" s="196">
        <v>0</v>
      </c>
      <c r="T115" s="197">
        <f t="shared" si="3"/>
        <v>0</v>
      </c>
      <c r="AR115" s="198" t="s">
        <v>263</v>
      </c>
      <c r="AT115" s="198" t="s">
        <v>170</v>
      </c>
      <c r="AU115" s="198" t="s">
        <v>81</v>
      </c>
      <c r="AY115" s="18" t="s">
        <v>168</v>
      </c>
      <c r="BE115" s="199">
        <f t="shared" si="4"/>
        <v>0</v>
      </c>
      <c r="BF115" s="199">
        <f t="shared" si="5"/>
        <v>0</v>
      </c>
      <c r="BG115" s="199">
        <f t="shared" si="6"/>
        <v>0</v>
      </c>
      <c r="BH115" s="199">
        <f t="shared" si="7"/>
        <v>0</v>
      </c>
      <c r="BI115" s="199">
        <f t="shared" si="8"/>
        <v>0</v>
      </c>
      <c r="BJ115" s="18" t="s">
        <v>79</v>
      </c>
      <c r="BK115" s="199">
        <f t="shared" si="9"/>
        <v>0</v>
      </c>
      <c r="BL115" s="18" t="s">
        <v>263</v>
      </c>
      <c r="BM115" s="198" t="s">
        <v>275</v>
      </c>
    </row>
    <row r="116" spans="2:65" s="1" customFormat="1" ht="16.5" customHeight="1">
      <c r="B116" s="35"/>
      <c r="C116" s="187" t="s">
        <v>226</v>
      </c>
      <c r="D116" s="187" t="s">
        <v>170</v>
      </c>
      <c r="E116" s="188" t="s">
        <v>1579</v>
      </c>
      <c r="F116" s="189" t="s">
        <v>1580</v>
      </c>
      <c r="G116" s="190" t="s">
        <v>307</v>
      </c>
      <c r="H116" s="191">
        <v>1</v>
      </c>
      <c r="I116" s="192"/>
      <c r="J116" s="193">
        <f t="shared" si="0"/>
        <v>0</v>
      </c>
      <c r="K116" s="189" t="s">
        <v>1561</v>
      </c>
      <c r="L116" s="39"/>
      <c r="M116" s="194" t="s">
        <v>21</v>
      </c>
      <c r="N116" s="195" t="s">
        <v>44</v>
      </c>
      <c r="O116" s="64"/>
      <c r="P116" s="196">
        <f t="shared" si="1"/>
        <v>0</v>
      </c>
      <c r="Q116" s="196">
        <v>0</v>
      </c>
      <c r="R116" s="196">
        <f t="shared" si="2"/>
        <v>0</v>
      </c>
      <c r="S116" s="196">
        <v>0</v>
      </c>
      <c r="T116" s="197">
        <f t="shared" si="3"/>
        <v>0</v>
      </c>
      <c r="AR116" s="198" t="s">
        <v>263</v>
      </c>
      <c r="AT116" s="198" t="s">
        <v>170</v>
      </c>
      <c r="AU116" s="198" t="s">
        <v>81</v>
      </c>
      <c r="AY116" s="18" t="s">
        <v>168</v>
      </c>
      <c r="BE116" s="199">
        <f t="shared" si="4"/>
        <v>0</v>
      </c>
      <c r="BF116" s="199">
        <f t="shared" si="5"/>
        <v>0</v>
      </c>
      <c r="BG116" s="199">
        <f t="shared" si="6"/>
        <v>0</v>
      </c>
      <c r="BH116" s="199">
        <f t="shared" si="7"/>
        <v>0</v>
      </c>
      <c r="BI116" s="199">
        <f t="shared" si="8"/>
        <v>0</v>
      </c>
      <c r="BJ116" s="18" t="s">
        <v>79</v>
      </c>
      <c r="BK116" s="199">
        <f t="shared" si="9"/>
        <v>0</v>
      </c>
      <c r="BL116" s="18" t="s">
        <v>263</v>
      </c>
      <c r="BM116" s="198" t="s">
        <v>286</v>
      </c>
    </row>
    <row r="117" spans="2:65" s="1" customFormat="1" ht="16.5" customHeight="1">
      <c r="B117" s="35"/>
      <c r="C117" s="187" t="s">
        <v>231</v>
      </c>
      <c r="D117" s="187" t="s">
        <v>170</v>
      </c>
      <c r="E117" s="188" t="s">
        <v>1581</v>
      </c>
      <c r="F117" s="189" t="s">
        <v>1582</v>
      </c>
      <c r="G117" s="190" t="s">
        <v>307</v>
      </c>
      <c r="H117" s="191">
        <v>1</v>
      </c>
      <c r="I117" s="192"/>
      <c r="J117" s="193">
        <f t="shared" si="0"/>
        <v>0</v>
      </c>
      <c r="K117" s="189" t="s">
        <v>1561</v>
      </c>
      <c r="L117" s="39"/>
      <c r="M117" s="194" t="s">
        <v>21</v>
      </c>
      <c r="N117" s="195" t="s">
        <v>44</v>
      </c>
      <c r="O117" s="64"/>
      <c r="P117" s="196">
        <f t="shared" si="1"/>
        <v>0</v>
      </c>
      <c r="Q117" s="196">
        <v>0</v>
      </c>
      <c r="R117" s="196">
        <f t="shared" si="2"/>
        <v>0</v>
      </c>
      <c r="S117" s="196">
        <v>0</v>
      </c>
      <c r="T117" s="197">
        <f t="shared" si="3"/>
        <v>0</v>
      </c>
      <c r="AR117" s="198" t="s">
        <v>263</v>
      </c>
      <c r="AT117" s="198" t="s">
        <v>170</v>
      </c>
      <c r="AU117" s="198" t="s">
        <v>81</v>
      </c>
      <c r="AY117" s="18" t="s">
        <v>168</v>
      </c>
      <c r="BE117" s="199">
        <f t="shared" si="4"/>
        <v>0</v>
      </c>
      <c r="BF117" s="199">
        <f t="shared" si="5"/>
        <v>0</v>
      </c>
      <c r="BG117" s="199">
        <f t="shared" si="6"/>
        <v>0</v>
      </c>
      <c r="BH117" s="199">
        <f t="shared" si="7"/>
        <v>0</v>
      </c>
      <c r="BI117" s="199">
        <f t="shared" si="8"/>
        <v>0</v>
      </c>
      <c r="BJ117" s="18" t="s">
        <v>79</v>
      </c>
      <c r="BK117" s="199">
        <f t="shared" si="9"/>
        <v>0</v>
      </c>
      <c r="BL117" s="18" t="s">
        <v>263</v>
      </c>
      <c r="BM117" s="198" t="s">
        <v>299</v>
      </c>
    </row>
    <row r="118" spans="2:65" s="1" customFormat="1" ht="16.5" customHeight="1">
      <c r="B118" s="35"/>
      <c r="C118" s="187" t="s">
        <v>237</v>
      </c>
      <c r="D118" s="187" t="s">
        <v>170</v>
      </c>
      <c r="E118" s="188" t="s">
        <v>1583</v>
      </c>
      <c r="F118" s="189" t="s">
        <v>1584</v>
      </c>
      <c r="G118" s="190" t="s">
        <v>117</v>
      </c>
      <c r="H118" s="191">
        <v>194</v>
      </c>
      <c r="I118" s="192"/>
      <c r="J118" s="193">
        <f t="shared" si="0"/>
        <v>0</v>
      </c>
      <c r="K118" s="189" t="s">
        <v>1561</v>
      </c>
      <c r="L118" s="39"/>
      <c r="M118" s="194" t="s">
        <v>21</v>
      </c>
      <c r="N118" s="195" t="s">
        <v>44</v>
      </c>
      <c r="O118" s="64"/>
      <c r="P118" s="196">
        <f t="shared" si="1"/>
        <v>0</v>
      </c>
      <c r="Q118" s="196">
        <v>0</v>
      </c>
      <c r="R118" s="196">
        <f t="shared" si="2"/>
        <v>0</v>
      </c>
      <c r="S118" s="196">
        <v>0</v>
      </c>
      <c r="T118" s="197">
        <f t="shared" si="3"/>
        <v>0</v>
      </c>
      <c r="AR118" s="198" t="s">
        <v>263</v>
      </c>
      <c r="AT118" s="198" t="s">
        <v>170</v>
      </c>
      <c r="AU118" s="198" t="s">
        <v>81</v>
      </c>
      <c r="AY118" s="18" t="s">
        <v>168</v>
      </c>
      <c r="BE118" s="199">
        <f t="shared" si="4"/>
        <v>0</v>
      </c>
      <c r="BF118" s="199">
        <f t="shared" si="5"/>
        <v>0</v>
      </c>
      <c r="BG118" s="199">
        <f t="shared" si="6"/>
        <v>0</v>
      </c>
      <c r="BH118" s="199">
        <f t="shared" si="7"/>
        <v>0</v>
      </c>
      <c r="BI118" s="199">
        <f t="shared" si="8"/>
        <v>0</v>
      </c>
      <c r="BJ118" s="18" t="s">
        <v>79</v>
      </c>
      <c r="BK118" s="199">
        <f t="shared" si="9"/>
        <v>0</v>
      </c>
      <c r="BL118" s="18" t="s">
        <v>263</v>
      </c>
      <c r="BM118" s="198" t="s">
        <v>312</v>
      </c>
    </row>
    <row r="119" spans="2:65" s="1" customFormat="1" ht="16.5" customHeight="1">
      <c r="B119" s="35"/>
      <c r="C119" s="187" t="s">
        <v>241</v>
      </c>
      <c r="D119" s="187" t="s">
        <v>170</v>
      </c>
      <c r="E119" s="188" t="s">
        <v>1585</v>
      </c>
      <c r="F119" s="189" t="s">
        <v>1586</v>
      </c>
      <c r="G119" s="190" t="s">
        <v>117</v>
      </c>
      <c r="H119" s="191">
        <v>76</v>
      </c>
      <c r="I119" s="192"/>
      <c r="J119" s="193">
        <f t="shared" si="0"/>
        <v>0</v>
      </c>
      <c r="K119" s="189" t="s">
        <v>1561</v>
      </c>
      <c r="L119" s="39"/>
      <c r="M119" s="194" t="s">
        <v>21</v>
      </c>
      <c r="N119" s="195" t="s">
        <v>44</v>
      </c>
      <c r="O119" s="64"/>
      <c r="P119" s="196">
        <f t="shared" si="1"/>
        <v>0</v>
      </c>
      <c r="Q119" s="196">
        <v>0</v>
      </c>
      <c r="R119" s="196">
        <f t="shared" si="2"/>
        <v>0</v>
      </c>
      <c r="S119" s="196">
        <v>0</v>
      </c>
      <c r="T119" s="197">
        <f t="shared" si="3"/>
        <v>0</v>
      </c>
      <c r="AR119" s="198" t="s">
        <v>263</v>
      </c>
      <c r="AT119" s="198" t="s">
        <v>170</v>
      </c>
      <c r="AU119" s="198" t="s">
        <v>81</v>
      </c>
      <c r="AY119" s="18" t="s">
        <v>168</v>
      </c>
      <c r="BE119" s="199">
        <f t="shared" si="4"/>
        <v>0</v>
      </c>
      <c r="BF119" s="199">
        <f t="shared" si="5"/>
        <v>0</v>
      </c>
      <c r="BG119" s="199">
        <f t="shared" si="6"/>
        <v>0</v>
      </c>
      <c r="BH119" s="199">
        <f t="shared" si="7"/>
        <v>0</v>
      </c>
      <c r="BI119" s="199">
        <f t="shared" si="8"/>
        <v>0</v>
      </c>
      <c r="BJ119" s="18" t="s">
        <v>79</v>
      </c>
      <c r="BK119" s="199">
        <f t="shared" si="9"/>
        <v>0</v>
      </c>
      <c r="BL119" s="18" t="s">
        <v>263</v>
      </c>
      <c r="BM119" s="198" t="s">
        <v>323</v>
      </c>
    </row>
    <row r="120" spans="2:65" s="1" customFormat="1" ht="16.5" customHeight="1">
      <c r="B120" s="35"/>
      <c r="C120" s="187" t="s">
        <v>250</v>
      </c>
      <c r="D120" s="187" t="s">
        <v>170</v>
      </c>
      <c r="E120" s="188" t="s">
        <v>1587</v>
      </c>
      <c r="F120" s="189" t="s">
        <v>1588</v>
      </c>
      <c r="G120" s="190" t="s">
        <v>117</v>
      </c>
      <c r="H120" s="191">
        <v>6</v>
      </c>
      <c r="I120" s="192"/>
      <c r="J120" s="193">
        <f t="shared" si="0"/>
        <v>0</v>
      </c>
      <c r="K120" s="189" t="s">
        <v>1561</v>
      </c>
      <c r="L120" s="39"/>
      <c r="M120" s="194" t="s">
        <v>21</v>
      </c>
      <c r="N120" s="195" t="s">
        <v>44</v>
      </c>
      <c r="O120" s="64"/>
      <c r="P120" s="196">
        <f t="shared" si="1"/>
        <v>0</v>
      </c>
      <c r="Q120" s="196">
        <v>0</v>
      </c>
      <c r="R120" s="196">
        <f t="shared" si="2"/>
        <v>0</v>
      </c>
      <c r="S120" s="196">
        <v>0</v>
      </c>
      <c r="T120" s="197">
        <f t="shared" si="3"/>
        <v>0</v>
      </c>
      <c r="AR120" s="198" t="s">
        <v>263</v>
      </c>
      <c r="AT120" s="198" t="s">
        <v>170</v>
      </c>
      <c r="AU120" s="198" t="s">
        <v>81</v>
      </c>
      <c r="AY120" s="18" t="s">
        <v>168</v>
      </c>
      <c r="BE120" s="199">
        <f t="shared" si="4"/>
        <v>0</v>
      </c>
      <c r="BF120" s="199">
        <f t="shared" si="5"/>
        <v>0</v>
      </c>
      <c r="BG120" s="199">
        <f t="shared" si="6"/>
        <v>0</v>
      </c>
      <c r="BH120" s="199">
        <f t="shared" si="7"/>
        <v>0</v>
      </c>
      <c r="BI120" s="199">
        <f t="shared" si="8"/>
        <v>0</v>
      </c>
      <c r="BJ120" s="18" t="s">
        <v>79</v>
      </c>
      <c r="BK120" s="199">
        <f t="shared" si="9"/>
        <v>0</v>
      </c>
      <c r="BL120" s="18" t="s">
        <v>263</v>
      </c>
      <c r="BM120" s="198" t="s">
        <v>335</v>
      </c>
    </row>
    <row r="121" spans="2:65" s="1" customFormat="1" ht="16.5" customHeight="1">
      <c r="B121" s="35"/>
      <c r="C121" s="187" t="s">
        <v>8</v>
      </c>
      <c r="D121" s="187" t="s">
        <v>170</v>
      </c>
      <c r="E121" s="188" t="s">
        <v>1589</v>
      </c>
      <c r="F121" s="189" t="s">
        <v>1590</v>
      </c>
      <c r="G121" s="190" t="s">
        <v>117</v>
      </c>
      <c r="H121" s="191">
        <v>84</v>
      </c>
      <c r="I121" s="192"/>
      <c r="J121" s="193">
        <f t="shared" si="0"/>
        <v>0</v>
      </c>
      <c r="K121" s="189" t="s">
        <v>1561</v>
      </c>
      <c r="L121" s="39"/>
      <c r="M121" s="194" t="s">
        <v>21</v>
      </c>
      <c r="N121" s="195" t="s">
        <v>44</v>
      </c>
      <c r="O121" s="64"/>
      <c r="P121" s="196">
        <f t="shared" si="1"/>
        <v>0</v>
      </c>
      <c r="Q121" s="196">
        <v>0</v>
      </c>
      <c r="R121" s="196">
        <f t="shared" si="2"/>
        <v>0</v>
      </c>
      <c r="S121" s="196">
        <v>0</v>
      </c>
      <c r="T121" s="197">
        <f t="shared" si="3"/>
        <v>0</v>
      </c>
      <c r="AR121" s="198" t="s">
        <v>263</v>
      </c>
      <c r="AT121" s="198" t="s">
        <v>170</v>
      </c>
      <c r="AU121" s="198" t="s">
        <v>81</v>
      </c>
      <c r="AY121" s="18" t="s">
        <v>168</v>
      </c>
      <c r="BE121" s="199">
        <f t="shared" si="4"/>
        <v>0</v>
      </c>
      <c r="BF121" s="199">
        <f t="shared" si="5"/>
        <v>0</v>
      </c>
      <c r="BG121" s="199">
        <f t="shared" si="6"/>
        <v>0</v>
      </c>
      <c r="BH121" s="199">
        <f t="shared" si="7"/>
        <v>0</v>
      </c>
      <c r="BI121" s="199">
        <f t="shared" si="8"/>
        <v>0</v>
      </c>
      <c r="BJ121" s="18" t="s">
        <v>79</v>
      </c>
      <c r="BK121" s="199">
        <f t="shared" si="9"/>
        <v>0</v>
      </c>
      <c r="BL121" s="18" t="s">
        <v>263</v>
      </c>
      <c r="BM121" s="198" t="s">
        <v>249</v>
      </c>
    </row>
    <row r="122" spans="2:65" s="1" customFormat="1" ht="16.5" customHeight="1">
      <c r="B122" s="35"/>
      <c r="C122" s="187" t="s">
        <v>263</v>
      </c>
      <c r="D122" s="187" t="s">
        <v>170</v>
      </c>
      <c r="E122" s="188" t="s">
        <v>1591</v>
      </c>
      <c r="F122" s="189" t="s">
        <v>1592</v>
      </c>
      <c r="G122" s="190" t="s">
        <v>117</v>
      </c>
      <c r="H122" s="191">
        <v>56</v>
      </c>
      <c r="I122" s="192"/>
      <c r="J122" s="193">
        <f t="shared" si="0"/>
        <v>0</v>
      </c>
      <c r="K122" s="189" t="s">
        <v>1561</v>
      </c>
      <c r="L122" s="39"/>
      <c r="M122" s="194" t="s">
        <v>21</v>
      </c>
      <c r="N122" s="195" t="s">
        <v>44</v>
      </c>
      <c r="O122" s="64"/>
      <c r="P122" s="196">
        <f t="shared" si="1"/>
        <v>0</v>
      </c>
      <c r="Q122" s="196">
        <v>0</v>
      </c>
      <c r="R122" s="196">
        <f t="shared" si="2"/>
        <v>0</v>
      </c>
      <c r="S122" s="196">
        <v>0</v>
      </c>
      <c r="T122" s="197">
        <f t="shared" si="3"/>
        <v>0</v>
      </c>
      <c r="AR122" s="198" t="s">
        <v>263</v>
      </c>
      <c r="AT122" s="198" t="s">
        <v>170</v>
      </c>
      <c r="AU122" s="198" t="s">
        <v>81</v>
      </c>
      <c r="AY122" s="18" t="s">
        <v>168</v>
      </c>
      <c r="BE122" s="199">
        <f t="shared" si="4"/>
        <v>0</v>
      </c>
      <c r="BF122" s="199">
        <f t="shared" si="5"/>
        <v>0</v>
      </c>
      <c r="BG122" s="199">
        <f t="shared" si="6"/>
        <v>0</v>
      </c>
      <c r="BH122" s="199">
        <f t="shared" si="7"/>
        <v>0</v>
      </c>
      <c r="BI122" s="199">
        <f t="shared" si="8"/>
        <v>0</v>
      </c>
      <c r="BJ122" s="18" t="s">
        <v>79</v>
      </c>
      <c r="BK122" s="199">
        <f t="shared" si="9"/>
        <v>0</v>
      </c>
      <c r="BL122" s="18" t="s">
        <v>263</v>
      </c>
      <c r="BM122" s="198" t="s">
        <v>357</v>
      </c>
    </row>
    <row r="123" spans="2:63" s="11" customFormat="1" ht="22.9" customHeight="1">
      <c r="B123" s="171"/>
      <c r="C123" s="172"/>
      <c r="D123" s="173" t="s">
        <v>72</v>
      </c>
      <c r="E123" s="185" t="s">
        <v>81</v>
      </c>
      <c r="F123" s="185" t="s">
        <v>1593</v>
      </c>
      <c r="G123" s="172"/>
      <c r="H123" s="172"/>
      <c r="I123" s="175"/>
      <c r="J123" s="186">
        <f>BK123</f>
        <v>0</v>
      </c>
      <c r="K123" s="172"/>
      <c r="L123" s="177"/>
      <c r="M123" s="178"/>
      <c r="N123" s="179"/>
      <c r="O123" s="179"/>
      <c r="P123" s="180">
        <f>P124</f>
        <v>0</v>
      </c>
      <c r="Q123" s="179"/>
      <c r="R123" s="180">
        <f>R124</f>
        <v>0</v>
      </c>
      <c r="S123" s="179"/>
      <c r="T123" s="181">
        <f>T124</f>
        <v>0</v>
      </c>
      <c r="AR123" s="182" t="s">
        <v>81</v>
      </c>
      <c r="AT123" s="183" t="s">
        <v>72</v>
      </c>
      <c r="AU123" s="183" t="s">
        <v>79</v>
      </c>
      <c r="AY123" s="182" t="s">
        <v>168</v>
      </c>
      <c r="BK123" s="184">
        <f>BK124</f>
        <v>0</v>
      </c>
    </row>
    <row r="124" spans="2:65" s="1" customFormat="1" ht="36" customHeight="1">
      <c r="B124" s="35"/>
      <c r="C124" s="187" t="s">
        <v>269</v>
      </c>
      <c r="D124" s="187" t="s">
        <v>170</v>
      </c>
      <c r="E124" s="188" t="s">
        <v>1594</v>
      </c>
      <c r="F124" s="189" t="s">
        <v>1595</v>
      </c>
      <c r="G124" s="190" t="s">
        <v>307</v>
      </c>
      <c r="H124" s="191">
        <v>1</v>
      </c>
      <c r="I124" s="192"/>
      <c r="J124" s="193">
        <f>ROUND(I124*H124,2)</f>
        <v>0</v>
      </c>
      <c r="K124" s="189" t="s">
        <v>1561</v>
      </c>
      <c r="L124" s="39"/>
      <c r="M124" s="194" t="s">
        <v>21</v>
      </c>
      <c r="N124" s="195" t="s">
        <v>44</v>
      </c>
      <c r="O124" s="64"/>
      <c r="P124" s="196">
        <f>O124*H124</f>
        <v>0</v>
      </c>
      <c r="Q124" s="196">
        <v>0</v>
      </c>
      <c r="R124" s="196">
        <f>Q124*H124</f>
        <v>0</v>
      </c>
      <c r="S124" s="196">
        <v>0</v>
      </c>
      <c r="T124" s="197">
        <f>S124*H124</f>
        <v>0</v>
      </c>
      <c r="AR124" s="198" t="s">
        <v>263</v>
      </c>
      <c r="AT124" s="198" t="s">
        <v>170</v>
      </c>
      <c r="AU124" s="198" t="s">
        <v>81</v>
      </c>
      <c r="AY124" s="18" t="s">
        <v>168</v>
      </c>
      <c r="BE124" s="199">
        <f>IF(N124="základní",J124,0)</f>
        <v>0</v>
      </c>
      <c r="BF124" s="199">
        <f>IF(N124="snížená",J124,0)</f>
        <v>0</v>
      </c>
      <c r="BG124" s="199">
        <f>IF(N124="zákl. přenesená",J124,0)</f>
        <v>0</v>
      </c>
      <c r="BH124" s="199">
        <f>IF(N124="sníž. přenesená",J124,0)</f>
        <v>0</v>
      </c>
      <c r="BI124" s="199">
        <f>IF(N124="nulová",J124,0)</f>
        <v>0</v>
      </c>
      <c r="BJ124" s="18" t="s">
        <v>79</v>
      </c>
      <c r="BK124" s="199">
        <f>ROUND(I124*H124,2)</f>
        <v>0</v>
      </c>
      <c r="BL124" s="18" t="s">
        <v>263</v>
      </c>
      <c r="BM124" s="198" t="s">
        <v>366</v>
      </c>
    </row>
    <row r="125" spans="2:63" s="11" customFormat="1" ht="22.9" customHeight="1">
      <c r="B125" s="171"/>
      <c r="C125" s="172"/>
      <c r="D125" s="173" t="s">
        <v>72</v>
      </c>
      <c r="E125" s="185" t="s">
        <v>1596</v>
      </c>
      <c r="F125" s="185" t="s">
        <v>1597</v>
      </c>
      <c r="G125" s="172"/>
      <c r="H125" s="172"/>
      <c r="I125" s="175"/>
      <c r="J125" s="186">
        <f>BK125</f>
        <v>0</v>
      </c>
      <c r="K125" s="172"/>
      <c r="L125" s="177"/>
      <c r="M125" s="178"/>
      <c r="N125" s="179"/>
      <c r="O125" s="179"/>
      <c r="P125" s="180">
        <f>SUM(P126:P129)</f>
        <v>0</v>
      </c>
      <c r="Q125" s="179"/>
      <c r="R125" s="180">
        <f>SUM(R126:R129)</f>
        <v>0</v>
      </c>
      <c r="S125" s="179"/>
      <c r="T125" s="181">
        <f>SUM(T126:T129)</f>
        <v>0</v>
      </c>
      <c r="AR125" s="182" t="s">
        <v>81</v>
      </c>
      <c r="AT125" s="183" t="s">
        <v>72</v>
      </c>
      <c r="AU125" s="183" t="s">
        <v>79</v>
      </c>
      <c r="AY125" s="182" t="s">
        <v>168</v>
      </c>
      <c r="BK125" s="184">
        <f>SUM(BK126:BK129)</f>
        <v>0</v>
      </c>
    </row>
    <row r="126" spans="2:65" s="1" customFormat="1" ht="16.5" customHeight="1">
      <c r="B126" s="35"/>
      <c r="C126" s="187" t="s">
        <v>275</v>
      </c>
      <c r="D126" s="187" t="s">
        <v>170</v>
      </c>
      <c r="E126" s="188" t="s">
        <v>1598</v>
      </c>
      <c r="F126" s="189" t="s">
        <v>1599</v>
      </c>
      <c r="G126" s="190" t="s">
        <v>307</v>
      </c>
      <c r="H126" s="191">
        <v>1</v>
      </c>
      <c r="I126" s="192"/>
      <c r="J126" s="193">
        <f>ROUND(I126*H126,2)</f>
        <v>0</v>
      </c>
      <c r="K126" s="189" t="s">
        <v>1561</v>
      </c>
      <c r="L126" s="39"/>
      <c r="M126" s="194" t="s">
        <v>21</v>
      </c>
      <c r="N126" s="195" t="s">
        <v>44</v>
      </c>
      <c r="O126" s="64"/>
      <c r="P126" s="196">
        <f>O126*H126</f>
        <v>0</v>
      </c>
      <c r="Q126" s="196">
        <v>0</v>
      </c>
      <c r="R126" s="196">
        <f>Q126*H126</f>
        <v>0</v>
      </c>
      <c r="S126" s="196">
        <v>0</v>
      </c>
      <c r="T126" s="197">
        <f>S126*H126</f>
        <v>0</v>
      </c>
      <c r="AR126" s="198" t="s">
        <v>263</v>
      </c>
      <c r="AT126" s="198" t="s">
        <v>170</v>
      </c>
      <c r="AU126" s="198" t="s">
        <v>81</v>
      </c>
      <c r="AY126" s="18" t="s">
        <v>168</v>
      </c>
      <c r="BE126" s="199">
        <f>IF(N126="základní",J126,0)</f>
        <v>0</v>
      </c>
      <c r="BF126" s="199">
        <f>IF(N126="snížená",J126,0)</f>
        <v>0</v>
      </c>
      <c r="BG126" s="199">
        <f>IF(N126="zákl. přenesená",J126,0)</f>
        <v>0</v>
      </c>
      <c r="BH126" s="199">
        <f>IF(N126="sníž. přenesená",J126,0)</f>
        <v>0</v>
      </c>
      <c r="BI126" s="199">
        <f>IF(N126="nulová",J126,0)</f>
        <v>0</v>
      </c>
      <c r="BJ126" s="18" t="s">
        <v>79</v>
      </c>
      <c r="BK126" s="199">
        <f>ROUND(I126*H126,2)</f>
        <v>0</v>
      </c>
      <c r="BL126" s="18" t="s">
        <v>263</v>
      </c>
      <c r="BM126" s="198" t="s">
        <v>376</v>
      </c>
    </row>
    <row r="127" spans="2:65" s="1" customFormat="1" ht="16.5" customHeight="1">
      <c r="B127" s="35"/>
      <c r="C127" s="187" t="s">
        <v>279</v>
      </c>
      <c r="D127" s="187" t="s">
        <v>170</v>
      </c>
      <c r="E127" s="188" t="s">
        <v>1600</v>
      </c>
      <c r="F127" s="189" t="s">
        <v>1601</v>
      </c>
      <c r="G127" s="190" t="s">
        <v>307</v>
      </c>
      <c r="H127" s="191">
        <v>1</v>
      </c>
      <c r="I127" s="192"/>
      <c r="J127" s="193">
        <f>ROUND(I127*H127,2)</f>
        <v>0</v>
      </c>
      <c r="K127" s="189" t="s">
        <v>1561</v>
      </c>
      <c r="L127" s="39"/>
      <c r="M127" s="194" t="s">
        <v>21</v>
      </c>
      <c r="N127" s="195" t="s">
        <v>44</v>
      </c>
      <c r="O127" s="64"/>
      <c r="P127" s="196">
        <f>O127*H127</f>
        <v>0</v>
      </c>
      <c r="Q127" s="196">
        <v>0</v>
      </c>
      <c r="R127" s="196">
        <f>Q127*H127</f>
        <v>0</v>
      </c>
      <c r="S127" s="196">
        <v>0</v>
      </c>
      <c r="T127" s="197">
        <f>S127*H127</f>
        <v>0</v>
      </c>
      <c r="AR127" s="198" t="s">
        <v>263</v>
      </c>
      <c r="AT127" s="198" t="s">
        <v>170</v>
      </c>
      <c r="AU127" s="198" t="s">
        <v>81</v>
      </c>
      <c r="AY127" s="18" t="s">
        <v>168</v>
      </c>
      <c r="BE127" s="199">
        <f>IF(N127="základní",J127,0)</f>
        <v>0</v>
      </c>
      <c r="BF127" s="199">
        <f>IF(N127="snížená",J127,0)</f>
        <v>0</v>
      </c>
      <c r="BG127" s="199">
        <f>IF(N127="zákl. přenesená",J127,0)</f>
        <v>0</v>
      </c>
      <c r="BH127" s="199">
        <f>IF(N127="sníž. přenesená",J127,0)</f>
        <v>0</v>
      </c>
      <c r="BI127" s="199">
        <f>IF(N127="nulová",J127,0)</f>
        <v>0</v>
      </c>
      <c r="BJ127" s="18" t="s">
        <v>79</v>
      </c>
      <c r="BK127" s="199">
        <f>ROUND(I127*H127,2)</f>
        <v>0</v>
      </c>
      <c r="BL127" s="18" t="s">
        <v>263</v>
      </c>
      <c r="BM127" s="198" t="s">
        <v>386</v>
      </c>
    </row>
    <row r="128" spans="2:65" s="1" customFormat="1" ht="16.5" customHeight="1">
      <c r="B128" s="35"/>
      <c r="C128" s="187" t="s">
        <v>286</v>
      </c>
      <c r="D128" s="187" t="s">
        <v>170</v>
      </c>
      <c r="E128" s="188" t="s">
        <v>1602</v>
      </c>
      <c r="F128" s="189" t="s">
        <v>1603</v>
      </c>
      <c r="G128" s="190" t="s">
        <v>307</v>
      </c>
      <c r="H128" s="191">
        <v>1</v>
      </c>
      <c r="I128" s="192"/>
      <c r="J128" s="193">
        <f>ROUND(I128*H128,2)</f>
        <v>0</v>
      </c>
      <c r="K128" s="189" t="s">
        <v>1561</v>
      </c>
      <c r="L128" s="39"/>
      <c r="M128" s="194" t="s">
        <v>21</v>
      </c>
      <c r="N128" s="195" t="s">
        <v>44</v>
      </c>
      <c r="O128" s="64"/>
      <c r="P128" s="196">
        <f>O128*H128</f>
        <v>0</v>
      </c>
      <c r="Q128" s="196">
        <v>0</v>
      </c>
      <c r="R128" s="196">
        <f>Q128*H128</f>
        <v>0</v>
      </c>
      <c r="S128" s="196">
        <v>0</v>
      </c>
      <c r="T128" s="197">
        <f>S128*H128</f>
        <v>0</v>
      </c>
      <c r="AR128" s="198" t="s">
        <v>263</v>
      </c>
      <c r="AT128" s="198" t="s">
        <v>170</v>
      </c>
      <c r="AU128" s="198" t="s">
        <v>81</v>
      </c>
      <c r="AY128" s="18" t="s">
        <v>168</v>
      </c>
      <c r="BE128" s="199">
        <f>IF(N128="základní",J128,0)</f>
        <v>0</v>
      </c>
      <c r="BF128" s="199">
        <f>IF(N128="snížená",J128,0)</f>
        <v>0</v>
      </c>
      <c r="BG128" s="199">
        <f>IF(N128="zákl. přenesená",J128,0)</f>
        <v>0</v>
      </c>
      <c r="BH128" s="199">
        <f>IF(N128="sníž. přenesená",J128,0)</f>
        <v>0</v>
      </c>
      <c r="BI128" s="199">
        <f>IF(N128="nulová",J128,0)</f>
        <v>0</v>
      </c>
      <c r="BJ128" s="18" t="s">
        <v>79</v>
      </c>
      <c r="BK128" s="199">
        <f>ROUND(I128*H128,2)</f>
        <v>0</v>
      </c>
      <c r="BL128" s="18" t="s">
        <v>263</v>
      </c>
      <c r="BM128" s="198" t="s">
        <v>398</v>
      </c>
    </row>
    <row r="129" spans="2:65" s="1" customFormat="1" ht="16.5" customHeight="1">
      <c r="B129" s="35"/>
      <c r="C129" s="187" t="s">
        <v>7</v>
      </c>
      <c r="D129" s="187" t="s">
        <v>170</v>
      </c>
      <c r="E129" s="188" t="s">
        <v>1604</v>
      </c>
      <c r="F129" s="189" t="s">
        <v>1567</v>
      </c>
      <c r="G129" s="190" t="s">
        <v>1568</v>
      </c>
      <c r="H129" s="191">
        <v>8</v>
      </c>
      <c r="I129" s="192"/>
      <c r="J129" s="193">
        <f>ROUND(I129*H129,2)</f>
        <v>0</v>
      </c>
      <c r="K129" s="189" t="s">
        <v>1561</v>
      </c>
      <c r="L129" s="39"/>
      <c r="M129" s="194" t="s">
        <v>21</v>
      </c>
      <c r="N129" s="195" t="s">
        <v>44</v>
      </c>
      <c r="O129" s="64"/>
      <c r="P129" s="196">
        <f>O129*H129</f>
        <v>0</v>
      </c>
      <c r="Q129" s="196">
        <v>0</v>
      </c>
      <c r="R129" s="196">
        <f>Q129*H129</f>
        <v>0</v>
      </c>
      <c r="S129" s="196">
        <v>0</v>
      </c>
      <c r="T129" s="197">
        <f>S129*H129</f>
        <v>0</v>
      </c>
      <c r="AR129" s="198" t="s">
        <v>263</v>
      </c>
      <c r="AT129" s="198" t="s">
        <v>170</v>
      </c>
      <c r="AU129" s="198" t="s">
        <v>81</v>
      </c>
      <c r="AY129" s="18" t="s">
        <v>168</v>
      </c>
      <c r="BE129" s="199">
        <f>IF(N129="základní",J129,0)</f>
        <v>0</v>
      </c>
      <c r="BF129" s="199">
        <f>IF(N129="snížená",J129,0)</f>
        <v>0</v>
      </c>
      <c r="BG129" s="199">
        <f>IF(N129="zákl. přenesená",J129,0)</f>
        <v>0</v>
      </c>
      <c r="BH129" s="199">
        <f>IF(N129="sníž. přenesená",J129,0)</f>
        <v>0</v>
      </c>
      <c r="BI129" s="199">
        <f>IF(N129="nulová",J129,0)</f>
        <v>0</v>
      </c>
      <c r="BJ129" s="18" t="s">
        <v>79</v>
      </c>
      <c r="BK129" s="199">
        <f>ROUND(I129*H129,2)</f>
        <v>0</v>
      </c>
      <c r="BL129" s="18" t="s">
        <v>263</v>
      </c>
      <c r="BM129" s="198" t="s">
        <v>408</v>
      </c>
    </row>
    <row r="130" spans="2:63" s="11" customFormat="1" ht="22.9" customHeight="1">
      <c r="B130" s="171"/>
      <c r="C130" s="172"/>
      <c r="D130" s="173" t="s">
        <v>72</v>
      </c>
      <c r="E130" s="185" t="s">
        <v>1605</v>
      </c>
      <c r="F130" s="185" t="s">
        <v>1606</v>
      </c>
      <c r="G130" s="172"/>
      <c r="H130" s="172"/>
      <c r="I130" s="175"/>
      <c r="J130" s="186">
        <f>BK130</f>
        <v>0</v>
      </c>
      <c r="K130" s="172"/>
      <c r="L130" s="177"/>
      <c r="M130" s="178"/>
      <c r="N130" s="179"/>
      <c r="O130" s="179"/>
      <c r="P130" s="180">
        <f>P131+P138+P141+P146</f>
        <v>0</v>
      </c>
      <c r="Q130" s="179"/>
      <c r="R130" s="180">
        <f>R131+R138+R141+R146</f>
        <v>0</v>
      </c>
      <c r="S130" s="179"/>
      <c r="T130" s="181">
        <f>T131+T138+T141+T146</f>
        <v>0</v>
      </c>
      <c r="AR130" s="182" t="s">
        <v>81</v>
      </c>
      <c r="AT130" s="183" t="s">
        <v>72</v>
      </c>
      <c r="AU130" s="183" t="s">
        <v>79</v>
      </c>
      <c r="AY130" s="182" t="s">
        <v>168</v>
      </c>
      <c r="BK130" s="184">
        <f>BK131+BK138+BK141+BK146</f>
        <v>0</v>
      </c>
    </row>
    <row r="131" spans="2:63" s="11" customFormat="1" ht="20.85" customHeight="1">
      <c r="B131" s="171"/>
      <c r="C131" s="172"/>
      <c r="D131" s="173" t="s">
        <v>72</v>
      </c>
      <c r="E131" s="185" t="s">
        <v>1280</v>
      </c>
      <c r="F131" s="185" t="s">
        <v>1607</v>
      </c>
      <c r="G131" s="172"/>
      <c r="H131" s="172"/>
      <c r="I131" s="175"/>
      <c r="J131" s="186">
        <f>BK131</f>
        <v>0</v>
      </c>
      <c r="K131" s="172"/>
      <c r="L131" s="177"/>
      <c r="M131" s="178"/>
      <c r="N131" s="179"/>
      <c r="O131" s="179"/>
      <c r="P131" s="180">
        <f>SUM(P132:P137)</f>
        <v>0</v>
      </c>
      <c r="Q131" s="179"/>
      <c r="R131" s="180">
        <f>SUM(R132:R137)</f>
        <v>0</v>
      </c>
      <c r="S131" s="179"/>
      <c r="T131" s="181">
        <f>SUM(T132:T137)</f>
        <v>0</v>
      </c>
      <c r="AR131" s="182" t="s">
        <v>81</v>
      </c>
      <c r="AT131" s="183" t="s">
        <v>72</v>
      </c>
      <c r="AU131" s="183" t="s">
        <v>81</v>
      </c>
      <c r="AY131" s="182" t="s">
        <v>168</v>
      </c>
      <c r="BK131" s="184">
        <f>SUM(BK132:BK137)</f>
        <v>0</v>
      </c>
    </row>
    <row r="132" spans="2:65" s="1" customFormat="1" ht="16.5" customHeight="1">
      <c r="B132" s="35"/>
      <c r="C132" s="187" t="s">
        <v>299</v>
      </c>
      <c r="D132" s="187" t="s">
        <v>170</v>
      </c>
      <c r="E132" s="188" t="s">
        <v>1608</v>
      </c>
      <c r="F132" s="189" t="s">
        <v>1609</v>
      </c>
      <c r="G132" s="190" t="s">
        <v>1568</v>
      </c>
      <c r="H132" s="191">
        <v>42</v>
      </c>
      <c r="I132" s="192"/>
      <c r="J132" s="193">
        <f aca="true" t="shared" si="10" ref="J132:J137">ROUND(I132*H132,2)</f>
        <v>0</v>
      </c>
      <c r="K132" s="189" t="s">
        <v>1561</v>
      </c>
      <c r="L132" s="39"/>
      <c r="M132" s="194" t="s">
        <v>21</v>
      </c>
      <c r="N132" s="195" t="s">
        <v>44</v>
      </c>
      <c r="O132" s="64"/>
      <c r="P132" s="196">
        <f aca="true" t="shared" si="11" ref="P132:P137">O132*H132</f>
        <v>0</v>
      </c>
      <c r="Q132" s="196">
        <v>0</v>
      </c>
      <c r="R132" s="196">
        <f aca="true" t="shared" si="12" ref="R132:R137">Q132*H132</f>
        <v>0</v>
      </c>
      <c r="S132" s="196">
        <v>0</v>
      </c>
      <c r="T132" s="197">
        <f aca="true" t="shared" si="13" ref="T132:T137">S132*H132</f>
        <v>0</v>
      </c>
      <c r="AR132" s="198" t="s">
        <v>263</v>
      </c>
      <c r="AT132" s="198" t="s">
        <v>170</v>
      </c>
      <c r="AU132" s="198" t="s">
        <v>89</v>
      </c>
      <c r="AY132" s="18" t="s">
        <v>168</v>
      </c>
      <c r="BE132" s="199">
        <f aca="true" t="shared" si="14" ref="BE132:BE137">IF(N132="základní",J132,0)</f>
        <v>0</v>
      </c>
      <c r="BF132" s="199">
        <f aca="true" t="shared" si="15" ref="BF132:BF137">IF(N132="snížená",J132,0)</f>
        <v>0</v>
      </c>
      <c r="BG132" s="199">
        <f aca="true" t="shared" si="16" ref="BG132:BG137">IF(N132="zákl. přenesená",J132,0)</f>
        <v>0</v>
      </c>
      <c r="BH132" s="199">
        <f aca="true" t="shared" si="17" ref="BH132:BH137">IF(N132="sníž. přenesená",J132,0)</f>
        <v>0</v>
      </c>
      <c r="BI132" s="199">
        <f aca="true" t="shared" si="18" ref="BI132:BI137">IF(N132="nulová",J132,0)</f>
        <v>0</v>
      </c>
      <c r="BJ132" s="18" t="s">
        <v>79</v>
      </c>
      <c r="BK132" s="199">
        <f aca="true" t="shared" si="19" ref="BK132:BK137">ROUND(I132*H132,2)</f>
        <v>0</v>
      </c>
      <c r="BL132" s="18" t="s">
        <v>263</v>
      </c>
      <c r="BM132" s="198" t="s">
        <v>417</v>
      </c>
    </row>
    <row r="133" spans="2:65" s="1" customFormat="1" ht="16.5" customHeight="1">
      <c r="B133" s="35"/>
      <c r="C133" s="187" t="s">
        <v>304</v>
      </c>
      <c r="D133" s="187" t="s">
        <v>170</v>
      </c>
      <c r="E133" s="188" t="s">
        <v>1610</v>
      </c>
      <c r="F133" s="189" t="s">
        <v>1611</v>
      </c>
      <c r="G133" s="190" t="s">
        <v>1568</v>
      </c>
      <c r="H133" s="191">
        <v>6</v>
      </c>
      <c r="I133" s="192"/>
      <c r="J133" s="193">
        <f t="shared" si="10"/>
        <v>0</v>
      </c>
      <c r="K133" s="189" t="s">
        <v>1561</v>
      </c>
      <c r="L133" s="39"/>
      <c r="M133" s="194" t="s">
        <v>21</v>
      </c>
      <c r="N133" s="195" t="s">
        <v>44</v>
      </c>
      <c r="O133" s="64"/>
      <c r="P133" s="196">
        <f t="shared" si="11"/>
        <v>0</v>
      </c>
      <c r="Q133" s="196">
        <v>0</v>
      </c>
      <c r="R133" s="196">
        <f t="shared" si="12"/>
        <v>0</v>
      </c>
      <c r="S133" s="196">
        <v>0</v>
      </c>
      <c r="T133" s="197">
        <f t="shared" si="13"/>
        <v>0</v>
      </c>
      <c r="AR133" s="198" t="s">
        <v>263</v>
      </c>
      <c r="AT133" s="198" t="s">
        <v>170</v>
      </c>
      <c r="AU133" s="198" t="s">
        <v>89</v>
      </c>
      <c r="AY133" s="18" t="s">
        <v>168</v>
      </c>
      <c r="BE133" s="199">
        <f t="shared" si="14"/>
        <v>0</v>
      </c>
      <c r="BF133" s="199">
        <f t="shared" si="15"/>
        <v>0</v>
      </c>
      <c r="BG133" s="199">
        <f t="shared" si="16"/>
        <v>0</v>
      </c>
      <c r="BH133" s="199">
        <f t="shared" si="17"/>
        <v>0</v>
      </c>
      <c r="BI133" s="199">
        <f t="shared" si="18"/>
        <v>0</v>
      </c>
      <c r="BJ133" s="18" t="s">
        <v>79</v>
      </c>
      <c r="BK133" s="199">
        <f t="shared" si="19"/>
        <v>0</v>
      </c>
      <c r="BL133" s="18" t="s">
        <v>263</v>
      </c>
      <c r="BM133" s="198" t="s">
        <v>429</v>
      </c>
    </row>
    <row r="134" spans="2:65" s="1" customFormat="1" ht="16.5" customHeight="1">
      <c r="B134" s="35"/>
      <c r="C134" s="187" t="s">
        <v>312</v>
      </c>
      <c r="D134" s="187" t="s">
        <v>170</v>
      </c>
      <c r="E134" s="188" t="s">
        <v>1612</v>
      </c>
      <c r="F134" s="189" t="s">
        <v>1613</v>
      </c>
      <c r="G134" s="190" t="s">
        <v>1568</v>
      </c>
      <c r="H134" s="191">
        <v>42</v>
      </c>
      <c r="I134" s="192"/>
      <c r="J134" s="193">
        <f t="shared" si="10"/>
        <v>0</v>
      </c>
      <c r="K134" s="189" t="s">
        <v>1561</v>
      </c>
      <c r="L134" s="39"/>
      <c r="M134" s="194" t="s">
        <v>21</v>
      </c>
      <c r="N134" s="195" t="s">
        <v>44</v>
      </c>
      <c r="O134" s="64"/>
      <c r="P134" s="196">
        <f t="shared" si="11"/>
        <v>0</v>
      </c>
      <c r="Q134" s="196">
        <v>0</v>
      </c>
      <c r="R134" s="196">
        <f t="shared" si="12"/>
        <v>0</v>
      </c>
      <c r="S134" s="196">
        <v>0</v>
      </c>
      <c r="T134" s="197">
        <f t="shared" si="13"/>
        <v>0</v>
      </c>
      <c r="AR134" s="198" t="s">
        <v>263</v>
      </c>
      <c r="AT134" s="198" t="s">
        <v>170</v>
      </c>
      <c r="AU134" s="198" t="s">
        <v>89</v>
      </c>
      <c r="AY134" s="18" t="s">
        <v>168</v>
      </c>
      <c r="BE134" s="199">
        <f t="shared" si="14"/>
        <v>0</v>
      </c>
      <c r="BF134" s="199">
        <f t="shared" si="15"/>
        <v>0</v>
      </c>
      <c r="BG134" s="199">
        <f t="shared" si="16"/>
        <v>0</v>
      </c>
      <c r="BH134" s="199">
        <f t="shared" si="17"/>
        <v>0</v>
      </c>
      <c r="BI134" s="199">
        <f t="shared" si="18"/>
        <v>0</v>
      </c>
      <c r="BJ134" s="18" t="s">
        <v>79</v>
      </c>
      <c r="BK134" s="199">
        <f t="shared" si="19"/>
        <v>0</v>
      </c>
      <c r="BL134" s="18" t="s">
        <v>263</v>
      </c>
      <c r="BM134" s="198" t="s">
        <v>444</v>
      </c>
    </row>
    <row r="135" spans="2:65" s="1" customFormat="1" ht="16.5" customHeight="1">
      <c r="B135" s="35"/>
      <c r="C135" s="187" t="s">
        <v>317</v>
      </c>
      <c r="D135" s="187" t="s">
        <v>170</v>
      </c>
      <c r="E135" s="188" t="s">
        <v>1614</v>
      </c>
      <c r="F135" s="189" t="s">
        <v>1615</v>
      </c>
      <c r="G135" s="190" t="s">
        <v>307</v>
      </c>
      <c r="H135" s="191">
        <v>4</v>
      </c>
      <c r="I135" s="192"/>
      <c r="J135" s="193">
        <f t="shared" si="10"/>
        <v>0</v>
      </c>
      <c r="K135" s="189" t="s">
        <v>1561</v>
      </c>
      <c r="L135" s="39"/>
      <c r="M135" s="194" t="s">
        <v>21</v>
      </c>
      <c r="N135" s="195" t="s">
        <v>44</v>
      </c>
      <c r="O135" s="64"/>
      <c r="P135" s="196">
        <f t="shared" si="11"/>
        <v>0</v>
      </c>
      <c r="Q135" s="196">
        <v>0</v>
      </c>
      <c r="R135" s="196">
        <f t="shared" si="12"/>
        <v>0</v>
      </c>
      <c r="S135" s="196">
        <v>0</v>
      </c>
      <c r="T135" s="197">
        <f t="shared" si="13"/>
        <v>0</v>
      </c>
      <c r="AR135" s="198" t="s">
        <v>263</v>
      </c>
      <c r="AT135" s="198" t="s">
        <v>170</v>
      </c>
      <c r="AU135" s="198" t="s">
        <v>89</v>
      </c>
      <c r="AY135" s="18" t="s">
        <v>168</v>
      </c>
      <c r="BE135" s="199">
        <f t="shared" si="14"/>
        <v>0</v>
      </c>
      <c r="BF135" s="199">
        <f t="shared" si="15"/>
        <v>0</v>
      </c>
      <c r="BG135" s="199">
        <f t="shared" si="16"/>
        <v>0</v>
      </c>
      <c r="BH135" s="199">
        <f t="shared" si="17"/>
        <v>0</v>
      </c>
      <c r="BI135" s="199">
        <f t="shared" si="18"/>
        <v>0</v>
      </c>
      <c r="BJ135" s="18" t="s">
        <v>79</v>
      </c>
      <c r="BK135" s="199">
        <f t="shared" si="19"/>
        <v>0</v>
      </c>
      <c r="BL135" s="18" t="s">
        <v>263</v>
      </c>
      <c r="BM135" s="198" t="s">
        <v>456</v>
      </c>
    </row>
    <row r="136" spans="2:65" s="1" customFormat="1" ht="16.5" customHeight="1">
      <c r="B136" s="35"/>
      <c r="C136" s="187" t="s">
        <v>323</v>
      </c>
      <c r="D136" s="187" t="s">
        <v>170</v>
      </c>
      <c r="E136" s="188" t="s">
        <v>1616</v>
      </c>
      <c r="F136" s="189" t="s">
        <v>1617</v>
      </c>
      <c r="G136" s="190" t="s">
        <v>307</v>
      </c>
      <c r="H136" s="191">
        <v>1</v>
      </c>
      <c r="I136" s="192"/>
      <c r="J136" s="193">
        <f t="shared" si="10"/>
        <v>0</v>
      </c>
      <c r="K136" s="189" t="s">
        <v>1561</v>
      </c>
      <c r="L136" s="39"/>
      <c r="M136" s="194" t="s">
        <v>21</v>
      </c>
      <c r="N136" s="195" t="s">
        <v>44</v>
      </c>
      <c r="O136" s="64"/>
      <c r="P136" s="196">
        <f t="shared" si="11"/>
        <v>0</v>
      </c>
      <c r="Q136" s="196">
        <v>0</v>
      </c>
      <c r="R136" s="196">
        <f t="shared" si="12"/>
        <v>0</v>
      </c>
      <c r="S136" s="196">
        <v>0</v>
      </c>
      <c r="T136" s="197">
        <f t="shared" si="13"/>
        <v>0</v>
      </c>
      <c r="AR136" s="198" t="s">
        <v>263</v>
      </c>
      <c r="AT136" s="198" t="s">
        <v>170</v>
      </c>
      <c r="AU136" s="198" t="s">
        <v>89</v>
      </c>
      <c r="AY136" s="18" t="s">
        <v>168</v>
      </c>
      <c r="BE136" s="199">
        <f t="shared" si="14"/>
        <v>0</v>
      </c>
      <c r="BF136" s="199">
        <f t="shared" si="15"/>
        <v>0</v>
      </c>
      <c r="BG136" s="199">
        <f t="shared" si="16"/>
        <v>0</v>
      </c>
      <c r="BH136" s="199">
        <f t="shared" si="17"/>
        <v>0</v>
      </c>
      <c r="BI136" s="199">
        <f t="shared" si="18"/>
        <v>0</v>
      </c>
      <c r="BJ136" s="18" t="s">
        <v>79</v>
      </c>
      <c r="BK136" s="199">
        <f t="shared" si="19"/>
        <v>0</v>
      </c>
      <c r="BL136" s="18" t="s">
        <v>263</v>
      </c>
      <c r="BM136" s="198" t="s">
        <v>470</v>
      </c>
    </row>
    <row r="137" spans="2:65" s="1" customFormat="1" ht="16.5" customHeight="1">
      <c r="B137" s="35"/>
      <c r="C137" s="187" t="s">
        <v>329</v>
      </c>
      <c r="D137" s="187" t="s">
        <v>170</v>
      </c>
      <c r="E137" s="188" t="s">
        <v>1618</v>
      </c>
      <c r="F137" s="189" t="s">
        <v>1619</v>
      </c>
      <c r="G137" s="190" t="s">
        <v>307</v>
      </c>
      <c r="H137" s="191">
        <v>1</v>
      </c>
      <c r="I137" s="192"/>
      <c r="J137" s="193">
        <f t="shared" si="10"/>
        <v>0</v>
      </c>
      <c r="K137" s="189" t="s">
        <v>1561</v>
      </c>
      <c r="L137" s="39"/>
      <c r="M137" s="194" t="s">
        <v>21</v>
      </c>
      <c r="N137" s="195" t="s">
        <v>44</v>
      </c>
      <c r="O137" s="64"/>
      <c r="P137" s="196">
        <f t="shared" si="11"/>
        <v>0</v>
      </c>
      <c r="Q137" s="196">
        <v>0</v>
      </c>
      <c r="R137" s="196">
        <f t="shared" si="12"/>
        <v>0</v>
      </c>
      <c r="S137" s="196">
        <v>0</v>
      </c>
      <c r="T137" s="197">
        <f t="shared" si="13"/>
        <v>0</v>
      </c>
      <c r="AR137" s="198" t="s">
        <v>263</v>
      </c>
      <c r="AT137" s="198" t="s">
        <v>170</v>
      </c>
      <c r="AU137" s="198" t="s">
        <v>89</v>
      </c>
      <c r="AY137" s="18" t="s">
        <v>168</v>
      </c>
      <c r="BE137" s="199">
        <f t="shared" si="14"/>
        <v>0</v>
      </c>
      <c r="BF137" s="199">
        <f t="shared" si="15"/>
        <v>0</v>
      </c>
      <c r="BG137" s="199">
        <f t="shared" si="16"/>
        <v>0</v>
      </c>
      <c r="BH137" s="199">
        <f t="shared" si="17"/>
        <v>0</v>
      </c>
      <c r="BI137" s="199">
        <f t="shared" si="18"/>
        <v>0</v>
      </c>
      <c r="BJ137" s="18" t="s">
        <v>79</v>
      </c>
      <c r="BK137" s="199">
        <f t="shared" si="19"/>
        <v>0</v>
      </c>
      <c r="BL137" s="18" t="s">
        <v>263</v>
      </c>
      <c r="BM137" s="198" t="s">
        <v>480</v>
      </c>
    </row>
    <row r="138" spans="2:63" s="11" customFormat="1" ht="20.85" customHeight="1">
      <c r="B138" s="171"/>
      <c r="C138" s="172"/>
      <c r="D138" s="173" t="s">
        <v>72</v>
      </c>
      <c r="E138" s="185" t="s">
        <v>1282</v>
      </c>
      <c r="F138" s="185" t="s">
        <v>1620</v>
      </c>
      <c r="G138" s="172"/>
      <c r="H138" s="172"/>
      <c r="I138" s="175"/>
      <c r="J138" s="186">
        <f>BK138</f>
        <v>0</v>
      </c>
      <c r="K138" s="172"/>
      <c r="L138" s="177"/>
      <c r="M138" s="178"/>
      <c r="N138" s="179"/>
      <c r="O138" s="179"/>
      <c r="P138" s="180">
        <f>SUM(P139:P140)</f>
        <v>0</v>
      </c>
      <c r="Q138" s="179"/>
      <c r="R138" s="180">
        <f>SUM(R139:R140)</f>
        <v>0</v>
      </c>
      <c r="S138" s="179"/>
      <c r="T138" s="181">
        <f>SUM(T139:T140)</f>
        <v>0</v>
      </c>
      <c r="AR138" s="182" t="s">
        <v>81</v>
      </c>
      <c r="AT138" s="183" t="s">
        <v>72</v>
      </c>
      <c r="AU138" s="183" t="s">
        <v>81</v>
      </c>
      <c r="AY138" s="182" t="s">
        <v>168</v>
      </c>
      <c r="BK138" s="184">
        <f>SUM(BK139:BK140)</f>
        <v>0</v>
      </c>
    </row>
    <row r="139" spans="2:65" s="1" customFormat="1" ht="16.5" customHeight="1">
      <c r="B139" s="35"/>
      <c r="C139" s="187" t="s">
        <v>335</v>
      </c>
      <c r="D139" s="187" t="s">
        <v>170</v>
      </c>
      <c r="E139" s="188" t="s">
        <v>1621</v>
      </c>
      <c r="F139" s="189" t="s">
        <v>1622</v>
      </c>
      <c r="G139" s="190" t="s">
        <v>307</v>
      </c>
      <c r="H139" s="191">
        <v>1</v>
      </c>
      <c r="I139" s="192"/>
      <c r="J139" s="193">
        <f>ROUND(I139*H139,2)</f>
        <v>0</v>
      </c>
      <c r="K139" s="189" t="s">
        <v>1561</v>
      </c>
      <c r="L139" s="39"/>
      <c r="M139" s="194" t="s">
        <v>21</v>
      </c>
      <c r="N139" s="195" t="s">
        <v>44</v>
      </c>
      <c r="O139" s="64"/>
      <c r="P139" s="196">
        <f>O139*H139</f>
        <v>0</v>
      </c>
      <c r="Q139" s="196">
        <v>0</v>
      </c>
      <c r="R139" s="196">
        <f>Q139*H139</f>
        <v>0</v>
      </c>
      <c r="S139" s="196">
        <v>0</v>
      </c>
      <c r="T139" s="197">
        <f>S139*H139</f>
        <v>0</v>
      </c>
      <c r="AR139" s="198" t="s">
        <v>263</v>
      </c>
      <c r="AT139" s="198" t="s">
        <v>170</v>
      </c>
      <c r="AU139" s="198" t="s">
        <v>89</v>
      </c>
      <c r="AY139" s="18" t="s">
        <v>168</v>
      </c>
      <c r="BE139" s="199">
        <f>IF(N139="základní",J139,0)</f>
        <v>0</v>
      </c>
      <c r="BF139" s="199">
        <f>IF(N139="snížená",J139,0)</f>
        <v>0</v>
      </c>
      <c r="BG139" s="199">
        <f>IF(N139="zákl. přenesená",J139,0)</f>
        <v>0</v>
      </c>
      <c r="BH139" s="199">
        <f>IF(N139="sníž. přenesená",J139,0)</f>
        <v>0</v>
      </c>
      <c r="BI139" s="199">
        <f>IF(N139="nulová",J139,0)</f>
        <v>0</v>
      </c>
      <c r="BJ139" s="18" t="s">
        <v>79</v>
      </c>
      <c r="BK139" s="199">
        <f>ROUND(I139*H139,2)</f>
        <v>0</v>
      </c>
      <c r="BL139" s="18" t="s">
        <v>263</v>
      </c>
      <c r="BM139" s="198" t="s">
        <v>489</v>
      </c>
    </row>
    <row r="140" spans="2:65" s="1" customFormat="1" ht="16.5" customHeight="1">
      <c r="B140" s="35"/>
      <c r="C140" s="187" t="s">
        <v>340</v>
      </c>
      <c r="D140" s="187" t="s">
        <v>170</v>
      </c>
      <c r="E140" s="188" t="s">
        <v>1623</v>
      </c>
      <c r="F140" s="189" t="s">
        <v>1624</v>
      </c>
      <c r="G140" s="190" t="s">
        <v>307</v>
      </c>
      <c r="H140" s="191">
        <v>1</v>
      </c>
      <c r="I140" s="192"/>
      <c r="J140" s="193">
        <f>ROUND(I140*H140,2)</f>
        <v>0</v>
      </c>
      <c r="K140" s="189" t="s">
        <v>1561</v>
      </c>
      <c r="L140" s="39"/>
      <c r="M140" s="194" t="s">
        <v>21</v>
      </c>
      <c r="N140" s="195" t="s">
        <v>44</v>
      </c>
      <c r="O140" s="64"/>
      <c r="P140" s="196">
        <f>O140*H140</f>
        <v>0</v>
      </c>
      <c r="Q140" s="196">
        <v>0</v>
      </c>
      <c r="R140" s="196">
        <f>Q140*H140</f>
        <v>0</v>
      </c>
      <c r="S140" s="196">
        <v>0</v>
      </c>
      <c r="T140" s="197">
        <f>S140*H140</f>
        <v>0</v>
      </c>
      <c r="AR140" s="198" t="s">
        <v>263</v>
      </c>
      <c r="AT140" s="198" t="s">
        <v>170</v>
      </c>
      <c r="AU140" s="198" t="s">
        <v>89</v>
      </c>
      <c r="AY140" s="18" t="s">
        <v>168</v>
      </c>
      <c r="BE140" s="199">
        <f>IF(N140="základní",J140,0)</f>
        <v>0</v>
      </c>
      <c r="BF140" s="199">
        <f>IF(N140="snížená",J140,0)</f>
        <v>0</v>
      </c>
      <c r="BG140" s="199">
        <f>IF(N140="zákl. přenesená",J140,0)</f>
        <v>0</v>
      </c>
      <c r="BH140" s="199">
        <f>IF(N140="sníž. přenesená",J140,0)</f>
        <v>0</v>
      </c>
      <c r="BI140" s="199">
        <f>IF(N140="nulová",J140,0)</f>
        <v>0</v>
      </c>
      <c r="BJ140" s="18" t="s">
        <v>79</v>
      </c>
      <c r="BK140" s="199">
        <f>ROUND(I140*H140,2)</f>
        <v>0</v>
      </c>
      <c r="BL140" s="18" t="s">
        <v>263</v>
      </c>
      <c r="BM140" s="198" t="s">
        <v>501</v>
      </c>
    </row>
    <row r="141" spans="2:63" s="11" customFormat="1" ht="20.85" customHeight="1">
      <c r="B141" s="171"/>
      <c r="C141" s="172"/>
      <c r="D141" s="173" t="s">
        <v>72</v>
      </c>
      <c r="E141" s="185" t="s">
        <v>1298</v>
      </c>
      <c r="F141" s="185" t="s">
        <v>1625</v>
      </c>
      <c r="G141" s="172"/>
      <c r="H141" s="172"/>
      <c r="I141" s="175"/>
      <c r="J141" s="186">
        <f>BK141</f>
        <v>0</v>
      </c>
      <c r="K141" s="172"/>
      <c r="L141" s="177"/>
      <c r="M141" s="178"/>
      <c r="N141" s="179"/>
      <c r="O141" s="179"/>
      <c r="P141" s="180">
        <f>SUM(P142:P145)</f>
        <v>0</v>
      </c>
      <c r="Q141" s="179"/>
      <c r="R141" s="180">
        <f>SUM(R142:R145)</f>
        <v>0</v>
      </c>
      <c r="S141" s="179"/>
      <c r="T141" s="181">
        <f>SUM(T142:T145)</f>
        <v>0</v>
      </c>
      <c r="AR141" s="182" t="s">
        <v>81</v>
      </c>
      <c r="AT141" s="183" t="s">
        <v>72</v>
      </c>
      <c r="AU141" s="183" t="s">
        <v>81</v>
      </c>
      <c r="AY141" s="182" t="s">
        <v>168</v>
      </c>
      <c r="BK141" s="184">
        <f>SUM(BK142:BK145)</f>
        <v>0</v>
      </c>
    </row>
    <row r="142" spans="2:65" s="1" customFormat="1" ht="16.5" customHeight="1">
      <c r="B142" s="35"/>
      <c r="C142" s="187" t="s">
        <v>249</v>
      </c>
      <c r="D142" s="187" t="s">
        <v>170</v>
      </c>
      <c r="E142" s="188" t="s">
        <v>1626</v>
      </c>
      <c r="F142" s="189" t="s">
        <v>1627</v>
      </c>
      <c r="G142" s="190" t="s">
        <v>1628</v>
      </c>
      <c r="H142" s="191">
        <v>16</v>
      </c>
      <c r="I142" s="192"/>
      <c r="J142" s="193">
        <f>ROUND(I142*H142,2)</f>
        <v>0</v>
      </c>
      <c r="K142" s="189" t="s">
        <v>1561</v>
      </c>
      <c r="L142" s="39"/>
      <c r="M142" s="194" t="s">
        <v>21</v>
      </c>
      <c r="N142" s="195" t="s">
        <v>44</v>
      </c>
      <c r="O142" s="64"/>
      <c r="P142" s="196">
        <f>O142*H142</f>
        <v>0</v>
      </c>
      <c r="Q142" s="196">
        <v>0</v>
      </c>
      <c r="R142" s="196">
        <f>Q142*H142</f>
        <v>0</v>
      </c>
      <c r="S142" s="196">
        <v>0</v>
      </c>
      <c r="T142" s="197">
        <f>S142*H142</f>
        <v>0</v>
      </c>
      <c r="AR142" s="198" t="s">
        <v>263</v>
      </c>
      <c r="AT142" s="198" t="s">
        <v>170</v>
      </c>
      <c r="AU142" s="198" t="s">
        <v>89</v>
      </c>
      <c r="AY142" s="18" t="s">
        <v>168</v>
      </c>
      <c r="BE142" s="199">
        <f>IF(N142="základní",J142,0)</f>
        <v>0</v>
      </c>
      <c r="BF142" s="199">
        <f>IF(N142="snížená",J142,0)</f>
        <v>0</v>
      </c>
      <c r="BG142" s="199">
        <f>IF(N142="zákl. přenesená",J142,0)</f>
        <v>0</v>
      </c>
      <c r="BH142" s="199">
        <f>IF(N142="sníž. přenesená",J142,0)</f>
        <v>0</v>
      </c>
      <c r="BI142" s="199">
        <f>IF(N142="nulová",J142,0)</f>
        <v>0</v>
      </c>
      <c r="BJ142" s="18" t="s">
        <v>79</v>
      </c>
      <c r="BK142" s="199">
        <f>ROUND(I142*H142,2)</f>
        <v>0</v>
      </c>
      <c r="BL142" s="18" t="s">
        <v>263</v>
      </c>
      <c r="BM142" s="198" t="s">
        <v>511</v>
      </c>
    </row>
    <row r="143" spans="2:65" s="1" customFormat="1" ht="16.5" customHeight="1">
      <c r="B143" s="35"/>
      <c r="C143" s="187" t="s">
        <v>351</v>
      </c>
      <c r="D143" s="187" t="s">
        <v>170</v>
      </c>
      <c r="E143" s="188" t="s">
        <v>1629</v>
      </c>
      <c r="F143" s="189" t="s">
        <v>1630</v>
      </c>
      <c r="G143" s="190" t="s">
        <v>307</v>
      </c>
      <c r="H143" s="191">
        <v>7</v>
      </c>
      <c r="I143" s="192"/>
      <c r="J143" s="193">
        <f>ROUND(I143*H143,2)</f>
        <v>0</v>
      </c>
      <c r="K143" s="189" t="s">
        <v>1561</v>
      </c>
      <c r="L143" s="39"/>
      <c r="M143" s="194" t="s">
        <v>21</v>
      </c>
      <c r="N143" s="195" t="s">
        <v>44</v>
      </c>
      <c r="O143" s="64"/>
      <c r="P143" s="196">
        <f>O143*H143</f>
        <v>0</v>
      </c>
      <c r="Q143" s="196">
        <v>0</v>
      </c>
      <c r="R143" s="196">
        <f>Q143*H143</f>
        <v>0</v>
      </c>
      <c r="S143" s="196">
        <v>0</v>
      </c>
      <c r="T143" s="197">
        <f>S143*H143</f>
        <v>0</v>
      </c>
      <c r="AR143" s="198" t="s">
        <v>263</v>
      </c>
      <c r="AT143" s="198" t="s">
        <v>170</v>
      </c>
      <c r="AU143" s="198" t="s">
        <v>89</v>
      </c>
      <c r="AY143" s="18" t="s">
        <v>168</v>
      </c>
      <c r="BE143" s="199">
        <f>IF(N143="základní",J143,0)</f>
        <v>0</v>
      </c>
      <c r="BF143" s="199">
        <f>IF(N143="snížená",J143,0)</f>
        <v>0</v>
      </c>
      <c r="BG143" s="199">
        <f>IF(N143="zákl. přenesená",J143,0)</f>
        <v>0</v>
      </c>
      <c r="BH143" s="199">
        <f>IF(N143="sníž. přenesená",J143,0)</f>
        <v>0</v>
      </c>
      <c r="BI143" s="199">
        <f>IF(N143="nulová",J143,0)</f>
        <v>0</v>
      </c>
      <c r="BJ143" s="18" t="s">
        <v>79</v>
      </c>
      <c r="BK143" s="199">
        <f>ROUND(I143*H143,2)</f>
        <v>0</v>
      </c>
      <c r="BL143" s="18" t="s">
        <v>263</v>
      </c>
      <c r="BM143" s="198" t="s">
        <v>523</v>
      </c>
    </row>
    <row r="144" spans="2:65" s="1" customFormat="1" ht="16.5" customHeight="1">
      <c r="B144" s="35"/>
      <c r="C144" s="187" t="s">
        <v>357</v>
      </c>
      <c r="D144" s="187" t="s">
        <v>170</v>
      </c>
      <c r="E144" s="188" t="s">
        <v>1631</v>
      </c>
      <c r="F144" s="189" t="s">
        <v>1632</v>
      </c>
      <c r="G144" s="190" t="s">
        <v>307</v>
      </c>
      <c r="H144" s="191">
        <v>36</v>
      </c>
      <c r="I144" s="192"/>
      <c r="J144" s="193">
        <f>ROUND(I144*H144,2)</f>
        <v>0</v>
      </c>
      <c r="K144" s="189" t="s">
        <v>1561</v>
      </c>
      <c r="L144" s="39"/>
      <c r="M144" s="194" t="s">
        <v>21</v>
      </c>
      <c r="N144" s="195" t="s">
        <v>44</v>
      </c>
      <c r="O144" s="64"/>
      <c r="P144" s="196">
        <f>O144*H144</f>
        <v>0</v>
      </c>
      <c r="Q144" s="196">
        <v>0</v>
      </c>
      <c r="R144" s="196">
        <f>Q144*H144</f>
        <v>0</v>
      </c>
      <c r="S144" s="196">
        <v>0</v>
      </c>
      <c r="T144" s="197">
        <f>S144*H144</f>
        <v>0</v>
      </c>
      <c r="AR144" s="198" t="s">
        <v>263</v>
      </c>
      <c r="AT144" s="198" t="s">
        <v>170</v>
      </c>
      <c r="AU144" s="198" t="s">
        <v>89</v>
      </c>
      <c r="AY144" s="18" t="s">
        <v>168</v>
      </c>
      <c r="BE144" s="199">
        <f>IF(N144="základní",J144,0)</f>
        <v>0</v>
      </c>
      <c r="BF144" s="199">
        <f>IF(N144="snížená",J144,0)</f>
        <v>0</v>
      </c>
      <c r="BG144" s="199">
        <f>IF(N144="zákl. přenesená",J144,0)</f>
        <v>0</v>
      </c>
      <c r="BH144" s="199">
        <f>IF(N144="sníž. přenesená",J144,0)</f>
        <v>0</v>
      </c>
      <c r="BI144" s="199">
        <f>IF(N144="nulová",J144,0)</f>
        <v>0</v>
      </c>
      <c r="BJ144" s="18" t="s">
        <v>79</v>
      </c>
      <c r="BK144" s="199">
        <f>ROUND(I144*H144,2)</f>
        <v>0</v>
      </c>
      <c r="BL144" s="18" t="s">
        <v>263</v>
      </c>
      <c r="BM144" s="198" t="s">
        <v>532</v>
      </c>
    </row>
    <row r="145" spans="2:65" s="1" customFormat="1" ht="16.5" customHeight="1">
      <c r="B145" s="35"/>
      <c r="C145" s="187" t="s">
        <v>362</v>
      </c>
      <c r="D145" s="187" t="s">
        <v>170</v>
      </c>
      <c r="E145" s="188" t="s">
        <v>1633</v>
      </c>
      <c r="F145" s="189" t="s">
        <v>1634</v>
      </c>
      <c r="G145" s="190" t="s">
        <v>307</v>
      </c>
      <c r="H145" s="191">
        <v>15</v>
      </c>
      <c r="I145" s="192"/>
      <c r="J145" s="193">
        <f>ROUND(I145*H145,2)</f>
        <v>0</v>
      </c>
      <c r="K145" s="189" t="s">
        <v>1561</v>
      </c>
      <c r="L145" s="39"/>
      <c r="M145" s="194" t="s">
        <v>21</v>
      </c>
      <c r="N145" s="195" t="s">
        <v>44</v>
      </c>
      <c r="O145" s="64"/>
      <c r="P145" s="196">
        <f>O145*H145</f>
        <v>0</v>
      </c>
      <c r="Q145" s="196">
        <v>0</v>
      </c>
      <c r="R145" s="196">
        <f>Q145*H145</f>
        <v>0</v>
      </c>
      <c r="S145" s="196">
        <v>0</v>
      </c>
      <c r="T145" s="197">
        <f>S145*H145</f>
        <v>0</v>
      </c>
      <c r="AR145" s="198" t="s">
        <v>263</v>
      </c>
      <c r="AT145" s="198" t="s">
        <v>170</v>
      </c>
      <c r="AU145" s="198" t="s">
        <v>89</v>
      </c>
      <c r="AY145" s="18" t="s">
        <v>168</v>
      </c>
      <c r="BE145" s="199">
        <f>IF(N145="základní",J145,0)</f>
        <v>0</v>
      </c>
      <c r="BF145" s="199">
        <f>IF(N145="snížená",J145,0)</f>
        <v>0</v>
      </c>
      <c r="BG145" s="199">
        <f>IF(N145="zákl. přenesená",J145,0)</f>
        <v>0</v>
      </c>
      <c r="BH145" s="199">
        <f>IF(N145="sníž. přenesená",J145,0)</f>
        <v>0</v>
      </c>
      <c r="BI145" s="199">
        <f>IF(N145="nulová",J145,0)</f>
        <v>0</v>
      </c>
      <c r="BJ145" s="18" t="s">
        <v>79</v>
      </c>
      <c r="BK145" s="199">
        <f>ROUND(I145*H145,2)</f>
        <v>0</v>
      </c>
      <c r="BL145" s="18" t="s">
        <v>263</v>
      </c>
      <c r="BM145" s="198" t="s">
        <v>543</v>
      </c>
    </row>
    <row r="146" spans="2:63" s="11" customFormat="1" ht="20.85" customHeight="1">
      <c r="B146" s="171"/>
      <c r="C146" s="172"/>
      <c r="D146" s="173" t="s">
        <v>72</v>
      </c>
      <c r="E146" s="185" t="s">
        <v>1322</v>
      </c>
      <c r="F146" s="185" t="s">
        <v>1635</v>
      </c>
      <c r="G146" s="172"/>
      <c r="H146" s="172"/>
      <c r="I146" s="175"/>
      <c r="J146" s="186">
        <f>BK146</f>
        <v>0</v>
      </c>
      <c r="K146" s="172"/>
      <c r="L146" s="177"/>
      <c r="M146" s="178"/>
      <c r="N146" s="179"/>
      <c r="O146" s="179"/>
      <c r="P146" s="180">
        <f>SUM(P147:P148)</f>
        <v>0</v>
      </c>
      <c r="Q146" s="179"/>
      <c r="R146" s="180">
        <f>SUM(R147:R148)</f>
        <v>0</v>
      </c>
      <c r="S146" s="179"/>
      <c r="T146" s="181">
        <f>SUM(T147:T148)</f>
        <v>0</v>
      </c>
      <c r="AR146" s="182" t="s">
        <v>81</v>
      </c>
      <c r="AT146" s="183" t="s">
        <v>72</v>
      </c>
      <c r="AU146" s="183" t="s">
        <v>81</v>
      </c>
      <c r="AY146" s="182" t="s">
        <v>168</v>
      </c>
      <c r="BK146" s="184">
        <f>SUM(BK147:BK148)</f>
        <v>0</v>
      </c>
    </row>
    <row r="147" spans="2:65" s="1" customFormat="1" ht="16.5" customHeight="1">
      <c r="B147" s="35"/>
      <c r="C147" s="187" t="s">
        <v>366</v>
      </c>
      <c r="D147" s="187" t="s">
        <v>170</v>
      </c>
      <c r="E147" s="188" t="s">
        <v>1636</v>
      </c>
      <c r="F147" s="189" t="s">
        <v>1637</v>
      </c>
      <c r="G147" s="190" t="s">
        <v>307</v>
      </c>
      <c r="H147" s="191">
        <v>4</v>
      </c>
      <c r="I147" s="192"/>
      <c r="J147" s="193">
        <f>ROUND(I147*H147,2)</f>
        <v>0</v>
      </c>
      <c r="K147" s="189" t="s">
        <v>1561</v>
      </c>
      <c r="L147" s="39"/>
      <c r="M147" s="194" t="s">
        <v>21</v>
      </c>
      <c r="N147" s="195" t="s">
        <v>44</v>
      </c>
      <c r="O147" s="64"/>
      <c r="P147" s="196">
        <f>O147*H147</f>
        <v>0</v>
      </c>
      <c r="Q147" s="196">
        <v>0</v>
      </c>
      <c r="R147" s="196">
        <f>Q147*H147</f>
        <v>0</v>
      </c>
      <c r="S147" s="196">
        <v>0</v>
      </c>
      <c r="T147" s="197">
        <f>S147*H147</f>
        <v>0</v>
      </c>
      <c r="AR147" s="198" t="s">
        <v>263</v>
      </c>
      <c r="AT147" s="198" t="s">
        <v>170</v>
      </c>
      <c r="AU147" s="198" t="s">
        <v>89</v>
      </c>
      <c r="AY147" s="18" t="s">
        <v>168</v>
      </c>
      <c r="BE147" s="199">
        <f>IF(N147="základní",J147,0)</f>
        <v>0</v>
      </c>
      <c r="BF147" s="199">
        <f>IF(N147="snížená",J147,0)</f>
        <v>0</v>
      </c>
      <c r="BG147" s="199">
        <f>IF(N147="zákl. přenesená",J147,0)</f>
        <v>0</v>
      </c>
      <c r="BH147" s="199">
        <f>IF(N147="sníž. přenesená",J147,0)</f>
        <v>0</v>
      </c>
      <c r="BI147" s="199">
        <f>IF(N147="nulová",J147,0)</f>
        <v>0</v>
      </c>
      <c r="BJ147" s="18" t="s">
        <v>79</v>
      </c>
      <c r="BK147" s="199">
        <f>ROUND(I147*H147,2)</f>
        <v>0</v>
      </c>
      <c r="BL147" s="18" t="s">
        <v>263</v>
      </c>
      <c r="BM147" s="198" t="s">
        <v>554</v>
      </c>
    </row>
    <row r="148" spans="2:65" s="1" customFormat="1" ht="16.5" customHeight="1">
      <c r="B148" s="35"/>
      <c r="C148" s="187" t="s">
        <v>371</v>
      </c>
      <c r="D148" s="187" t="s">
        <v>170</v>
      </c>
      <c r="E148" s="188" t="s">
        <v>1638</v>
      </c>
      <c r="F148" s="189" t="s">
        <v>1639</v>
      </c>
      <c r="G148" s="190" t="s">
        <v>307</v>
      </c>
      <c r="H148" s="191">
        <v>1</v>
      </c>
      <c r="I148" s="192"/>
      <c r="J148" s="193">
        <f>ROUND(I148*H148,2)</f>
        <v>0</v>
      </c>
      <c r="K148" s="189" t="s">
        <v>1561</v>
      </c>
      <c r="L148" s="39"/>
      <c r="M148" s="194" t="s">
        <v>21</v>
      </c>
      <c r="N148" s="195" t="s">
        <v>44</v>
      </c>
      <c r="O148" s="64"/>
      <c r="P148" s="196">
        <f>O148*H148</f>
        <v>0</v>
      </c>
      <c r="Q148" s="196">
        <v>0</v>
      </c>
      <c r="R148" s="196">
        <f>Q148*H148</f>
        <v>0</v>
      </c>
      <c r="S148" s="196">
        <v>0</v>
      </c>
      <c r="T148" s="197">
        <f>S148*H148</f>
        <v>0</v>
      </c>
      <c r="AR148" s="198" t="s">
        <v>263</v>
      </c>
      <c r="AT148" s="198" t="s">
        <v>170</v>
      </c>
      <c r="AU148" s="198" t="s">
        <v>89</v>
      </c>
      <c r="AY148" s="18" t="s">
        <v>168</v>
      </c>
      <c r="BE148" s="199">
        <f>IF(N148="základní",J148,0)</f>
        <v>0</v>
      </c>
      <c r="BF148" s="199">
        <f>IF(N148="snížená",J148,0)</f>
        <v>0</v>
      </c>
      <c r="BG148" s="199">
        <f>IF(N148="zákl. přenesená",J148,0)</f>
        <v>0</v>
      </c>
      <c r="BH148" s="199">
        <f>IF(N148="sníž. přenesená",J148,0)</f>
        <v>0</v>
      </c>
      <c r="BI148" s="199">
        <f>IF(N148="nulová",J148,0)</f>
        <v>0</v>
      </c>
      <c r="BJ148" s="18" t="s">
        <v>79</v>
      </c>
      <c r="BK148" s="199">
        <f>ROUND(I148*H148,2)</f>
        <v>0</v>
      </c>
      <c r="BL148" s="18" t="s">
        <v>263</v>
      </c>
      <c r="BM148" s="198" t="s">
        <v>566</v>
      </c>
    </row>
    <row r="149" spans="2:63" s="11" customFormat="1" ht="22.9" customHeight="1">
      <c r="B149" s="171"/>
      <c r="C149" s="172"/>
      <c r="D149" s="173" t="s">
        <v>72</v>
      </c>
      <c r="E149" s="185" t="s">
        <v>1640</v>
      </c>
      <c r="F149" s="185" t="s">
        <v>1641</v>
      </c>
      <c r="G149" s="172"/>
      <c r="H149" s="172"/>
      <c r="I149" s="175"/>
      <c r="J149" s="186">
        <f>BK149</f>
        <v>0</v>
      </c>
      <c r="K149" s="172"/>
      <c r="L149" s="177"/>
      <c r="M149" s="178"/>
      <c r="N149" s="179"/>
      <c r="O149" s="179"/>
      <c r="P149" s="180">
        <f>SUM(P150:P155)</f>
        <v>0</v>
      </c>
      <c r="Q149" s="179"/>
      <c r="R149" s="180">
        <f>SUM(R150:R155)</f>
        <v>0</v>
      </c>
      <c r="S149" s="179"/>
      <c r="T149" s="181">
        <f>SUM(T150:T155)</f>
        <v>0</v>
      </c>
      <c r="AR149" s="182" t="s">
        <v>81</v>
      </c>
      <c r="AT149" s="183" t="s">
        <v>72</v>
      </c>
      <c r="AU149" s="183" t="s">
        <v>79</v>
      </c>
      <c r="AY149" s="182" t="s">
        <v>168</v>
      </c>
      <c r="BK149" s="184">
        <f>SUM(BK150:BK155)</f>
        <v>0</v>
      </c>
    </row>
    <row r="150" spans="2:65" s="1" customFormat="1" ht="16.5" customHeight="1">
      <c r="B150" s="35"/>
      <c r="C150" s="187" t="s">
        <v>376</v>
      </c>
      <c r="D150" s="187" t="s">
        <v>170</v>
      </c>
      <c r="E150" s="188" t="s">
        <v>1642</v>
      </c>
      <c r="F150" s="189" t="s">
        <v>1643</v>
      </c>
      <c r="G150" s="190" t="s">
        <v>1568</v>
      </c>
      <c r="H150" s="191">
        <v>12</v>
      </c>
      <c r="I150" s="192"/>
      <c r="J150" s="193">
        <f aca="true" t="shared" si="20" ref="J150:J155">ROUND(I150*H150,2)</f>
        <v>0</v>
      </c>
      <c r="K150" s="189" t="s">
        <v>1561</v>
      </c>
      <c r="L150" s="39"/>
      <c r="M150" s="194" t="s">
        <v>21</v>
      </c>
      <c r="N150" s="195" t="s">
        <v>44</v>
      </c>
      <c r="O150" s="64"/>
      <c r="P150" s="196">
        <f aca="true" t="shared" si="21" ref="P150:P155">O150*H150</f>
        <v>0</v>
      </c>
      <c r="Q150" s="196">
        <v>0</v>
      </c>
      <c r="R150" s="196">
        <f aca="true" t="shared" si="22" ref="R150:R155">Q150*H150</f>
        <v>0</v>
      </c>
      <c r="S150" s="196">
        <v>0</v>
      </c>
      <c r="T150" s="197">
        <f aca="true" t="shared" si="23" ref="T150:T155">S150*H150</f>
        <v>0</v>
      </c>
      <c r="AR150" s="198" t="s">
        <v>263</v>
      </c>
      <c r="AT150" s="198" t="s">
        <v>170</v>
      </c>
      <c r="AU150" s="198" t="s">
        <v>81</v>
      </c>
      <c r="AY150" s="18" t="s">
        <v>168</v>
      </c>
      <c r="BE150" s="199">
        <f aca="true" t="shared" si="24" ref="BE150:BE155">IF(N150="základní",J150,0)</f>
        <v>0</v>
      </c>
      <c r="BF150" s="199">
        <f aca="true" t="shared" si="25" ref="BF150:BF155">IF(N150="snížená",J150,0)</f>
        <v>0</v>
      </c>
      <c r="BG150" s="199">
        <f aca="true" t="shared" si="26" ref="BG150:BG155">IF(N150="zákl. přenesená",J150,0)</f>
        <v>0</v>
      </c>
      <c r="BH150" s="199">
        <f aca="true" t="shared" si="27" ref="BH150:BH155">IF(N150="sníž. přenesená",J150,0)</f>
        <v>0</v>
      </c>
      <c r="BI150" s="199">
        <f aca="true" t="shared" si="28" ref="BI150:BI155">IF(N150="nulová",J150,0)</f>
        <v>0</v>
      </c>
      <c r="BJ150" s="18" t="s">
        <v>79</v>
      </c>
      <c r="BK150" s="199">
        <f aca="true" t="shared" si="29" ref="BK150:BK155">ROUND(I150*H150,2)</f>
        <v>0</v>
      </c>
      <c r="BL150" s="18" t="s">
        <v>263</v>
      </c>
      <c r="BM150" s="198" t="s">
        <v>578</v>
      </c>
    </row>
    <row r="151" spans="2:65" s="1" customFormat="1" ht="16.5" customHeight="1">
      <c r="B151" s="35"/>
      <c r="C151" s="187" t="s">
        <v>381</v>
      </c>
      <c r="D151" s="187" t="s">
        <v>170</v>
      </c>
      <c r="E151" s="188" t="s">
        <v>1644</v>
      </c>
      <c r="F151" s="189" t="s">
        <v>1645</v>
      </c>
      <c r="G151" s="190" t="s">
        <v>307</v>
      </c>
      <c r="H151" s="191">
        <v>1</v>
      </c>
      <c r="I151" s="192"/>
      <c r="J151" s="193">
        <f t="shared" si="20"/>
        <v>0</v>
      </c>
      <c r="K151" s="189" t="s">
        <v>1561</v>
      </c>
      <c r="L151" s="39"/>
      <c r="M151" s="194" t="s">
        <v>21</v>
      </c>
      <c r="N151" s="195" t="s">
        <v>44</v>
      </c>
      <c r="O151" s="64"/>
      <c r="P151" s="196">
        <f t="shared" si="21"/>
        <v>0</v>
      </c>
      <c r="Q151" s="196">
        <v>0</v>
      </c>
      <c r="R151" s="196">
        <f t="shared" si="22"/>
        <v>0</v>
      </c>
      <c r="S151" s="196">
        <v>0</v>
      </c>
      <c r="T151" s="197">
        <f t="shared" si="23"/>
        <v>0</v>
      </c>
      <c r="AR151" s="198" t="s">
        <v>263</v>
      </c>
      <c r="AT151" s="198" t="s">
        <v>170</v>
      </c>
      <c r="AU151" s="198" t="s">
        <v>81</v>
      </c>
      <c r="AY151" s="18" t="s">
        <v>168</v>
      </c>
      <c r="BE151" s="199">
        <f t="shared" si="24"/>
        <v>0</v>
      </c>
      <c r="BF151" s="199">
        <f t="shared" si="25"/>
        <v>0</v>
      </c>
      <c r="BG151" s="199">
        <f t="shared" si="26"/>
        <v>0</v>
      </c>
      <c r="BH151" s="199">
        <f t="shared" si="27"/>
        <v>0</v>
      </c>
      <c r="BI151" s="199">
        <f t="shared" si="28"/>
        <v>0</v>
      </c>
      <c r="BJ151" s="18" t="s">
        <v>79</v>
      </c>
      <c r="BK151" s="199">
        <f t="shared" si="29"/>
        <v>0</v>
      </c>
      <c r="BL151" s="18" t="s">
        <v>263</v>
      </c>
      <c r="BM151" s="198" t="s">
        <v>588</v>
      </c>
    </row>
    <row r="152" spans="2:65" s="1" customFormat="1" ht="16.5" customHeight="1">
      <c r="B152" s="35"/>
      <c r="C152" s="187" t="s">
        <v>386</v>
      </c>
      <c r="D152" s="187" t="s">
        <v>170</v>
      </c>
      <c r="E152" s="188" t="s">
        <v>1646</v>
      </c>
      <c r="F152" s="189" t="s">
        <v>1647</v>
      </c>
      <c r="G152" s="190" t="s">
        <v>307</v>
      </c>
      <c r="H152" s="191">
        <v>1</v>
      </c>
      <c r="I152" s="192"/>
      <c r="J152" s="193">
        <f t="shared" si="20"/>
        <v>0</v>
      </c>
      <c r="K152" s="189" t="s">
        <v>1561</v>
      </c>
      <c r="L152" s="39"/>
      <c r="M152" s="194" t="s">
        <v>21</v>
      </c>
      <c r="N152" s="195" t="s">
        <v>44</v>
      </c>
      <c r="O152" s="64"/>
      <c r="P152" s="196">
        <f t="shared" si="21"/>
        <v>0</v>
      </c>
      <c r="Q152" s="196">
        <v>0</v>
      </c>
      <c r="R152" s="196">
        <f t="shared" si="22"/>
        <v>0</v>
      </c>
      <c r="S152" s="196">
        <v>0</v>
      </c>
      <c r="T152" s="197">
        <f t="shared" si="23"/>
        <v>0</v>
      </c>
      <c r="AR152" s="198" t="s">
        <v>263</v>
      </c>
      <c r="AT152" s="198" t="s">
        <v>170</v>
      </c>
      <c r="AU152" s="198" t="s">
        <v>81</v>
      </c>
      <c r="AY152" s="18" t="s">
        <v>168</v>
      </c>
      <c r="BE152" s="199">
        <f t="shared" si="24"/>
        <v>0</v>
      </c>
      <c r="BF152" s="199">
        <f t="shared" si="25"/>
        <v>0</v>
      </c>
      <c r="BG152" s="199">
        <f t="shared" si="26"/>
        <v>0</v>
      </c>
      <c r="BH152" s="199">
        <f t="shared" si="27"/>
        <v>0</v>
      </c>
      <c r="BI152" s="199">
        <f t="shared" si="28"/>
        <v>0</v>
      </c>
      <c r="BJ152" s="18" t="s">
        <v>79</v>
      </c>
      <c r="BK152" s="199">
        <f t="shared" si="29"/>
        <v>0</v>
      </c>
      <c r="BL152" s="18" t="s">
        <v>263</v>
      </c>
      <c r="BM152" s="198" t="s">
        <v>601</v>
      </c>
    </row>
    <row r="153" spans="2:65" s="1" customFormat="1" ht="16.5" customHeight="1">
      <c r="B153" s="35"/>
      <c r="C153" s="187" t="s">
        <v>392</v>
      </c>
      <c r="D153" s="187" t="s">
        <v>170</v>
      </c>
      <c r="E153" s="188" t="s">
        <v>1648</v>
      </c>
      <c r="F153" s="189" t="s">
        <v>1649</v>
      </c>
      <c r="G153" s="190" t="s">
        <v>307</v>
      </c>
      <c r="H153" s="191">
        <v>2</v>
      </c>
      <c r="I153" s="192"/>
      <c r="J153" s="193">
        <f t="shared" si="20"/>
        <v>0</v>
      </c>
      <c r="K153" s="189" t="s">
        <v>1561</v>
      </c>
      <c r="L153" s="39"/>
      <c r="M153" s="194" t="s">
        <v>21</v>
      </c>
      <c r="N153" s="195" t="s">
        <v>44</v>
      </c>
      <c r="O153" s="64"/>
      <c r="P153" s="196">
        <f t="shared" si="21"/>
        <v>0</v>
      </c>
      <c r="Q153" s="196">
        <v>0</v>
      </c>
      <c r="R153" s="196">
        <f t="shared" si="22"/>
        <v>0</v>
      </c>
      <c r="S153" s="196">
        <v>0</v>
      </c>
      <c r="T153" s="197">
        <f t="shared" si="23"/>
        <v>0</v>
      </c>
      <c r="AR153" s="198" t="s">
        <v>263</v>
      </c>
      <c r="AT153" s="198" t="s">
        <v>170</v>
      </c>
      <c r="AU153" s="198" t="s">
        <v>81</v>
      </c>
      <c r="AY153" s="18" t="s">
        <v>168</v>
      </c>
      <c r="BE153" s="199">
        <f t="shared" si="24"/>
        <v>0</v>
      </c>
      <c r="BF153" s="199">
        <f t="shared" si="25"/>
        <v>0</v>
      </c>
      <c r="BG153" s="199">
        <f t="shared" si="26"/>
        <v>0</v>
      </c>
      <c r="BH153" s="199">
        <f t="shared" si="27"/>
        <v>0</v>
      </c>
      <c r="BI153" s="199">
        <f t="shared" si="28"/>
        <v>0</v>
      </c>
      <c r="BJ153" s="18" t="s">
        <v>79</v>
      </c>
      <c r="BK153" s="199">
        <f t="shared" si="29"/>
        <v>0</v>
      </c>
      <c r="BL153" s="18" t="s">
        <v>263</v>
      </c>
      <c r="BM153" s="198" t="s">
        <v>613</v>
      </c>
    </row>
    <row r="154" spans="2:65" s="1" customFormat="1" ht="16.5" customHeight="1">
      <c r="B154" s="35"/>
      <c r="C154" s="187" t="s">
        <v>398</v>
      </c>
      <c r="D154" s="187" t="s">
        <v>170</v>
      </c>
      <c r="E154" s="188" t="s">
        <v>1650</v>
      </c>
      <c r="F154" s="189" t="s">
        <v>1651</v>
      </c>
      <c r="G154" s="190" t="s">
        <v>307</v>
      </c>
      <c r="H154" s="191">
        <v>2</v>
      </c>
      <c r="I154" s="192"/>
      <c r="J154" s="193">
        <f t="shared" si="20"/>
        <v>0</v>
      </c>
      <c r="K154" s="189" t="s">
        <v>1561</v>
      </c>
      <c r="L154" s="39"/>
      <c r="M154" s="194" t="s">
        <v>21</v>
      </c>
      <c r="N154" s="195" t="s">
        <v>44</v>
      </c>
      <c r="O154" s="64"/>
      <c r="P154" s="196">
        <f t="shared" si="21"/>
        <v>0</v>
      </c>
      <c r="Q154" s="196">
        <v>0</v>
      </c>
      <c r="R154" s="196">
        <f t="shared" si="22"/>
        <v>0</v>
      </c>
      <c r="S154" s="196">
        <v>0</v>
      </c>
      <c r="T154" s="197">
        <f t="shared" si="23"/>
        <v>0</v>
      </c>
      <c r="AR154" s="198" t="s">
        <v>263</v>
      </c>
      <c r="AT154" s="198" t="s">
        <v>170</v>
      </c>
      <c r="AU154" s="198" t="s">
        <v>81</v>
      </c>
      <c r="AY154" s="18" t="s">
        <v>168</v>
      </c>
      <c r="BE154" s="199">
        <f t="shared" si="24"/>
        <v>0</v>
      </c>
      <c r="BF154" s="199">
        <f t="shared" si="25"/>
        <v>0</v>
      </c>
      <c r="BG154" s="199">
        <f t="shared" si="26"/>
        <v>0</v>
      </c>
      <c r="BH154" s="199">
        <f t="shared" si="27"/>
        <v>0</v>
      </c>
      <c r="BI154" s="199">
        <f t="shared" si="28"/>
        <v>0</v>
      </c>
      <c r="BJ154" s="18" t="s">
        <v>79</v>
      </c>
      <c r="BK154" s="199">
        <f t="shared" si="29"/>
        <v>0</v>
      </c>
      <c r="BL154" s="18" t="s">
        <v>263</v>
      </c>
      <c r="BM154" s="198" t="s">
        <v>625</v>
      </c>
    </row>
    <row r="155" spans="2:65" s="1" customFormat="1" ht="16.5" customHeight="1">
      <c r="B155" s="35"/>
      <c r="C155" s="187" t="s">
        <v>403</v>
      </c>
      <c r="D155" s="187" t="s">
        <v>170</v>
      </c>
      <c r="E155" s="188" t="s">
        <v>1652</v>
      </c>
      <c r="F155" s="189" t="s">
        <v>1653</v>
      </c>
      <c r="G155" s="190" t="s">
        <v>307</v>
      </c>
      <c r="H155" s="191">
        <v>1</v>
      </c>
      <c r="I155" s="192"/>
      <c r="J155" s="193">
        <f t="shared" si="20"/>
        <v>0</v>
      </c>
      <c r="K155" s="189" t="s">
        <v>1561</v>
      </c>
      <c r="L155" s="39"/>
      <c r="M155" s="194" t="s">
        <v>21</v>
      </c>
      <c r="N155" s="195" t="s">
        <v>44</v>
      </c>
      <c r="O155" s="64"/>
      <c r="P155" s="196">
        <f t="shared" si="21"/>
        <v>0</v>
      </c>
      <c r="Q155" s="196">
        <v>0</v>
      </c>
      <c r="R155" s="196">
        <f t="shared" si="22"/>
        <v>0</v>
      </c>
      <c r="S155" s="196">
        <v>0</v>
      </c>
      <c r="T155" s="197">
        <f t="shared" si="23"/>
        <v>0</v>
      </c>
      <c r="AR155" s="198" t="s">
        <v>263</v>
      </c>
      <c r="AT155" s="198" t="s">
        <v>170</v>
      </c>
      <c r="AU155" s="198" t="s">
        <v>81</v>
      </c>
      <c r="AY155" s="18" t="s">
        <v>168</v>
      </c>
      <c r="BE155" s="199">
        <f t="shared" si="24"/>
        <v>0</v>
      </c>
      <c r="BF155" s="199">
        <f t="shared" si="25"/>
        <v>0</v>
      </c>
      <c r="BG155" s="199">
        <f t="shared" si="26"/>
        <v>0</v>
      </c>
      <c r="BH155" s="199">
        <f t="shared" si="27"/>
        <v>0</v>
      </c>
      <c r="BI155" s="199">
        <f t="shared" si="28"/>
        <v>0</v>
      </c>
      <c r="BJ155" s="18" t="s">
        <v>79</v>
      </c>
      <c r="BK155" s="199">
        <f t="shared" si="29"/>
        <v>0</v>
      </c>
      <c r="BL155" s="18" t="s">
        <v>263</v>
      </c>
      <c r="BM155" s="198" t="s">
        <v>639</v>
      </c>
    </row>
    <row r="156" spans="2:63" s="11" customFormat="1" ht="22.9" customHeight="1">
      <c r="B156" s="171"/>
      <c r="C156" s="172"/>
      <c r="D156" s="173" t="s">
        <v>72</v>
      </c>
      <c r="E156" s="185" t="s">
        <v>471</v>
      </c>
      <c r="F156" s="185" t="s">
        <v>1654</v>
      </c>
      <c r="G156" s="172"/>
      <c r="H156" s="172"/>
      <c r="I156" s="175"/>
      <c r="J156" s="186">
        <f>BK156</f>
        <v>0</v>
      </c>
      <c r="K156" s="172"/>
      <c r="L156" s="177"/>
      <c r="M156" s="178"/>
      <c r="N156" s="179"/>
      <c r="O156" s="179"/>
      <c r="P156" s="180">
        <f>SUM(P157:P164)</f>
        <v>0</v>
      </c>
      <c r="Q156" s="179"/>
      <c r="R156" s="180">
        <f>SUM(R157:R164)</f>
        <v>0</v>
      </c>
      <c r="S156" s="179"/>
      <c r="T156" s="181">
        <f>SUM(T157:T164)</f>
        <v>0</v>
      </c>
      <c r="AR156" s="182" t="s">
        <v>81</v>
      </c>
      <c r="AT156" s="183" t="s">
        <v>72</v>
      </c>
      <c r="AU156" s="183" t="s">
        <v>79</v>
      </c>
      <c r="AY156" s="182" t="s">
        <v>168</v>
      </c>
      <c r="BK156" s="184">
        <f>SUM(BK157:BK164)</f>
        <v>0</v>
      </c>
    </row>
    <row r="157" spans="2:65" s="1" customFormat="1" ht="16.5" customHeight="1">
      <c r="B157" s="35"/>
      <c r="C157" s="187" t="s">
        <v>408</v>
      </c>
      <c r="D157" s="187" t="s">
        <v>170</v>
      </c>
      <c r="E157" s="188" t="s">
        <v>1655</v>
      </c>
      <c r="F157" s="189" t="s">
        <v>1656</v>
      </c>
      <c r="G157" s="190" t="s">
        <v>1628</v>
      </c>
      <c r="H157" s="191">
        <v>210</v>
      </c>
      <c r="I157" s="192"/>
      <c r="J157" s="193">
        <f>ROUND(I157*H157,2)</f>
        <v>0</v>
      </c>
      <c r="K157" s="189" t="s">
        <v>1561</v>
      </c>
      <c r="L157" s="39"/>
      <c r="M157" s="194" t="s">
        <v>21</v>
      </c>
      <c r="N157" s="195" t="s">
        <v>44</v>
      </c>
      <c r="O157" s="64"/>
      <c r="P157" s="196">
        <f>O157*H157</f>
        <v>0</v>
      </c>
      <c r="Q157" s="196">
        <v>0</v>
      </c>
      <c r="R157" s="196">
        <f>Q157*H157</f>
        <v>0</v>
      </c>
      <c r="S157" s="196">
        <v>0</v>
      </c>
      <c r="T157" s="197">
        <f>S157*H157</f>
        <v>0</v>
      </c>
      <c r="AR157" s="198" t="s">
        <v>263</v>
      </c>
      <c r="AT157" s="198" t="s">
        <v>170</v>
      </c>
      <c r="AU157" s="198" t="s">
        <v>81</v>
      </c>
      <c r="AY157" s="18" t="s">
        <v>168</v>
      </c>
      <c r="BE157" s="199">
        <f>IF(N157="základní",J157,0)</f>
        <v>0</v>
      </c>
      <c r="BF157" s="199">
        <f>IF(N157="snížená",J157,0)</f>
        <v>0</v>
      </c>
      <c r="BG157" s="199">
        <f>IF(N157="zákl. přenesená",J157,0)</f>
        <v>0</v>
      </c>
      <c r="BH157" s="199">
        <f>IF(N157="sníž. přenesená",J157,0)</f>
        <v>0</v>
      </c>
      <c r="BI157" s="199">
        <f>IF(N157="nulová",J157,0)</f>
        <v>0</v>
      </c>
      <c r="BJ157" s="18" t="s">
        <v>79</v>
      </c>
      <c r="BK157" s="199">
        <f>ROUND(I157*H157,2)</f>
        <v>0</v>
      </c>
      <c r="BL157" s="18" t="s">
        <v>263</v>
      </c>
      <c r="BM157" s="198" t="s">
        <v>646</v>
      </c>
    </row>
    <row r="158" spans="2:65" s="1" customFormat="1" ht="16.5" customHeight="1">
      <c r="B158" s="35"/>
      <c r="C158" s="187" t="s">
        <v>122</v>
      </c>
      <c r="D158" s="187" t="s">
        <v>170</v>
      </c>
      <c r="E158" s="188" t="s">
        <v>1657</v>
      </c>
      <c r="F158" s="189" t="s">
        <v>1658</v>
      </c>
      <c r="G158" s="190" t="s">
        <v>117</v>
      </c>
      <c r="H158" s="191">
        <v>190</v>
      </c>
      <c r="I158" s="192"/>
      <c r="J158" s="193">
        <f>ROUND(I158*H158,2)</f>
        <v>0</v>
      </c>
      <c r="K158" s="189" t="s">
        <v>1561</v>
      </c>
      <c r="L158" s="39"/>
      <c r="M158" s="194" t="s">
        <v>21</v>
      </c>
      <c r="N158" s="195" t="s">
        <v>44</v>
      </c>
      <c r="O158" s="64"/>
      <c r="P158" s="196">
        <f>O158*H158</f>
        <v>0</v>
      </c>
      <c r="Q158" s="196">
        <v>0</v>
      </c>
      <c r="R158" s="196">
        <f>Q158*H158</f>
        <v>0</v>
      </c>
      <c r="S158" s="196">
        <v>0</v>
      </c>
      <c r="T158" s="197">
        <f>S158*H158</f>
        <v>0</v>
      </c>
      <c r="AR158" s="198" t="s">
        <v>263</v>
      </c>
      <c r="AT158" s="198" t="s">
        <v>170</v>
      </c>
      <c r="AU158" s="198" t="s">
        <v>81</v>
      </c>
      <c r="AY158" s="18" t="s">
        <v>168</v>
      </c>
      <c r="BE158" s="199">
        <f>IF(N158="základní",J158,0)</f>
        <v>0</v>
      </c>
      <c r="BF158" s="199">
        <f>IF(N158="snížená",J158,0)</f>
        <v>0</v>
      </c>
      <c r="BG158" s="199">
        <f>IF(N158="zákl. přenesená",J158,0)</f>
        <v>0</v>
      </c>
      <c r="BH158" s="199">
        <f>IF(N158="sníž. přenesená",J158,0)</f>
        <v>0</v>
      </c>
      <c r="BI158" s="199">
        <f>IF(N158="nulová",J158,0)</f>
        <v>0</v>
      </c>
      <c r="BJ158" s="18" t="s">
        <v>79</v>
      </c>
      <c r="BK158" s="199">
        <f>ROUND(I158*H158,2)</f>
        <v>0</v>
      </c>
      <c r="BL158" s="18" t="s">
        <v>263</v>
      </c>
      <c r="BM158" s="198" t="s">
        <v>657</v>
      </c>
    </row>
    <row r="159" spans="2:65" s="1" customFormat="1" ht="16.5" customHeight="1">
      <c r="B159" s="35"/>
      <c r="C159" s="187" t="s">
        <v>417</v>
      </c>
      <c r="D159" s="187" t="s">
        <v>170</v>
      </c>
      <c r="E159" s="188" t="s">
        <v>1659</v>
      </c>
      <c r="F159" s="189" t="s">
        <v>1660</v>
      </c>
      <c r="G159" s="190" t="s">
        <v>1628</v>
      </c>
      <c r="H159" s="191">
        <v>180</v>
      </c>
      <c r="I159" s="192"/>
      <c r="J159" s="193">
        <f>ROUND(I159*H159,2)</f>
        <v>0</v>
      </c>
      <c r="K159" s="189" t="s">
        <v>1561</v>
      </c>
      <c r="L159" s="39"/>
      <c r="M159" s="194" t="s">
        <v>21</v>
      </c>
      <c r="N159" s="195" t="s">
        <v>44</v>
      </c>
      <c r="O159" s="64"/>
      <c r="P159" s="196">
        <f>O159*H159</f>
        <v>0</v>
      </c>
      <c r="Q159" s="196">
        <v>0</v>
      </c>
      <c r="R159" s="196">
        <f>Q159*H159</f>
        <v>0</v>
      </c>
      <c r="S159" s="196">
        <v>0</v>
      </c>
      <c r="T159" s="197">
        <f>S159*H159</f>
        <v>0</v>
      </c>
      <c r="AR159" s="198" t="s">
        <v>263</v>
      </c>
      <c r="AT159" s="198" t="s">
        <v>170</v>
      </c>
      <c r="AU159" s="198" t="s">
        <v>81</v>
      </c>
      <c r="AY159" s="18" t="s">
        <v>168</v>
      </c>
      <c r="BE159" s="199">
        <f>IF(N159="základní",J159,0)</f>
        <v>0</v>
      </c>
      <c r="BF159" s="199">
        <f>IF(N159="snížená",J159,0)</f>
        <v>0</v>
      </c>
      <c r="BG159" s="199">
        <f>IF(N159="zákl. přenesená",J159,0)</f>
        <v>0</v>
      </c>
      <c r="BH159" s="199">
        <f>IF(N159="sníž. přenesená",J159,0)</f>
        <v>0</v>
      </c>
      <c r="BI159" s="199">
        <f>IF(N159="nulová",J159,0)</f>
        <v>0</v>
      </c>
      <c r="BJ159" s="18" t="s">
        <v>79</v>
      </c>
      <c r="BK159" s="199">
        <f>ROUND(I159*H159,2)</f>
        <v>0</v>
      </c>
      <c r="BL159" s="18" t="s">
        <v>263</v>
      </c>
      <c r="BM159" s="198" t="s">
        <v>668</v>
      </c>
    </row>
    <row r="160" spans="2:65" s="1" customFormat="1" ht="16.5" customHeight="1">
      <c r="B160" s="35"/>
      <c r="C160" s="187" t="s">
        <v>422</v>
      </c>
      <c r="D160" s="187" t="s">
        <v>170</v>
      </c>
      <c r="E160" s="188" t="s">
        <v>1661</v>
      </c>
      <c r="F160" s="189" t="s">
        <v>1662</v>
      </c>
      <c r="G160" s="190" t="s">
        <v>1568</v>
      </c>
      <c r="H160" s="191">
        <v>4</v>
      </c>
      <c r="I160" s="192"/>
      <c r="J160" s="193">
        <f>ROUND(I160*H160,2)</f>
        <v>0</v>
      </c>
      <c r="K160" s="189" t="s">
        <v>1561</v>
      </c>
      <c r="L160" s="39"/>
      <c r="M160" s="194" t="s">
        <v>21</v>
      </c>
      <c r="N160" s="195" t="s">
        <v>44</v>
      </c>
      <c r="O160" s="64"/>
      <c r="P160" s="196">
        <f>O160*H160</f>
        <v>0</v>
      </c>
      <c r="Q160" s="196">
        <v>0</v>
      </c>
      <c r="R160" s="196">
        <f>Q160*H160</f>
        <v>0</v>
      </c>
      <c r="S160" s="196">
        <v>0</v>
      </c>
      <c r="T160" s="197">
        <f>S160*H160</f>
        <v>0</v>
      </c>
      <c r="AR160" s="198" t="s">
        <v>263</v>
      </c>
      <c r="AT160" s="198" t="s">
        <v>170</v>
      </c>
      <c r="AU160" s="198" t="s">
        <v>81</v>
      </c>
      <c r="AY160" s="18" t="s">
        <v>168</v>
      </c>
      <c r="BE160" s="199">
        <f>IF(N160="základní",J160,0)</f>
        <v>0</v>
      </c>
      <c r="BF160" s="199">
        <f>IF(N160="snížená",J160,0)</f>
        <v>0</v>
      </c>
      <c r="BG160" s="199">
        <f>IF(N160="zákl. přenesená",J160,0)</f>
        <v>0</v>
      </c>
      <c r="BH160" s="199">
        <f>IF(N160="sníž. přenesená",J160,0)</f>
        <v>0</v>
      </c>
      <c r="BI160" s="199">
        <f>IF(N160="nulová",J160,0)</f>
        <v>0</v>
      </c>
      <c r="BJ160" s="18" t="s">
        <v>79</v>
      </c>
      <c r="BK160" s="199">
        <f>ROUND(I160*H160,2)</f>
        <v>0</v>
      </c>
      <c r="BL160" s="18" t="s">
        <v>263</v>
      </c>
      <c r="BM160" s="198" t="s">
        <v>678</v>
      </c>
    </row>
    <row r="161" spans="2:65" s="1" customFormat="1" ht="16.5" customHeight="1">
      <c r="B161" s="35"/>
      <c r="C161" s="187" t="s">
        <v>429</v>
      </c>
      <c r="D161" s="187" t="s">
        <v>170</v>
      </c>
      <c r="E161" s="188" t="s">
        <v>1663</v>
      </c>
      <c r="F161" s="189" t="s">
        <v>1664</v>
      </c>
      <c r="G161" s="190" t="s">
        <v>307</v>
      </c>
      <c r="H161" s="191">
        <v>0</v>
      </c>
      <c r="I161" s="192"/>
      <c r="J161" s="193">
        <f>ROUND(I161*H161,2)</f>
        <v>0</v>
      </c>
      <c r="K161" s="189" t="s">
        <v>1561</v>
      </c>
      <c r="L161" s="39"/>
      <c r="M161" s="194" t="s">
        <v>21</v>
      </c>
      <c r="N161" s="195" t="s">
        <v>44</v>
      </c>
      <c r="O161" s="64"/>
      <c r="P161" s="196">
        <f>O161*H161</f>
        <v>0</v>
      </c>
      <c r="Q161" s="196">
        <v>0</v>
      </c>
      <c r="R161" s="196">
        <f>Q161*H161</f>
        <v>0</v>
      </c>
      <c r="S161" s="196">
        <v>0</v>
      </c>
      <c r="T161" s="197">
        <f>S161*H161</f>
        <v>0</v>
      </c>
      <c r="AR161" s="198" t="s">
        <v>263</v>
      </c>
      <c r="AT161" s="198" t="s">
        <v>170</v>
      </c>
      <c r="AU161" s="198" t="s">
        <v>81</v>
      </c>
      <c r="AY161" s="18" t="s">
        <v>168</v>
      </c>
      <c r="BE161" s="199">
        <f>IF(N161="základní",J161,0)</f>
        <v>0</v>
      </c>
      <c r="BF161" s="199">
        <f>IF(N161="snížená",J161,0)</f>
        <v>0</v>
      </c>
      <c r="BG161" s="199">
        <f>IF(N161="zákl. přenesená",J161,0)</f>
        <v>0</v>
      </c>
      <c r="BH161" s="199">
        <f>IF(N161="sníž. přenesená",J161,0)</f>
        <v>0</v>
      </c>
      <c r="BI161" s="199">
        <f>IF(N161="nulová",J161,0)</f>
        <v>0</v>
      </c>
      <c r="BJ161" s="18" t="s">
        <v>79</v>
      </c>
      <c r="BK161" s="199">
        <f>ROUND(I161*H161,2)</f>
        <v>0</v>
      </c>
      <c r="BL161" s="18" t="s">
        <v>263</v>
      </c>
      <c r="BM161" s="198" t="s">
        <v>689</v>
      </c>
    </row>
    <row r="162" spans="2:47" s="1" customFormat="1" ht="29.25">
      <c r="B162" s="35"/>
      <c r="C162" s="36"/>
      <c r="D162" s="200" t="s">
        <v>309</v>
      </c>
      <c r="E162" s="36"/>
      <c r="F162" s="201" t="s">
        <v>1665</v>
      </c>
      <c r="G162" s="36"/>
      <c r="H162" s="36"/>
      <c r="I162" s="117"/>
      <c r="J162" s="36"/>
      <c r="K162" s="36"/>
      <c r="L162" s="39"/>
      <c r="M162" s="202"/>
      <c r="N162" s="64"/>
      <c r="O162" s="64"/>
      <c r="P162" s="64"/>
      <c r="Q162" s="64"/>
      <c r="R162" s="64"/>
      <c r="S162" s="64"/>
      <c r="T162" s="65"/>
      <c r="AT162" s="18" t="s">
        <v>309</v>
      </c>
      <c r="AU162" s="18" t="s">
        <v>81</v>
      </c>
    </row>
    <row r="163" spans="2:65" s="1" customFormat="1" ht="16.5" customHeight="1">
      <c r="B163" s="35"/>
      <c r="C163" s="187" t="s">
        <v>438</v>
      </c>
      <c r="D163" s="187" t="s">
        <v>170</v>
      </c>
      <c r="E163" s="188" t="s">
        <v>1666</v>
      </c>
      <c r="F163" s="189" t="s">
        <v>1667</v>
      </c>
      <c r="G163" s="190" t="s">
        <v>307</v>
      </c>
      <c r="H163" s="191">
        <v>0</v>
      </c>
      <c r="I163" s="192"/>
      <c r="J163" s="193">
        <f>ROUND(I163*H163,2)</f>
        <v>0</v>
      </c>
      <c r="K163" s="189" t="s">
        <v>1561</v>
      </c>
      <c r="L163" s="39"/>
      <c r="M163" s="194" t="s">
        <v>21</v>
      </c>
      <c r="N163" s="195" t="s">
        <v>44</v>
      </c>
      <c r="O163" s="64"/>
      <c r="P163" s="196">
        <f>O163*H163</f>
        <v>0</v>
      </c>
      <c r="Q163" s="196">
        <v>0</v>
      </c>
      <c r="R163" s="196">
        <f>Q163*H163</f>
        <v>0</v>
      </c>
      <c r="S163" s="196">
        <v>0</v>
      </c>
      <c r="T163" s="197">
        <f>S163*H163</f>
        <v>0</v>
      </c>
      <c r="AR163" s="198" t="s">
        <v>263</v>
      </c>
      <c r="AT163" s="198" t="s">
        <v>170</v>
      </c>
      <c r="AU163" s="198" t="s">
        <v>81</v>
      </c>
      <c r="AY163" s="18" t="s">
        <v>168</v>
      </c>
      <c r="BE163" s="199">
        <f>IF(N163="základní",J163,0)</f>
        <v>0</v>
      </c>
      <c r="BF163" s="199">
        <f>IF(N163="snížená",J163,0)</f>
        <v>0</v>
      </c>
      <c r="BG163" s="199">
        <f>IF(N163="zákl. přenesená",J163,0)</f>
        <v>0</v>
      </c>
      <c r="BH163" s="199">
        <f>IF(N163="sníž. přenesená",J163,0)</f>
        <v>0</v>
      </c>
      <c r="BI163" s="199">
        <f>IF(N163="nulová",J163,0)</f>
        <v>0</v>
      </c>
      <c r="BJ163" s="18" t="s">
        <v>79</v>
      </c>
      <c r="BK163" s="199">
        <f>ROUND(I163*H163,2)</f>
        <v>0</v>
      </c>
      <c r="BL163" s="18" t="s">
        <v>263</v>
      </c>
      <c r="BM163" s="198" t="s">
        <v>699</v>
      </c>
    </row>
    <row r="164" spans="2:47" s="1" customFormat="1" ht="29.25">
      <c r="B164" s="35"/>
      <c r="C164" s="36"/>
      <c r="D164" s="200" t="s">
        <v>309</v>
      </c>
      <c r="E164" s="36"/>
      <c r="F164" s="201" t="s">
        <v>1665</v>
      </c>
      <c r="G164" s="36"/>
      <c r="H164" s="36"/>
      <c r="I164" s="117"/>
      <c r="J164" s="36"/>
      <c r="K164" s="36"/>
      <c r="L164" s="39"/>
      <c r="M164" s="202"/>
      <c r="N164" s="64"/>
      <c r="O164" s="64"/>
      <c r="P164" s="64"/>
      <c r="Q164" s="64"/>
      <c r="R164" s="64"/>
      <c r="S164" s="64"/>
      <c r="T164" s="65"/>
      <c r="AT164" s="18" t="s">
        <v>309</v>
      </c>
      <c r="AU164" s="18" t="s">
        <v>81</v>
      </c>
    </row>
    <row r="165" spans="2:63" s="11" customFormat="1" ht="22.9" customHeight="1">
      <c r="B165" s="171"/>
      <c r="C165" s="172"/>
      <c r="D165" s="173" t="s">
        <v>72</v>
      </c>
      <c r="E165" s="185" t="s">
        <v>1668</v>
      </c>
      <c r="F165" s="185" t="s">
        <v>1283</v>
      </c>
      <c r="G165" s="172"/>
      <c r="H165" s="172"/>
      <c r="I165" s="175"/>
      <c r="J165" s="186">
        <f>BK165</f>
        <v>0</v>
      </c>
      <c r="K165" s="172"/>
      <c r="L165" s="177"/>
      <c r="M165" s="178"/>
      <c r="N165" s="179"/>
      <c r="O165" s="179"/>
      <c r="P165" s="180">
        <f>SUM(P166:P173)</f>
        <v>0</v>
      </c>
      <c r="Q165" s="179"/>
      <c r="R165" s="180">
        <f>SUM(R166:R173)</f>
        <v>0</v>
      </c>
      <c r="S165" s="179"/>
      <c r="T165" s="181">
        <f>SUM(T166:T173)</f>
        <v>0</v>
      </c>
      <c r="AR165" s="182" t="s">
        <v>81</v>
      </c>
      <c r="AT165" s="183" t="s">
        <v>72</v>
      </c>
      <c r="AU165" s="183" t="s">
        <v>79</v>
      </c>
      <c r="AY165" s="182" t="s">
        <v>168</v>
      </c>
      <c r="BK165" s="184">
        <f>SUM(BK166:BK173)</f>
        <v>0</v>
      </c>
    </row>
    <row r="166" spans="2:65" s="1" customFormat="1" ht="16.5" customHeight="1">
      <c r="B166" s="35"/>
      <c r="C166" s="187" t="s">
        <v>444</v>
      </c>
      <c r="D166" s="187" t="s">
        <v>170</v>
      </c>
      <c r="E166" s="188" t="s">
        <v>1669</v>
      </c>
      <c r="F166" s="189" t="s">
        <v>1670</v>
      </c>
      <c r="G166" s="190" t="s">
        <v>1568</v>
      </c>
      <c r="H166" s="191">
        <v>40</v>
      </c>
      <c r="I166" s="192"/>
      <c r="J166" s="193">
        <f aca="true" t="shared" si="30" ref="J166:J173">ROUND(I166*H166,2)</f>
        <v>0</v>
      </c>
      <c r="K166" s="189" t="s">
        <v>1561</v>
      </c>
      <c r="L166" s="39"/>
      <c r="M166" s="194" t="s">
        <v>21</v>
      </c>
      <c r="N166" s="195" t="s">
        <v>44</v>
      </c>
      <c r="O166" s="64"/>
      <c r="P166" s="196">
        <f aca="true" t="shared" si="31" ref="P166:P173">O166*H166</f>
        <v>0</v>
      </c>
      <c r="Q166" s="196">
        <v>0</v>
      </c>
      <c r="R166" s="196">
        <f aca="true" t="shared" si="32" ref="R166:R173">Q166*H166</f>
        <v>0</v>
      </c>
      <c r="S166" s="196">
        <v>0</v>
      </c>
      <c r="T166" s="197">
        <f aca="true" t="shared" si="33" ref="T166:T173">S166*H166</f>
        <v>0</v>
      </c>
      <c r="AR166" s="198" t="s">
        <v>263</v>
      </c>
      <c r="AT166" s="198" t="s">
        <v>170</v>
      </c>
      <c r="AU166" s="198" t="s">
        <v>81</v>
      </c>
      <c r="AY166" s="18" t="s">
        <v>168</v>
      </c>
      <c r="BE166" s="199">
        <f aca="true" t="shared" si="34" ref="BE166:BE173">IF(N166="základní",J166,0)</f>
        <v>0</v>
      </c>
      <c r="BF166" s="199">
        <f aca="true" t="shared" si="35" ref="BF166:BF173">IF(N166="snížená",J166,0)</f>
        <v>0</v>
      </c>
      <c r="BG166" s="199">
        <f aca="true" t="shared" si="36" ref="BG166:BG173">IF(N166="zákl. přenesená",J166,0)</f>
        <v>0</v>
      </c>
      <c r="BH166" s="199">
        <f aca="true" t="shared" si="37" ref="BH166:BH173">IF(N166="sníž. přenesená",J166,0)</f>
        <v>0</v>
      </c>
      <c r="BI166" s="199">
        <f aca="true" t="shared" si="38" ref="BI166:BI173">IF(N166="nulová",J166,0)</f>
        <v>0</v>
      </c>
      <c r="BJ166" s="18" t="s">
        <v>79</v>
      </c>
      <c r="BK166" s="199">
        <f aca="true" t="shared" si="39" ref="BK166:BK173">ROUND(I166*H166,2)</f>
        <v>0</v>
      </c>
      <c r="BL166" s="18" t="s">
        <v>263</v>
      </c>
      <c r="BM166" s="198" t="s">
        <v>710</v>
      </c>
    </row>
    <row r="167" spans="2:65" s="1" customFormat="1" ht="16.5" customHeight="1">
      <c r="B167" s="35"/>
      <c r="C167" s="187" t="s">
        <v>451</v>
      </c>
      <c r="D167" s="187" t="s">
        <v>170</v>
      </c>
      <c r="E167" s="188" t="s">
        <v>1671</v>
      </c>
      <c r="F167" s="189" t="s">
        <v>1672</v>
      </c>
      <c r="G167" s="190" t="s">
        <v>1568</v>
      </c>
      <c r="H167" s="191">
        <v>60</v>
      </c>
      <c r="I167" s="192"/>
      <c r="J167" s="193">
        <f t="shared" si="30"/>
        <v>0</v>
      </c>
      <c r="K167" s="189" t="s">
        <v>1561</v>
      </c>
      <c r="L167" s="39"/>
      <c r="M167" s="194" t="s">
        <v>21</v>
      </c>
      <c r="N167" s="195" t="s">
        <v>44</v>
      </c>
      <c r="O167" s="64"/>
      <c r="P167" s="196">
        <f t="shared" si="31"/>
        <v>0</v>
      </c>
      <c r="Q167" s="196">
        <v>0</v>
      </c>
      <c r="R167" s="196">
        <f t="shared" si="32"/>
        <v>0</v>
      </c>
      <c r="S167" s="196">
        <v>0</v>
      </c>
      <c r="T167" s="197">
        <f t="shared" si="33"/>
        <v>0</v>
      </c>
      <c r="AR167" s="198" t="s">
        <v>263</v>
      </c>
      <c r="AT167" s="198" t="s">
        <v>170</v>
      </c>
      <c r="AU167" s="198" t="s">
        <v>81</v>
      </c>
      <c r="AY167" s="18" t="s">
        <v>168</v>
      </c>
      <c r="BE167" s="199">
        <f t="shared" si="34"/>
        <v>0</v>
      </c>
      <c r="BF167" s="199">
        <f t="shared" si="35"/>
        <v>0</v>
      </c>
      <c r="BG167" s="199">
        <f t="shared" si="36"/>
        <v>0</v>
      </c>
      <c r="BH167" s="199">
        <f t="shared" si="37"/>
        <v>0</v>
      </c>
      <c r="BI167" s="199">
        <f t="shared" si="38"/>
        <v>0</v>
      </c>
      <c r="BJ167" s="18" t="s">
        <v>79</v>
      </c>
      <c r="BK167" s="199">
        <f t="shared" si="39"/>
        <v>0</v>
      </c>
      <c r="BL167" s="18" t="s">
        <v>263</v>
      </c>
      <c r="BM167" s="198" t="s">
        <v>723</v>
      </c>
    </row>
    <row r="168" spans="2:65" s="1" customFormat="1" ht="16.5" customHeight="1">
      <c r="B168" s="35"/>
      <c r="C168" s="187" t="s">
        <v>456</v>
      </c>
      <c r="D168" s="187" t="s">
        <v>170</v>
      </c>
      <c r="E168" s="188" t="s">
        <v>1673</v>
      </c>
      <c r="F168" s="189" t="s">
        <v>1674</v>
      </c>
      <c r="G168" s="190" t="s">
        <v>307</v>
      </c>
      <c r="H168" s="191">
        <v>4</v>
      </c>
      <c r="I168" s="192"/>
      <c r="J168" s="193">
        <f t="shared" si="30"/>
        <v>0</v>
      </c>
      <c r="K168" s="189" t="s">
        <v>1561</v>
      </c>
      <c r="L168" s="39"/>
      <c r="M168" s="194" t="s">
        <v>21</v>
      </c>
      <c r="N168" s="195" t="s">
        <v>44</v>
      </c>
      <c r="O168" s="64"/>
      <c r="P168" s="196">
        <f t="shared" si="31"/>
        <v>0</v>
      </c>
      <c r="Q168" s="196">
        <v>0</v>
      </c>
      <c r="R168" s="196">
        <f t="shared" si="32"/>
        <v>0</v>
      </c>
      <c r="S168" s="196">
        <v>0</v>
      </c>
      <c r="T168" s="197">
        <f t="shared" si="33"/>
        <v>0</v>
      </c>
      <c r="AR168" s="198" t="s">
        <v>263</v>
      </c>
      <c r="AT168" s="198" t="s">
        <v>170</v>
      </c>
      <c r="AU168" s="198" t="s">
        <v>81</v>
      </c>
      <c r="AY168" s="18" t="s">
        <v>168</v>
      </c>
      <c r="BE168" s="199">
        <f t="shared" si="34"/>
        <v>0</v>
      </c>
      <c r="BF168" s="199">
        <f t="shared" si="35"/>
        <v>0</v>
      </c>
      <c r="BG168" s="199">
        <f t="shared" si="36"/>
        <v>0</v>
      </c>
      <c r="BH168" s="199">
        <f t="shared" si="37"/>
        <v>0</v>
      </c>
      <c r="BI168" s="199">
        <f t="shared" si="38"/>
        <v>0</v>
      </c>
      <c r="BJ168" s="18" t="s">
        <v>79</v>
      </c>
      <c r="BK168" s="199">
        <f t="shared" si="39"/>
        <v>0</v>
      </c>
      <c r="BL168" s="18" t="s">
        <v>263</v>
      </c>
      <c r="BM168" s="198" t="s">
        <v>733</v>
      </c>
    </row>
    <row r="169" spans="2:65" s="1" customFormat="1" ht="24" customHeight="1">
      <c r="B169" s="35"/>
      <c r="C169" s="187" t="s">
        <v>462</v>
      </c>
      <c r="D169" s="187" t="s">
        <v>170</v>
      </c>
      <c r="E169" s="188" t="s">
        <v>1675</v>
      </c>
      <c r="F169" s="189" t="s">
        <v>1676</v>
      </c>
      <c r="G169" s="190" t="s">
        <v>307</v>
      </c>
      <c r="H169" s="191">
        <v>1</v>
      </c>
      <c r="I169" s="192"/>
      <c r="J169" s="193">
        <f t="shared" si="30"/>
        <v>0</v>
      </c>
      <c r="K169" s="189" t="s">
        <v>1561</v>
      </c>
      <c r="L169" s="39"/>
      <c r="M169" s="194" t="s">
        <v>21</v>
      </c>
      <c r="N169" s="195" t="s">
        <v>44</v>
      </c>
      <c r="O169" s="64"/>
      <c r="P169" s="196">
        <f t="shared" si="31"/>
        <v>0</v>
      </c>
      <c r="Q169" s="196">
        <v>0</v>
      </c>
      <c r="R169" s="196">
        <f t="shared" si="32"/>
        <v>0</v>
      </c>
      <c r="S169" s="196">
        <v>0</v>
      </c>
      <c r="T169" s="197">
        <f t="shared" si="33"/>
        <v>0</v>
      </c>
      <c r="AR169" s="198" t="s">
        <v>263</v>
      </c>
      <c r="AT169" s="198" t="s">
        <v>170</v>
      </c>
      <c r="AU169" s="198" t="s">
        <v>81</v>
      </c>
      <c r="AY169" s="18" t="s">
        <v>168</v>
      </c>
      <c r="BE169" s="199">
        <f t="shared" si="34"/>
        <v>0</v>
      </c>
      <c r="BF169" s="199">
        <f t="shared" si="35"/>
        <v>0</v>
      </c>
      <c r="BG169" s="199">
        <f t="shared" si="36"/>
        <v>0</v>
      </c>
      <c r="BH169" s="199">
        <f t="shared" si="37"/>
        <v>0</v>
      </c>
      <c r="BI169" s="199">
        <f t="shared" si="38"/>
        <v>0</v>
      </c>
      <c r="BJ169" s="18" t="s">
        <v>79</v>
      </c>
      <c r="BK169" s="199">
        <f t="shared" si="39"/>
        <v>0</v>
      </c>
      <c r="BL169" s="18" t="s">
        <v>263</v>
      </c>
      <c r="BM169" s="198" t="s">
        <v>743</v>
      </c>
    </row>
    <row r="170" spans="2:65" s="1" customFormat="1" ht="16.5" customHeight="1">
      <c r="B170" s="35"/>
      <c r="C170" s="187" t="s">
        <v>470</v>
      </c>
      <c r="D170" s="187" t="s">
        <v>170</v>
      </c>
      <c r="E170" s="188" t="s">
        <v>1677</v>
      </c>
      <c r="F170" s="189" t="s">
        <v>1678</v>
      </c>
      <c r="G170" s="190" t="s">
        <v>307</v>
      </c>
      <c r="H170" s="191">
        <v>1</v>
      </c>
      <c r="I170" s="192"/>
      <c r="J170" s="193">
        <f t="shared" si="30"/>
        <v>0</v>
      </c>
      <c r="K170" s="189" t="s">
        <v>1561</v>
      </c>
      <c r="L170" s="39"/>
      <c r="M170" s="194" t="s">
        <v>21</v>
      </c>
      <c r="N170" s="195" t="s">
        <v>44</v>
      </c>
      <c r="O170" s="64"/>
      <c r="P170" s="196">
        <f t="shared" si="31"/>
        <v>0</v>
      </c>
      <c r="Q170" s="196">
        <v>0</v>
      </c>
      <c r="R170" s="196">
        <f t="shared" si="32"/>
        <v>0</v>
      </c>
      <c r="S170" s="196">
        <v>0</v>
      </c>
      <c r="T170" s="197">
        <f t="shared" si="33"/>
        <v>0</v>
      </c>
      <c r="AR170" s="198" t="s">
        <v>263</v>
      </c>
      <c r="AT170" s="198" t="s">
        <v>170</v>
      </c>
      <c r="AU170" s="198" t="s">
        <v>81</v>
      </c>
      <c r="AY170" s="18" t="s">
        <v>168</v>
      </c>
      <c r="BE170" s="199">
        <f t="shared" si="34"/>
        <v>0</v>
      </c>
      <c r="BF170" s="199">
        <f t="shared" si="35"/>
        <v>0</v>
      </c>
      <c r="BG170" s="199">
        <f t="shared" si="36"/>
        <v>0</v>
      </c>
      <c r="BH170" s="199">
        <f t="shared" si="37"/>
        <v>0</v>
      </c>
      <c r="BI170" s="199">
        <f t="shared" si="38"/>
        <v>0</v>
      </c>
      <c r="BJ170" s="18" t="s">
        <v>79</v>
      </c>
      <c r="BK170" s="199">
        <f t="shared" si="39"/>
        <v>0</v>
      </c>
      <c r="BL170" s="18" t="s">
        <v>263</v>
      </c>
      <c r="BM170" s="198" t="s">
        <v>754</v>
      </c>
    </row>
    <row r="171" spans="2:65" s="1" customFormat="1" ht="16.5" customHeight="1">
      <c r="B171" s="35"/>
      <c r="C171" s="187" t="s">
        <v>476</v>
      </c>
      <c r="D171" s="187" t="s">
        <v>170</v>
      </c>
      <c r="E171" s="188" t="s">
        <v>1679</v>
      </c>
      <c r="F171" s="189" t="s">
        <v>1680</v>
      </c>
      <c r="G171" s="190" t="s">
        <v>307</v>
      </c>
      <c r="H171" s="191">
        <v>1</v>
      </c>
      <c r="I171" s="192"/>
      <c r="J171" s="193">
        <f t="shared" si="30"/>
        <v>0</v>
      </c>
      <c r="K171" s="189" t="s">
        <v>1561</v>
      </c>
      <c r="L171" s="39"/>
      <c r="M171" s="194" t="s">
        <v>21</v>
      </c>
      <c r="N171" s="195" t="s">
        <v>44</v>
      </c>
      <c r="O171" s="64"/>
      <c r="P171" s="196">
        <f t="shared" si="31"/>
        <v>0</v>
      </c>
      <c r="Q171" s="196">
        <v>0</v>
      </c>
      <c r="R171" s="196">
        <f t="shared" si="32"/>
        <v>0</v>
      </c>
      <c r="S171" s="196">
        <v>0</v>
      </c>
      <c r="T171" s="197">
        <f t="shared" si="33"/>
        <v>0</v>
      </c>
      <c r="AR171" s="198" t="s">
        <v>263</v>
      </c>
      <c r="AT171" s="198" t="s">
        <v>170</v>
      </c>
      <c r="AU171" s="198" t="s">
        <v>81</v>
      </c>
      <c r="AY171" s="18" t="s">
        <v>168</v>
      </c>
      <c r="BE171" s="199">
        <f t="shared" si="34"/>
        <v>0</v>
      </c>
      <c r="BF171" s="199">
        <f t="shared" si="35"/>
        <v>0</v>
      </c>
      <c r="BG171" s="199">
        <f t="shared" si="36"/>
        <v>0</v>
      </c>
      <c r="BH171" s="199">
        <f t="shared" si="37"/>
        <v>0</v>
      </c>
      <c r="BI171" s="199">
        <f t="shared" si="38"/>
        <v>0</v>
      </c>
      <c r="BJ171" s="18" t="s">
        <v>79</v>
      </c>
      <c r="BK171" s="199">
        <f t="shared" si="39"/>
        <v>0</v>
      </c>
      <c r="BL171" s="18" t="s">
        <v>263</v>
      </c>
      <c r="BM171" s="198" t="s">
        <v>765</v>
      </c>
    </row>
    <row r="172" spans="2:65" s="1" customFormat="1" ht="16.5" customHeight="1">
      <c r="B172" s="35"/>
      <c r="C172" s="187" t="s">
        <v>480</v>
      </c>
      <c r="D172" s="187" t="s">
        <v>170</v>
      </c>
      <c r="E172" s="188" t="s">
        <v>1681</v>
      </c>
      <c r="F172" s="189" t="s">
        <v>1682</v>
      </c>
      <c r="G172" s="190" t="s">
        <v>307</v>
      </c>
      <c r="H172" s="191">
        <v>1</v>
      </c>
      <c r="I172" s="192"/>
      <c r="J172" s="193">
        <f t="shared" si="30"/>
        <v>0</v>
      </c>
      <c r="K172" s="189" t="s">
        <v>1561</v>
      </c>
      <c r="L172" s="39"/>
      <c r="M172" s="194" t="s">
        <v>21</v>
      </c>
      <c r="N172" s="195" t="s">
        <v>44</v>
      </c>
      <c r="O172" s="64"/>
      <c r="P172" s="196">
        <f t="shared" si="31"/>
        <v>0</v>
      </c>
      <c r="Q172" s="196">
        <v>0</v>
      </c>
      <c r="R172" s="196">
        <f t="shared" si="32"/>
        <v>0</v>
      </c>
      <c r="S172" s="196">
        <v>0</v>
      </c>
      <c r="T172" s="197">
        <f t="shared" si="33"/>
        <v>0</v>
      </c>
      <c r="AR172" s="198" t="s">
        <v>263</v>
      </c>
      <c r="AT172" s="198" t="s">
        <v>170</v>
      </c>
      <c r="AU172" s="198" t="s">
        <v>81</v>
      </c>
      <c r="AY172" s="18" t="s">
        <v>168</v>
      </c>
      <c r="BE172" s="199">
        <f t="shared" si="34"/>
        <v>0</v>
      </c>
      <c r="BF172" s="199">
        <f t="shared" si="35"/>
        <v>0</v>
      </c>
      <c r="BG172" s="199">
        <f t="shared" si="36"/>
        <v>0</v>
      </c>
      <c r="BH172" s="199">
        <f t="shared" si="37"/>
        <v>0</v>
      </c>
      <c r="BI172" s="199">
        <f t="shared" si="38"/>
        <v>0</v>
      </c>
      <c r="BJ172" s="18" t="s">
        <v>79</v>
      </c>
      <c r="BK172" s="199">
        <f t="shared" si="39"/>
        <v>0</v>
      </c>
      <c r="BL172" s="18" t="s">
        <v>263</v>
      </c>
      <c r="BM172" s="198" t="s">
        <v>779</v>
      </c>
    </row>
    <row r="173" spans="2:65" s="1" customFormat="1" ht="16.5" customHeight="1">
      <c r="B173" s="35"/>
      <c r="C173" s="187" t="s">
        <v>484</v>
      </c>
      <c r="D173" s="187" t="s">
        <v>170</v>
      </c>
      <c r="E173" s="188" t="s">
        <v>1683</v>
      </c>
      <c r="F173" s="189" t="s">
        <v>1684</v>
      </c>
      <c r="G173" s="190" t="s">
        <v>307</v>
      </c>
      <c r="H173" s="191">
        <v>1</v>
      </c>
      <c r="I173" s="192"/>
      <c r="J173" s="193">
        <f t="shared" si="30"/>
        <v>0</v>
      </c>
      <c r="K173" s="189" t="s">
        <v>1561</v>
      </c>
      <c r="L173" s="39"/>
      <c r="M173" s="194" t="s">
        <v>21</v>
      </c>
      <c r="N173" s="195" t="s">
        <v>44</v>
      </c>
      <c r="O173" s="64"/>
      <c r="P173" s="196">
        <f t="shared" si="31"/>
        <v>0</v>
      </c>
      <c r="Q173" s="196">
        <v>0</v>
      </c>
      <c r="R173" s="196">
        <f t="shared" si="32"/>
        <v>0</v>
      </c>
      <c r="S173" s="196">
        <v>0</v>
      </c>
      <c r="T173" s="197">
        <f t="shared" si="33"/>
        <v>0</v>
      </c>
      <c r="AR173" s="198" t="s">
        <v>263</v>
      </c>
      <c r="AT173" s="198" t="s">
        <v>170</v>
      </c>
      <c r="AU173" s="198" t="s">
        <v>81</v>
      </c>
      <c r="AY173" s="18" t="s">
        <v>168</v>
      </c>
      <c r="BE173" s="199">
        <f t="shared" si="34"/>
        <v>0</v>
      </c>
      <c r="BF173" s="199">
        <f t="shared" si="35"/>
        <v>0</v>
      </c>
      <c r="BG173" s="199">
        <f t="shared" si="36"/>
        <v>0</v>
      </c>
      <c r="BH173" s="199">
        <f t="shared" si="37"/>
        <v>0</v>
      </c>
      <c r="BI173" s="199">
        <f t="shared" si="38"/>
        <v>0</v>
      </c>
      <c r="BJ173" s="18" t="s">
        <v>79</v>
      </c>
      <c r="BK173" s="199">
        <f t="shared" si="39"/>
        <v>0</v>
      </c>
      <c r="BL173" s="18" t="s">
        <v>263</v>
      </c>
      <c r="BM173" s="198" t="s">
        <v>794</v>
      </c>
    </row>
    <row r="174" spans="2:63" s="11" customFormat="1" ht="22.9" customHeight="1">
      <c r="B174" s="171"/>
      <c r="C174" s="172"/>
      <c r="D174" s="173" t="s">
        <v>72</v>
      </c>
      <c r="E174" s="185" t="s">
        <v>72</v>
      </c>
      <c r="F174" s="185" t="s">
        <v>1451</v>
      </c>
      <c r="G174" s="172"/>
      <c r="H174" s="172"/>
      <c r="I174" s="175"/>
      <c r="J174" s="186">
        <f>BK174</f>
        <v>0</v>
      </c>
      <c r="K174" s="172"/>
      <c r="L174" s="177"/>
      <c r="M174" s="178"/>
      <c r="N174" s="179"/>
      <c r="O174" s="179"/>
      <c r="P174" s="180">
        <f>SUM(P175:P177)</f>
        <v>0</v>
      </c>
      <c r="Q174" s="179"/>
      <c r="R174" s="180">
        <f>SUM(R175:R177)</f>
        <v>0</v>
      </c>
      <c r="S174" s="179"/>
      <c r="T174" s="181">
        <f>SUM(T175:T177)</f>
        <v>0</v>
      </c>
      <c r="AR174" s="182" t="s">
        <v>79</v>
      </c>
      <c r="AT174" s="183" t="s">
        <v>72</v>
      </c>
      <c r="AU174" s="183" t="s">
        <v>79</v>
      </c>
      <c r="AY174" s="182" t="s">
        <v>168</v>
      </c>
      <c r="BK174" s="184">
        <f>SUM(BK175:BK177)</f>
        <v>0</v>
      </c>
    </row>
    <row r="175" spans="2:65" s="1" customFormat="1" ht="16.5" customHeight="1">
      <c r="B175" s="35"/>
      <c r="C175" s="187" t="s">
        <v>489</v>
      </c>
      <c r="D175" s="187" t="s">
        <v>170</v>
      </c>
      <c r="E175" s="188" t="s">
        <v>1685</v>
      </c>
      <c r="F175" s="189" t="s">
        <v>1686</v>
      </c>
      <c r="G175" s="190" t="s">
        <v>307</v>
      </c>
      <c r="H175" s="191">
        <v>1</v>
      </c>
      <c r="I175" s="192"/>
      <c r="J175" s="193">
        <f>ROUND(I175*H175,2)</f>
        <v>0</v>
      </c>
      <c r="K175" s="189" t="s">
        <v>1561</v>
      </c>
      <c r="L175" s="39"/>
      <c r="M175" s="194" t="s">
        <v>21</v>
      </c>
      <c r="N175" s="195" t="s">
        <v>44</v>
      </c>
      <c r="O175" s="64"/>
      <c r="P175" s="196">
        <f>O175*H175</f>
        <v>0</v>
      </c>
      <c r="Q175" s="196">
        <v>0</v>
      </c>
      <c r="R175" s="196">
        <f>Q175*H175</f>
        <v>0</v>
      </c>
      <c r="S175" s="196">
        <v>0</v>
      </c>
      <c r="T175" s="197">
        <f>S175*H175</f>
        <v>0</v>
      </c>
      <c r="AR175" s="198" t="s">
        <v>175</v>
      </c>
      <c r="AT175" s="198" t="s">
        <v>170</v>
      </c>
      <c r="AU175" s="198" t="s">
        <v>81</v>
      </c>
      <c r="AY175" s="18" t="s">
        <v>168</v>
      </c>
      <c r="BE175" s="199">
        <f>IF(N175="základní",J175,0)</f>
        <v>0</v>
      </c>
      <c r="BF175" s="199">
        <f>IF(N175="snížená",J175,0)</f>
        <v>0</v>
      </c>
      <c r="BG175" s="199">
        <f>IF(N175="zákl. přenesená",J175,0)</f>
        <v>0</v>
      </c>
      <c r="BH175" s="199">
        <f>IF(N175="sníž. přenesená",J175,0)</f>
        <v>0</v>
      </c>
      <c r="BI175" s="199">
        <f>IF(N175="nulová",J175,0)</f>
        <v>0</v>
      </c>
      <c r="BJ175" s="18" t="s">
        <v>79</v>
      </c>
      <c r="BK175" s="199">
        <f>ROUND(I175*H175,2)</f>
        <v>0</v>
      </c>
      <c r="BL175" s="18" t="s">
        <v>175</v>
      </c>
      <c r="BM175" s="198" t="s">
        <v>802</v>
      </c>
    </row>
    <row r="176" spans="2:65" s="1" customFormat="1" ht="16.5" customHeight="1">
      <c r="B176" s="35"/>
      <c r="C176" s="187" t="s">
        <v>495</v>
      </c>
      <c r="D176" s="187" t="s">
        <v>170</v>
      </c>
      <c r="E176" s="188" t="s">
        <v>1687</v>
      </c>
      <c r="F176" s="189" t="s">
        <v>1688</v>
      </c>
      <c r="G176" s="190" t="s">
        <v>302</v>
      </c>
      <c r="H176" s="191">
        <v>100</v>
      </c>
      <c r="I176" s="192"/>
      <c r="J176" s="193">
        <f>ROUND(I176*H176,2)</f>
        <v>0</v>
      </c>
      <c r="K176" s="189" t="s">
        <v>1561</v>
      </c>
      <c r="L176" s="39"/>
      <c r="M176" s="194" t="s">
        <v>21</v>
      </c>
      <c r="N176" s="195" t="s">
        <v>44</v>
      </c>
      <c r="O176" s="64"/>
      <c r="P176" s="196">
        <f>O176*H176</f>
        <v>0</v>
      </c>
      <c r="Q176" s="196">
        <v>0</v>
      </c>
      <c r="R176" s="196">
        <f>Q176*H176</f>
        <v>0</v>
      </c>
      <c r="S176" s="196">
        <v>0</v>
      </c>
      <c r="T176" s="197">
        <f>S176*H176</f>
        <v>0</v>
      </c>
      <c r="AR176" s="198" t="s">
        <v>175</v>
      </c>
      <c r="AT176" s="198" t="s">
        <v>170</v>
      </c>
      <c r="AU176" s="198" t="s">
        <v>81</v>
      </c>
      <c r="AY176" s="18" t="s">
        <v>168</v>
      </c>
      <c r="BE176" s="199">
        <f>IF(N176="základní",J176,0)</f>
        <v>0</v>
      </c>
      <c r="BF176" s="199">
        <f>IF(N176="snížená",J176,0)</f>
        <v>0</v>
      </c>
      <c r="BG176" s="199">
        <f>IF(N176="zákl. přenesená",J176,0)</f>
        <v>0</v>
      </c>
      <c r="BH176" s="199">
        <f>IF(N176="sníž. přenesená",J176,0)</f>
        <v>0</v>
      </c>
      <c r="BI176" s="199">
        <f>IF(N176="nulová",J176,0)</f>
        <v>0</v>
      </c>
      <c r="BJ176" s="18" t="s">
        <v>79</v>
      </c>
      <c r="BK176" s="199">
        <f>ROUND(I176*H176,2)</f>
        <v>0</v>
      </c>
      <c r="BL176" s="18" t="s">
        <v>175</v>
      </c>
      <c r="BM176" s="198" t="s">
        <v>1221</v>
      </c>
    </row>
    <row r="177" spans="2:65" s="1" customFormat="1" ht="16.5" customHeight="1">
      <c r="B177" s="35"/>
      <c r="C177" s="187" t="s">
        <v>501</v>
      </c>
      <c r="D177" s="187" t="s">
        <v>170</v>
      </c>
      <c r="E177" s="188" t="s">
        <v>1689</v>
      </c>
      <c r="F177" s="189" t="s">
        <v>1690</v>
      </c>
      <c r="G177" s="190" t="s">
        <v>307</v>
      </c>
      <c r="H177" s="191">
        <v>1</v>
      </c>
      <c r="I177" s="192"/>
      <c r="J177" s="193">
        <f>ROUND(I177*H177,2)</f>
        <v>0</v>
      </c>
      <c r="K177" s="189" t="s">
        <v>1561</v>
      </c>
      <c r="L177" s="39"/>
      <c r="M177" s="263" t="s">
        <v>21</v>
      </c>
      <c r="N177" s="264" t="s">
        <v>44</v>
      </c>
      <c r="O177" s="261"/>
      <c r="P177" s="265">
        <f>O177*H177</f>
        <v>0</v>
      </c>
      <c r="Q177" s="265">
        <v>0</v>
      </c>
      <c r="R177" s="265">
        <f>Q177*H177</f>
        <v>0</v>
      </c>
      <c r="S177" s="265">
        <v>0</v>
      </c>
      <c r="T177" s="266">
        <f>S177*H177</f>
        <v>0</v>
      </c>
      <c r="AR177" s="198" t="s">
        <v>175</v>
      </c>
      <c r="AT177" s="198" t="s">
        <v>170</v>
      </c>
      <c r="AU177" s="198" t="s">
        <v>81</v>
      </c>
      <c r="AY177" s="18" t="s">
        <v>168</v>
      </c>
      <c r="BE177" s="199">
        <f>IF(N177="základní",J177,0)</f>
        <v>0</v>
      </c>
      <c r="BF177" s="199">
        <f>IF(N177="snížená",J177,0)</f>
        <v>0</v>
      </c>
      <c r="BG177" s="199">
        <f>IF(N177="zákl. přenesená",J177,0)</f>
        <v>0</v>
      </c>
      <c r="BH177" s="199">
        <f>IF(N177="sníž. přenesená",J177,0)</f>
        <v>0</v>
      </c>
      <c r="BI177" s="199">
        <f>IF(N177="nulová",J177,0)</f>
        <v>0</v>
      </c>
      <c r="BJ177" s="18" t="s">
        <v>79</v>
      </c>
      <c r="BK177" s="199">
        <f>ROUND(I177*H177,2)</f>
        <v>0</v>
      </c>
      <c r="BL177" s="18" t="s">
        <v>175</v>
      </c>
      <c r="BM177" s="198" t="s">
        <v>1231</v>
      </c>
    </row>
    <row r="178" spans="2:12" s="1" customFormat="1" ht="6.95" customHeight="1">
      <c r="B178" s="47"/>
      <c r="C178" s="48"/>
      <c r="D178" s="48"/>
      <c r="E178" s="48"/>
      <c r="F178" s="48"/>
      <c r="G178" s="48"/>
      <c r="H178" s="48"/>
      <c r="I178" s="139"/>
      <c r="J178" s="48"/>
      <c r="K178" s="48"/>
      <c r="L178" s="39"/>
    </row>
  </sheetData>
  <sheetProtection algorithmName="SHA-512" hashValue="1tIZKPviOFp/W1HmTuLxkss6MRvFSMNuvIN9yUSLALr/huJwJfxvYAi9Lm370E3KcNRgom3ENhEiWnZGcbHt4w==" saltValue="QqNAUTmnuurEm6FKKt4lBTH5ECzd0jqHy5Xu2wYlxhHSC+BDM+LOpbHOjsr0d4UjO6TzWDI2irNIuuI9xhEX6g==" spinCount="100000" sheet="1" objects="1" scenarios="1" formatColumns="0" formatRows="0" autoFilter="0"/>
  <autoFilter ref="C103:K177"/>
  <mergeCells count="15">
    <mergeCell ref="E90:H90"/>
    <mergeCell ref="E94:H94"/>
    <mergeCell ref="E92:H92"/>
    <mergeCell ref="E96:H96"/>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1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0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77"/>
      <c r="M2" s="377"/>
      <c r="N2" s="377"/>
      <c r="O2" s="377"/>
      <c r="P2" s="377"/>
      <c r="Q2" s="377"/>
      <c r="R2" s="377"/>
      <c r="S2" s="377"/>
      <c r="T2" s="377"/>
      <c r="U2" s="377"/>
      <c r="V2" s="377"/>
      <c r="AT2" s="18" t="s">
        <v>108</v>
      </c>
    </row>
    <row r="3" spans="2:46" ht="6.95" customHeight="1">
      <c r="B3" s="110"/>
      <c r="C3" s="111"/>
      <c r="D3" s="111"/>
      <c r="E3" s="111"/>
      <c r="F3" s="111"/>
      <c r="G3" s="111"/>
      <c r="H3" s="111"/>
      <c r="I3" s="112"/>
      <c r="J3" s="111"/>
      <c r="K3" s="111"/>
      <c r="L3" s="21"/>
      <c r="AT3" s="18" t="s">
        <v>81</v>
      </c>
    </row>
    <row r="4" spans="2:46" ht="24.95" customHeight="1">
      <c r="B4" s="21"/>
      <c r="D4" s="113" t="s">
        <v>123</v>
      </c>
      <c r="L4" s="21"/>
      <c r="M4" s="114" t="s">
        <v>10</v>
      </c>
      <c r="AT4" s="18" t="s">
        <v>4</v>
      </c>
    </row>
    <row r="5" spans="2:12" ht="6.95" customHeight="1">
      <c r="B5" s="21"/>
      <c r="L5" s="21"/>
    </row>
    <row r="6" spans="2:12" ht="12" customHeight="1">
      <c r="B6" s="21"/>
      <c r="D6" s="115" t="s">
        <v>16</v>
      </c>
      <c r="L6" s="21"/>
    </row>
    <row r="7" spans="2:12" ht="16.5" customHeight="1">
      <c r="B7" s="21"/>
      <c r="E7" s="395" t="str">
        <f>'Rekapitulace stavby'!K6</f>
        <v>Aula UPOL FTK,Tř.Míru 117,Olomouc</v>
      </c>
      <c r="F7" s="396"/>
      <c r="G7" s="396"/>
      <c r="H7" s="396"/>
      <c r="L7" s="21"/>
    </row>
    <row r="8" spans="2:12" ht="12.75">
      <c r="B8" s="21"/>
      <c r="D8" s="115" t="s">
        <v>124</v>
      </c>
      <c r="L8" s="21"/>
    </row>
    <row r="9" spans="2:12" ht="16.5" customHeight="1">
      <c r="B9" s="21"/>
      <c r="E9" s="395" t="s">
        <v>125</v>
      </c>
      <c r="F9" s="377"/>
      <c r="G9" s="377"/>
      <c r="H9" s="377"/>
      <c r="L9" s="21"/>
    </row>
    <row r="10" spans="2:12" ht="12" customHeight="1">
      <c r="B10" s="21"/>
      <c r="D10" s="115" t="s">
        <v>126</v>
      </c>
      <c r="L10" s="21"/>
    </row>
    <row r="11" spans="2:12" s="1" customFormat="1" ht="16.5" customHeight="1">
      <c r="B11" s="39"/>
      <c r="E11" s="397" t="s">
        <v>1263</v>
      </c>
      <c r="F11" s="398"/>
      <c r="G11" s="398"/>
      <c r="H11" s="398"/>
      <c r="I11" s="117"/>
      <c r="L11" s="39"/>
    </row>
    <row r="12" spans="2:12" s="1" customFormat="1" ht="12" customHeight="1">
      <c r="B12" s="39"/>
      <c r="D12" s="115" t="s">
        <v>128</v>
      </c>
      <c r="I12" s="117"/>
      <c r="L12" s="39"/>
    </row>
    <row r="13" spans="2:12" s="1" customFormat="1" ht="36.95" customHeight="1">
      <c r="B13" s="39"/>
      <c r="E13" s="399" t="s">
        <v>1691</v>
      </c>
      <c r="F13" s="398"/>
      <c r="G13" s="398"/>
      <c r="H13" s="398"/>
      <c r="I13" s="117"/>
      <c r="L13" s="39"/>
    </row>
    <row r="14" spans="2:12" s="1" customFormat="1" ht="12">
      <c r="B14" s="39"/>
      <c r="I14" s="117"/>
      <c r="L14" s="39"/>
    </row>
    <row r="15" spans="2:12" s="1" customFormat="1" ht="12" customHeight="1">
      <c r="B15" s="39"/>
      <c r="D15" s="115" t="s">
        <v>18</v>
      </c>
      <c r="F15" s="102" t="s">
        <v>19</v>
      </c>
      <c r="I15" s="118" t="s">
        <v>20</v>
      </c>
      <c r="J15" s="102" t="s">
        <v>21</v>
      </c>
      <c r="L15" s="39"/>
    </row>
    <row r="16" spans="2:12" s="1" customFormat="1" ht="12" customHeight="1">
      <c r="B16" s="39"/>
      <c r="D16" s="115" t="s">
        <v>22</v>
      </c>
      <c r="F16" s="102" t="s">
        <v>23</v>
      </c>
      <c r="I16" s="118" t="s">
        <v>24</v>
      </c>
      <c r="J16" s="119" t="str">
        <f>'Rekapitulace stavby'!AN8</f>
        <v>1. 4. 2019</v>
      </c>
      <c r="L16" s="39"/>
    </row>
    <row r="17" spans="2:12" s="1" customFormat="1" ht="10.9" customHeight="1">
      <c r="B17" s="39"/>
      <c r="I17" s="117"/>
      <c r="L17" s="39"/>
    </row>
    <row r="18" spans="2:12" s="1" customFormat="1" ht="12" customHeight="1">
      <c r="B18" s="39"/>
      <c r="D18" s="115" t="s">
        <v>26</v>
      </c>
      <c r="I18" s="118" t="s">
        <v>27</v>
      </c>
      <c r="J18" s="102" t="s">
        <v>21</v>
      </c>
      <c r="L18" s="39"/>
    </row>
    <row r="19" spans="2:12" s="1" customFormat="1" ht="18" customHeight="1">
      <c r="B19" s="39"/>
      <c r="E19" s="102" t="s">
        <v>28</v>
      </c>
      <c r="I19" s="118" t="s">
        <v>29</v>
      </c>
      <c r="J19" s="102" t="s">
        <v>21</v>
      </c>
      <c r="L19" s="39"/>
    </row>
    <row r="20" spans="2:12" s="1" customFormat="1" ht="6.95" customHeight="1">
      <c r="B20" s="39"/>
      <c r="I20" s="117"/>
      <c r="L20" s="39"/>
    </row>
    <row r="21" spans="2:12" s="1" customFormat="1" ht="12" customHeight="1">
      <c r="B21" s="39"/>
      <c r="D21" s="115" t="s">
        <v>30</v>
      </c>
      <c r="I21" s="118" t="s">
        <v>27</v>
      </c>
      <c r="J21" s="31" t="str">
        <f>'Rekapitulace stavby'!AN13</f>
        <v>Vyplň údaj</v>
      </c>
      <c r="L21" s="39"/>
    </row>
    <row r="22" spans="2:12" s="1" customFormat="1" ht="18" customHeight="1">
      <c r="B22" s="39"/>
      <c r="E22" s="400" t="str">
        <f>'Rekapitulace stavby'!E14</f>
        <v>Vyplň údaj</v>
      </c>
      <c r="F22" s="401"/>
      <c r="G22" s="401"/>
      <c r="H22" s="401"/>
      <c r="I22" s="118" t="s">
        <v>29</v>
      </c>
      <c r="J22" s="31" t="str">
        <f>'Rekapitulace stavby'!AN14</f>
        <v>Vyplň údaj</v>
      </c>
      <c r="L22" s="39"/>
    </row>
    <row r="23" spans="2:12" s="1" customFormat="1" ht="6.95" customHeight="1">
      <c r="B23" s="39"/>
      <c r="I23" s="117"/>
      <c r="L23" s="39"/>
    </row>
    <row r="24" spans="2:12" s="1" customFormat="1" ht="12" customHeight="1">
      <c r="B24" s="39"/>
      <c r="D24" s="115" t="s">
        <v>32</v>
      </c>
      <c r="I24" s="118" t="s">
        <v>27</v>
      </c>
      <c r="J24" s="102" t="s">
        <v>21</v>
      </c>
      <c r="L24" s="39"/>
    </row>
    <row r="25" spans="2:12" s="1" customFormat="1" ht="18" customHeight="1">
      <c r="B25" s="39"/>
      <c r="E25" s="102" t="s">
        <v>33</v>
      </c>
      <c r="I25" s="118" t="s">
        <v>29</v>
      </c>
      <c r="J25" s="102" t="s">
        <v>21</v>
      </c>
      <c r="L25" s="39"/>
    </row>
    <row r="26" spans="2:12" s="1" customFormat="1" ht="6.95" customHeight="1">
      <c r="B26" s="39"/>
      <c r="I26" s="117"/>
      <c r="L26" s="39"/>
    </row>
    <row r="27" spans="2:12" s="1" customFormat="1" ht="12" customHeight="1">
      <c r="B27" s="39"/>
      <c r="D27" s="115" t="s">
        <v>35</v>
      </c>
      <c r="I27" s="118" t="s">
        <v>27</v>
      </c>
      <c r="J27" s="102" t="s">
        <v>21</v>
      </c>
      <c r="L27" s="39"/>
    </row>
    <row r="28" spans="2:12" s="1" customFormat="1" ht="18" customHeight="1">
      <c r="B28" s="39"/>
      <c r="E28" s="102" t="s">
        <v>1692</v>
      </c>
      <c r="I28" s="118" t="s">
        <v>29</v>
      </c>
      <c r="J28" s="102" t="s">
        <v>21</v>
      </c>
      <c r="L28" s="39"/>
    </row>
    <row r="29" spans="2:12" s="1" customFormat="1" ht="6.95" customHeight="1">
      <c r="B29" s="39"/>
      <c r="I29" s="117"/>
      <c r="L29" s="39"/>
    </row>
    <row r="30" spans="2:12" s="1" customFormat="1" ht="12" customHeight="1">
      <c r="B30" s="39"/>
      <c r="D30" s="115" t="s">
        <v>37</v>
      </c>
      <c r="I30" s="117"/>
      <c r="L30" s="39"/>
    </row>
    <row r="31" spans="2:12" s="7" customFormat="1" ht="293.25" customHeight="1">
      <c r="B31" s="120"/>
      <c r="E31" s="394" t="s">
        <v>1693</v>
      </c>
      <c r="F31" s="394"/>
      <c r="G31" s="394"/>
      <c r="H31" s="394"/>
      <c r="I31" s="121"/>
      <c r="L31" s="120"/>
    </row>
    <row r="32" spans="2:12" s="1" customFormat="1" ht="6.95" customHeight="1">
      <c r="B32" s="39"/>
      <c r="I32" s="117"/>
      <c r="L32" s="39"/>
    </row>
    <row r="33" spans="2:12" s="1" customFormat="1" ht="6.95" customHeight="1">
      <c r="B33" s="39"/>
      <c r="D33" s="60"/>
      <c r="E33" s="60"/>
      <c r="F33" s="60"/>
      <c r="G33" s="60"/>
      <c r="H33" s="60"/>
      <c r="I33" s="122"/>
      <c r="J33" s="60"/>
      <c r="K33" s="60"/>
      <c r="L33" s="39"/>
    </row>
    <row r="34" spans="2:12" s="1" customFormat="1" ht="25.35" customHeight="1">
      <c r="B34" s="39"/>
      <c r="D34" s="123" t="s">
        <v>39</v>
      </c>
      <c r="I34" s="117"/>
      <c r="J34" s="124">
        <f>ROUND(J93,2)</f>
        <v>0</v>
      </c>
      <c r="L34" s="39"/>
    </row>
    <row r="35" spans="2:12" s="1" customFormat="1" ht="6.95" customHeight="1">
      <c r="B35" s="39"/>
      <c r="D35" s="60"/>
      <c r="E35" s="60"/>
      <c r="F35" s="60"/>
      <c r="G35" s="60"/>
      <c r="H35" s="60"/>
      <c r="I35" s="122"/>
      <c r="J35" s="60"/>
      <c r="K35" s="60"/>
      <c r="L35" s="39"/>
    </row>
    <row r="36" spans="2:12" s="1" customFormat="1" ht="14.45" customHeight="1">
      <c r="B36" s="39"/>
      <c r="F36" s="125" t="s">
        <v>41</v>
      </c>
      <c r="I36" s="126" t="s">
        <v>40</v>
      </c>
      <c r="J36" s="125" t="s">
        <v>42</v>
      </c>
      <c r="L36" s="39"/>
    </row>
    <row r="37" spans="2:12" s="1" customFormat="1" ht="14.45" customHeight="1">
      <c r="B37" s="39"/>
      <c r="D37" s="116" t="s">
        <v>43</v>
      </c>
      <c r="E37" s="115" t="s">
        <v>44</v>
      </c>
      <c r="F37" s="127">
        <f>ROUND((SUM(BE93:BE114)),2)</f>
        <v>0</v>
      </c>
      <c r="I37" s="128">
        <v>0.21</v>
      </c>
      <c r="J37" s="127">
        <f>ROUND(((SUM(BE93:BE114))*I37),2)</f>
        <v>0</v>
      </c>
      <c r="L37" s="39"/>
    </row>
    <row r="38" spans="2:12" s="1" customFormat="1" ht="14.45" customHeight="1">
      <c r="B38" s="39"/>
      <c r="E38" s="115" t="s">
        <v>45</v>
      </c>
      <c r="F38" s="127">
        <f>ROUND((SUM(BF93:BF114)),2)</f>
        <v>0</v>
      </c>
      <c r="I38" s="128">
        <v>0.15</v>
      </c>
      <c r="J38" s="127">
        <f>ROUND(((SUM(BF93:BF114))*I38),2)</f>
        <v>0</v>
      </c>
      <c r="L38" s="39"/>
    </row>
    <row r="39" spans="2:12" s="1" customFormat="1" ht="14.45" customHeight="1" hidden="1">
      <c r="B39" s="39"/>
      <c r="E39" s="115" t="s">
        <v>46</v>
      </c>
      <c r="F39" s="127">
        <f>ROUND((SUM(BG93:BG114)),2)</f>
        <v>0</v>
      </c>
      <c r="I39" s="128">
        <v>0.21</v>
      </c>
      <c r="J39" s="127">
        <f>0</f>
        <v>0</v>
      </c>
      <c r="L39" s="39"/>
    </row>
    <row r="40" spans="2:12" s="1" customFormat="1" ht="14.45" customHeight="1" hidden="1">
      <c r="B40" s="39"/>
      <c r="E40" s="115" t="s">
        <v>47</v>
      </c>
      <c r="F40" s="127">
        <f>ROUND((SUM(BH93:BH114)),2)</f>
        <v>0</v>
      </c>
      <c r="I40" s="128">
        <v>0.15</v>
      </c>
      <c r="J40" s="127">
        <f>0</f>
        <v>0</v>
      </c>
      <c r="L40" s="39"/>
    </row>
    <row r="41" spans="2:12" s="1" customFormat="1" ht="14.45" customHeight="1" hidden="1">
      <c r="B41" s="39"/>
      <c r="E41" s="115" t="s">
        <v>48</v>
      </c>
      <c r="F41" s="127">
        <f>ROUND((SUM(BI93:BI114)),2)</f>
        <v>0</v>
      </c>
      <c r="I41" s="128">
        <v>0</v>
      </c>
      <c r="J41" s="127">
        <f>0</f>
        <v>0</v>
      </c>
      <c r="L41" s="39"/>
    </row>
    <row r="42" spans="2:12" s="1" customFormat="1" ht="6.95" customHeight="1">
      <c r="B42" s="39"/>
      <c r="I42" s="117"/>
      <c r="L42" s="39"/>
    </row>
    <row r="43" spans="2:12" s="1" customFormat="1" ht="25.35" customHeight="1">
      <c r="B43" s="39"/>
      <c r="C43" s="129"/>
      <c r="D43" s="130" t="s">
        <v>49</v>
      </c>
      <c r="E43" s="131"/>
      <c r="F43" s="131"/>
      <c r="G43" s="132" t="s">
        <v>50</v>
      </c>
      <c r="H43" s="133" t="s">
        <v>51</v>
      </c>
      <c r="I43" s="134"/>
      <c r="J43" s="135">
        <f>SUM(J34:J41)</f>
        <v>0</v>
      </c>
      <c r="K43" s="136"/>
      <c r="L43" s="39"/>
    </row>
    <row r="44" spans="2:12" s="1" customFormat="1" ht="14.45" customHeight="1">
      <c r="B44" s="137"/>
      <c r="C44" s="138"/>
      <c r="D44" s="138"/>
      <c r="E44" s="138"/>
      <c r="F44" s="138"/>
      <c r="G44" s="138"/>
      <c r="H44" s="138"/>
      <c r="I44" s="139"/>
      <c r="J44" s="138"/>
      <c r="K44" s="138"/>
      <c r="L44" s="39"/>
    </row>
    <row r="48" spans="2:12" s="1" customFormat="1" ht="6.95" customHeight="1">
      <c r="B48" s="140"/>
      <c r="C48" s="141"/>
      <c r="D48" s="141"/>
      <c r="E48" s="141"/>
      <c r="F48" s="141"/>
      <c r="G48" s="141"/>
      <c r="H48" s="141"/>
      <c r="I48" s="142"/>
      <c r="J48" s="141"/>
      <c r="K48" s="141"/>
      <c r="L48" s="39"/>
    </row>
    <row r="49" spans="2:12" s="1" customFormat="1" ht="24.95" customHeight="1">
      <c r="B49" s="35"/>
      <c r="C49" s="24" t="s">
        <v>131</v>
      </c>
      <c r="D49" s="36"/>
      <c r="E49" s="36"/>
      <c r="F49" s="36"/>
      <c r="G49" s="36"/>
      <c r="H49" s="36"/>
      <c r="I49" s="117"/>
      <c r="J49" s="36"/>
      <c r="K49" s="36"/>
      <c r="L49" s="39"/>
    </row>
    <row r="50" spans="2:12" s="1" customFormat="1" ht="6.95" customHeight="1">
      <c r="B50" s="35"/>
      <c r="C50" s="36"/>
      <c r="D50" s="36"/>
      <c r="E50" s="36"/>
      <c r="F50" s="36"/>
      <c r="G50" s="36"/>
      <c r="H50" s="36"/>
      <c r="I50" s="117"/>
      <c r="J50" s="36"/>
      <c r="K50" s="36"/>
      <c r="L50" s="39"/>
    </row>
    <row r="51" spans="2:12" s="1" customFormat="1" ht="12" customHeight="1">
      <c r="B51" s="35"/>
      <c r="C51" s="30" t="s">
        <v>16</v>
      </c>
      <c r="D51" s="36"/>
      <c r="E51" s="36"/>
      <c r="F51" s="36"/>
      <c r="G51" s="36"/>
      <c r="H51" s="36"/>
      <c r="I51" s="117"/>
      <c r="J51" s="36"/>
      <c r="K51" s="36"/>
      <c r="L51" s="39"/>
    </row>
    <row r="52" spans="2:12" s="1" customFormat="1" ht="16.5" customHeight="1">
      <c r="B52" s="35"/>
      <c r="C52" s="36"/>
      <c r="D52" s="36"/>
      <c r="E52" s="390" t="str">
        <f>E7</f>
        <v>Aula UPOL FTK,Tř.Míru 117,Olomouc</v>
      </c>
      <c r="F52" s="391"/>
      <c r="G52" s="391"/>
      <c r="H52" s="391"/>
      <c r="I52" s="117"/>
      <c r="J52" s="36"/>
      <c r="K52" s="36"/>
      <c r="L52" s="39"/>
    </row>
    <row r="53" spans="2:12" ht="12" customHeight="1">
      <c r="B53" s="22"/>
      <c r="C53" s="30" t="s">
        <v>124</v>
      </c>
      <c r="D53" s="23"/>
      <c r="E53" s="23"/>
      <c r="F53" s="23"/>
      <c r="G53" s="23"/>
      <c r="H53" s="23"/>
      <c r="J53" s="23"/>
      <c r="K53" s="23"/>
      <c r="L53" s="21"/>
    </row>
    <row r="54" spans="2:12" ht="16.5" customHeight="1">
      <c r="B54" s="22"/>
      <c r="C54" s="23"/>
      <c r="D54" s="23"/>
      <c r="E54" s="390" t="s">
        <v>125</v>
      </c>
      <c r="F54" s="379"/>
      <c r="G54" s="379"/>
      <c r="H54" s="379"/>
      <c r="J54" s="23"/>
      <c r="K54" s="23"/>
      <c r="L54" s="21"/>
    </row>
    <row r="55" spans="2:12" ht="12" customHeight="1">
      <c r="B55" s="22"/>
      <c r="C55" s="30" t="s">
        <v>126</v>
      </c>
      <c r="D55" s="23"/>
      <c r="E55" s="23"/>
      <c r="F55" s="23"/>
      <c r="G55" s="23"/>
      <c r="H55" s="23"/>
      <c r="J55" s="23"/>
      <c r="K55" s="23"/>
      <c r="L55" s="21"/>
    </row>
    <row r="56" spans="2:12" s="1" customFormat="1" ht="16.5" customHeight="1">
      <c r="B56" s="35"/>
      <c r="C56" s="36"/>
      <c r="D56" s="36"/>
      <c r="E56" s="392" t="s">
        <v>1263</v>
      </c>
      <c r="F56" s="393"/>
      <c r="G56" s="393"/>
      <c r="H56" s="393"/>
      <c r="I56" s="117"/>
      <c r="J56" s="36"/>
      <c r="K56" s="36"/>
      <c r="L56" s="39"/>
    </row>
    <row r="57" spans="2:12" s="1" customFormat="1" ht="12" customHeight="1">
      <c r="B57" s="35"/>
      <c r="C57" s="30" t="s">
        <v>128</v>
      </c>
      <c r="D57" s="36"/>
      <c r="E57" s="36"/>
      <c r="F57" s="36"/>
      <c r="G57" s="36"/>
      <c r="H57" s="36"/>
      <c r="I57" s="117"/>
      <c r="J57" s="36"/>
      <c r="K57" s="36"/>
      <c r="L57" s="39"/>
    </row>
    <row r="58" spans="2:12" s="1" customFormat="1" ht="16.5" customHeight="1">
      <c r="B58" s="35"/>
      <c r="C58" s="36"/>
      <c r="D58" s="36"/>
      <c r="E58" s="369" t="str">
        <f>E13</f>
        <v>2019/07-1-4-6-1 - D.1.4.6.1-Zařízení AVT-rozvody</v>
      </c>
      <c r="F58" s="393"/>
      <c r="G58" s="393"/>
      <c r="H58" s="393"/>
      <c r="I58" s="117"/>
      <c r="J58" s="36"/>
      <c r="K58" s="36"/>
      <c r="L58" s="39"/>
    </row>
    <row r="59" spans="2:12" s="1" customFormat="1" ht="6.95" customHeight="1">
      <c r="B59" s="35"/>
      <c r="C59" s="36"/>
      <c r="D59" s="36"/>
      <c r="E59" s="36"/>
      <c r="F59" s="36"/>
      <c r="G59" s="36"/>
      <c r="H59" s="36"/>
      <c r="I59" s="117"/>
      <c r="J59" s="36"/>
      <c r="K59" s="36"/>
      <c r="L59" s="39"/>
    </row>
    <row r="60" spans="2:12" s="1" customFormat="1" ht="12" customHeight="1">
      <c r="B60" s="35"/>
      <c r="C60" s="30" t="s">
        <v>22</v>
      </c>
      <c r="D60" s="36"/>
      <c r="E60" s="36"/>
      <c r="F60" s="28" t="str">
        <f>F16</f>
        <v xml:space="preserve"> </v>
      </c>
      <c r="G60" s="36"/>
      <c r="H60" s="36"/>
      <c r="I60" s="118" t="s">
        <v>24</v>
      </c>
      <c r="J60" s="59" t="str">
        <f>IF(J16="","",J16)</f>
        <v>1. 4. 2019</v>
      </c>
      <c r="K60" s="36"/>
      <c r="L60" s="39"/>
    </row>
    <row r="61" spans="2:12" s="1" customFormat="1" ht="6.95" customHeight="1">
      <c r="B61" s="35"/>
      <c r="C61" s="36"/>
      <c r="D61" s="36"/>
      <c r="E61" s="36"/>
      <c r="F61" s="36"/>
      <c r="G61" s="36"/>
      <c r="H61" s="36"/>
      <c r="I61" s="117"/>
      <c r="J61" s="36"/>
      <c r="K61" s="36"/>
      <c r="L61" s="39"/>
    </row>
    <row r="62" spans="2:12" s="1" customFormat="1" ht="43.15" customHeight="1">
      <c r="B62" s="35"/>
      <c r="C62" s="30" t="s">
        <v>26</v>
      </c>
      <c r="D62" s="36"/>
      <c r="E62" s="36"/>
      <c r="F62" s="28" t="str">
        <f>E19</f>
        <v>UPOL</v>
      </c>
      <c r="G62" s="36"/>
      <c r="H62" s="36"/>
      <c r="I62" s="118" t="s">
        <v>32</v>
      </c>
      <c r="J62" s="33" t="str">
        <f>E25</f>
        <v>HEXAPLAN INTERNATIONAL spol. s r.o.</v>
      </c>
      <c r="K62" s="36"/>
      <c r="L62" s="39"/>
    </row>
    <row r="63" spans="2:12" s="1" customFormat="1" ht="15.2" customHeight="1">
      <c r="B63" s="35"/>
      <c r="C63" s="30" t="s">
        <v>30</v>
      </c>
      <c r="D63" s="36"/>
      <c r="E63" s="36"/>
      <c r="F63" s="28" t="str">
        <f>IF(E22="","",E22)</f>
        <v>Vyplň údaj</v>
      </c>
      <c r="G63" s="36"/>
      <c r="H63" s="36"/>
      <c r="I63" s="118" t="s">
        <v>35</v>
      </c>
      <c r="J63" s="33" t="str">
        <f>E28</f>
        <v>Ing.Kotolán</v>
      </c>
      <c r="K63" s="36"/>
      <c r="L63" s="39"/>
    </row>
    <row r="64" spans="2:12" s="1" customFormat="1" ht="10.35" customHeight="1">
      <c r="B64" s="35"/>
      <c r="C64" s="36"/>
      <c r="D64" s="36"/>
      <c r="E64" s="36"/>
      <c r="F64" s="36"/>
      <c r="G64" s="36"/>
      <c r="H64" s="36"/>
      <c r="I64" s="117"/>
      <c r="J64" s="36"/>
      <c r="K64" s="36"/>
      <c r="L64" s="39"/>
    </row>
    <row r="65" spans="2:12" s="1" customFormat="1" ht="29.25" customHeight="1">
      <c r="B65" s="35"/>
      <c r="C65" s="143" t="s">
        <v>132</v>
      </c>
      <c r="D65" s="144"/>
      <c r="E65" s="144"/>
      <c r="F65" s="144"/>
      <c r="G65" s="144"/>
      <c r="H65" s="144"/>
      <c r="I65" s="145"/>
      <c r="J65" s="146" t="s">
        <v>133</v>
      </c>
      <c r="K65" s="144"/>
      <c r="L65" s="39"/>
    </row>
    <row r="66" spans="2:12" s="1" customFormat="1" ht="10.35" customHeight="1">
      <c r="B66" s="35"/>
      <c r="C66" s="36"/>
      <c r="D66" s="36"/>
      <c r="E66" s="36"/>
      <c r="F66" s="36"/>
      <c r="G66" s="36"/>
      <c r="H66" s="36"/>
      <c r="I66" s="117"/>
      <c r="J66" s="36"/>
      <c r="K66" s="36"/>
      <c r="L66" s="39"/>
    </row>
    <row r="67" spans="2:47" s="1" customFormat="1" ht="22.9" customHeight="1">
      <c r="B67" s="35"/>
      <c r="C67" s="147" t="s">
        <v>71</v>
      </c>
      <c r="D67" s="36"/>
      <c r="E67" s="36"/>
      <c r="F67" s="36"/>
      <c r="G67" s="36"/>
      <c r="H67" s="36"/>
      <c r="I67" s="117"/>
      <c r="J67" s="77">
        <f>J93</f>
        <v>0</v>
      </c>
      <c r="K67" s="36"/>
      <c r="L67" s="39"/>
      <c r="AU67" s="18" t="s">
        <v>134</v>
      </c>
    </row>
    <row r="68" spans="2:12" s="8" customFormat="1" ht="24.95" customHeight="1">
      <c r="B68" s="148"/>
      <c r="C68" s="149"/>
      <c r="D68" s="150" t="s">
        <v>1694</v>
      </c>
      <c r="E68" s="151"/>
      <c r="F68" s="151"/>
      <c r="G68" s="151"/>
      <c r="H68" s="151"/>
      <c r="I68" s="152"/>
      <c r="J68" s="153">
        <f>J94</f>
        <v>0</v>
      </c>
      <c r="K68" s="149"/>
      <c r="L68" s="154"/>
    </row>
    <row r="69" spans="2:12" s="8" customFormat="1" ht="24.95" customHeight="1">
      <c r="B69" s="148"/>
      <c r="C69" s="149"/>
      <c r="D69" s="150" t="s">
        <v>1695</v>
      </c>
      <c r="E69" s="151"/>
      <c r="F69" s="151"/>
      <c r="G69" s="151"/>
      <c r="H69" s="151"/>
      <c r="I69" s="152"/>
      <c r="J69" s="153">
        <f>J109</f>
        <v>0</v>
      </c>
      <c r="K69" s="149"/>
      <c r="L69" s="154"/>
    </row>
    <row r="70" spans="2:12" s="1" customFormat="1" ht="21.75" customHeight="1">
      <c r="B70" s="35"/>
      <c r="C70" s="36"/>
      <c r="D70" s="36"/>
      <c r="E70" s="36"/>
      <c r="F70" s="36"/>
      <c r="G70" s="36"/>
      <c r="H70" s="36"/>
      <c r="I70" s="117"/>
      <c r="J70" s="36"/>
      <c r="K70" s="36"/>
      <c r="L70" s="39"/>
    </row>
    <row r="71" spans="2:12" s="1" customFormat="1" ht="6.95" customHeight="1">
      <c r="B71" s="47"/>
      <c r="C71" s="48"/>
      <c r="D71" s="48"/>
      <c r="E71" s="48"/>
      <c r="F71" s="48"/>
      <c r="G71" s="48"/>
      <c r="H71" s="48"/>
      <c r="I71" s="139"/>
      <c r="J71" s="48"/>
      <c r="K71" s="48"/>
      <c r="L71" s="39"/>
    </row>
    <row r="75" spans="2:12" s="1" customFormat="1" ht="6.95" customHeight="1">
      <c r="B75" s="49"/>
      <c r="C75" s="50"/>
      <c r="D75" s="50"/>
      <c r="E75" s="50"/>
      <c r="F75" s="50"/>
      <c r="G75" s="50"/>
      <c r="H75" s="50"/>
      <c r="I75" s="142"/>
      <c r="J75" s="50"/>
      <c r="K75" s="50"/>
      <c r="L75" s="39"/>
    </row>
    <row r="76" spans="2:12" s="1" customFormat="1" ht="24.95" customHeight="1">
      <c r="B76" s="35"/>
      <c r="C76" s="24" t="s">
        <v>153</v>
      </c>
      <c r="D76" s="36"/>
      <c r="E76" s="36"/>
      <c r="F76" s="36"/>
      <c r="G76" s="36"/>
      <c r="H76" s="36"/>
      <c r="I76" s="117"/>
      <c r="J76" s="36"/>
      <c r="K76" s="36"/>
      <c r="L76" s="39"/>
    </row>
    <row r="77" spans="2:12" s="1" customFormat="1" ht="6.95" customHeight="1">
      <c r="B77" s="35"/>
      <c r="C77" s="36"/>
      <c r="D77" s="36"/>
      <c r="E77" s="36"/>
      <c r="F77" s="36"/>
      <c r="G77" s="36"/>
      <c r="H77" s="36"/>
      <c r="I77" s="117"/>
      <c r="J77" s="36"/>
      <c r="K77" s="36"/>
      <c r="L77" s="39"/>
    </row>
    <row r="78" spans="2:12" s="1" customFormat="1" ht="12" customHeight="1">
      <c r="B78" s="35"/>
      <c r="C78" s="30" t="s">
        <v>16</v>
      </c>
      <c r="D78" s="36"/>
      <c r="E78" s="36"/>
      <c r="F78" s="36"/>
      <c r="G78" s="36"/>
      <c r="H78" s="36"/>
      <c r="I78" s="117"/>
      <c r="J78" s="36"/>
      <c r="K78" s="36"/>
      <c r="L78" s="39"/>
    </row>
    <row r="79" spans="2:12" s="1" customFormat="1" ht="16.5" customHeight="1">
      <c r="B79" s="35"/>
      <c r="C79" s="36"/>
      <c r="D79" s="36"/>
      <c r="E79" s="390" t="str">
        <f>E7</f>
        <v>Aula UPOL FTK,Tř.Míru 117,Olomouc</v>
      </c>
      <c r="F79" s="391"/>
      <c r="G79" s="391"/>
      <c r="H79" s="391"/>
      <c r="I79" s="117"/>
      <c r="J79" s="36"/>
      <c r="K79" s="36"/>
      <c r="L79" s="39"/>
    </row>
    <row r="80" spans="2:12" ht="12" customHeight="1">
      <c r="B80" s="22"/>
      <c r="C80" s="30" t="s">
        <v>124</v>
      </c>
      <c r="D80" s="23"/>
      <c r="E80" s="23"/>
      <c r="F80" s="23"/>
      <c r="G80" s="23"/>
      <c r="H80" s="23"/>
      <c r="J80" s="23"/>
      <c r="K80" s="23"/>
      <c r="L80" s="21"/>
    </row>
    <row r="81" spans="2:12" ht="16.5" customHeight="1">
      <c r="B81" s="22"/>
      <c r="C81" s="23"/>
      <c r="D81" s="23"/>
      <c r="E81" s="390" t="s">
        <v>125</v>
      </c>
      <c r="F81" s="379"/>
      <c r="G81" s="379"/>
      <c r="H81" s="379"/>
      <c r="J81" s="23"/>
      <c r="K81" s="23"/>
      <c r="L81" s="21"/>
    </row>
    <row r="82" spans="2:12" ht="12" customHeight="1">
      <c r="B82" s="22"/>
      <c r="C82" s="30" t="s">
        <v>126</v>
      </c>
      <c r="D82" s="23"/>
      <c r="E82" s="23"/>
      <c r="F82" s="23"/>
      <c r="G82" s="23"/>
      <c r="H82" s="23"/>
      <c r="J82" s="23"/>
      <c r="K82" s="23"/>
      <c r="L82" s="21"/>
    </row>
    <row r="83" spans="2:12" s="1" customFormat="1" ht="16.5" customHeight="1">
      <c r="B83" s="35"/>
      <c r="C83" s="36"/>
      <c r="D83" s="36"/>
      <c r="E83" s="392" t="s">
        <v>1263</v>
      </c>
      <c r="F83" s="393"/>
      <c r="G83" s="393"/>
      <c r="H83" s="393"/>
      <c r="I83" s="117"/>
      <c r="J83" s="36"/>
      <c r="K83" s="36"/>
      <c r="L83" s="39"/>
    </row>
    <row r="84" spans="2:12" s="1" customFormat="1" ht="12" customHeight="1">
      <c r="B84" s="35"/>
      <c r="C84" s="30" t="s">
        <v>128</v>
      </c>
      <c r="D84" s="36"/>
      <c r="E84" s="36"/>
      <c r="F84" s="36"/>
      <c r="G84" s="36"/>
      <c r="H84" s="36"/>
      <c r="I84" s="117"/>
      <c r="J84" s="36"/>
      <c r="K84" s="36"/>
      <c r="L84" s="39"/>
    </row>
    <row r="85" spans="2:12" s="1" customFormat="1" ht="16.5" customHeight="1">
      <c r="B85" s="35"/>
      <c r="C85" s="36"/>
      <c r="D85" s="36"/>
      <c r="E85" s="369" t="str">
        <f>E13</f>
        <v>2019/07-1-4-6-1 - D.1.4.6.1-Zařízení AVT-rozvody</v>
      </c>
      <c r="F85" s="393"/>
      <c r="G85" s="393"/>
      <c r="H85" s="393"/>
      <c r="I85" s="117"/>
      <c r="J85" s="36"/>
      <c r="K85" s="36"/>
      <c r="L85" s="39"/>
    </row>
    <row r="86" spans="2:12" s="1" customFormat="1" ht="6.95" customHeight="1">
      <c r="B86" s="35"/>
      <c r="C86" s="36"/>
      <c r="D86" s="36"/>
      <c r="E86" s="36"/>
      <c r="F86" s="36"/>
      <c r="G86" s="36"/>
      <c r="H86" s="36"/>
      <c r="I86" s="117"/>
      <c r="J86" s="36"/>
      <c r="K86" s="36"/>
      <c r="L86" s="39"/>
    </row>
    <row r="87" spans="2:12" s="1" customFormat="1" ht="12" customHeight="1">
      <c r="B87" s="35"/>
      <c r="C87" s="30" t="s">
        <v>22</v>
      </c>
      <c r="D87" s="36"/>
      <c r="E87" s="36"/>
      <c r="F87" s="28" t="str">
        <f>F16</f>
        <v xml:space="preserve"> </v>
      </c>
      <c r="G87" s="36"/>
      <c r="H87" s="36"/>
      <c r="I87" s="118" t="s">
        <v>24</v>
      </c>
      <c r="J87" s="59" t="str">
        <f>IF(J16="","",J16)</f>
        <v>1. 4. 2019</v>
      </c>
      <c r="K87" s="36"/>
      <c r="L87" s="39"/>
    </row>
    <row r="88" spans="2:12" s="1" customFormat="1" ht="6.95" customHeight="1">
      <c r="B88" s="35"/>
      <c r="C88" s="36"/>
      <c r="D88" s="36"/>
      <c r="E88" s="36"/>
      <c r="F88" s="36"/>
      <c r="G88" s="36"/>
      <c r="H88" s="36"/>
      <c r="I88" s="117"/>
      <c r="J88" s="36"/>
      <c r="K88" s="36"/>
      <c r="L88" s="39"/>
    </row>
    <row r="89" spans="2:12" s="1" customFormat="1" ht="43.15" customHeight="1">
      <c r="B89" s="35"/>
      <c r="C89" s="30" t="s">
        <v>26</v>
      </c>
      <c r="D89" s="36"/>
      <c r="E89" s="36"/>
      <c r="F89" s="28" t="str">
        <f>E19</f>
        <v>UPOL</v>
      </c>
      <c r="G89" s="36"/>
      <c r="H89" s="36"/>
      <c r="I89" s="118" t="s">
        <v>32</v>
      </c>
      <c r="J89" s="33" t="str">
        <f>E25</f>
        <v>HEXAPLAN INTERNATIONAL spol. s r.o.</v>
      </c>
      <c r="K89" s="36"/>
      <c r="L89" s="39"/>
    </row>
    <row r="90" spans="2:12" s="1" customFormat="1" ht="15.2" customHeight="1">
      <c r="B90" s="35"/>
      <c r="C90" s="30" t="s">
        <v>30</v>
      </c>
      <c r="D90" s="36"/>
      <c r="E90" s="36"/>
      <c r="F90" s="28" t="str">
        <f>IF(E22="","",E22)</f>
        <v>Vyplň údaj</v>
      </c>
      <c r="G90" s="36"/>
      <c r="H90" s="36"/>
      <c r="I90" s="118" t="s">
        <v>35</v>
      </c>
      <c r="J90" s="33" t="str">
        <f>E28</f>
        <v>Ing.Kotolán</v>
      </c>
      <c r="K90" s="36"/>
      <c r="L90" s="39"/>
    </row>
    <row r="91" spans="2:12" s="1" customFormat="1" ht="10.35" customHeight="1">
      <c r="B91" s="35"/>
      <c r="C91" s="36"/>
      <c r="D91" s="36"/>
      <c r="E91" s="36"/>
      <c r="F91" s="36"/>
      <c r="G91" s="36"/>
      <c r="H91" s="36"/>
      <c r="I91" s="117"/>
      <c r="J91" s="36"/>
      <c r="K91" s="36"/>
      <c r="L91" s="39"/>
    </row>
    <row r="92" spans="2:20" s="10" customFormat="1" ht="29.25" customHeight="1">
      <c r="B92" s="161"/>
      <c r="C92" s="162" t="s">
        <v>154</v>
      </c>
      <c r="D92" s="163" t="s">
        <v>58</v>
      </c>
      <c r="E92" s="163" t="s">
        <v>54</v>
      </c>
      <c r="F92" s="163" t="s">
        <v>55</v>
      </c>
      <c r="G92" s="163" t="s">
        <v>155</v>
      </c>
      <c r="H92" s="163" t="s">
        <v>156</v>
      </c>
      <c r="I92" s="164" t="s">
        <v>157</v>
      </c>
      <c r="J92" s="163" t="s">
        <v>133</v>
      </c>
      <c r="K92" s="165" t="s">
        <v>158</v>
      </c>
      <c r="L92" s="166"/>
      <c r="M92" s="68" t="s">
        <v>21</v>
      </c>
      <c r="N92" s="69" t="s">
        <v>43</v>
      </c>
      <c r="O92" s="69" t="s">
        <v>159</v>
      </c>
      <c r="P92" s="69" t="s">
        <v>160</v>
      </c>
      <c r="Q92" s="69" t="s">
        <v>161</v>
      </c>
      <c r="R92" s="69" t="s">
        <v>162</v>
      </c>
      <c r="S92" s="69" t="s">
        <v>163</v>
      </c>
      <c r="T92" s="70" t="s">
        <v>164</v>
      </c>
    </row>
    <row r="93" spans="2:63" s="1" customFormat="1" ht="22.9" customHeight="1">
      <c r="B93" s="35"/>
      <c r="C93" s="75" t="s">
        <v>165</v>
      </c>
      <c r="D93" s="36"/>
      <c r="E93" s="36"/>
      <c r="F93" s="36"/>
      <c r="G93" s="36"/>
      <c r="H93" s="36"/>
      <c r="I93" s="117"/>
      <c r="J93" s="167">
        <f>BK93</f>
        <v>0</v>
      </c>
      <c r="K93" s="36"/>
      <c r="L93" s="39"/>
      <c r="M93" s="71"/>
      <c r="N93" s="72"/>
      <c r="O93" s="72"/>
      <c r="P93" s="168">
        <f>P94+P109</f>
        <v>0</v>
      </c>
      <c r="Q93" s="72"/>
      <c r="R93" s="168">
        <f>R94+R109</f>
        <v>0</v>
      </c>
      <c r="S93" s="72"/>
      <c r="T93" s="169">
        <f>T94+T109</f>
        <v>0</v>
      </c>
      <c r="AT93" s="18" t="s">
        <v>72</v>
      </c>
      <c r="AU93" s="18" t="s">
        <v>134</v>
      </c>
      <c r="BK93" s="170">
        <f>BK94+BK109</f>
        <v>0</v>
      </c>
    </row>
    <row r="94" spans="2:63" s="11" customFormat="1" ht="25.9" customHeight="1">
      <c r="B94" s="171"/>
      <c r="C94" s="172"/>
      <c r="D94" s="173" t="s">
        <v>72</v>
      </c>
      <c r="E94" s="174" t="s">
        <v>210</v>
      </c>
      <c r="F94" s="174" t="s">
        <v>1696</v>
      </c>
      <c r="G94" s="172"/>
      <c r="H94" s="172"/>
      <c r="I94" s="175"/>
      <c r="J94" s="176">
        <f>BK94</f>
        <v>0</v>
      </c>
      <c r="K94" s="172"/>
      <c r="L94" s="177"/>
      <c r="M94" s="178"/>
      <c r="N94" s="179"/>
      <c r="O94" s="179"/>
      <c r="P94" s="180">
        <f>SUM(P95:P108)</f>
        <v>0</v>
      </c>
      <c r="Q94" s="179"/>
      <c r="R94" s="180">
        <f>SUM(R95:R108)</f>
        <v>0</v>
      </c>
      <c r="S94" s="179"/>
      <c r="T94" s="181">
        <f>SUM(T95:T108)</f>
        <v>0</v>
      </c>
      <c r="AR94" s="182" t="s">
        <v>89</v>
      </c>
      <c r="AT94" s="183" t="s">
        <v>72</v>
      </c>
      <c r="AU94" s="183" t="s">
        <v>73</v>
      </c>
      <c r="AY94" s="182" t="s">
        <v>168</v>
      </c>
      <c r="BK94" s="184">
        <f>SUM(BK95:BK108)</f>
        <v>0</v>
      </c>
    </row>
    <row r="95" spans="2:65" s="1" customFormat="1" ht="16.5" customHeight="1">
      <c r="B95" s="35"/>
      <c r="C95" s="187" t="s">
        <v>79</v>
      </c>
      <c r="D95" s="187" t="s">
        <v>170</v>
      </c>
      <c r="E95" s="188" t="s">
        <v>216</v>
      </c>
      <c r="F95" s="189" t="s">
        <v>1697</v>
      </c>
      <c r="G95" s="190" t="s">
        <v>121</v>
      </c>
      <c r="H95" s="191">
        <v>1500</v>
      </c>
      <c r="I95" s="192"/>
      <c r="J95" s="193">
        <f aca="true" t="shared" si="0" ref="J95:J108">ROUND(I95*H95,2)</f>
        <v>0</v>
      </c>
      <c r="K95" s="189" t="s">
        <v>21</v>
      </c>
      <c r="L95" s="39"/>
      <c r="M95" s="194" t="s">
        <v>21</v>
      </c>
      <c r="N95" s="195" t="s">
        <v>44</v>
      </c>
      <c r="O95" s="64"/>
      <c r="P95" s="196">
        <f aca="true" t="shared" si="1" ref="P95:P108">O95*H95</f>
        <v>0</v>
      </c>
      <c r="Q95" s="196">
        <v>0</v>
      </c>
      <c r="R95" s="196">
        <f aca="true" t="shared" si="2" ref="R95:R108">Q95*H95</f>
        <v>0</v>
      </c>
      <c r="S95" s="196">
        <v>0</v>
      </c>
      <c r="T95" s="197">
        <f aca="true" t="shared" si="3" ref="T95:T108">S95*H95</f>
        <v>0</v>
      </c>
      <c r="AR95" s="198" t="s">
        <v>532</v>
      </c>
      <c r="AT95" s="198" t="s">
        <v>170</v>
      </c>
      <c r="AU95" s="198" t="s">
        <v>79</v>
      </c>
      <c r="AY95" s="18" t="s">
        <v>168</v>
      </c>
      <c r="BE95" s="199">
        <f aca="true" t="shared" si="4" ref="BE95:BE108">IF(N95="základní",J95,0)</f>
        <v>0</v>
      </c>
      <c r="BF95" s="199">
        <f aca="true" t="shared" si="5" ref="BF95:BF108">IF(N95="snížená",J95,0)</f>
        <v>0</v>
      </c>
      <c r="BG95" s="199">
        <f aca="true" t="shared" si="6" ref="BG95:BG108">IF(N95="zákl. přenesená",J95,0)</f>
        <v>0</v>
      </c>
      <c r="BH95" s="199">
        <f aca="true" t="shared" si="7" ref="BH95:BH108">IF(N95="sníž. přenesená",J95,0)</f>
        <v>0</v>
      </c>
      <c r="BI95" s="199">
        <f aca="true" t="shared" si="8" ref="BI95:BI108">IF(N95="nulová",J95,0)</f>
        <v>0</v>
      </c>
      <c r="BJ95" s="18" t="s">
        <v>79</v>
      </c>
      <c r="BK95" s="199">
        <f aca="true" t="shared" si="9" ref="BK95:BK108">ROUND(I95*H95,2)</f>
        <v>0</v>
      </c>
      <c r="BL95" s="18" t="s">
        <v>532</v>
      </c>
      <c r="BM95" s="198" t="s">
        <v>81</v>
      </c>
    </row>
    <row r="96" spans="2:65" s="1" customFormat="1" ht="24" customHeight="1">
      <c r="B96" s="35"/>
      <c r="C96" s="187" t="s">
        <v>81</v>
      </c>
      <c r="D96" s="187" t="s">
        <v>170</v>
      </c>
      <c r="E96" s="188" t="s">
        <v>222</v>
      </c>
      <c r="F96" s="189" t="s">
        <v>1698</v>
      </c>
      <c r="G96" s="190" t="s">
        <v>307</v>
      </c>
      <c r="H96" s="191">
        <v>8</v>
      </c>
      <c r="I96" s="192"/>
      <c r="J96" s="193">
        <f t="shared" si="0"/>
        <v>0</v>
      </c>
      <c r="K96" s="189" t="s">
        <v>21</v>
      </c>
      <c r="L96" s="39"/>
      <c r="M96" s="194" t="s">
        <v>21</v>
      </c>
      <c r="N96" s="195" t="s">
        <v>44</v>
      </c>
      <c r="O96" s="64"/>
      <c r="P96" s="196">
        <f t="shared" si="1"/>
        <v>0</v>
      </c>
      <c r="Q96" s="196">
        <v>0</v>
      </c>
      <c r="R96" s="196">
        <f t="shared" si="2"/>
        <v>0</v>
      </c>
      <c r="S96" s="196">
        <v>0</v>
      </c>
      <c r="T96" s="197">
        <f t="shared" si="3"/>
        <v>0</v>
      </c>
      <c r="AR96" s="198" t="s">
        <v>532</v>
      </c>
      <c r="AT96" s="198" t="s">
        <v>170</v>
      </c>
      <c r="AU96" s="198" t="s">
        <v>79</v>
      </c>
      <c r="AY96" s="18" t="s">
        <v>168</v>
      </c>
      <c r="BE96" s="199">
        <f t="shared" si="4"/>
        <v>0</v>
      </c>
      <c r="BF96" s="199">
        <f t="shared" si="5"/>
        <v>0</v>
      </c>
      <c r="BG96" s="199">
        <f t="shared" si="6"/>
        <v>0</v>
      </c>
      <c r="BH96" s="199">
        <f t="shared" si="7"/>
        <v>0</v>
      </c>
      <c r="BI96" s="199">
        <f t="shared" si="8"/>
        <v>0</v>
      </c>
      <c r="BJ96" s="18" t="s">
        <v>79</v>
      </c>
      <c r="BK96" s="199">
        <f t="shared" si="9"/>
        <v>0</v>
      </c>
      <c r="BL96" s="18" t="s">
        <v>532</v>
      </c>
      <c r="BM96" s="198" t="s">
        <v>175</v>
      </c>
    </row>
    <row r="97" spans="2:65" s="1" customFormat="1" ht="24" customHeight="1">
      <c r="B97" s="35"/>
      <c r="C97" s="187" t="s">
        <v>89</v>
      </c>
      <c r="D97" s="187" t="s">
        <v>170</v>
      </c>
      <c r="E97" s="188" t="s">
        <v>226</v>
      </c>
      <c r="F97" s="189" t="s">
        <v>1699</v>
      </c>
      <c r="G97" s="190" t="s">
        <v>307</v>
      </c>
      <c r="H97" s="191">
        <v>2</v>
      </c>
      <c r="I97" s="192"/>
      <c r="J97" s="193">
        <f t="shared" si="0"/>
        <v>0</v>
      </c>
      <c r="K97" s="189" t="s">
        <v>21</v>
      </c>
      <c r="L97" s="39"/>
      <c r="M97" s="194" t="s">
        <v>21</v>
      </c>
      <c r="N97" s="195" t="s">
        <v>44</v>
      </c>
      <c r="O97" s="64"/>
      <c r="P97" s="196">
        <f t="shared" si="1"/>
        <v>0</v>
      </c>
      <c r="Q97" s="196">
        <v>0</v>
      </c>
      <c r="R97" s="196">
        <f t="shared" si="2"/>
        <v>0</v>
      </c>
      <c r="S97" s="196">
        <v>0</v>
      </c>
      <c r="T97" s="197">
        <f t="shared" si="3"/>
        <v>0</v>
      </c>
      <c r="AR97" s="198" t="s">
        <v>532</v>
      </c>
      <c r="AT97" s="198" t="s">
        <v>170</v>
      </c>
      <c r="AU97" s="198" t="s">
        <v>79</v>
      </c>
      <c r="AY97" s="18" t="s">
        <v>168</v>
      </c>
      <c r="BE97" s="199">
        <f t="shared" si="4"/>
        <v>0</v>
      </c>
      <c r="BF97" s="199">
        <f t="shared" si="5"/>
        <v>0</v>
      </c>
      <c r="BG97" s="199">
        <f t="shared" si="6"/>
        <v>0</v>
      </c>
      <c r="BH97" s="199">
        <f t="shared" si="7"/>
        <v>0</v>
      </c>
      <c r="BI97" s="199">
        <f t="shared" si="8"/>
        <v>0</v>
      </c>
      <c r="BJ97" s="18" t="s">
        <v>79</v>
      </c>
      <c r="BK97" s="199">
        <f t="shared" si="9"/>
        <v>0</v>
      </c>
      <c r="BL97" s="18" t="s">
        <v>532</v>
      </c>
      <c r="BM97" s="198" t="s">
        <v>194</v>
      </c>
    </row>
    <row r="98" spans="2:65" s="1" customFormat="1" ht="24" customHeight="1">
      <c r="B98" s="35"/>
      <c r="C98" s="187" t="s">
        <v>175</v>
      </c>
      <c r="D98" s="187" t="s">
        <v>170</v>
      </c>
      <c r="E98" s="188" t="s">
        <v>231</v>
      </c>
      <c r="F98" s="189" t="s">
        <v>1700</v>
      </c>
      <c r="G98" s="190" t="s">
        <v>121</v>
      </c>
      <c r="H98" s="191">
        <v>300</v>
      </c>
      <c r="I98" s="192"/>
      <c r="J98" s="193">
        <f t="shared" si="0"/>
        <v>0</v>
      </c>
      <c r="K98" s="189" t="s">
        <v>21</v>
      </c>
      <c r="L98" s="39"/>
      <c r="M98" s="194" t="s">
        <v>21</v>
      </c>
      <c r="N98" s="195" t="s">
        <v>44</v>
      </c>
      <c r="O98" s="64"/>
      <c r="P98" s="196">
        <f t="shared" si="1"/>
        <v>0</v>
      </c>
      <c r="Q98" s="196">
        <v>0</v>
      </c>
      <c r="R98" s="196">
        <f t="shared" si="2"/>
        <v>0</v>
      </c>
      <c r="S98" s="196">
        <v>0</v>
      </c>
      <c r="T98" s="197">
        <f t="shared" si="3"/>
        <v>0</v>
      </c>
      <c r="AR98" s="198" t="s">
        <v>532</v>
      </c>
      <c r="AT98" s="198" t="s">
        <v>170</v>
      </c>
      <c r="AU98" s="198" t="s">
        <v>79</v>
      </c>
      <c r="AY98" s="18" t="s">
        <v>168</v>
      </c>
      <c r="BE98" s="199">
        <f t="shared" si="4"/>
        <v>0</v>
      </c>
      <c r="BF98" s="199">
        <f t="shared" si="5"/>
        <v>0</v>
      </c>
      <c r="BG98" s="199">
        <f t="shared" si="6"/>
        <v>0</v>
      </c>
      <c r="BH98" s="199">
        <f t="shared" si="7"/>
        <v>0</v>
      </c>
      <c r="BI98" s="199">
        <f t="shared" si="8"/>
        <v>0</v>
      </c>
      <c r="BJ98" s="18" t="s">
        <v>79</v>
      </c>
      <c r="BK98" s="199">
        <f t="shared" si="9"/>
        <v>0</v>
      </c>
      <c r="BL98" s="18" t="s">
        <v>532</v>
      </c>
      <c r="BM98" s="198" t="s">
        <v>216</v>
      </c>
    </row>
    <row r="99" spans="2:65" s="1" customFormat="1" ht="16.5" customHeight="1">
      <c r="B99" s="35"/>
      <c r="C99" s="187" t="s">
        <v>202</v>
      </c>
      <c r="D99" s="187" t="s">
        <v>170</v>
      </c>
      <c r="E99" s="188" t="s">
        <v>237</v>
      </c>
      <c r="F99" s="189" t="s">
        <v>1701</v>
      </c>
      <c r="G99" s="190" t="s">
        <v>121</v>
      </c>
      <c r="H99" s="191">
        <v>20</v>
      </c>
      <c r="I99" s="192"/>
      <c r="J99" s="193">
        <f t="shared" si="0"/>
        <v>0</v>
      </c>
      <c r="K99" s="189" t="s">
        <v>21</v>
      </c>
      <c r="L99" s="39"/>
      <c r="M99" s="194" t="s">
        <v>21</v>
      </c>
      <c r="N99" s="195" t="s">
        <v>44</v>
      </c>
      <c r="O99" s="64"/>
      <c r="P99" s="196">
        <f t="shared" si="1"/>
        <v>0</v>
      </c>
      <c r="Q99" s="196">
        <v>0</v>
      </c>
      <c r="R99" s="196">
        <f t="shared" si="2"/>
        <v>0</v>
      </c>
      <c r="S99" s="196">
        <v>0</v>
      </c>
      <c r="T99" s="197">
        <f t="shared" si="3"/>
        <v>0</v>
      </c>
      <c r="AR99" s="198" t="s">
        <v>532</v>
      </c>
      <c r="AT99" s="198" t="s">
        <v>170</v>
      </c>
      <c r="AU99" s="198" t="s">
        <v>79</v>
      </c>
      <c r="AY99" s="18" t="s">
        <v>168</v>
      </c>
      <c r="BE99" s="199">
        <f t="shared" si="4"/>
        <v>0</v>
      </c>
      <c r="BF99" s="199">
        <f t="shared" si="5"/>
        <v>0</v>
      </c>
      <c r="BG99" s="199">
        <f t="shared" si="6"/>
        <v>0</v>
      </c>
      <c r="BH99" s="199">
        <f t="shared" si="7"/>
        <v>0</v>
      </c>
      <c r="BI99" s="199">
        <f t="shared" si="8"/>
        <v>0</v>
      </c>
      <c r="BJ99" s="18" t="s">
        <v>79</v>
      </c>
      <c r="BK99" s="199">
        <f t="shared" si="9"/>
        <v>0</v>
      </c>
      <c r="BL99" s="18" t="s">
        <v>532</v>
      </c>
      <c r="BM99" s="198" t="s">
        <v>226</v>
      </c>
    </row>
    <row r="100" spans="2:65" s="1" customFormat="1" ht="16.5" customHeight="1">
      <c r="B100" s="35"/>
      <c r="C100" s="187" t="s">
        <v>194</v>
      </c>
      <c r="D100" s="187" t="s">
        <v>170</v>
      </c>
      <c r="E100" s="188" t="s">
        <v>241</v>
      </c>
      <c r="F100" s="189" t="s">
        <v>1702</v>
      </c>
      <c r="G100" s="190" t="s">
        <v>121</v>
      </c>
      <c r="H100" s="191">
        <v>20</v>
      </c>
      <c r="I100" s="192"/>
      <c r="J100" s="193">
        <f t="shared" si="0"/>
        <v>0</v>
      </c>
      <c r="K100" s="189" t="s">
        <v>21</v>
      </c>
      <c r="L100" s="39"/>
      <c r="M100" s="194" t="s">
        <v>21</v>
      </c>
      <c r="N100" s="195" t="s">
        <v>44</v>
      </c>
      <c r="O100" s="64"/>
      <c r="P100" s="196">
        <f t="shared" si="1"/>
        <v>0</v>
      </c>
      <c r="Q100" s="196">
        <v>0</v>
      </c>
      <c r="R100" s="196">
        <f t="shared" si="2"/>
        <v>0</v>
      </c>
      <c r="S100" s="196">
        <v>0</v>
      </c>
      <c r="T100" s="197">
        <f t="shared" si="3"/>
        <v>0</v>
      </c>
      <c r="AR100" s="198" t="s">
        <v>532</v>
      </c>
      <c r="AT100" s="198" t="s">
        <v>170</v>
      </c>
      <c r="AU100" s="198" t="s">
        <v>79</v>
      </c>
      <c r="AY100" s="18" t="s">
        <v>168</v>
      </c>
      <c r="BE100" s="199">
        <f t="shared" si="4"/>
        <v>0</v>
      </c>
      <c r="BF100" s="199">
        <f t="shared" si="5"/>
        <v>0</v>
      </c>
      <c r="BG100" s="199">
        <f t="shared" si="6"/>
        <v>0</v>
      </c>
      <c r="BH100" s="199">
        <f t="shared" si="7"/>
        <v>0</v>
      </c>
      <c r="BI100" s="199">
        <f t="shared" si="8"/>
        <v>0</v>
      </c>
      <c r="BJ100" s="18" t="s">
        <v>79</v>
      </c>
      <c r="BK100" s="199">
        <f t="shared" si="9"/>
        <v>0</v>
      </c>
      <c r="BL100" s="18" t="s">
        <v>532</v>
      </c>
      <c r="BM100" s="198" t="s">
        <v>237</v>
      </c>
    </row>
    <row r="101" spans="2:65" s="1" customFormat="1" ht="24" customHeight="1">
      <c r="B101" s="35"/>
      <c r="C101" s="187" t="s">
        <v>210</v>
      </c>
      <c r="D101" s="187" t="s">
        <v>170</v>
      </c>
      <c r="E101" s="188" t="s">
        <v>250</v>
      </c>
      <c r="F101" s="189" t="s">
        <v>1703</v>
      </c>
      <c r="G101" s="190" t="s">
        <v>121</v>
      </c>
      <c r="H101" s="191">
        <v>50</v>
      </c>
      <c r="I101" s="192"/>
      <c r="J101" s="193">
        <f t="shared" si="0"/>
        <v>0</v>
      </c>
      <c r="K101" s="189" t="s">
        <v>21</v>
      </c>
      <c r="L101" s="39"/>
      <c r="M101" s="194" t="s">
        <v>21</v>
      </c>
      <c r="N101" s="195" t="s">
        <v>44</v>
      </c>
      <c r="O101" s="64"/>
      <c r="P101" s="196">
        <f t="shared" si="1"/>
        <v>0</v>
      </c>
      <c r="Q101" s="196">
        <v>0</v>
      </c>
      <c r="R101" s="196">
        <f t="shared" si="2"/>
        <v>0</v>
      </c>
      <c r="S101" s="196">
        <v>0</v>
      </c>
      <c r="T101" s="197">
        <f t="shared" si="3"/>
        <v>0</v>
      </c>
      <c r="AR101" s="198" t="s">
        <v>532</v>
      </c>
      <c r="AT101" s="198" t="s">
        <v>170</v>
      </c>
      <c r="AU101" s="198" t="s">
        <v>79</v>
      </c>
      <c r="AY101" s="18" t="s">
        <v>168</v>
      </c>
      <c r="BE101" s="199">
        <f t="shared" si="4"/>
        <v>0</v>
      </c>
      <c r="BF101" s="199">
        <f t="shared" si="5"/>
        <v>0</v>
      </c>
      <c r="BG101" s="199">
        <f t="shared" si="6"/>
        <v>0</v>
      </c>
      <c r="BH101" s="199">
        <f t="shared" si="7"/>
        <v>0</v>
      </c>
      <c r="BI101" s="199">
        <f t="shared" si="8"/>
        <v>0</v>
      </c>
      <c r="BJ101" s="18" t="s">
        <v>79</v>
      </c>
      <c r="BK101" s="199">
        <f t="shared" si="9"/>
        <v>0</v>
      </c>
      <c r="BL101" s="18" t="s">
        <v>532</v>
      </c>
      <c r="BM101" s="198" t="s">
        <v>250</v>
      </c>
    </row>
    <row r="102" spans="2:65" s="1" customFormat="1" ht="16.5" customHeight="1">
      <c r="B102" s="35"/>
      <c r="C102" s="187" t="s">
        <v>216</v>
      </c>
      <c r="D102" s="187" t="s">
        <v>170</v>
      </c>
      <c r="E102" s="188" t="s">
        <v>8</v>
      </c>
      <c r="F102" s="189" t="s">
        <v>1704</v>
      </c>
      <c r="G102" s="190" t="s">
        <v>121</v>
      </c>
      <c r="H102" s="191">
        <v>100</v>
      </c>
      <c r="I102" s="192"/>
      <c r="J102" s="193">
        <f t="shared" si="0"/>
        <v>0</v>
      </c>
      <c r="K102" s="189" t="s">
        <v>21</v>
      </c>
      <c r="L102" s="39"/>
      <c r="M102" s="194" t="s">
        <v>21</v>
      </c>
      <c r="N102" s="195" t="s">
        <v>44</v>
      </c>
      <c r="O102" s="64"/>
      <c r="P102" s="196">
        <f t="shared" si="1"/>
        <v>0</v>
      </c>
      <c r="Q102" s="196">
        <v>0</v>
      </c>
      <c r="R102" s="196">
        <f t="shared" si="2"/>
        <v>0</v>
      </c>
      <c r="S102" s="196">
        <v>0</v>
      </c>
      <c r="T102" s="197">
        <f t="shared" si="3"/>
        <v>0</v>
      </c>
      <c r="AR102" s="198" t="s">
        <v>532</v>
      </c>
      <c r="AT102" s="198" t="s">
        <v>170</v>
      </c>
      <c r="AU102" s="198" t="s">
        <v>79</v>
      </c>
      <c r="AY102" s="18" t="s">
        <v>168</v>
      </c>
      <c r="BE102" s="199">
        <f t="shared" si="4"/>
        <v>0</v>
      </c>
      <c r="BF102" s="199">
        <f t="shared" si="5"/>
        <v>0</v>
      </c>
      <c r="BG102" s="199">
        <f t="shared" si="6"/>
        <v>0</v>
      </c>
      <c r="BH102" s="199">
        <f t="shared" si="7"/>
        <v>0</v>
      </c>
      <c r="BI102" s="199">
        <f t="shared" si="8"/>
        <v>0</v>
      </c>
      <c r="BJ102" s="18" t="s">
        <v>79</v>
      </c>
      <c r="BK102" s="199">
        <f t="shared" si="9"/>
        <v>0</v>
      </c>
      <c r="BL102" s="18" t="s">
        <v>532</v>
      </c>
      <c r="BM102" s="198" t="s">
        <v>263</v>
      </c>
    </row>
    <row r="103" spans="2:65" s="1" customFormat="1" ht="16.5" customHeight="1">
      <c r="B103" s="35"/>
      <c r="C103" s="187" t="s">
        <v>222</v>
      </c>
      <c r="D103" s="187" t="s">
        <v>170</v>
      </c>
      <c r="E103" s="188" t="s">
        <v>263</v>
      </c>
      <c r="F103" s="189" t="s">
        <v>1705</v>
      </c>
      <c r="G103" s="190" t="s">
        <v>121</v>
      </c>
      <c r="H103" s="191">
        <v>15</v>
      </c>
      <c r="I103" s="192"/>
      <c r="J103" s="193">
        <f t="shared" si="0"/>
        <v>0</v>
      </c>
      <c r="K103" s="189" t="s">
        <v>21</v>
      </c>
      <c r="L103" s="39"/>
      <c r="M103" s="194" t="s">
        <v>21</v>
      </c>
      <c r="N103" s="195" t="s">
        <v>44</v>
      </c>
      <c r="O103" s="64"/>
      <c r="P103" s="196">
        <f t="shared" si="1"/>
        <v>0</v>
      </c>
      <c r="Q103" s="196">
        <v>0</v>
      </c>
      <c r="R103" s="196">
        <f t="shared" si="2"/>
        <v>0</v>
      </c>
      <c r="S103" s="196">
        <v>0</v>
      </c>
      <c r="T103" s="197">
        <f t="shared" si="3"/>
        <v>0</v>
      </c>
      <c r="AR103" s="198" t="s">
        <v>532</v>
      </c>
      <c r="AT103" s="198" t="s">
        <v>170</v>
      </c>
      <c r="AU103" s="198" t="s">
        <v>79</v>
      </c>
      <c r="AY103" s="18" t="s">
        <v>168</v>
      </c>
      <c r="BE103" s="199">
        <f t="shared" si="4"/>
        <v>0</v>
      </c>
      <c r="BF103" s="199">
        <f t="shared" si="5"/>
        <v>0</v>
      </c>
      <c r="BG103" s="199">
        <f t="shared" si="6"/>
        <v>0</v>
      </c>
      <c r="BH103" s="199">
        <f t="shared" si="7"/>
        <v>0</v>
      </c>
      <c r="BI103" s="199">
        <f t="shared" si="8"/>
        <v>0</v>
      </c>
      <c r="BJ103" s="18" t="s">
        <v>79</v>
      </c>
      <c r="BK103" s="199">
        <f t="shared" si="9"/>
        <v>0</v>
      </c>
      <c r="BL103" s="18" t="s">
        <v>532</v>
      </c>
      <c r="BM103" s="198" t="s">
        <v>275</v>
      </c>
    </row>
    <row r="104" spans="2:65" s="1" customFormat="1" ht="16.5" customHeight="1">
      <c r="B104" s="35"/>
      <c r="C104" s="187" t="s">
        <v>226</v>
      </c>
      <c r="D104" s="187" t="s">
        <v>170</v>
      </c>
      <c r="E104" s="188" t="s">
        <v>269</v>
      </c>
      <c r="F104" s="189" t="s">
        <v>1706</v>
      </c>
      <c r="G104" s="190" t="s">
        <v>121</v>
      </c>
      <c r="H104" s="191">
        <v>60</v>
      </c>
      <c r="I104" s="192"/>
      <c r="J104" s="193">
        <f t="shared" si="0"/>
        <v>0</v>
      </c>
      <c r="K104" s="189" t="s">
        <v>21</v>
      </c>
      <c r="L104" s="39"/>
      <c r="M104" s="194" t="s">
        <v>21</v>
      </c>
      <c r="N104" s="195" t="s">
        <v>44</v>
      </c>
      <c r="O104" s="64"/>
      <c r="P104" s="196">
        <f t="shared" si="1"/>
        <v>0</v>
      </c>
      <c r="Q104" s="196">
        <v>0</v>
      </c>
      <c r="R104" s="196">
        <f t="shared" si="2"/>
        <v>0</v>
      </c>
      <c r="S104" s="196">
        <v>0</v>
      </c>
      <c r="T104" s="197">
        <f t="shared" si="3"/>
        <v>0</v>
      </c>
      <c r="AR104" s="198" t="s">
        <v>532</v>
      </c>
      <c r="AT104" s="198" t="s">
        <v>170</v>
      </c>
      <c r="AU104" s="198" t="s">
        <v>79</v>
      </c>
      <c r="AY104" s="18" t="s">
        <v>168</v>
      </c>
      <c r="BE104" s="199">
        <f t="shared" si="4"/>
        <v>0</v>
      </c>
      <c r="BF104" s="199">
        <f t="shared" si="5"/>
        <v>0</v>
      </c>
      <c r="BG104" s="199">
        <f t="shared" si="6"/>
        <v>0</v>
      </c>
      <c r="BH104" s="199">
        <f t="shared" si="7"/>
        <v>0</v>
      </c>
      <c r="BI104" s="199">
        <f t="shared" si="8"/>
        <v>0</v>
      </c>
      <c r="BJ104" s="18" t="s">
        <v>79</v>
      </c>
      <c r="BK104" s="199">
        <f t="shared" si="9"/>
        <v>0</v>
      </c>
      <c r="BL104" s="18" t="s">
        <v>532</v>
      </c>
      <c r="BM104" s="198" t="s">
        <v>286</v>
      </c>
    </row>
    <row r="105" spans="2:65" s="1" customFormat="1" ht="16.5" customHeight="1">
      <c r="B105" s="35"/>
      <c r="C105" s="187" t="s">
        <v>231</v>
      </c>
      <c r="D105" s="187" t="s">
        <v>170</v>
      </c>
      <c r="E105" s="188" t="s">
        <v>275</v>
      </c>
      <c r="F105" s="189" t="s">
        <v>1707</v>
      </c>
      <c r="G105" s="190" t="s">
        <v>121</v>
      </c>
      <c r="H105" s="191">
        <v>405</v>
      </c>
      <c r="I105" s="192"/>
      <c r="J105" s="193">
        <f t="shared" si="0"/>
        <v>0</v>
      </c>
      <c r="K105" s="189" t="s">
        <v>21</v>
      </c>
      <c r="L105" s="39"/>
      <c r="M105" s="194" t="s">
        <v>21</v>
      </c>
      <c r="N105" s="195" t="s">
        <v>44</v>
      </c>
      <c r="O105" s="64"/>
      <c r="P105" s="196">
        <f t="shared" si="1"/>
        <v>0</v>
      </c>
      <c r="Q105" s="196">
        <v>0</v>
      </c>
      <c r="R105" s="196">
        <f t="shared" si="2"/>
        <v>0</v>
      </c>
      <c r="S105" s="196">
        <v>0</v>
      </c>
      <c r="T105" s="197">
        <f t="shared" si="3"/>
        <v>0</v>
      </c>
      <c r="AR105" s="198" t="s">
        <v>532</v>
      </c>
      <c r="AT105" s="198" t="s">
        <v>170</v>
      </c>
      <c r="AU105" s="198" t="s">
        <v>79</v>
      </c>
      <c r="AY105" s="18" t="s">
        <v>168</v>
      </c>
      <c r="BE105" s="199">
        <f t="shared" si="4"/>
        <v>0</v>
      </c>
      <c r="BF105" s="199">
        <f t="shared" si="5"/>
        <v>0</v>
      </c>
      <c r="BG105" s="199">
        <f t="shared" si="6"/>
        <v>0</v>
      </c>
      <c r="BH105" s="199">
        <f t="shared" si="7"/>
        <v>0</v>
      </c>
      <c r="BI105" s="199">
        <f t="shared" si="8"/>
        <v>0</v>
      </c>
      <c r="BJ105" s="18" t="s">
        <v>79</v>
      </c>
      <c r="BK105" s="199">
        <f t="shared" si="9"/>
        <v>0</v>
      </c>
      <c r="BL105" s="18" t="s">
        <v>532</v>
      </c>
      <c r="BM105" s="198" t="s">
        <v>299</v>
      </c>
    </row>
    <row r="106" spans="2:65" s="1" customFormat="1" ht="16.5" customHeight="1">
      <c r="B106" s="35"/>
      <c r="C106" s="187" t="s">
        <v>237</v>
      </c>
      <c r="D106" s="187" t="s">
        <v>170</v>
      </c>
      <c r="E106" s="188" t="s">
        <v>279</v>
      </c>
      <c r="F106" s="189" t="s">
        <v>1708</v>
      </c>
      <c r="G106" s="190" t="s">
        <v>121</v>
      </c>
      <c r="H106" s="191">
        <v>200</v>
      </c>
      <c r="I106" s="192"/>
      <c r="J106" s="193">
        <f t="shared" si="0"/>
        <v>0</v>
      </c>
      <c r="K106" s="189" t="s">
        <v>21</v>
      </c>
      <c r="L106" s="39"/>
      <c r="M106" s="194" t="s">
        <v>21</v>
      </c>
      <c r="N106" s="195" t="s">
        <v>44</v>
      </c>
      <c r="O106" s="64"/>
      <c r="P106" s="196">
        <f t="shared" si="1"/>
        <v>0</v>
      </c>
      <c r="Q106" s="196">
        <v>0</v>
      </c>
      <c r="R106" s="196">
        <f t="shared" si="2"/>
        <v>0</v>
      </c>
      <c r="S106" s="196">
        <v>0</v>
      </c>
      <c r="T106" s="197">
        <f t="shared" si="3"/>
        <v>0</v>
      </c>
      <c r="AR106" s="198" t="s">
        <v>532</v>
      </c>
      <c r="AT106" s="198" t="s">
        <v>170</v>
      </c>
      <c r="AU106" s="198" t="s">
        <v>79</v>
      </c>
      <c r="AY106" s="18" t="s">
        <v>168</v>
      </c>
      <c r="BE106" s="199">
        <f t="shared" si="4"/>
        <v>0</v>
      </c>
      <c r="BF106" s="199">
        <f t="shared" si="5"/>
        <v>0</v>
      </c>
      <c r="BG106" s="199">
        <f t="shared" si="6"/>
        <v>0</v>
      </c>
      <c r="BH106" s="199">
        <f t="shared" si="7"/>
        <v>0</v>
      </c>
      <c r="BI106" s="199">
        <f t="shared" si="8"/>
        <v>0</v>
      </c>
      <c r="BJ106" s="18" t="s">
        <v>79</v>
      </c>
      <c r="BK106" s="199">
        <f t="shared" si="9"/>
        <v>0</v>
      </c>
      <c r="BL106" s="18" t="s">
        <v>532</v>
      </c>
      <c r="BM106" s="198" t="s">
        <v>312</v>
      </c>
    </row>
    <row r="107" spans="2:65" s="1" customFormat="1" ht="16.5" customHeight="1">
      <c r="B107" s="35"/>
      <c r="C107" s="187" t="s">
        <v>241</v>
      </c>
      <c r="D107" s="187" t="s">
        <v>170</v>
      </c>
      <c r="E107" s="188" t="s">
        <v>286</v>
      </c>
      <c r="F107" s="189" t="s">
        <v>1709</v>
      </c>
      <c r="G107" s="190" t="s">
        <v>575</v>
      </c>
      <c r="H107" s="191">
        <v>1</v>
      </c>
      <c r="I107" s="192"/>
      <c r="J107" s="193">
        <f t="shared" si="0"/>
        <v>0</v>
      </c>
      <c r="K107" s="189" t="s">
        <v>21</v>
      </c>
      <c r="L107" s="39"/>
      <c r="M107" s="194" t="s">
        <v>21</v>
      </c>
      <c r="N107" s="195" t="s">
        <v>44</v>
      </c>
      <c r="O107" s="64"/>
      <c r="P107" s="196">
        <f t="shared" si="1"/>
        <v>0</v>
      </c>
      <c r="Q107" s="196">
        <v>0</v>
      </c>
      <c r="R107" s="196">
        <f t="shared" si="2"/>
        <v>0</v>
      </c>
      <c r="S107" s="196">
        <v>0</v>
      </c>
      <c r="T107" s="197">
        <f t="shared" si="3"/>
        <v>0</v>
      </c>
      <c r="AR107" s="198" t="s">
        <v>532</v>
      </c>
      <c r="AT107" s="198" t="s">
        <v>170</v>
      </c>
      <c r="AU107" s="198" t="s">
        <v>79</v>
      </c>
      <c r="AY107" s="18" t="s">
        <v>168</v>
      </c>
      <c r="BE107" s="199">
        <f t="shared" si="4"/>
        <v>0</v>
      </c>
      <c r="BF107" s="199">
        <f t="shared" si="5"/>
        <v>0</v>
      </c>
      <c r="BG107" s="199">
        <f t="shared" si="6"/>
        <v>0</v>
      </c>
      <c r="BH107" s="199">
        <f t="shared" si="7"/>
        <v>0</v>
      </c>
      <c r="BI107" s="199">
        <f t="shared" si="8"/>
        <v>0</v>
      </c>
      <c r="BJ107" s="18" t="s">
        <v>79</v>
      </c>
      <c r="BK107" s="199">
        <f t="shared" si="9"/>
        <v>0</v>
      </c>
      <c r="BL107" s="18" t="s">
        <v>532</v>
      </c>
      <c r="BM107" s="198" t="s">
        <v>323</v>
      </c>
    </row>
    <row r="108" spans="2:65" s="1" customFormat="1" ht="36" customHeight="1">
      <c r="B108" s="35"/>
      <c r="C108" s="187" t="s">
        <v>250</v>
      </c>
      <c r="D108" s="187" t="s">
        <v>170</v>
      </c>
      <c r="E108" s="188" t="s">
        <v>7</v>
      </c>
      <c r="F108" s="189" t="s">
        <v>1710</v>
      </c>
      <c r="G108" s="190" t="s">
        <v>302</v>
      </c>
      <c r="H108" s="191">
        <v>260</v>
      </c>
      <c r="I108" s="192"/>
      <c r="J108" s="193">
        <f t="shared" si="0"/>
        <v>0</v>
      </c>
      <c r="K108" s="189" t="s">
        <v>21</v>
      </c>
      <c r="L108" s="39"/>
      <c r="M108" s="194" t="s">
        <v>21</v>
      </c>
      <c r="N108" s="195" t="s">
        <v>44</v>
      </c>
      <c r="O108" s="64"/>
      <c r="P108" s="196">
        <f t="shared" si="1"/>
        <v>0</v>
      </c>
      <c r="Q108" s="196">
        <v>0</v>
      </c>
      <c r="R108" s="196">
        <f t="shared" si="2"/>
        <v>0</v>
      </c>
      <c r="S108" s="196">
        <v>0</v>
      </c>
      <c r="T108" s="197">
        <f t="shared" si="3"/>
        <v>0</v>
      </c>
      <c r="AR108" s="198" t="s">
        <v>532</v>
      </c>
      <c r="AT108" s="198" t="s">
        <v>170</v>
      </c>
      <c r="AU108" s="198" t="s">
        <v>79</v>
      </c>
      <c r="AY108" s="18" t="s">
        <v>168</v>
      </c>
      <c r="BE108" s="199">
        <f t="shared" si="4"/>
        <v>0</v>
      </c>
      <c r="BF108" s="199">
        <f t="shared" si="5"/>
        <v>0</v>
      </c>
      <c r="BG108" s="199">
        <f t="shared" si="6"/>
        <v>0</v>
      </c>
      <c r="BH108" s="199">
        <f t="shared" si="7"/>
        <v>0</v>
      </c>
      <c r="BI108" s="199">
        <f t="shared" si="8"/>
        <v>0</v>
      </c>
      <c r="BJ108" s="18" t="s">
        <v>79</v>
      </c>
      <c r="BK108" s="199">
        <f t="shared" si="9"/>
        <v>0</v>
      </c>
      <c r="BL108" s="18" t="s">
        <v>532</v>
      </c>
      <c r="BM108" s="198" t="s">
        <v>335</v>
      </c>
    </row>
    <row r="109" spans="2:63" s="11" customFormat="1" ht="25.9" customHeight="1">
      <c r="B109" s="171"/>
      <c r="C109" s="172"/>
      <c r="D109" s="173" t="s">
        <v>72</v>
      </c>
      <c r="E109" s="174" t="s">
        <v>299</v>
      </c>
      <c r="F109" s="174" t="s">
        <v>1711</v>
      </c>
      <c r="G109" s="172"/>
      <c r="H109" s="172"/>
      <c r="I109" s="175"/>
      <c r="J109" s="176">
        <f>BK109</f>
        <v>0</v>
      </c>
      <c r="K109" s="172"/>
      <c r="L109" s="177"/>
      <c r="M109" s="178"/>
      <c r="N109" s="179"/>
      <c r="O109" s="179"/>
      <c r="P109" s="180">
        <f>SUM(P110:P114)</f>
        <v>0</v>
      </c>
      <c r="Q109" s="179"/>
      <c r="R109" s="180">
        <f>SUM(R110:R114)</f>
        <v>0</v>
      </c>
      <c r="S109" s="179"/>
      <c r="T109" s="181">
        <f>SUM(T110:T114)</f>
        <v>0</v>
      </c>
      <c r="AR109" s="182" t="s">
        <v>89</v>
      </c>
      <c r="AT109" s="183" t="s">
        <v>72</v>
      </c>
      <c r="AU109" s="183" t="s">
        <v>73</v>
      </c>
      <c r="AY109" s="182" t="s">
        <v>168</v>
      </c>
      <c r="BK109" s="184">
        <f>SUM(BK110:BK114)</f>
        <v>0</v>
      </c>
    </row>
    <row r="110" spans="2:65" s="1" customFormat="1" ht="24" customHeight="1">
      <c r="B110" s="35"/>
      <c r="C110" s="187" t="s">
        <v>8</v>
      </c>
      <c r="D110" s="187" t="s">
        <v>170</v>
      </c>
      <c r="E110" s="188" t="s">
        <v>304</v>
      </c>
      <c r="F110" s="189" t="s">
        <v>1712</v>
      </c>
      <c r="G110" s="190" t="s">
        <v>121</v>
      </c>
      <c r="H110" s="191">
        <v>12</v>
      </c>
      <c r="I110" s="192"/>
      <c r="J110" s="193">
        <f>ROUND(I110*H110,2)</f>
        <v>0</v>
      </c>
      <c r="K110" s="189" t="s">
        <v>21</v>
      </c>
      <c r="L110" s="39"/>
      <c r="M110" s="194" t="s">
        <v>21</v>
      </c>
      <c r="N110" s="195" t="s">
        <v>44</v>
      </c>
      <c r="O110" s="64"/>
      <c r="P110" s="196">
        <f>O110*H110</f>
        <v>0</v>
      </c>
      <c r="Q110" s="196">
        <v>0</v>
      </c>
      <c r="R110" s="196">
        <f>Q110*H110</f>
        <v>0</v>
      </c>
      <c r="S110" s="196">
        <v>0</v>
      </c>
      <c r="T110" s="197">
        <f>S110*H110</f>
        <v>0</v>
      </c>
      <c r="AR110" s="198" t="s">
        <v>532</v>
      </c>
      <c r="AT110" s="198" t="s">
        <v>170</v>
      </c>
      <c r="AU110" s="198" t="s">
        <v>79</v>
      </c>
      <c r="AY110" s="18" t="s">
        <v>168</v>
      </c>
      <c r="BE110" s="199">
        <f>IF(N110="základní",J110,0)</f>
        <v>0</v>
      </c>
      <c r="BF110" s="199">
        <f>IF(N110="snížená",J110,0)</f>
        <v>0</v>
      </c>
      <c r="BG110" s="199">
        <f>IF(N110="zákl. přenesená",J110,0)</f>
        <v>0</v>
      </c>
      <c r="BH110" s="199">
        <f>IF(N110="sníž. přenesená",J110,0)</f>
        <v>0</v>
      </c>
      <c r="BI110" s="199">
        <f>IF(N110="nulová",J110,0)</f>
        <v>0</v>
      </c>
      <c r="BJ110" s="18" t="s">
        <v>79</v>
      </c>
      <c r="BK110" s="199">
        <f>ROUND(I110*H110,2)</f>
        <v>0</v>
      </c>
      <c r="BL110" s="18" t="s">
        <v>532</v>
      </c>
      <c r="BM110" s="198" t="s">
        <v>249</v>
      </c>
    </row>
    <row r="111" spans="2:65" s="1" customFormat="1" ht="24" customHeight="1">
      <c r="B111" s="35"/>
      <c r="C111" s="187" t="s">
        <v>263</v>
      </c>
      <c r="D111" s="187" t="s">
        <v>170</v>
      </c>
      <c r="E111" s="188" t="s">
        <v>312</v>
      </c>
      <c r="F111" s="189" t="s">
        <v>1713</v>
      </c>
      <c r="G111" s="190" t="s">
        <v>307</v>
      </c>
      <c r="H111" s="191">
        <v>4</v>
      </c>
      <c r="I111" s="192"/>
      <c r="J111" s="193">
        <f>ROUND(I111*H111,2)</f>
        <v>0</v>
      </c>
      <c r="K111" s="189" t="s">
        <v>21</v>
      </c>
      <c r="L111" s="39"/>
      <c r="M111" s="194" t="s">
        <v>21</v>
      </c>
      <c r="N111" s="195" t="s">
        <v>44</v>
      </c>
      <c r="O111" s="64"/>
      <c r="P111" s="196">
        <f>O111*H111</f>
        <v>0</v>
      </c>
      <c r="Q111" s="196">
        <v>0</v>
      </c>
      <c r="R111" s="196">
        <f>Q111*H111</f>
        <v>0</v>
      </c>
      <c r="S111" s="196">
        <v>0</v>
      </c>
      <c r="T111" s="197">
        <f>S111*H111</f>
        <v>0</v>
      </c>
      <c r="AR111" s="198" t="s">
        <v>532</v>
      </c>
      <c r="AT111" s="198" t="s">
        <v>170</v>
      </c>
      <c r="AU111" s="198" t="s">
        <v>79</v>
      </c>
      <c r="AY111" s="18" t="s">
        <v>168</v>
      </c>
      <c r="BE111" s="199">
        <f>IF(N111="základní",J111,0)</f>
        <v>0</v>
      </c>
      <c r="BF111" s="199">
        <f>IF(N111="snížená",J111,0)</f>
        <v>0</v>
      </c>
      <c r="BG111" s="199">
        <f>IF(N111="zákl. přenesená",J111,0)</f>
        <v>0</v>
      </c>
      <c r="BH111" s="199">
        <f>IF(N111="sníž. přenesená",J111,0)</f>
        <v>0</v>
      </c>
      <c r="BI111" s="199">
        <f>IF(N111="nulová",J111,0)</f>
        <v>0</v>
      </c>
      <c r="BJ111" s="18" t="s">
        <v>79</v>
      </c>
      <c r="BK111" s="199">
        <f>ROUND(I111*H111,2)</f>
        <v>0</v>
      </c>
      <c r="BL111" s="18" t="s">
        <v>532</v>
      </c>
      <c r="BM111" s="198" t="s">
        <v>357</v>
      </c>
    </row>
    <row r="112" spans="2:65" s="1" customFormat="1" ht="24" customHeight="1">
      <c r="B112" s="35"/>
      <c r="C112" s="187" t="s">
        <v>269</v>
      </c>
      <c r="D112" s="187" t="s">
        <v>170</v>
      </c>
      <c r="E112" s="188" t="s">
        <v>317</v>
      </c>
      <c r="F112" s="189" t="s">
        <v>1714</v>
      </c>
      <c r="G112" s="190" t="s">
        <v>121</v>
      </c>
      <c r="H112" s="191">
        <v>20</v>
      </c>
      <c r="I112" s="192"/>
      <c r="J112" s="193">
        <f>ROUND(I112*H112,2)</f>
        <v>0</v>
      </c>
      <c r="K112" s="189" t="s">
        <v>21</v>
      </c>
      <c r="L112" s="39"/>
      <c r="M112" s="194" t="s">
        <v>21</v>
      </c>
      <c r="N112" s="195" t="s">
        <v>44</v>
      </c>
      <c r="O112" s="64"/>
      <c r="P112" s="196">
        <f>O112*H112</f>
        <v>0</v>
      </c>
      <c r="Q112" s="196">
        <v>0</v>
      </c>
      <c r="R112" s="196">
        <f>Q112*H112</f>
        <v>0</v>
      </c>
      <c r="S112" s="196">
        <v>0</v>
      </c>
      <c r="T112" s="197">
        <f>S112*H112</f>
        <v>0</v>
      </c>
      <c r="AR112" s="198" t="s">
        <v>532</v>
      </c>
      <c r="AT112" s="198" t="s">
        <v>170</v>
      </c>
      <c r="AU112" s="198" t="s">
        <v>79</v>
      </c>
      <c r="AY112" s="18" t="s">
        <v>168</v>
      </c>
      <c r="BE112" s="199">
        <f>IF(N112="základní",J112,0)</f>
        <v>0</v>
      </c>
      <c r="BF112" s="199">
        <f>IF(N112="snížená",J112,0)</f>
        <v>0</v>
      </c>
      <c r="BG112" s="199">
        <f>IF(N112="zákl. přenesená",J112,0)</f>
        <v>0</v>
      </c>
      <c r="BH112" s="199">
        <f>IF(N112="sníž. přenesená",J112,0)</f>
        <v>0</v>
      </c>
      <c r="BI112" s="199">
        <f>IF(N112="nulová",J112,0)</f>
        <v>0</v>
      </c>
      <c r="BJ112" s="18" t="s">
        <v>79</v>
      </c>
      <c r="BK112" s="199">
        <f>ROUND(I112*H112,2)</f>
        <v>0</v>
      </c>
      <c r="BL112" s="18" t="s">
        <v>532</v>
      </c>
      <c r="BM112" s="198" t="s">
        <v>366</v>
      </c>
    </row>
    <row r="113" spans="2:65" s="1" customFormat="1" ht="16.5" customHeight="1">
      <c r="B113" s="35"/>
      <c r="C113" s="187" t="s">
        <v>275</v>
      </c>
      <c r="D113" s="187" t="s">
        <v>170</v>
      </c>
      <c r="E113" s="188" t="s">
        <v>323</v>
      </c>
      <c r="F113" s="189" t="s">
        <v>1715</v>
      </c>
      <c r="G113" s="190" t="s">
        <v>575</v>
      </c>
      <c r="H113" s="191">
        <v>1</v>
      </c>
      <c r="I113" s="192"/>
      <c r="J113" s="193">
        <f>ROUND(I113*H113,2)</f>
        <v>0</v>
      </c>
      <c r="K113" s="189" t="s">
        <v>21</v>
      </c>
      <c r="L113" s="39"/>
      <c r="M113" s="194" t="s">
        <v>21</v>
      </c>
      <c r="N113" s="195" t="s">
        <v>44</v>
      </c>
      <c r="O113" s="64"/>
      <c r="P113" s="196">
        <f>O113*H113</f>
        <v>0</v>
      </c>
      <c r="Q113" s="196">
        <v>0</v>
      </c>
      <c r="R113" s="196">
        <f>Q113*H113</f>
        <v>0</v>
      </c>
      <c r="S113" s="196">
        <v>0</v>
      </c>
      <c r="T113" s="197">
        <f>S113*H113</f>
        <v>0</v>
      </c>
      <c r="AR113" s="198" t="s">
        <v>532</v>
      </c>
      <c r="AT113" s="198" t="s">
        <v>170</v>
      </c>
      <c r="AU113" s="198" t="s">
        <v>79</v>
      </c>
      <c r="AY113" s="18" t="s">
        <v>168</v>
      </c>
      <c r="BE113" s="199">
        <f>IF(N113="základní",J113,0)</f>
        <v>0</v>
      </c>
      <c r="BF113" s="199">
        <f>IF(N113="snížená",J113,0)</f>
        <v>0</v>
      </c>
      <c r="BG113" s="199">
        <f>IF(N113="zákl. přenesená",J113,0)</f>
        <v>0</v>
      </c>
      <c r="BH113" s="199">
        <f>IF(N113="sníž. přenesená",J113,0)</f>
        <v>0</v>
      </c>
      <c r="BI113" s="199">
        <f>IF(N113="nulová",J113,0)</f>
        <v>0</v>
      </c>
      <c r="BJ113" s="18" t="s">
        <v>79</v>
      </c>
      <c r="BK113" s="199">
        <f>ROUND(I113*H113,2)</f>
        <v>0</v>
      </c>
      <c r="BL113" s="18" t="s">
        <v>532</v>
      </c>
      <c r="BM113" s="198" t="s">
        <v>376</v>
      </c>
    </row>
    <row r="114" spans="2:65" s="1" customFormat="1" ht="24" customHeight="1">
      <c r="B114" s="35"/>
      <c r="C114" s="187" t="s">
        <v>279</v>
      </c>
      <c r="D114" s="187" t="s">
        <v>170</v>
      </c>
      <c r="E114" s="188" t="s">
        <v>329</v>
      </c>
      <c r="F114" s="189" t="s">
        <v>1716</v>
      </c>
      <c r="G114" s="190" t="s">
        <v>302</v>
      </c>
      <c r="H114" s="191">
        <v>168</v>
      </c>
      <c r="I114" s="192"/>
      <c r="J114" s="193">
        <f>ROUND(I114*H114,2)</f>
        <v>0</v>
      </c>
      <c r="K114" s="189" t="s">
        <v>21</v>
      </c>
      <c r="L114" s="39"/>
      <c r="M114" s="263" t="s">
        <v>21</v>
      </c>
      <c r="N114" s="264" t="s">
        <v>44</v>
      </c>
      <c r="O114" s="261"/>
      <c r="P114" s="265">
        <f>O114*H114</f>
        <v>0</v>
      </c>
      <c r="Q114" s="265">
        <v>0</v>
      </c>
      <c r="R114" s="265">
        <f>Q114*H114</f>
        <v>0</v>
      </c>
      <c r="S114" s="265">
        <v>0</v>
      </c>
      <c r="T114" s="266">
        <f>S114*H114</f>
        <v>0</v>
      </c>
      <c r="AR114" s="198" t="s">
        <v>532</v>
      </c>
      <c r="AT114" s="198" t="s">
        <v>170</v>
      </c>
      <c r="AU114" s="198" t="s">
        <v>79</v>
      </c>
      <c r="AY114" s="18" t="s">
        <v>168</v>
      </c>
      <c r="BE114" s="199">
        <f>IF(N114="základní",J114,0)</f>
        <v>0</v>
      </c>
      <c r="BF114" s="199">
        <f>IF(N114="snížená",J114,0)</f>
        <v>0</v>
      </c>
      <c r="BG114" s="199">
        <f>IF(N114="zákl. přenesená",J114,0)</f>
        <v>0</v>
      </c>
      <c r="BH114" s="199">
        <f>IF(N114="sníž. přenesená",J114,0)</f>
        <v>0</v>
      </c>
      <c r="BI114" s="199">
        <f>IF(N114="nulová",J114,0)</f>
        <v>0</v>
      </c>
      <c r="BJ114" s="18" t="s">
        <v>79</v>
      </c>
      <c r="BK114" s="199">
        <f>ROUND(I114*H114,2)</f>
        <v>0</v>
      </c>
      <c r="BL114" s="18" t="s">
        <v>532</v>
      </c>
      <c r="BM114" s="198" t="s">
        <v>386</v>
      </c>
    </row>
    <row r="115" spans="2:12" s="1" customFormat="1" ht="6.95" customHeight="1">
      <c r="B115" s="47"/>
      <c r="C115" s="48"/>
      <c r="D115" s="48"/>
      <c r="E115" s="48"/>
      <c r="F115" s="48"/>
      <c r="G115" s="48"/>
      <c r="H115" s="48"/>
      <c r="I115" s="139"/>
      <c r="J115" s="48"/>
      <c r="K115" s="48"/>
      <c r="L115" s="39"/>
    </row>
  </sheetData>
  <sheetProtection algorithmName="SHA-512" hashValue="ev3sI6Q0bA0DRwSohWtIya6e2icrVhSsu/JQJTEfCCeI6DiRhwLFBdHLUE8LRPotT420UU7QpkJ2hKmbD0zDbw==" saltValue="rgsZeUQGPzaawQ8qShwk+tFYU9j4VYVPuR2msHz8KBZT1yGMt+oaTF1EZDka4cQPwem73QcFC0t0Q8JcIYUMzg==" spinCount="100000" sheet="1" objects="1" scenarios="1" formatColumns="0" formatRows="0" autoFilter="0"/>
  <autoFilter ref="C92:K114"/>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2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0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77"/>
      <c r="M2" s="377"/>
      <c r="N2" s="377"/>
      <c r="O2" s="377"/>
      <c r="P2" s="377"/>
      <c r="Q2" s="377"/>
      <c r="R2" s="377"/>
      <c r="S2" s="377"/>
      <c r="T2" s="377"/>
      <c r="U2" s="377"/>
      <c r="V2" s="377"/>
      <c r="AT2" s="18" t="s">
        <v>111</v>
      </c>
    </row>
    <row r="3" spans="2:46" ht="6.95" customHeight="1">
      <c r="B3" s="110"/>
      <c r="C3" s="111"/>
      <c r="D3" s="111"/>
      <c r="E3" s="111"/>
      <c r="F3" s="111"/>
      <c r="G3" s="111"/>
      <c r="H3" s="111"/>
      <c r="I3" s="112"/>
      <c r="J3" s="111"/>
      <c r="K3" s="111"/>
      <c r="L3" s="21"/>
      <c r="AT3" s="18" t="s">
        <v>81</v>
      </c>
    </row>
    <row r="4" spans="2:46" ht="24.95" customHeight="1">
      <c r="B4" s="21"/>
      <c r="D4" s="113" t="s">
        <v>123</v>
      </c>
      <c r="L4" s="21"/>
      <c r="M4" s="114" t="s">
        <v>10</v>
      </c>
      <c r="AT4" s="18" t="s">
        <v>4</v>
      </c>
    </row>
    <row r="5" spans="2:12" ht="6.95" customHeight="1">
      <c r="B5" s="21"/>
      <c r="L5" s="21"/>
    </row>
    <row r="6" spans="2:12" ht="12" customHeight="1">
      <c r="B6" s="21"/>
      <c r="D6" s="115" t="s">
        <v>16</v>
      </c>
      <c r="L6" s="21"/>
    </row>
    <row r="7" spans="2:12" ht="16.5" customHeight="1">
      <c r="B7" s="21"/>
      <c r="E7" s="395" t="str">
        <f>'Rekapitulace stavby'!K6</f>
        <v>Aula UPOL FTK,Tř.Míru 117,Olomouc</v>
      </c>
      <c r="F7" s="396"/>
      <c r="G7" s="396"/>
      <c r="H7" s="396"/>
      <c r="L7" s="21"/>
    </row>
    <row r="8" spans="2:12" ht="12" customHeight="1">
      <c r="B8" s="21"/>
      <c r="D8" s="115" t="s">
        <v>124</v>
      </c>
      <c r="L8" s="21"/>
    </row>
    <row r="9" spans="2:12" s="1" customFormat="1" ht="16.5" customHeight="1">
      <c r="B9" s="39"/>
      <c r="E9" s="395" t="s">
        <v>125</v>
      </c>
      <c r="F9" s="398"/>
      <c r="G9" s="398"/>
      <c r="H9" s="398"/>
      <c r="I9" s="117"/>
      <c r="L9" s="39"/>
    </row>
    <row r="10" spans="2:12" s="1" customFormat="1" ht="12" customHeight="1">
      <c r="B10" s="39"/>
      <c r="D10" s="115" t="s">
        <v>126</v>
      </c>
      <c r="I10" s="117"/>
      <c r="L10" s="39"/>
    </row>
    <row r="11" spans="2:12" s="1" customFormat="1" ht="36.95" customHeight="1">
      <c r="B11" s="39"/>
      <c r="E11" s="399" t="s">
        <v>1717</v>
      </c>
      <c r="F11" s="398"/>
      <c r="G11" s="398"/>
      <c r="H11" s="398"/>
      <c r="I11" s="117"/>
      <c r="L11" s="39"/>
    </row>
    <row r="12" spans="2:12" s="1" customFormat="1" ht="12">
      <c r="B12" s="39"/>
      <c r="I12" s="117"/>
      <c r="L12" s="39"/>
    </row>
    <row r="13" spans="2:12" s="1" customFormat="1" ht="12" customHeight="1">
      <c r="B13" s="39"/>
      <c r="D13" s="115" t="s">
        <v>18</v>
      </c>
      <c r="F13" s="102" t="s">
        <v>19</v>
      </c>
      <c r="I13" s="118" t="s">
        <v>20</v>
      </c>
      <c r="J13" s="102" t="s">
        <v>21</v>
      </c>
      <c r="L13" s="39"/>
    </row>
    <row r="14" spans="2:12" s="1" customFormat="1" ht="12" customHeight="1">
      <c r="B14" s="39"/>
      <c r="D14" s="115" t="s">
        <v>22</v>
      </c>
      <c r="F14" s="102" t="s">
        <v>23</v>
      </c>
      <c r="I14" s="118" t="s">
        <v>24</v>
      </c>
      <c r="J14" s="119" t="str">
        <f>'Rekapitulace stavby'!AN8</f>
        <v>1. 4. 2019</v>
      </c>
      <c r="L14" s="39"/>
    </row>
    <row r="15" spans="2:12" s="1" customFormat="1" ht="10.9" customHeight="1">
      <c r="B15" s="39"/>
      <c r="I15" s="117"/>
      <c r="L15" s="39"/>
    </row>
    <row r="16" spans="2:12" s="1" customFormat="1" ht="12" customHeight="1">
      <c r="B16" s="39"/>
      <c r="D16" s="115" t="s">
        <v>26</v>
      </c>
      <c r="I16" s="118" t="s">
        <v>27</v>
      </c>
      <c r="J16" s="102" t="s">
        <v>21</v>
      </c>
      <c r="L16" s="39"/>
    </row>
    <row r="17" spans="2:12" s="1" customFormat="1" ht="18" customHeight="1">
      <c r="B17" s="39"/>
      <c r="E17" s="102" t="s">
        <v>28</v>
      </c>
      <c r="I17" s="118" t="s">
        <v>29</v>
      </c>
      <c r="J17" s="102" t="s">
        <v>21</v>
      </c>
      <c r="L17" s="39"/>
    </row>
    <row r="18" spans="2:12" s="1" customFormat="1" ht="6.95" customHeight="1">
      <c r="B18" s="39"/>
      <c r="I18" s="117"/>
      <c r="L18" s="39"/>
    </row>
    <row r="19" spans="2:12" s="1" customFormat="1" ht="12" customHeight="1">
      <c r="B19" s="39"/>
      <c r="D19" s="115" t="s">
        <v>30</v>
      </c>
      <c r="I19" s="118" t="s">
        <v>27</v>
      </c>
      <c r="J19" s="31" t="str">
        <f>'Rekapitulace stavby'!AN13</f>
        <v>Vyplň údaj</v>
      </c>
      <c r="L19" s="39"/>
    </row>
    <row r="20" spans="2:12" s="1" customFormat="1" ht="18" customHeight="1">
      <c r="B20" s="39"/>
      <c r="E20" s="400" t="str">
        <f>'Rekapitulace stavby'!E14</f>
        <v>Vyplň údaj</v>
      </c>
      <c r="F20" s="401"/>
      <c r="G20" s="401"/>
      <c r="H20" s="401"/>
      <c r="I20" s="118" t="s">
        <v>29</v>
      </c>
      <c r="J20" s="31" t="str">
        <f>'Rekapitulace stavby'!AN14</f>
        <v>Vyplň údaj</v>
      </c>
      <c r="L20" s="39"/>
    </row>
    <row r="21" spans="2:12" s="1" customFormat="1" ht="6.95" customHeight="1">
      <c r="B21" s="39"/>
      <c r="I21" s="117"/>
      <c r="L21" s="39"/>
    </row>
    <row r="22" spans="2:12" s="1" customFormat="1" ht="12" customHeight="1">
      <c r="B22" s="39"/>
      <c r="D22" s="115" t="s">
        <v>32</v>
      </c>
      <c r="I22" s="118" t="s">
        <v>27</v>
      </c>
      <c r="J22" s="102" t="s">
        <v>21</v>
      </c>
      <c r="L22" s="39"/>
    </row>
    <row r="23" spans="2:12" s="1" customFormat="1" ht="18" customHeight="1">
      <c r="B23" s="39"/>
      <c r="E23" s="102" t="s">
        <v>33</v>
      </c>
      <c r="I23" s="118" t="s">
        <v>29</v>
      </c>
      <c r="J23" s="102" t="s">
        <v>21</v>
      </c>
      <c r="L23" s="39"/>
    </row>
    <row r="24" spans="2:12" s="1" customFormat="1" ht="6.95" customHeight="1">
      <c r="B24" s="39"/>
      <c r="I24" s="117"/>
      <c r="L24" s="39"/>
    </row>
    <row r="25" spans="2:12" s="1" customFormat="1" ht="12" customHeight="1">
      <c r="B25" s="39"/>
      <c r="D25" s="115" t="s">
        <v>35</v>
      </c>
      <c r="I25" s="118" t="s">
        <v>27</v>
      </c>
      <c r="J25" s="102" t="s">
        <v>21</v>
      </c>
      <c r="L25" s="39"/>
    </row>
    <row r="26" spans="2:12" s="1" customFormat="1" ht="18" customHeight="1">
      <c r="B26" s="39"/>
      <c r="E26" s="102" t="s">
        <v>1718</v>
      </c>
      <c r="I26" s="118" t="s">
        <v>29</v>
      </c>
      <c r="J26" s="102" t="s">
        <v>21</v>
      </c>
      <c r="L26" s="39"/>
    </row>
    <row r="27" spans="2:12" s="1" customFormat="1" ht="6.95" customHeight="1">
      <c r="B27" s="39"/>
      <c r="I27" s="117"/>
      <c r="L27" s="39"/>
    </row>
    <row r="28" spans="2:12" s="1" customFormat="1" ht="12" customHeight="1">
      <c r="B28" s="39"/>
      <c r="D28" s="115" t="s">
        <v>37</v>
      </c>
      <c r="I28" s="117"/>
      <c r="L28" s="39"/>
    </row>
    <row r="29" spans="2:12" s="7" customFormat="1" ht="38.25" customHeight="1">
      <c r="B29" s="120"/>
      <c r="E29" s="394" t="s">
        <v>1719</v>
      </c>
      <c r="F29" s="394"/>
      <c r="G29" s="394"/>
      <c r="H29" s="394"/>
      <c r="I29" s="121"/>
      <c r="L29" s="120"/>
    </row>
    <row r="30" spans="2:12" s="1" customFormat="1" ht="6.95" customHeight="1">
      <c r="B30" s="39"/>
      <c r="I30" s="117"/>
      <c r="L30" s="39"/>
    </row>
    <row r="31" spans="2:12" s="1" customFormat="1" ht="6.95" customHeight="1">
      <c r="B31" s="39"/>
      <c r="D31" s="60"/>
      <c r="E31" s="60"/>
      <c r="F31" s="60"/>
      <c r="G31" s="60"/>
      <c r="H31" s="60"/>
      <c r="I31" s="122"/>
      <c r="J31" s="60"/>
      <c r="K31" s="60"/>
      <c r="L31" s="39"/>
    </row>
    <row r="32" spans="2:12" s="1" customFormat="1" ht="25.35" customHeight="1">
      <c r="B32" s="39"/>
      <c r="D32" s="123" t="s">
        <v>39</v>
      </c>
      <c r="I32" s="117"/>
      <c r="J32" s="124">
        <f>ROUND(J88,2)</f>
        <v>0</v>
      </c>
      <c r="L32" s="39"/>
    </row>
    <row r="33" spans="2:12" s="1" customFormat="1" ht="6.95" customHeight="1">
      <c r="B33" s="39"/>
      <c r="D33" s="60"/>
      <c r="E33" s="60"/>
      <c r="F33" s="60"/>
      <c r="G33" s="60"/>
      <c r="H33" s="60"/>
      <c r="I33" s="122"/>
      <c r="J33" s="60"/>
      <c r="K33" s="60"/>
      <c r="L33" s="39"/>
    </row>
    <row r="34" spans="2:12" s="1" customFormat="1" ht="14.45" customHeight="1">
      <c r="B34" s="39"/>
      <c r="F34" s="125" t="s">
        <v>41</v>
      </c>
      <c r="I34" s="126" t="s">
        <v>40</v>
      </c>
      <c r="J34" s="125" t="s">
        <v>42</v>
      </c>
      <c r="L34" s="39"/>
    </row>
    <row r="35" spans="2:12" s="1" customFormat="1" ht="14.45" customHeight="1">
      <c r="B35" s="39"/>
      <c r="D35" s="116" t="s">
        <v>43</v>
      </c>
      <c r="E35" s="115" t="s">
        <v>44</v>
      </c>
      <c r="F35" s="127">
        <f>ROUND((SUM(BE88:BE121)),2)</f>
        <v>0</v>
      </c>
      <c r="I35" s="128">
        <v>0.21</v>
      </c>
      <c r="J35" s="127">
        <f>ROUND(((SUM(BE88:BE121))*I35),2)</f>
        <v>0</v>
      </c>
      <c r="L35" s="39"/>
    </row>
    <row r="36" spans="2:12" s="1" customFormat="1" ht="14.45" customHeight="1">
      <c r="B36" s="39"/>
      <c r="E36" s="115" t="s">
        <v>45</v>
      </c>
      <c r="F36" s="127">
        <f>ROUND((SUM(BF88:BF121)),2)</f>
        <v>0</v>
      </c>
      <c r="I36" s="128">
        <v>0.15</v>
      </c>
      <c r="J36" s="127">
        <f>ROUND(((SUM(BF88:BF121))*I36),2)</f>
        <v>0</v>
      </c>
      <c r="L36" s="39"/>
    </row>
    <row r="37" spans="2:12" s="1" customFormat="1" ht="14.45" customHeight="1" hidden="1">
      <c r="B37" s="39"/>
      <c r="E37" s="115" t="s">
        <v>46</v>
      </c>
      <c r="F37" s="127">
        <f>ROUND((SUM(BG88:BG121)),2)</f>
        <v>0</v>
      </c>
      <c r="I37" s="128">
        <v>0.21</v>
      </c>
      <c r="J37" s="127">
        <f>0</f>
        <v>0</v>
      </c>
      <c r="L37" s="39"/>
    </row>
    <row r="38" spans="2:12" s="1" customFormat="1" ht="14.45" customHeight="1" hidden="1">
      <c r="B38" s="39"/>
      <c r="E38" s="115" t="s">
        <v>47</v>
      </c>
      <c r="F38" s="127">
        <f>ROUND((SUM(BH88:BH121)),2)</f>
        <v>0</v>
      </c>
      <c r="I38" s="128">
        <v>0.15</v>
      </c>
      <c r="J38" s="127">
        <f>0</f>
        <v>0</v>
      </c>
      <c r="L38" s="39"/>
    </row>
    <row r="39" spans="2:12" s="1" customFormat="1" ht="14.45" customHeight="1" hidden="1">
      <c r="B39" s="39"/>
      <c r="E39" s="115" t="s">
        <v>48</v>
      </c>
      <c r="F39" s="127">
        <f>ROUND((SUM(BI88:BI121)),2)</f>
        <v>0</v>
      </c>
      <c r="I39" s="128">
        <v>0</v>
      </c>
      <c r="J39" s="127">
        <f>0</f>
        <v>0</v>
      </c>
      <c r="L39" s="39"/>
    </row>
    <row r="40" spans="2:12" s="1" customFormat="1" ht="6.95" customHeight="1">
      <c r="B40" s="39"/>
      <c r="I40" s="117"/>
      <c r="L40" s="39"/>
    </row>
    <row r="41" spans="2:12" s="1" customFormat="1" ht="25.35" customHeight="1">
      <c r="B41" s="39"/>
      <c r="C41" s="129"/>
      <c r="D41" s="130" t="s">
        <v>49</v>
      </c>
      <c r="E41" s="131"/>
      <c r="F41" s="131"/>
      <c r="G41" s="132" t="s">
        <v>50</v>
      </c>
      <c r="H41" s="133" t="s">
        <v>51</v>
      </c>
      <c r="I41" s="134"/>
      <c r="J41" s="135">
        <f>SUM(J32:J39)</f>
        <v>0</v>
      </c>
      <c r="K41" s="136"/>
      <c r="L41" s="39"/>
    </row>
    <row r="42" spans="2:12" s="1" customFormat="1" ht="14.45" customHeight="1">
      <c r="B42" s="137"/>
      <c r="C42" s="138"/>
      <c r="D42" s="138"/>
      <c r="E42" s="138"/>
      <c r="F42" s="138"/>
      <c r="G42" s="138"/>
      <c r="H42" s="138"/>
      <c r="I42" s="139"/>
      <c r="J42" s="138"/>
      <c r="K42" s="138"/>
      <c r="L42" s="39"/>
    </row>
    <row r="46" spans="2:12" s="1" customFormat="1" ht="6.95" customHeight="1">
      <c r="B46" s="140"/>
      <c r="C46" s="141"/>
      <c r="D46" s="141"/>
      <c r="E46" s="141"/>
      <c r="F46" s="141"/>
      <c r="G46" s="141"/>
      <c r="H46" s="141"/>
      <c r="I46" s="142"/>
      <c r="J46" s="141"/>
      <c r="K46" s="141"/>
      <c r="L46" s="39"/>
    </row>
    <row r="47" spans="2:12" s="1" customFormat="1" ht="24.95" customHeight="1">
      <c r="B47" s="35"/>
      <c r="C47" s="24" t="s">
        <v>131</v>
      </c>
      <c r="D47" s="36"/>
      <c r="E47" s="36"/>
      <c r="F47" s="36"/>
      <c r="G47" s="36"/>
      <c r="H47" s="36"/>
      <c r="I47" s="117"/>
      <c r="J47" s="36"/>
      <c r="K47" s="36"/>
      <c r="L47" s="39"/>
    </row>
    <row r="48" spans="2:12" s="1" customFormat="1" ht="6.95" customHeight="1">
      <c r="B48" s="35"/>
      <c r="C48" s="36"/>
      <c r="D48" s="36"/>
      <c r="E48" s="36"/>
      <c r="F48" s="36"/>
      <c r="G48" s="36"/>
      <c r="H48" s="36"/>
      <c r="I48" s="117"/>
      <c r="J48" s="36"/>
      <c r="K48" s="36"/>
      <c r="L48" s="39"/>
    </row>
    <row r="49" spans="2:12" s="1" customFormat="1" ht="12" customHeight="1">
      <c r="B49" s="35"/>
      <c r="C49" s="30" t="s">
        <v>16</v>
      </c>
      <c r="D49" s="36"/>
      <c r="E49" s="36"/>
      <c r="F49" s="36"/>
      <c r="G49" s="36"/>
      <c r="H49" s="36"/>
      <c r="I49" s="117"/>
      <c r="J49" s="36"/>
      <c r="K49" s="36"/>
      <c r="L49" s="39"/>
    </row>
    <row r="50" spans="2:12" s="1" customFormat="1" ht="16.5" customHeight="1">
      <c r="B50" s="35"/>
      <c r="C50" s="36"/>
      <c r="D50" s="36"/>
      <c r="E50" s="390" t="str">
        <f>E7</f>
        <v>Aula UPOL FTK,Tř.Míru 117,Olomouc</v>
      </c>
      <c r="F50" s="391"/>
      <c r="G50" s="391"/>
      <c r="H50" s="391"/>
      <c r="I50" s="117"/>
      <c r="J50" s="36"/>
      <c r="K50" s="36"/>
      <c r="L50" s="39"/>
    </row>
    <row r="51" spans="2:12" ht="12" customHeight="1">
      <c r="B51" s="22"/>
      <c r="C51" s="30" t="s">
        <v>124</v>
      </c>
      <c r="D51" s="23"/>
      <c r="E51" s="23"/>
      <c r="F51" s="23"/>
      <c r="G51" s="23"/>
      <c r="H51" s="23"/>
      <c r="J51" s="23"/>
      <c r="K51" s="23"/>
      <c r="L51" s="21"/>
    </row>
    <row r="52" spans="2:12" s="1" customFormat="1" ht="16.5" customHeight="1">
      <c r="B52" s="35"/>
      <c r="C52" s="36"/>
      <c r="D52" s="36"/>
      <c r="E52" s="390" t="s">
        <v>125</v>
      </c>
      <c r="F52" s="393"/>
      <c r="G52" s="393"/>
      <c r="H52" s="393"/>
      <c r="I52" s="117"/>
      <c r="J52" s="36"/>
      <c r="K52" s="36"/>
      <c r="L52" s="39"/>
    </row>
    <row r="53" spans="2:12" s="1" customFormat="1" ht="12" customHeight="1">
      <c r="B53" s="35"/>
      <c r="C53" s="30" t="s">
        <v>126</v>
      </c>
      <c r="D53" s="36"/>
      <c r="E53" s="36"/>
      <c r="F53" s="36"/>
      <c r="G53" s="36"/>
      <c r="H53" s="36"/>
      <c r="I53" s="117"/>
      <c r="J53" s="36"/>
      <c r="K53" s="36"/>
      <c r="L53" s="39"/>
    </row>
    <row r="54" spans="2:12" s="1" customFormat="1" ht="16.5" customHeight="1">
      <c r="B54" s="35"/>
      <c r="C54" s="36"/>
      <c r="D54" s="36"/>
      <c r="E54" s="369" t="str">
        <f>E11</f>
        <v>2019/07-1-5-1 - D.1.5.1-Interiér zabudovaný</v>
      </c>
      <c r="F54" s="393"/>
      <c r="G54" s="393"/>
      <c r="H54" s="393"/>
      <c r="I54" s="117"/>
      <c r="J54" s="36"/>
      <c r="K54" s="36"/>
      <c r="L54" s="39"/>
    </row>
    <row r="55" spans="2:12" s="1" customFormat="1" ht="6.95" customHeight="1">
      <c r="B55" s="35"/>
      <c r="C55" s="36"/>
      <c r="D55" s="36"/>
      <c r="E55" s="36"/>
      <c r="F55" s="36"/>
      <c r="G55" s="36"/>
      <c r="H55" s="36"/>
      <c r="I55" s="117"/>
      <c r="J55" s="36"/>
      <c r="K55" s="36"/>
      <c r="L55" s="39"/>
    </row>
    <row r="56" spans="2:12" s="1" customFormat="1" ht="12" customHeight="1">
      <c r="B56" s="35"/>
      <c r="C56" s="30" t="s">
        <v>22</v>
      </c>
      <c r="D56" s="36"/>
      <c r="E56" s="36"/>
      <c r="F56" s="28" t="str">
        <f>F14</f>
        <v xml:space="preserve"> </v>
      </c>
      <c r="G56" s="36"/>
      <c r="H56" s="36"/>
      <c r="I56" s="118" t="s">
        <v>24</v>
      </c>
      <c r="J56" s="59" t="str">
        <f>IF(J14="","",J14)</f>
        <v>1. 4. 2019</v>
      </c>
      <c r="K56" s="36"/>
      <c r="L56" s="39"/>
    </row>
    <row r="57" spans="2:12" s="1" customFormat="1" ht="6.95" customHeight="1">
      <c r="B57" s="35"/>
      <c r="C57" s="36"/>
      <c r="D57" s="36"/>
      <c r="E57" s="36"/>
      <c r="F57" s="36"/>
      <c r="G57" s="36"/>
      <c r="H57" s="36"/>
      <c r="I57" s="117"/>
      <c r="J57" s="36"/>
      <c r="K57" s="36"/>
      <c r="L57" s="39"/>
    </row>
    <row r="58" spans="2:12" s="1" customFormat="1" ht="43.15" customHeight="1">
      <c r="B58" s="35"/>
      <c r="C58" s="30" t="s">
        <v>26</v>
      </c>
      <c r="D58" s="36"/>
      <c r="E58" s="36"/>
      <c r="F58" s="28" t="str">
        <f>E17</f>
        <v>UPOL</v>
      </c>
      <c r="G58" s="36"/>
      <c r="H58" s="36"/>
      <c r="I58" s="118" t="s">
        <v>32</v>
      </c>
      <c r="J58" s="33" t="str">
        <f>E23</f>
        <v>HEXAPLAN INTERNATIONAL spol. s r.o.</v>
      </c>
      <c r="K58" s="36"/>
      <c r="L58" s="39"/>
    </row>
    <row r="59" spans="2:12" s="1" customFormat="1" ht="15.2" customHeight="1">
      <c r="B59" s="35"/>
      <c r="C59" s="30" t="s">
        <v>30</v>
      </c>
      <c r="D59" s="36"/>
      <c r="E59" s="36"/>
      <c r="F59" s="28" t="str">
        <f>IF(E20="","",E20)</f>
        <v>Vyplň údaj</v>
      </c>
      <c r="G59" s="36"/>
      <c r="H59" s="36"/>
      <c r="I59" s="118" t="s">
        <v>35</v>
      </c>
      <c r="J59" s="33" t="str">
        <f>E26</f>
        <v>Ing.arch.J.Pálka</v>
      </c>
      <c r="K59" s="36"/>
      <c r="L59" s="39"/>
    </row>
    <row r="60" spans="2:12" s="1" customFormat="1" ht="10.35" customHeight="1">
      <c r="B60" s="35"/>
      <c r="C60" s="36"/>
      <c r="D60" s="36"/>
      <c r="E60" s="36"/>
      <c r="F60" s="36"/>
      <c r="G60" s="36"/>
      <c r="H60" s="36"/>
      <c r="I60" s="117"/>
      <c r="J60" s="36"/>
      <c r="K60" s="36"/>
      <c r="L60" s="39"/>
    </row>
    <row r="61" spans="2:12" s="1" customFormat="1" ht="29.25" customHeight="1">
      <c r="B61" s="35"/>
      <c r="C61" s="143" t="s">
        <v>132</v>
      </c>
      <c r="D61" s="144"/>
      <c r="E61" s="144"/>
      <c r="F61" s="144"/>
      <c r="G61" s="144"/>
      <c r="H61" s="144"/>
      <c r="I61" s="145"/>
      <c r="J61" s="146" t="s">
        <v>133</v>
      </c>
      <c r="K61" s="144"/>
      <c r="L61" s="39"/>
    </row>
    <row r="62" spans="2:12" s="1" customFormat="1" ht="10.35" customHeight="1">
      <c r="B62" s="35"/>
      <c r="C62" s="36"/>
      <c r="D62" s="36"/>
      <c r="E62" s="36"/>
      <c r="F62" s="36"/>
      <c r="G62" s="36"/>
      <c r="H62" s="36"/>
      <c r="I62" s="117"/>
      <c r="J62" s="36"/>
      <c r="K62" s="36"/>
      <c r="L62" s="39"/>
    </row>
    <row r="63" spans="2:47" s="1" customFormat="1" ht="22.9" customHeight="1">
      <c r="B63" s="35"/>
      <c r="C63" s="147" t="s">
        <v>71</v>
      </c>
      <c r="D63" s="36"/>
      <c r="E63" s="36"/>
      <c r="F63" s="36"/>
      <c r="G63" s="36"/>
      <c r="H63" s="36"/>
      <c r="I63" s="117"/>
      <c r="J63" s="77">
        <f>J88</f>
        <v>0</v>
      </c>
      <c r="K63" s="36"/>
      <c r="L63" s="39"/>
      <c r="AU63" s="18" t="s">
        <v>134</v>
      </c>
    </row>
    <row r="64" spans="2:12" s="8" customFormat="1" ht="24.95" customHeight="1">
      <c r="B64" s="148"/>
      <c r="C64" s="149"/>
      <c r="D64" s="150" t="s">
        <v>1720</v>
      </c>
      <c r="E64" s="151"/>
      <c r="F64" s="151"/>
      <c r="G64" s="151"/>
      <c r="H64" s="151"/>
      <c r="I64" s="152"/>
      <c r="J64" s="153">
        <f>J89</f>
        <v>0</v>
      </c>
      <c r="K64" s="149"/>
      <c r="L64" s="154"/>
    </row>
    <row r="65" spans="2:12" s="9" customFormat="1" ht="19.9" customHeight="1">
      <c r="B65" s="155"/>
      <c r="C65" s="96"/>
      <c r="D65" s="156" t="s">
        <v>1721</v>
      </c>
      <c r="E65" s="157"/>
      <c r="F65" s="157"/>
      <c r="G65" s="157"/>
      <c r="H65" s="157"/>
      <c r="I65" s="158"/>
      <c r="J65" s="159">
        <f>J90</f>
        <v>0</v>
      </c>
      <c r="K65" s="96"/>
      <c r="L65" s="160"/>
    </row>
    <row r="66" spans="2:12" s="9" customFormat="1" ht="19.9" customHeight="1">
      <c r="B66" s="155"/>
      <c r="C66" s="96"/>
      <c r="D66" s="156" t="s">
        <v>1722</v>
      </c>
      <c r="E66" s="157"/>
      <c r="F66" s="157"/>
      <c r="G66" s="157"/>
      <c r="H66" s="157"/>
      <c r="I66" s="158"/>
      <c r="J66" s="159">
        <f>J96</f>
        <v>0</v>
      </c>
      <c r="K66" s="96"/>
      <c r="L66" s="160"/>
    </row>
    <row r="67" spans="2:12" s="1" customFormat="1" ht="21.75" customHeight="1">
      <c r="B67" s="35"/>
      <c r="C67" s="36"/>
      <c r="D67" s="36"/>
      <c r="E67" s="36"/>
      <c r="F67" s="36"/>
      <c r="G67" s="36"/>
      <c r="H67" s="36"/>
      <c r="I67" s="117"/>
      <c r="J67" s="36"/>
      <c r="K67" s="36"/>
      <c r="L67" s="39"/>
    </row>
    <row r="68" spans="2:12" s="1" customFormat="1" ht="6.95" customHeight="1">
      <c r="B68" s="47"/>
      <c r="C68" s="48"/>
      <c r="D68" s="48"/>
      <c r="E68" s="48"/>
      <c r="F68" s="48"/>
      <c r="G68" s="48"/>
      <c r="H68" s="48"/>
      <c r="I68" s="139"/>
      <c r="J68" s="48"/>
      <c r="K68" s="48"/>
      <c r="L68" s="39"/>
    </row>
    <row r="72" spans="2:12" s="1" customFormat="1" ht="6.95" customHeight="1">
      <c r="B72" s="49"/>
      <c r="C72" s="50"/>
      <c r="D72" s="50"/>
      <c r="E72" s="50"/>
      <c r="F72" s="50"/>
      <c r="G72" s="50"/>
      <c r="H72" s="50"/>
      <c r="I72" s="142"/>
      <c r="J72" s="50"/>
      <c r="K72" s="50"/>
      <c r="L72" s="39"/>
    </row>
    <row r="73" spans="2:12" s="1" customFormat="1" ht="24.95" customHeight="1">
      <c r="B73" s="35"/>
      <c r="C73" s="24" t="s">
        <v>153</v>
      </c>
      <c r="D73" s="36"/>
      <c r="E73" s="36"/>
      <c r="F73" s="36"/>
      <c r="G73" s="36"/>
      <c r="H73" s="36"/>
      <c r="I73" s="117"/>
      <c r="J73" s="36"/>
      <c r="K73" s="36"/>
      <c r="L73" s="39"/>
    </row>
    <row r="74" spans="2:12" s="1" customFormat="1" ht="6.95" customHeight="1">
      <c r="B74" s="35"/>
      <c r="C74" s="36"/>
      <c r="D74" s="36"/>
      <c r="E74" s="36"/>
      <c r="F74" s="36"/>
      <c r="G74" s="36"/>
      <c r="H74" s="36"/>
      <c r="I74" s="117"/>
      <c r="J74" s="36"/>
      <c r="K74" s="36"/>
      <c r="L74" s="39"/>
    </row>
    <row r="75" spans="2:12" s="1" customFormat="1" ht="12" customHeight="1">
      <c r="B75" s="35"/>
      <c r="C75" s="30" t="s">
        <v>16</v>
      </c>
      <c r="D75" s="36"/>
      <c r="E75" s="36"/>
      <c r="F75" s="36"/>
      <c r="G75" s="36"/>
      <c r="H75" s="36"/>
      <c r="I75" s="117"/>
      <c r="J75" s="36"/>
      <c r="K75" s="36"/>
      <c r="L75" s="39"/>
    </row>
    <row r="76" spans="2:12" s="1" customFormat="1" ht="16.5" customHeight="1">
      <c r="B76" s="35"/>
      <c r="C76" s="36"/>
      <c r="D76" s="36"/>
      <c r="E76" s="390" t="str">
        <f>E7</f>
        <v>Aula UPOL FTK,Tř.Míru 117,Olomouc</v>
      </c>
      <c r="F76" s="391"/>
      <c r="G76" s="391"/>
      <c r="H76" s="391"/>
      <c r="I76" s="117"/>
      <c r="J76" s="36"/>
      <c r="K76" s="36"/>
      <c r="L76" s="39"/>
    </row>
    <row r="77" spans="2:12" ht="12" customHeight="1">
      <c r="B77" s="22"/>
      <c r="C77" s="30" t="s">
        <v>124</v>
      </c>
      <c r="D77" s="23"/>
      <c r="E77" s="23"/>
      <c r="F77" s="23"/>
      <c r="G77" s="23"/>
      <c r="H77" s="23"/>
      <c r="J77" s="23"/>
      <c r="K77" s="23"/>
      <c r="L77" s="21"/>
    </row>
    <row r="78" spans="2:12" s="1" customFormat="1" ht="16.5" customHeight="1">
      <c r="B78" s="35"/>
      <c r="C78" s="36"/>
      <c r="D78" s="36"/>
      <c r="E78" s="390" t="s">
        <v>125</v>
      </c>
      <c r="F78" s="393"/>
      <c r="G78" s="393"/>
      <c r="H78" s="393"/>
      <c r="I78" s="117"/>
      <c r="J78" s="36"/>
      <c r="K78" s="36"/>
      <c r="L78" s="39"/>
    </row>
    <row r="79" spans="2:12" s="1" customFormat="1" ht="12" customHeight="1">
      <c r="B79" s="35"/>
      <c r="C79" s="30" t="s">
        <v>126</v>
      </c>
      <c r="D79" s="36"/>
      <c r="E79" s="36"/>
      <c r="F79" s="36"/>
      <c r="G79" s="36"/>
      <c r="H79" s="36"/>
      <c r="I79" s="117"/>
      <c r="J79" s="36"/>
      <c r="K79" s="36"/>
      <c r="L79" s="39"/>
    </row>
    <row r="80" spans="2:12" s="1" customFormat="1" ht="16.5" customHeight="1">
      <c r="B80" s="35"/>
      <c r="C80" s="36"/>
      <c r="D80" s="36"/>
      <c r="E80" s="369" t="str">
        <f>E11</f>
        <v>2019/07-1-5-1 - D.1.5.1-Interiér zabudovaný</v>
      </c>
      <c r="F80" s="393"/>
      <c r="G80" s="393"/>
      <c r="H80" s="393"/>
      <c r="I80" s="117"/>
      <c r="J80" s="36"/>
      <c r="K80" s="36"/>
      <c r="L80" s="39"/>
    </row>
    <row r="81" spans="2:12" s="1" customFormat="1" ht="6.95" customHeight="1">
      <c r="B81" s="35"/>
      <c r="C81" s="36"/>
      <c r="D81" s="36"/>
      <c r="E81" s="36"/>
      <c r="F81" s="36"/>
      <c r="G81" s="36"/>
      <c r="H81" s="36"/>
      <c r="I81" s="117"/>
      <c r="J81" s="36"/>
      <c r="K81" s="36"/>
      <c r="L81" s="39"/>
    </row>
    <row r="82" spans="2:12" s="1" customFormat="1" ht="12" customHeight="1">
      <c r="B82" s="35"/>
      <c r="C82" s="30" t="s">
        <v>22</v>
      </c>
      <c r="D82" s="36"/>
      <c r="E82" s="36"/>
      <c r="F82" s="28" t="str">
        <f>F14</f>
        <v xml:space="preserve"> </v>
      </c>
      <c r="G82" s="36"/>
      <c r="H82" s="36"/>
      <c r="I82" s="118" t="s">
        <v>24</v>
      </c>
      <c r="J82" s="59" t="str">
        <f>IF(J14="","",J14)</f>
        <v>1. 4. 2019</v>
      </c>
      <c r="K82" s="36"/>
      <c r="L82" s="39"/>
    </row>
    <row r="83" spans="2:12" s="1" customFormat="1" ht="6.95" customHeight="1">
      <c r="B83" s="35"/>
      <c r="C83" s="36"/>
      <c r="D83" s="36"/>
      <c r="E83" s="36"/>
      <c r="F83" s="36"/>
      <c r="G83" s="36"/>
      <c r="H83" s="36"/>
      <c r="I83" s="117"/>
      <c r="J83" s="36"/>
      <c r="K83" s="36"/>
      <c r="L83" s="39"/>
    </row>
    <row r="84" spans="2:12" s="1" customFormat="1" ht="43.15" customHeight="1">
      <c r="B84" s="35"/>
      <c r="C84" s="30" t="s">
        <v>26</v>
      </c>
      <c r="D84" s="36"/>
      <c r="E84" s="36"/>
      <c r="F84" s="28" t="str">
        <f>E17</f>
        <v>UPOL</v>
      </c>
      <c r="G84" s="36"/>
      <c r="H84" s="36"/>
      <c r="I84" s="118" t="s">
        <v>32</v>
      </c>
      <c r="J84" s="33" t="str">
        <f>E23</f>
        <v>HEXAPLAN INTERNATIONAL spol. s r.o.</v>
      </c>
      <c r="K84" s="36"/>
      <c r="L84" s="39"/>
    </row>
    <row r="85" spans="2:12" s="1" customFormat="1" ht="15.2" customHeight="1">
      <c r="B85" s="35"/>
      <c r="C85" s="30" t="s">
        <v>30</v>
      </c>
      <c r="D85" s="36"/>
      <c r="E85" s="36"/>
      <c r="F85" s="28" t="str">
        <f>IF(E20="","",E20)</f>
        <v>Vyplň údaj</v>
      </c>
      <c r="G85" s="36"/>
      <c r="H85" s="36"/>
      <c r="I85" s="118" t="s">
        <v>35</v>
      </c>
      <c r="J85" s="33" t="str">
        <f>E26</f>
        <v>Ing.arch.J.Pálka</v>
      </c>
      <c r="K85" s="36"/>
      <c r="L85" s="39"/>
    </row>
    <row r="86" spans="2:12" s="1" customFormat="1" ht="10.35" customHeight="1">
      <c r="B86" s="35"/>
      <c r="C86" s="36"/>
      <c r="D86" s="36"/>
      <c r="E86" s="36"/>
      <c r="F86" s="36"/>
      <c r="G86" s="36"/>
      <c r="H86" s="36"/>
      <c r="I86" s="117"/>
      <c r="J86" s="36"/>
      <c r="K86" s="36"/>
      <c r="L86" s="39"/>
    </row>
    <row r="87" spans="2:20" s="10" customFormat="1" ht="29.25" customHeight="1">
      <c r="B87" s="161"/>
      <c r="C87" s="162" t="s">
        <v>154</v>
      </c>
      <c r="D87" s="163" t="s">
        <v>58</v>
      </c>
      <c r="E87" s="163" t="s">
        <v>54</v>
      </c>
      <c r="F87" s="163" t="s">
        <v>55</v>
      </c>
      <c r="G87" s="163" t="s">
        <v>155</v>
      </c>
      <c r="H87" s="163" t="s">
        <v>156</v>
      </c>
      <c r="I87" s="164" t="s">
        <v>157</v>
      </c>
      <c r="J87" s="163" t="s">
        <v>133</v>
      </c>
      <c r="K87" s="165" t="s">
        <v>158</v>
      </c>
      <c r="L87" s="166"/>
      <c r="M87" s="68" t="s">
        <v>21</v>
      </c>
      <c r="N87" s="69" t="s">
        <v>43</v>
      </c>
      <c r="O87" s="69" t="s">
        <v>159</v>
      </c>
      <c r="P87" s="69" t="s">
        <v>160</v>
      </c>
      <c r="Q87" s="69" t="s">
        <v>161</v>
      </c>
      <c r="R87" s="69" t="s">
        <v>162</v>
      </c>
      <c r="S87" s="69" t="s">
        <v>163</v>
      </c>
      <c r="T87" s="70" t="s">
        <v>164</v>
      </c>
    </row>
    <row r="88" spans="2:63" s="1" customFormat="1" ht="22.9" customHeight="1">
      <c r="B88" s="35"/>
      <c r="C88" s="75" t="s">
        <v>165</v>
      </c>
      <c r="D88" s="36"/>
      <c r="E88" s="36"/>
      <c r="F88" s="36"/>
      <c r="G88" s="36"/>
      <c r="H88" s="36"/>
      <c r="I88" s="117"/>
      <c r="J88" s="167">
        <f>BK88</f>
        <v>0</v>
      </c>
      <c r="K88" s="36"/>
      <c r="L88" s="39"/>
      <c r="M88" s="71"/>
      <c r="N88" s="72"/>
      <c r="O88" s="72"/>
      <c r="P88" s="168">
        <f>P89</f>
        <v>0</v>
      </c>
      <c r="Q88" s="72"/>
      <c r="R88" s="168">
        <f>R89</f>
        <v>0</v>
      </c>
      <c r="S88" s="72"/>
      <c r="T88" s="169">
        <f>T89</f>
        <v>0</v>
      </c>
      <c r="AT88" s="18" t="s">
        <v>72</v>
      </c>
      <c r="AU88" s="18" t="s">
        <v>134</v>
      </c>
      <c r="BK88" s="170">
        <f>BK89</f>
        <v>0</v>
      </c>
    </row>
    <row r="89" spans="2:63" s="11" customFormat="1" ht="25.9" customHeight="1">
      <c r="B89" s="171"/>
      <c r="C89" s="172"/>
      <c r="D89" s="173" t="s">
        <v>72</v>
      </c>
      <c r="E89" s="174" t="s">
        <v>1053</v>
      </c>
      <c r="F89" s="174" t="s">
        <v>1723</v>
      </c>
      <c r="G89" s="172"/>
      <c r="H89" s="172"/>
      <c r="I89" s="175"/>
      <c r="J89" s="176">
        <f>BK89</f>
        <v>0</v>
      </c>
      <c r="K89" s="172"/>
      <c r="L89" s="177"/>
      <c r="M89" s="178"/>
      <c r="N89" s="179"/>
      <c r="O89" s="179"/>
      <c r="P89" s="180">
        <f>P90+P96</f>
        <v>0</v>
      </c>
      <c r="Q89" s="179"/>
      <c r="R89" s="180">
        <f>R90+R96</f>
        <v>0</v>
      </c>
      <c r="S89" s="179"/>
      <c r="T89" s="181">
        <f>T90+T96</f>
        <v>0</v>
      </c>
      <c r="AR89" s="182" t="s">
        <v>81</v>
      </c>
      <c r="AT89" s="183" t="s">
        <v>72</v>
      </c>
      <c r="AU89" s="183" t="s">
        <v>73</v>
      </c>
      <c r="AY89" s="182" t="s">
        <v>168</v>
      </c>
      <c r="BK89" s="184">
        <f>BK90+BK96</f>
        <v>0</v>
      </c>
    </row>
    <row r="90" spans="2:63" s="11" customFormat="1" ht="22.9" customHeight="1">
      <c r="B90" s="171"/>
      <c r="C90" s="172"/>
      <c r="D90" s="173" t="s">
        <v>72</v>
      </c>
      <c r="E90" s="185" t="s">
        <v>115</v>
      </c>
      <c r="F90" s="185" t="s">
        <v>1724</v>
      </c>
      <c r="G90" s="172"/>
      <c r="H90" s="172"/>
      <c r="I90" s="175"/>
      <c r="J90" s="186">
        <f>BK90</f>
        <v>0</v>
      </c>
      <c r="K90" s="172"/>
      <c r="L90" s="177"/>
      <c r="M90" s="178"/>
      <c r="N90" s="179"/>
      <c r="O90" s="179"/>
      <c r="P90" s="180">
        <f>SUM(P91:P95)</f>
        <v>0</v>
      </c>
      <c r="Q90" s="179"/>
      <c r="R90" s="180">
        <f>SUM(R91:R95)</f>
        <v>0</v>
      </c>
      <c r="S90" s="179"/>
      <c r="T90" s="181">
        <f>SUM(T91:T95)</f>
        <v>0</v>
      </c>
      <c r="AR90" s="182" t="s">
        <v>81</v>
      </c>
      <c r="AT90" s="183" t="s">
        <v>72</v>
      </c>
      <c r="AU90" s="183" t="s">
        <v>79</v>
      </c>
      <c r="AY90" s="182" t="s">
        <v>168</v>
      </c>
      <c r="BK90" s="184">
        <f>SUM(BK91:BK95)</f>
        <v>0</v>
      </c>
    </row>
    <row r="91" spans="2:65" s="1" customFormat="1" ht="16.5" customHeight="1">
      <c r="B91" s="35"/>
      <c r="C91" s="187" t="s">
        <v>79</v>
      </c>
      <c r="D91" s="187" t="s">
        <v>170</v>
      </c>
      <c r="E91" s="188" t="s">
        <v>1725</v>
      </c>
      <c r="F91" s="189" t="s">
        <v>1726</v>
      </c>
      <c r="G91" s="190" t="s">
        <v>575</v>
      </c>
      <c r="H91" s="191">
        <v>1</v>
      </c>
      <c r="I91" s="192"/>
      <c r="J91" s="193">
        <f>ROUND(I91*H91,2)</f>
        <v>0</v>
      </c>
      <c r="K91" s="189" t="s">
        <v>21</v>
      </c>
      <c r="L91" s="39"/>
      <c r="M91" s="194" t="s">
        <v>21</v>
      </c>
      <c r="N91" s="195" t="s">
        <v>44</v>
      </c>
      <c r="O91" s="64"/>
      <c r="P91" s="196">
        <f>O91*H91</f>
        <v>0</v>
      </c>
      <c r="Q91" s="196">
        <v>0</v>
      </c>
      <c r="R91" s="196">
        <f>Q91*H91</f>
        <v>0</v>
      </c>
      <c r="S91" s="196">
        <v>0</v>
      </c>
      <c r="T91" s="197">
        <f>S91*H91</f>
        <v>0</v>
      </c>
      <c r="AR91" s="198" t="s">
        <v>263</v>
      </c>
      <c r="AT91" s="198" t="s">
        <v>170</v>
      </c>
      <c r="AU91" s="198" t="s">
        <v>81</v>
      </c>
      <c r="AY91" s="18" t="s">
        <v>168</v>
      </c>
      <c r="BE91" s="199">
        <f>IF(N91="základní",J91,0)</f>
        <v>0</v>
      </c>
      <c r="BF91" s="199">
        <f>IF(N91="snížená",J91,0)</f>
        <v>0</v>
      </c>
      <c r="BG91" s="199">
        <f>IF(N91="zákl. přenesená",J91,0)</f>
        <v>0</v>
      </c>
      <c r="BH91" s="199">
        <f>IF(N91="sníž. přenesená",J91,0)</f>
        <v>0</v>
      </c>
      <c r="BI91" s="199">
        <f>IF(N91="nulová",J91,0)</f>
        <v>0</v>
      </c>
      <c r="BJ91" s="18" t="s">
        <v>79</v>
      </c>
      <c r="BK91" s="199">
        <f>ROUND(I91*H91,2)</f>
        <v>0</v>
      </c>
      <c r="BL91" s="18" t="s">
        <v>263</v>
      </c>
      <c r="BM91" s="198" t="s">
        <v>81</v>
      </c>
    </row>
    <row r="92" spans="2:47" s="1" customFormat="1" ht="68.25">
      <c r="B92" s="35"/>
      <c r="C92" s="36"/>
      <c r="D92" s="200" t="s">
        <v>309</v>
      </c>
      <c r="E92" s="36"/>
      <c r="F92" s="201" t="s">
        <v>1727</v>
      </c>
      <c r="G92" s="36"/>
      <c r="H92" s="36"/>
      <c r="I92" s="117"/>
      <c r="J92" s="36"/>
      <c r="K92" s="36"/>
      <c r="L92" s="39"/>
      <c r="M92" s="202"/>
      <c r="N92" s="64"/>
      <c r="O92" s="64"/>
      <c r="P92" s="64"/>
      <c r="Q92" s="64"/>
      <c r="R92" s="64"/>
      <c r="S92" s="64"/>
      <c r="T92" s="65"/>
      <c r="AT92" s="18" t="s">
        <v>309</v>
      </c>
      <c r="AU92" s="18" t="s">
        <v>81</v>
      </c>
    </row>
    <row r="93" spans="2:65" s="1" customFormat="1" ht="16.5" customHeight="1">
      <c r="B93" s="35"/>
      <c r="C93" s="187" t="s">
        <v>81</v>
      </c>
      <c r="D93" s="187" t="s">
        <v>170</v>
      </c>
      <c r="E93" s="188" t="s">
        <v>1728</v>
      </c>
      <c r="F93" s="189" t="s">
        <v>1729</v>
      </c>
      <c r="G93" s="190" t="s">
        <v>117</v>
      </c>
      <c r="H93" s="191">
        <v>9.25</v>
      </c>
      <c r="I93" s="192"/>
      <c r="J93" s="193">
        <f>ROUND(I93*H93,2)</f>
        <v>0</v>
      </c>
      <c r="K93" s="189" t="s">
        <v>21</v>
      </c>
      <c r="L93" s="39"/>
      <c r="M93" s="194" t="s">
        <v>21</v>
      </c>
      <c r="N93" s="195" t="s">
        <v>44</v>
      </c>
      <c r="O93" s="64"/>
      <c r="P93" s="196">
        <f>O93*H93</f>
        <v>0</v>
      </c>
      <c r="Q93" s="196">
        <v>0</v>
      </c>
      <c r="R93" s="196">
        <f>Q93*H93</f>
        <v>0</v>
      </c>
      <c r="S93" s="196">
        <v>0</v>
      </c>
      <c r="T93" s="197">
        <f>S93*H93</f>
        <v>0</v>
      </c>
      <c r="AR93" s="198" t="s">
        <v>263</v>
      </c>
      <c r="AT93" s="198" t="s">
        <v>170</v>
      </c>
      <c r="AU93" s="198" t="s">
        <v>81</v>
      </c>
      <c r="AY93" s="18" t="s">
        <v>168</v>
      </c>
      <c r="BE93" s="199">
        <f>IF(N93="základní",J93,0)</f>
        <v>0</v>
      </c>
      <c r="BF93" s="199">
        <f>IF(N93="snížená",J93,0)</f>
        <v>0</v>
      </c>
      <c r="BG93" s="199">
        <f>IF(N93="zákl. přenesená",J93,0)</f>
        <v>0</v>
      </c>
      <c r="BH93" s="199">
        <f>IF(N93="sníž. přenesená",J93,0)</f>
        <v>0</v>
      </c>
      <c r="BI93" s="199">
        <f>IF(N93="nulová",J93,0)</f>
        <v>0</v>
      </c>
      <c r="BJ93" s="18" t="s">
        <v>79</v>
      </c>
      <c r="BK93" s="199">
        <f>ROUND(I93*H93,2)</f>
        <v>0</v>
      </c>
      <c r="BL93" s="18" t="s">
        <v>263</v>
      </c>
      <c r="BM93" s="198" t="s">
        <v>175</v>
      </c>
    </row>
    <row r="94" spans="2:47" s="1" customFormat="1" ht="39">
      <c r="B94" s="35"/>
      <c r="C94" s="36"/>
      <c r="D94" s="200" t="s">
        <v>309</v>
      </c>
      <c r="E94" s="36"/>
      <c r="F94" s="201" t="s">
        <v>1730</v>
      </c>
      <c r="G94" s="36"/>
      <c r="H94" s="36"/>
      <c r="I94" s="117"/>
      <c r="J94" s="36"/>
      <c r="K94" s="36"/>
      <c r="L94" s="39"/>
      <c r="M94" s="202"/>
      <c r="N94" s="64"/>
      <c r="O94" s="64"/>
      <c r="P94" s="64"/>
      <c r="Q94" s="64"/>
      <c r="R94" s="64"/>
      <c r="S94" s="64"/>
      <c r="T94" s="65"/>
      <c r="AT94" s="18" t="s">
        <v>309</v>
      </c>
      <c r="AU94" s="18" t="s">
        <v>81</v>
      </c>
    </row>
    <row r="95" spans="2:65" s="1" customFormat="1" ht="16.5" customHeight="1">
      <c r="B95" s="35"/>
      <c r="C95" s="187" t="s">
        <v>89</v>
      </c>
      <c r="D95" s="187" t="s">
        <v>170</v>
      </c>
      <c r="E95" s="188" t="s">
        <v>1731</v>
      </c>
      <c r="F95" s="189" t="s">
        <v>1450</v>
      </c>
      <c r="G95" s="190" t="s">
        <v>307</v>
      </c>
      <c r="H95" s="191">
        <v>1</v>
      </c>
      <c r="I95" s="192"/>
      <c r="J95" s="193">
        <f>ROUND(I95*H95,2)</f>
        <v>0</v>
      </c>
      <c r="K95" s="189" t="s">
        <v>21</v>
      </c>
      <c r="L95" s="39"/>
      <c r="M95" s="194" t="s">
        <v>21</v>
      </c>
      <c r="N95" s="195" t="s">
        <v>44</v>
      </c>
      <c r="O95" s="64"/>
      <c r="P95" s="196">
        <f>O95*H95</f>
        <v>0</v>
      </c>
      <c r="Q95" s="196">
        <v>0</v>
      </c>
      <c r="R95" s="196">
        <f>Q95*H95</f>
        <v>0</v>
      </c>
      <c r="S95" s="196">
        <v>0</v>
      </c>
      <c r="T95" s="197">
        <f>S95*H95</f>
        <v>0</v>
      </c>
      <c r="AR95" s="198" t="s">
        <v>263</v>
      </c>
      <c r="AT95" s="198" t="s">
        <v>170</v>
      </c>
      <c r="AU95" s="198" t="s">
        <v>81</v>
      </c>
      <c r="AY95" s="18" t="s">
        <v>168</v>
      </c>
      <c r="BE95" s="199">
        <f>IF(N95="základní",J95,0)</f>
        <v>0</v>
      </c>
      <c r="BF95" s="199">
        <f>IF(N95="snížená",J95,0)</f>
        <v>0</v>
      </c>
      <c r="BG95" s="199">
        <f>IF(N95="zákl. přenesená",J95,0)</f>
        <v>0</v>
      </c>
      <c r="BH95" s="199">
        <f>IF(N95="sníž. přenesená",J95,0)</f>
        <v>0</v>
      </c>
      <c r="BI95" s="199">
        <f>IF(N95="nulová",J95,0)</f>
        <v>0</v>
      </c>
      <c r="BJ95" s="18" t="s">
        <v>79</v>
      </c>
      <c r="BK95" s="199">
        <f>ROUND(I95*H95,2)</f>
        <v>0</v>
      </c>
      <c r="BL95" s="18" t="s">
        <v>263</v>
      </c>
      <c r="BM95" s="198" t="s">
        <v>1732</v>
      </c>
    </row>
    <row r="96" spans="2:63" s="11" customFormat="1" ht="22.9" customHeight="1">
      <c r="B96" s="171"/>
      <c r="C96" s="172"/>
      <c r="D96" s="173" t="s">
        <v>72</v>
      </c>
      <c r="E96" s="185" t="s">
        <v>1280</v>
      </c>
      <c r="F96" s="185" t="s">
        <v>1733</v>
      </c>
      <c r="G96" s="172"/>
      <c r="H96" s="172"/>
      <c r="I96" s="175"/>
      <c r="J96" s="186">
        <f>BK96</f>
        <v>0</v>
      </c>
      <c r="K96" s="172"/>
      <c r="L96" s="177"/>
      <c r="M96" s="178"/>
      <c r="N96" s="179"/>
      <c r="O96" s="179"/>
      <c r="P96" s="180">
        <f>SUM(P97:P121)</f>
        <v>0</v>
      </c>
      <c r="Q96" s="179"/>
      <c r="R96" s="180">
        <f>SUM(R97:R121)</f>
        <v>0</v>
      </c>
      <c r="S96" s="179"/>
      <c r="T96" s="181">
        <f>SUM(T97:T121)</f>
        <v>0</v>
      </c>
      <c r="AR96" s="182" t="s">
        <v>81</v>
      </c>
      <c r="AT96" s="183" t="s">
        <v>72</v>
      </c>
      <c r="AU96" s="183" t="s">
        <v>79</v>
      </c>
      <c r="AY96" s="182" t="s">
        <v>168</v>
      </c>
      <c r="BK96" s="184">
        <f>SUM(BK97:BK121)</f>
        <v>0</v>
      </c>
    </row>
    <row r="97" spans="2:65" s="1" customFormat="1" ht="16.5" customHeight="1">
      <c r="B97" s="35"/>
      <c r="C97" s="187" t="s">
        <v>175</v>
      </c>
      <c r="D97" s="187" t="s">
        <v>170</v>
      </c>
      <c r="E97" s="188" t="s">
        <v>1734</v>
      </c>
      <c r="F97" s="189" t="s">
        <v>1735</v>
      </c>
      <c r="G97" s="190" t="s">
        <v>307</v>
      </c>
      <c r="H97" s="191">
        <v>26</v>
      </c>
      <c r="I97" s="192"/>
      <c r="J97" s="193">
        <f>ROUND(I97*H97,2)</f>
        <v>0</v>
      </c>
      <c r="K97" s="189" t="s">
        <v>21</v>
      </c>
      <c r="L97" s="39"/>
      <c r="M97" s="194" t="s">
        <v>21</v>
      </c>
      <c r="N97" s="195" t="s">
        <v>44</v>
      </c>
      <c r="O97" s="64"/>
      <c r="P97" s="196">
        <f>O97*H97</f>
        <v>0</v>
      </c>
      <c r="Q97" s="196">
        <v>0</v>
      </c>
      <c r="R97" s="196">
        <f>Q97*H97</f>
        <v>0</v>
      </c>
      <c r="S97" s="196">
        <v>0</v>
      </c>
      <c r="T97" s="197">
        <f>S97*H97</f>
        <v>0</v>
      </c>
      <c r="AR97" s="198" t="s">
        <v>263</v>
      </c>
      <c r="AT97" s="198" t="s">
        <v>170</v>
      </c>
      <c r="AU97" s="198" t="s">
        <v>81</v>
      </c>
      <c r="AY97" s="18" t="s">
        <v>168</v>
      </c>
      <c r="BE97" s="199">
        <f>IF(N97="základní",J97,0)</f>
        <v>0</v>
      </c>
      <c r="BF97" s="199">
        <f>IF(N97="snížená",J97,0)</f>
        <v>0</v>
      </c>
      <c r="BG97" s="199">
        <f>IF(N97="zákl. přenesená",J97,0)</f>
        <v>0</v>
      </c>
      <c r="BH97" s="199">
        <f>IF(N97="sníž. přenesená",J97,0)</f>
        <v>0</v>
      </c>
      <c r="BI97" s="199">
        <f>IF(N97="nulová",J97,0)</f>
        <v>0</v>
      </c>
      <c r="BJ97" s="18" t="s">
        <v>79</v>
      </c>
      <c r="BK97" s="199">
        <f>ROUND(I97*H97,2)</f>
        <v>0</v>
      </c>
      <c r="BL97" s="18" t="s">
        <v>263</v>
      </c>
      <c r="BM97" s="198" t="s">
        <v>194</v>
      </c>
    </row>
    <row r="98" spans="2:47" s="1" customFormat="1" ht="87.75">
      <c r="B98" s="35"/>
      <c r="C98" s="36"/>
      <c r="D98" s="200" t="s">
        <v>309</v>
      </c>
      <c r="E98" s="36"/>
      <c r="F98" s="201" t="s">
        <v>1736</v>
      </c>
      <c r="G98" s="36"/>
      <c r="H98" s="36"/>
      <c r="I98" s="117"/>
      <c r="J98" s="36"/>
      <c r="K98" s="36"/>
      <c r="L98" s="39"/>
      <c r="M98" s="202"/>
      <c r="N98" s="64"/>
      <c r="O98" s="64"/>
      <c r="P98" s="64"/>
      <c r="Q98" s="64"/>
      <c r="R98" s="64"/>
      <c r="S98" s="64"/>
      <c r="T98" s="65"/>
      <c r="AT98" s="18" t="s">
        <v>309</v>
      </c>
      <c r="AU98" s="18" t="s">
        <v>81</v>
      </c>
    </row>
    <row r="99" spans="2:65" s="1" customFormat="1" ht="16.5" customHeight="1">
      <c r="B99" s="35"/>
      <c r="C99" s="187" t="s">
        <v>202</v>
      </c>
      <c r="D99" s="187" t="s">
        <v>170</v>
      </c>
      <c r="E99" s="188" t="s">
        <v>1737</v>
      </c>
      <c r="F99" s="189" t="s">
        <v>1738</v>
      </c>
      <c r="G99" s="190" t="s">
        <v>307</v>
      </c>
      <c r="H99" s="191">
        <v>168</v>
      </c>
      <c r="I99" s="192"/>
      <c r="J99" s="193">
        <f>ROUND(I99*H99,2)</f>
        <v>0</v>
      </c>
      <c r="K99" s="189" t="s">
        <v>21</v>
      </c>
      <c r="L99" s="39"/>
      <c r="M99" s="194" t="s">
        <v>21</v>
      </c>
      <c r="N99" s="195" t="s">
        <v>44</v>
      </c>
      <c r="O99" s="64"/>
      <c r="P99" s="196">
        <f>O99*H99</f>
        <v>0</v>
      </c>
      <c r="Q99" s="196">
        <v>0</v>
      </c>
      <c r="R99" s="196">
        <f>Q99*H99</f>
        <v>0</v>
      </c>
      <c r="S99" s="196">
        <v>0</v>
      </c>
      <c r="T99" s="197">
        <f>S99*H99</f>
        <v>0</v>
      </c>
      <c r="AR99" s="198" t="s">
        <v>263</v>
      </c>
      <c r="AT99" s="198" t="s">
        <v>170</v>
      </c>
      <c r="AU99" s="198" t="s">
        <v>81</v>
      </c>
      <c r="AY99" s="18" t="s">
        <v>168</v>
      </c>
      <c r="BE99" s="199">
        <f>IF(N99="základní",J99,0)</f>
        <v>0</v>
      </c>
      <c r="BF99" s="199">
        <f>IF(N99="snížená",J99,0)</f>
        <v>0</v>
      </c>
      <c r="BG99" s="199">
        <f>IF(N99="zákl. přenesená",J99,0)</f>
        <v>0</v>
      </c>
      <c r="BH99" s="199">
        <f>IF(N99="sníž. přenesená",J99,0)</f>
        <v>0</v>
      </c>
      <c r="BI99" s="199">
        <f>IF(N99="nulová",J99,0)</f>
        <v>0</v>
      </c>
      <c r="BJ99" s="18" t="s">
        <v>79</v>
      </c>
      <c r="BK99" s="199">
        <f>ROUND(I99*H99,2)</f>
        <v>0</v>
      </c>
      <c r="BL99" s="18" t="s">
        <v>263</v>
      </c>
      <c r="BM99" s="198" t="s">
        <v>216</v>
      </c>
    </row>
    <row r="100" spans="2:47" s="1" customFormat="1" ht="48.75">
      <c r="B100" s="35"/>
      <c r="C100" s="36"/>
      <c r="D100" s="200" t="s">
        <v>309</v>
      </c>
      <c r="E100" s="36"/>
      <c r="F100" s="201" t="s">
        <v>1739</v>
      </c>
      <c r="G100" s="36"/>
      <c r="H100" s="36"/>
      <c r="I100" s="117"/>
      <c r="J100" s="36"/>
      <c r="K100" s="36"/>
      <c r="L100" s="39"/>
      <c r="M100" s="202"/>
      <c r="N100" s="64"/>
      <c r="O100" s="64"/>
      <c r="P100" s="64"/>
      <c r="Q100" s="64"/>
      <c r="R100" s="64"/>
      <c r="S100" s="64"/>
      <c r="T100" s="65"/>
      <c r="AT100" s="18" t="s">
        <v>309</v>
      </c>
      <c r="AU100" s="18" t="s">
        <v>81</v>
      </c>
    </row>
    <row r="101" spans="2:65" s="1" customFormat="1" ht="16.5" customHeight="1">
      <c r="B101" s="35"/>
      <c r="C101" s="187" t="s">
        <v>194</v>
      </c>
      <c r="D101" s="187" t="s">
        <v>170</v>
      </c>
      <c r="E101" s="188" t="s">
        <v>1740</v>
      </c>
      <c r="F101" s="189" t="s">
        <v>1741</v>
      </c>
      <c r="G101" s="190" t="s">
        <v>575</v>
      </c>
      <c r="H101" s="191">
        <v>1</v>
      </c>
      <c r="I101" s="192"/>
      <c r="J101" s="193">
        <f>ROUND(I101*H101,2)</f>
        <v>0</v>
      </c>
      <c r="K101" s="189" t="s">
        <v>21</v>
      </c>
      <c r="L101" s="39"/>
      <c r="M101" s="194" t="s">
        <v>21</v>
      </c>
      <c r="N101" s="195" t="s">
        <v>44</v>
      </c>
      <c r="O101" s="64"/>
      <c r="P101" s="196">
        <f>O101*H101</f>
        <v>0</v>
      </c>
      <c r="Q101" s="196">
        <v>0</v>
      </c>
      <c r="R101" s="196">
        <f>Q101*H101</f>
        <v>0</v>
      </c>
      <c r="S101" s="196">
        <v>0</v>
      </c>
      <c r="T101" s="197">
        <f>S101*H101</f>
        <v>0</v>
      </c>
      <c r="AR101" s="198" t="s">
        <v>263</v>
      </c>
      <c r="AT101" s="198" t="s">
        <v>170</v>
      </c>
      <c r="AU101" s="198" t="s">
        <v>81</v>
      </c>
      <c r="AY101" s="18" t="s">
        <v>168</v>
      </c>
      <c r="BE101" s="199">
        <f>IF(N101="základní",J101,0)</f>
        <v>0</v>
      </c>
      <c r="BF101" s="199">
        <f>IF(N101="snížená",J101,0)</f>
        <v>0</v>
      </c>
      <c r="BG101" s="199">
        <f>IF(N101="zákl. přenesená",J101,0)</f>
        <v>0</v>
      </c>
      <c r="BH101" s="199">
        <f>IF(N101="sníž. přenesená",J101,0)</f>
        <v>0</v>
      </c>
      <c r="BI101" s="199">
        <f>IF(N101="nulová",J101,0)</f>
        <v>0</v>
      </c>
      <c r="BJ101" s="18" t="s">
        <v>79</v>
      </c>
      <c r="BK101" s="199">
        <f>ROUND(I101*H101,2)</f>
        <v>0</v>
      </c>
      <c r="BL101" s="18" t="s">
        <v>263</v>
      </c>
      <c r="BM101" s="198" t="s">
        <v>226</v>
      </c>
    </row>
    <row r="102" spans="2:47" s="1" customFormat="1" ht="48.75">
      <c r="B102" s="35"/>
      <c r="C102" s="36"/>
      <c r="D102" s="200" t="s">
        <v>309</v>
      </c>
      <c r="E102" s="36"/>
      <c r="F102" s="201" t="s">
        <v>1742</v>
      </c>
      <c r="G102" s="36"/>
      <c r="H102" s="36"/>
      <c r="I102" s="117"/>
      <c r="J102" s="36"/>
      <c r="K102" s="36"/>
      <c r="L102" s="39"/>
      <c r="M102" s="202"/>
      <c r="N102" s="64"/>
      <c r="O102" s="64"/>
      <c r="P102" s="64"/>
      <c r="Q102" s="64"/>
      <c r="R102" s="64"/>
      <c r="S102" s="64"/>
      <c r="T102" s="65"/>
      <c r="AT102" s="18" t="s">
        <v>309</v>
      </c>
      <c r="AU102" s="18" t="s">
        <v>81</v>
      </c>
    </row>
    <row r="103" spans="2:65" s="1" customFormat="1" ht="16.5" customHeight="1">
      <c r="B103" s="35"/>
      <c r="C103" s="187" t="s">
        <v>210</v>
      </c>
      <c r="D103" s="187" t="s">
        <v>170</v>
      </c>
      <c r="E103" s="188" t="s">
        <v>1743</v>
      </c>
      <c r="F103" s="189" t="s">
        <v>1744</v>
      </c>
      <c r="G103" s="190" t="s">
        <v>575</v>
      </c>
      <c r="H103" s="191">
        <v>1</v>
      </c>
      <c r="I103" s="192"/>
      <c r="J103" s="193">
        <f>ROUND(I103*H103,2)</f>
        <v>0</v>
      </c>
      <c r="K103" s="189" t="s">
        <v>21</v>
      </c>
      <c r="L103" s="39"/>
      <c r="M103" s="194" t="s">
        <v>21</v>
      </c>
      <c r="N103" s="195" t="s">
        <v>44</v>
      </c>
      <c r="O103" s="64"/>
      <c r="P103" s="196">
        <f>O103*H103</f>
        <v>0</v>
      </c>
      <c r="Q103" s="196">
        <v>0</v>
      </c>
      <c r="R103" s="196">
        <f>Q103*H103</f>
        <v>0</v>
      </c>
      <c r="S103" s="196">
        <v>0</v>
      </c>
      <c r="T103" s="197">
        <f>S103*H103</f>
        <v>0</v>
      </c>
      <c r="AR103" s="198" t="s">
        <v>263</v>
      </c>
      <c r="AT103" s="198" t="s">
        <v>170</v>
      </c>
      <c r="AU103" s="198" t="s">
        <v>81</v>
      </c>
      <c r="AY103" s="18" t="s">
        <v>168</v>
      </c>
      <c r="BE103" s="199">
        <f>IF(N103="základní",J103,0)</f>
        <v>0</v>
      </c>
      <c r="BF103" s="199">
        <f>IF(N103="snížená",J103,0)</f>
        <v>0</v>
      </c>
      <c r="BG103" s="199">
        <f>IF(N103="zákl. přenesená",J103,0)</f>
        <v>0</v>
      </c>
      <c r="BH103" s="199">
        <f>IF(N103="sníž. přenesená",J103,0)</f>
        <v>0</v>
      </c>
      <c r="BI103" s="199">
        <f>IF(N103="nulová",J103,0)</f>
        <v>0</v>
      </c>
      <c r="BJ103" s="18" t="s">
        <v>79</v>
      </c>
      <c r="BK103" s="199">
        <f>ROUND(I103*H103,2)</f>
        <v>0</v>
      </c>
      <c r="BL103" s="18" t="s">
        <v>263</v>
      </c>
      <c r="BM103" s="198" t="s">
        <v>237</v>
      </c>
    </row>
    <row r="104" spans="2:47" s="1" customFormat="1" ht="48.75">
      <c r="B104" s="35"/>
      <c r="C104" s="36"/>
      <c r="D104" s="200" t="s">
        <v>309</v>
      </c>
      <c r="E104" s="36"/>
      <c r="F104" s="201" t="s">
        <v>1745</v>
      </c>
      <c r="G104" s="36"/>
      <c r="H104" s="36"/>
      <c r="I104" s="117"/>
      <c r="J104" s="36"/>
      <c r="K104" s="36"/>
      <c r="L104" s="39"/>
      <c r="M104" s="202"/>
      <c r="N104" s="64"/>
      <c r="O104" s="64"/>
      <c r="P104" s="64"/>
      <c r="Q104" s="64"/>
      <c r="R104" s="64"/>
      <c r="S104" s="64"/>
      <c r="T104" s="65"/>
      <c r="AT104" s="18" t="s">
        <v>309</v>
      </c>
      <c r="AU104" s="18" t="s">
        <v>81</v>
      </c>
    </row>
    <row r="105" spans="2:65" s="1" customFormat="1" ht="16.5" customHeight="1">
      <c r="B105" s="35"/>
      <c r="C105" s="187" t="s">
        <v>216</v>
      </c>
      <c r="D105" s="187" t="s">
        <v>170</v>
      </c>
      <c r="E105" s="188" t="s">
        <v>1746</v>
      </c>
      <c r="F105" s="189" t="s">
        <v>1747</v>
      </c>
      <c r="G105" s="190" t="s">
        <v>307</v>
      </c>
      <c r="H105" s="191">
        <v>1</v>
      </c>
      <c r="I105" s="192"/>
      <c r="J105" s="193">
        <f>ROUND(I105*H105,2)</f>
        <v>0</v>
      </c>
      <c r="K105" s="189" t="s">
        <v>21</v>
      </c>
      <c r="L105" s="39"/>
      <c r="M105" s="194" t="s">
        <v>21</v>
      </c>
      <c r="N105" s="195" t="s">
        <v>44</v>
      </c>
      <c r="O105" s="64"/>
      <c r="P105" s="196">
        <f>O105*H105</f>
        <v>0</v>
      </c>
      <c r="Q105" s="196">
        <v>0</v>
      </c>
      <c r="R105" s="196">
        <f>Q105*H105</f>
        <v>0</v>
      </c>
      <c r="S105" s="196">
        <v>0</v>
      </c>
      <c r="T105" s="197">
        <f>S105*H105</f>
        <v>0</v>
      </c>
      <c r="AR105" s="198" t="s">
        <v>263</v>
      </c>
      <c r="AT105" s="198" t="s">
        <v>170</v>
      </c>
      <c r="AU105" s="198" t="s">
        <v>81</v>
      </c>
      <c r="AY105" s="18" t="s">
        <v>168</v>
      </c>
      <c r="BE105" s="199">
        <f>IF(N105="základní",J105,0)</f>
        <v>0</v>
      </c>
      <c r="BF105" s="199">
        <f>IF(N105="snížená",J105,0)</f>
        <v>0</v>
      </c>
      <c r="BG105" s="199">
        <f>IF(N105="zákl. přenesená",J105,0)</f>
        <v>0</v>
      </c>
      <c r="BH105" s="199">
        <f>IF(N105="sníž. přenesená",J105,0)</f>
        <v>0</v>
      </c>
      <c r="BI105" s="199">
        <f>IF(N105="nulová",J105,0)</f>
        <v>0</v>
      </c>
      <c r="BJ105" s="18" t="s">
        <v>79</v>
      </c>
      <c r="BK105" s="199">
        <f>ROUND(I105*H105,2)</f>
        <v>0</v>
      </c>
      <c r="BL105" s="18" t="s">
        <v>263</v>
      </c>
      <c r="BM105" s="198" t="s">
        <v>250</v>
      </c>
    </row>
    <row r="106" spans="2:47" s="1" customFormat="1" ht="146.25">
      <c r="B106" s="35"/>
      <c r="C106" s="36"/>
      <c r="D106" s="200" t="s">
        <v>309</v>
      </c>
      <c r="E106" s="36"/>
      <c r="F106" s="201" t="s">
        <v>1748</v>
      </c>
      <c r="G106" s="36"/>
      <c r="H106" s="36"/>
      <c r="I106" s="117"/>
      <c r="J106" s="36"/>
      <c r="K106" s="36"/>
      <c r="L106" s="39"/>
      <c r="M106" s="202"/>
      <c r="N106" s="64"/>
      <c r="O106" s="64"/>
      <c r="P106" s="64"/>
      <c r="Q106" s="64"/>
      <c r="R106" s="64"/>
      <c r="S106" s="64"/>
      <c r="T106" s="65"/>
      <c r="AT106" s="18" t="s">
        <v>309</v>
      </c>
      <c r="AU106" s="18" t="s">
        <v>81</v>
      </c>
    </row>
    <row r="107" spans="2:65" s="1" customFormat="1" ht="16.5" customHeight="1">
      <c r="B107" s="35"/>
      <c r="C107" s="187" t="s">
        <v>222</v>
      </c>
      <c r="D107" s="187" t="s">
        <v>170</v>
      </c>
      <c r="E107" s="188" t="s">
        <v>1749</v>
      </c>
      <c r="F107" s="189" t="s">
        <v>1750</v>
      </c>
      <c r="G107" s="190" t="s">
        <v>307</v>
      </c>
      <c r="H107" s="191">
        <v>4</v>
      </c>
      <c r="I107" s="192"/>
      <c r="J107" s="193">
        <f>ROUND(I107*H107,2)</f>
        <v>0</v>
      </c>
      <c r="K107" s="189" t="s">
        <v>21</v>
      </c>
      <c r="L107" s="39"/>
      <c r="M107" s="194" t="s">
        <v>21</v>
      </c>
      <c r="N107" s="195" t="s">
        <v>44</v>
      </c>
      <c r="O107" s="64"/>
      <c r="P107" s="196">
        <f>O107*H107</f>
        <v>0</v>
      </c>
      <c r="Q107" s="196">
        <v>0</v>
      </c>
      <c r="R107" s="196">
        <f>Q107*H107</f>
        <v>0</v>
      </c>
      <c r="S107" s="196">
        <v>0</v>
      </c>
      <c r="T107" s="197">
        <f>S107*H107</f>
        <v>0</v>
      </c>
      <c r="AR107" s="198" t="s">
        <v>263</v>
      </c>
      <c r="AT107" s="198" t="s">
        <v>170</v>
      </c>
      <c r="AU107" s="198" t="s">
        <v>81</v>
      </c>
      <c r="AY107" s="18" t="s">
        <v>168</v>
      </c>
      <c r="BE107" s="199">
        <f>IF(N107="základní",J107,0)</f>
        <v>0</v>
      </c>
      <c r="BF107" s="199">
        <f>IF(N107="snížená",J107,0)</f>
        <v>0</v>
      </c>
      <c r="BG107" s="199">
        <f>IF(N107="zákl. přenesená",J107,0)</f>
        <v>0</v>
      </c>
      <c r="BH107" s="199">
        <f>IF(N107="sníž. přenesená",J107,0)</f>
        <v>0</v>
      </c>
      <c r="BI107" s="199">
        <f>IF(N107="nulová",J107,0)</f>
        <v>0</v>
      </c>
      <c r="BJ107" s="18" t="s">
        <v>79</v>
      </c>
      <c r="BK107" s="199">
        <f>ROUND(I107*H107,2)</f>
        <v>0</v>
      </c>
      <c r="BL107" s="18" t="s">
        <v>263</v>
      </c>
      <c r="BM107" s="198" t="s">
        <v>263</v>
      </c>
    </row>
    <row r="108" spans="2:47" s="1" customFormat="1" ht="19.5">
      <c r="B108" s="35"/>
      <c r="C108" s="36"/>
      <c r="D108" s="200" t="s">
        <v>309</v>
      </c>
      <c r="E108" s="36"/>
      <c r="F108" s="201" t="s">
        <v>1751</v>
      </c>
      <c r="G108" s="36"/>
      <c r="H108" s="36"/>
      <c r="I108" s="117"/>
      <c r="J108" s="36"/>
      <c r="K108" s="36"/>
      <c r="L108" s="39"/>
      <c r="M108" s="202"/>
      <c r="N108" s="64"/>
      <c r="O108" s="64"/>
      <c r="P108" s="64"/>
      <c r="Q108" s="64"/>
      <c r="R108" s="64"/>
      <c r="S108" s="64"/>
      <c r="T108" s="65"/>
      <c r="AT108" s="18" t="s">
        <v>309</v>
      </c>
      <c r="AU108" s="18" t="s">
        <v>81</v>
      </c>
    </row>
    <row r="109" spans="2:65" s="1" customFormat="1" ht="16.5" customHeight="1">
      <c r="B109" s="35"/>
      <c r="C109" s="187" t="s">
        <v>226</v>
      </c>
      <c r="D109" s="187" t="s">
        <v>170</v>
      </c>
      <c r="E109" s="188" t="s">
        <v>1752</v>
      </c>
      <c r="F109" s="189" t="s">
        <v>1753</v>
      </c>
      <c r="G109" s="190" t="s">
        <v>117</v>
      </c>
      <c r="H109" s="191">
        <v>197</v>
      </c>
      <c r="I109" s="192"/>
      <c r="J109" s="193">
        <f>ROUND(I109*H109,2)</f>
        <v>0</v>
      </c>
      <c r="K109" s="189" t="s">
        <v>21</v>
      </c>
      <c r="L109" s="39"/>
      <c r="M109" s="194" t="s">
        <v>21</v>
      </c>
      <c r="N109" s="195" t="s">
        <v>44</v>
      </c>
      <c r="O109" s="64"/>
      <c r="P109" s="196">
        <f>O109*H109</f>
        <v>0</v>
      </c>
      <c r="Q109" s="196">
        <v>0</v>
      </c>
      <c r="R109" s="196">
        <f>Q109*H109</f>
        <v>0</v>
      </c>
      <c r="S109" s="196">
        <v>0</v>
      </c>
      <c r="T109" s="197">
        <f>S109*H109</f>
        <v>0</v>
      </c>
      <c r="AR109" s="198" t="s">
        <v>263</v>
      </c>
      <c r="AT109" s="198" t="s">
        <v>170</v>
      </c>
      <c r="AU109" s="198" t="s">
        <v>81</v>
      </c>
      <c r="AY109" s="18" t="s">
        <v>168</v>
      </c>
      <c r="BE109" s="199">
        <f>IF(N109="základní",J109,0)</f>
        <v>0</v>
      </c>
      <c r="BF109" s="199">
        <f>IF(N109="snížená",J109,0)</f>
        <v>0</v>
      </c>
      <c r="BG109" s="199">
        <f>IF(N109="zákl. přenesená",J109,0)</f>
        <v>0</v>
      </c>
      <c r="BH109" s="199">
        <f>IF(N109="sníž. přenesená",J109,0)</f>
        <v>0</v>
      </c>
      <c r="BI109" s="199">
        <f>IF(N109="nulová",J109,0)</f>
        <v>0</v>
      </c>
      <c r="BJ109" s="18" t="s">
        <v>79</v>
      </c>
      <c r="BK109" s="199">
        <f>ROUND(I109*H109,2)</f>
        <v>0</v>
      </c>
      <c r="BL109" s="18" t="s">
        <v>263</v>
      </c>
      <c r="BM109" s="198" t="s">
        <v>275</v>
      </c>
    </row>
    <row r="110" spans="2:47" s="1" customFormat="1" ht="39">
      <c r="B110" s="35"/>
      <c r="C110" s="36"/>
      <c r="D110" s="200" t="s">
        <v>309</v>
      </c>
      <c r="E110" s="36"/>
      <c r="F110" s="201" t="s">
        <v>1754</v>
      </c>
      <c r="G110" s="36"/>
      <c r="H110" s="36"/>
      <c r="I110" s="117"/>
      <c r="J110" s="36"/>
      <c r="K110" s="36"/>
      <c r="L110" s="39"/>
      <c r="M110" s="202"/>
      <c r="N110" s="64"/>
      <c r="O110" s="64"/>
      <c r="P110" s="64"/>
      <c r="Q110" s="64"/>
      <c r="R110" s="64"/>
      <c r="S110" s="64"/>
      <c r="T110" s="65"/>
      <c r="AT110" s="18" t="s">
        <v>309</v>
      </c>
      <c r="AU110" s="18" t="s">
        <v>81</v>
      </c>
    </row>
    <row r="111" spans="2:65" s="1" customFormat="1" ht="16.5" customHeight="1">
      <c r="B111" s="35"/>
      <c r="C111" s="187" t="s">
        <v>231</v>
      </c>
      <c r="D111" s="187" t="s">
        <v>170</v>
      </c>
      <c r="E111" s="188" t="s">
        <v>1755</v>
      </c>
      <c r="F111" s="189" t="s">
        <v>1756</v>
      </c>
      <c r="G111" s="190" t="s">
        <v>117</v>
      </c>
      <c r="H111" s="191">
        <v>17.3</v>
      </c>
      <c r="I111" s="192"/>
      <c r="J111" s="193">
        <f>ROUND(I111*H111,2)</f>
        <v>0</v>
      </c>
      <c r="K111" s="189" t="s">
        <v>21</v>
      </c>
      <c r="L111" s="39"/>
      <c r="M111" s="194" t="s">
        <v>21</v>
      </c>
      <c r="N111" s="195" t="s">
        <v>44</v>
      </c>
      <c r="O111" s="64"/>
      <c r="P111" s="196">
        <f>O111*H111</f>
        <v>0</v>
      </c>
      <c r="Q111" s="196">
        <v>0</v>
      </c>
      <c r="R111" s="196">
        <f>Q111*H111</f>
        <v>0</v>
      </c>
      <c r="S111" s="196">
        <v>0</v>
      </c>
      <c r="T111" s="197">
        <f>S111*H111</f>
        <v>0</v>
      </c>
      <c r="AR111" s="198" t="s">
        <v>263</v>
      </c>
      <c r="AT111" s="198" t="s">
        <v>170</v>
      </c>
      <c r="AU111" s="198" t="s">
        <v>81</v>
      </c>
      <c r="AY111" s="18" t="s">
        <v>168</v>
      </c>
      <c r="BE111" s="199">
        <f>IF(N111="základní",J111,0)</f>
        <v>0</v>
      </c>
      <c r="BF111" s="199">
        <f>IF(N111="snížená",J111,0)</f>
        <v>0</v>
      </c>
      <c r="BG111" s="199">
        <f>IF(N111="zákl. přenesená",J111,0)</f>
        <v>0</v>
      </c>
      <c r="BH111" s="199">
        <f>IF(N111="sníž. přenesená",J111,0)</f>
        <v>0</v>
      </c>
      <c r="BI111" s="199">
        <f>IF(N111="nulová",J111,0)</f>
        <v>0</v>
      </c>
      <c r="BJ111" s="18" t="s">
        <v>79</v>
      </c>
      <c r="BK111" s="199">
        <f>ROUND(I111*H111,2)</f>
        <v>0</v>
      </c>
      <c r="BL111" s="18" t="s">
        <v>263</v>
      </c>
      <c r="BM111" s="198" t="s">
        <v>286</v>
      </c>
    </row>
    <row r="112" spans="2:47" s="1" customFormat="1" ht="19.5">
      <c r="B112" s="35"/>
      <c r="C112" s="36"/>
      <c r="D112" s="200" t="s">
        <v>309</v>
      </c>
      <c r="E112" s="36"/>
      <c r="F112" s="201" t="s">
        <v>1757</v>
      </c>
      <c r="G112" s="36"/>
      <c r="H112" s="36"/>
      <c r="I112" s="117"/>
      <c r="J112" s="36"/>
      <c r="K112" s="36"/>
      <c r="L112" s="39"/>
      <c r="M112" s="202"/>
      <c r="N112" s="64"/>
      <c r="O112" s="64"/>
      <c r="P112" s="64"/>
      <c r="Q112" s="64"/>
      <c r="R112" s="64"/>
      <c r="S112" s="64"/>
      <c r="T112" s="65"/>
      <c r="AT112" s="18" t="s">
        <v>309</v>
      </c>
      <c r="AU112" s="18" t="s">
        <v>81</v>
      </c>
    </row>
    <row r="113" spans="2:65" s="1" customFormat="1" ht="16.5" customHeight="1">
      <c r="B113" s="35"/>
      <c r="C113" s="187" t="s">
        <v>237</v>
      </c>
      <c r="D113" s="187" t="s">
        <v>170</v>
      </c>
      <c r="E113" s="188" t="s">
        <v>1758</v>
      </c>
      <c r="F113" s="189" t="s">
        <v>1759</v>
      </c>
      <c r="G113" s="190" t="s">
        <v>307</v>
      </c>
      <c r="H113" s="191">
        <v>1</v>
      </c>
      <c r="I113" s="192"/>
      <c r="J113" s="193">
        <f>ROUND(I113*H113,2)</f>
        <v>0</v>
      </c>
      <c r="K113" s="189" t="s">
        <v>21</v>
      </c>
      <c r="L113" s="39"/>
      <c r="M113" s="194" t="s">
        <v>21</v>
      </c>
      <c r="N113" s="195" t="s">
        <v>44</v>
      </c>
      <c r="O113" s="64"/>
      <c r="P113" s="196">
        <f>O113*H113</f>
        <v>0</v>
      </c>
      <c r="Q113" s="196">
        <v>0</v>
      </c>
      <c r="R113" s="196">
        <f>Q113*H113</f>
        <v>0</v>
      </c>
      <c r="S113" s="196">
        <v>0</v>
      </c>
      <c r="T113" s="197">
        <f>S113*H113</f>
        <v>0</v>
      </c>
      <c r="AR113" s="198" t="s">
        <v>263</v>
      </c>
      <c r="AT113" s="198" t="s">
        <v>170</v>
      </c>
      <c r="AU113" s="198" t="s">
        <v>81</v>
      </c>
      <c r="AY113" s="18" t="s">
        <v>168</v>
      </c>
      <c r="BE113" s="199">
        <f>IF(N113="základní",J113,0)</f>
        <v>0</v>
      </c>
      <c r="BF113" s="199">
        <f>IF(N113="snížená",J113,0)</f>
        <v>0</v>
      </c>
      <c r="BG113" s="199">
        <f>IF(N113="zákl. přenesená",J113,0)</f>
        <v>0</v>
      </c>
      <c r="BH113" s="199">
        <f>IF(N113="sníž. přenesená",J113,0)</f>
        <v>0</v>
      </c>
      <c r="BI113" s="199">
        <f>IF(N113="nulová",J113,0)</f>
        <v>0</v>
      </c>
      <c r="BJ113" s="18" t="s">
        <v>79</v>
      </c>
      <c r="BK113" s="199">
        <f>ROUND(I113*H113,2)</f>
        <v>0</v>
      </c>
      <c r="BL113" s="18" t="s">
        <v>263</v>
      </c>
      <c r="BM113" s="198" t="s">
        <v>299</v>
      </c>
    </row>
    <row r="114" spans="2:65" s="1" customFormat="1" ht="16.5" customHeight="1">
      <c r="B114" s="35"/>
      <c r="C114" s="187" t="s">
        <v>241</v>
      </c>
      <c r="D114" s="187" t="s">
        <v>170</v>
      </c>
      <c r="E114" s="188" t="s">
        <v>1760</v>
      </c>
      <c r="F114" s="189" t="s">
        <v>1761</v>
      </c>
      <c r="G114" s="190" t="s">
        <v>307</v>
      </c>
      <c r="H114" s="191">
        <v>1</v>
      </c>
      <c r="I114" s="192"/>
      <c r="J114" s="193">
        <f>ROUND(I114*H114,2)</f>
        <v>0</v>
      </c>
      <c r="K114" s="189" t="s">
        <v>21</v>
      </c>
      <c r="L114" s="39"/>
      <c r="M114" s="194" t="s">
        <v>21</v>
      </c>
      <c r="N114" s="195" t="s">
        <v>44</v>
      </c>
      <c r="O114" s="64"/>
      <c r="P114" s="196">
        <f>O114*H114</f>
        <v>0</v>
      </c>
      <c r="Q114" s="196">
        <v>0</v>
      </c>
      <c r="R114" s="196">
        <f>Q114*H114</f>
        <v>0</v>
      </c>
      <c r="S114" s="196">
        <v>0</v>
      </c>
      <c r="T114" s="197">
        <f>S114*H114</f>
        <v>0</v>
      </c>
      <c r="AR114" s="198" t="s">
        <v>263</v>
      </c>
      <c r="AT114" s="198" t="s">
        <v>170</v>
      </c>
      <c r="AU114" s="198" t="s">
        <v>81</v>
      </c>
      <c r="AY114" s="18" t="s">
        <v>168</v>
      </c>
      <c r="BE114" s="199">
        <f>IF(N114="základní",J114,0)</f>
        <v>0</v>
      </c>
      <c r="BF114" s="199">
        <f>IF(N114="snížená",J114,0)</f>
        <v>0</v>
      </c>
      <c r="BG114" s="199">
        <f>IF(N114="zákl. přenesená",J114,0)</f>
        <v>0</v>
      </c>
      <c r="BH114" s="199">
        <f>IF(N114="sníž. přenesená",J114,0)</f>
        <v>0</v>
      </c>
      <c r="BI114" s="199">
        <f>IF(N114="nulová",J114,0)</f>
        <v>0</v>
      </c>
      <c r="BJ114" s="18" t="s">
        <v>79</v>
      </c>
      <c r="BK114" s="199">
        <f>ROUND(I114*H114,2)</f>
        <v>0</v>
      </c>
      <c r="BL114" s="18" t="s">
        <v>263</v>
      </c>
      <c r="BM114" s="198" t="s">
        <v>312</v>
      </c>
    </row>
    <row r="115" spans="2:47" s="1" customFormat="1" ht="97.5">
      <c r="B115" s="35"/>
      <c r="C115" s="36"/>
      <c r="D115" s="200" t="s">
        <v>309</v>
      </c>
      <c r="E115" s="36"/>
      <c r="F115" s="201" t="s">
        <v>1762</v>
      </c>
      <c r="G115" s="36"/>
      <c r="H115" s="36"/>
      <c r="I115" s="117"/>
      <c r="J115" s="36"/>
      <c r="K115" s="36"/>
      <c r="L115" s="39"/>
      <c r="M115" s="202"/>
      <c r="N115" s="64"/>
      <c r="O115" s="64"/>
      <c r="P115" s="64"/>
      <c r="Q115" s="64"/>
      <c r="R115" s="64"/>
      <c r="S115" s="64"/>
      <c r="T115" s="65"/>
      <c r="AT115" s="18" t="s">
        <v>309</v>
      </c>
      <c r="AU115" s="18" t="s">
        <v>81</v>
      </c>
    </row>
    <row r="116" spans="2:65" s="1" customFormat="1" ht="16.5" customHeight="1">
      <c r="B116" s="35"/>
      <c r="C116" s="187" t="s">
        <v>250</v>
      </c>
      <c r="D116" s="187" t="s">
        <v>170</v>
      </c>
      <c r="E116" s="188" t="s">
        <v>1763</v>
      </c>
      <c r="F116" s="189" t="s">
        <v>1764</v>
      </c>
      <c r="G116" s="190" t="s">
        <v>117</v>
      </c>
      <c r="H116" s="191">
        <v>9.96</v>
      </c>
      <c r="I116" s="192"/>
      <c r="J116" s="193">
        <f>ROUND(I116*H116,2)</f>
        <v>0</v>
      </c>
      <c r="K116" s="189" t="s">
        <v>21</v>
      </c>
      <c r="L116" s="39"/>
      <c r="M116" s="194" t="s">
        <v>21</v>
      </c>
      <c r="N116" s="195" t="s">
        <v>44</v>
      </c>
      <c r="O116" s="64"/>
      <c r="P116" s="196">
        <f>O116*H116</f>
        <v>0</v>
      </c>
      <c r="Q116" s="196">
        <v>0</v>
      </c>
      <c r="R116" s="196">
        <f>Q116*H116</f>
        <v>0</v>
      </c>
      <c r="S116" s="196">
        <v>0</v>
      </c>
      <c r="T116" s="197">
        <f>S116*H116</f>
        <v>0</v>
      </c>
      <c r="AR116" s="198" t="s">
        <v>263</v>
      </c>
      <c r="AT116" s="198" t="s">
        <v>170</v>
      </c>
      <c r="AU116" s="198" t="s">
        <v>81</v>
      </c>
      <c r="AY116" s="18" t="s">
        <v>168</v>
      </c>
      <c r="BE116" s="199">
        <f>IF(N116="základní",J116,0)</f>
        <v>0</v>
      </c>
      <c r="BF116" s="199">
        <f>IF(N116="snížená",J116,0)</f>
        <v>0</v>
      </c>
      <c r="BG116" s="199">
        <f>IF(N116="zákl. přenesená",J116,0)</f>
        <v>0</v>
      </c>
      <c r="BH116" s="199">
        <f>IF(N116="sníž. přenesená",J116,0)</f>
        <v>0</v>
      </c>
      <c r="BI116" s="199">
        <f>IF(N116="nulová",J116,0)</f>
        <v>0</v>
      </c>
      <c r="BJ116" s="18" t="s">
        <v>79</v>
      </c>
      <c r="BK116" s="199">
        <f>ROUND(I116*H116,2)</f>
        <v>0</v>
      </c>
      <c r="BL116" s="18" t="s">
        <v>263</v>
      </c>
      <c r="BM116" s="198" t="s">
        <v>323</v>
      </c>
    </row>
    <row r="117" spans="2:65" s="1" customFormat="1" ht="16.5" customHeight="1">
      <c r="B117" s="35"/>
      <c r="C117" s="187" t="s">
        <v>8</v>
      </c>
      <c r="D117" s="187" t="s">
        <v>170</v>
      </c>
      <c r="E117" s="188" t="s">
        <v>1765</v>
      </c>
      <c r="F117" s="189" t="s">
        <v>1766</v>
      </c>
      <c r="G117" s="190" t="s">
        <v>575</v>
      </c>
      <c r="H117" s="191">
        <v>1</v>
      </c>
      <c r="I117" s="192"/>
      <c r="J117" s="193">
        <f>ROUND(I117*H117,2)</f>
        <v>0</v>
      </c>
      <c r="K117" s="189" t="s">
        <v>21</v>
      </c>
      <c r="L117" s="39"/>
      <c r="M117" s="194" t="s">
        <v>21</v>
      </c>
      <c r="N117" s="195" t="s">
        <v>44</v>
      </c>
      <c r="O117" s="64"/>
      <c r="P117" s="196">
        <f>O117*H117</f>
        <v>0</v>
      </c>
      <c r="Q117" s="196">
        <v>0</v>
      </c>
      <c r="R117" s="196">
        <f>Q117*H117</f>
        <v>0</v>
      </c>
      <c r="S117" s="196">
        <v>0</v>
      </c>
      <c r="T117" s="197">
        <f>S117*H117</f>
        <v>0</v>
      </c>
      <c r="AR117" s="198" t="s">
        <v>263</v>
      </c>
      <c r="AT117" s="198" t="s">
        <v>170</v>
      </c>
      <c r="AU117" s="198" t="s">
        <v>81</v>
      </c>
      <c r="AY117" s="18" t="s">
        <v>168</v>
      </c>
      <c r="BE117" s="199">
        <f>IF(N117="základní",J117,0)</f>
        <v>0</v>
      </c>
      <c r="BF117" s="199">
        <f>IF(N117="snížená",J117,0)</f>
        <v>0</v>
      </c>
      <c r="BG117" s="199">
        <f>IF(N117="zákl. přenesená",J117,0)</f>
        <v>0</v>
      </c>
      <c r="BH117" s="199">
        <f>IF(N117="sníž. přenesená",J117,0)</f>
        <v>0</v>
      </c>
      <c r="BI117" s="199">
        <f>IF(N117="nulová",J117,0)</f>
        <v>0</v>
      </c>
      <c r="BJ117" s="18" t="s">
        <v>79</v>
      </c>
      <c r="BK117" s="199">
        <f>ROUND(I117*H117,2)</f>
        <v>0</v>
      </c>
      <c r="BL117" s="18" t="s">
        <v>263</v>
      </c>
      <c r="BM117" s="198" t="s">
        <v>335</v>
      </c>
    </row>
    <row r="118" spans="2:47" s="1" customFormat="1" ht="48.75">
      <c r="B118" s="35"/>
      <c r="C118" s="36"/>
      <c r="D118" s="200" t="s">
        <v>309</v>
      </c>
      <c r="E118" s="36"/>
      <c r="F118" s="201" t="s">
        <v>1767</v>
      </c>
      <c r="G118" s="36"/>
      <c r="H118" s="36"/>
      <c r="I118" s="117"/>
      <c r="J118" s="36"/>
      <c r="K118" s="36"/>
      <c r="L118" s="39"/>
      <c r="M118" s="202"/>
      <c r="N118" s="64"/>
      <c r="O118" s="64"/>
      <c r="P118" s="64"/>
      <c r="Q118" s="64"/>
      <c r="R118" s="64"/>
      <c r="S118" s="64"/>
      <c r="T118" s="65"/>
      <c r="AT118" s="18" t="s">
        <v>309</v>
      </c>
      <c r="AU118" s="18" t="s">
        <v>81</v>
      </c>
    </row>
    <row r="119" spans="2:65" s="1" customFormat="1" ht="16.5" customHeight="1">
      <c r="B119" s="35"/>
      <c r="C119" s="187" t="s">
        <v>263</v>
      </c>
      <c r="D119" s="187" t="s">
        <v>170</v>
      </c>
      <c r="E119" s="188" t="s">
        <v>1768</v>
      </c>
      <c r="F119" s="189" t="s">
        <v>1769</v>
      </c>
      <c r="G119" s="190" t="s">
        <v>307</v>
      </c>
      <c r="H119" s="191">
        <v>8</v>
      </c>
      <c r="I119" s="192"/>
      <c r="J119" s="193">
        <f>ROUND(I119*H119,2)</f>
        <v>0</v>
      </c>
      <c r="K119" s="189" t="s">
        <v>21</v>
      </c>
      <c r="L119" s="39"/>
      <c r="M119" s="194" t="s">
        <v>21</v>
      </c>
      <c r="N119" s="195" t="s">
        <v>44</v>
      </c>
      <c r="O119" s="64"/>
      <c r="P119" s="196">
        <f>O119*H119</f>
        <v>0</v>
      </c>
      <c r="Q119" s="196">
        <v>0</v>
      </c>
      <c r="R119" s="196">
        <f>Q119*H119</f>
        <v>0</v>
      </c>
      <c r="S119" s="196">
        <v>0</v>
      </c>
      <c r="T119" s="197">
        <f>S119*H119</f>
        <v>0</v>
      </c>
      <c r="AR119" s="198" t="s">
        <v>263</v>
      </c>
      <c r="AT119" s="198" t="s">
        <v>170</v>
      </c>
      <c r="AU119" s="198" t="s">
        <v>81</v>
      </c>
      <c r="AY119" s="18" t="s">
        <v>168</v>
      </c>
      <c r="BE119" s="199">
        <f>IF(N119="základní",J119,0)</f>
        <v>0</v>
      </c>
      <c r="BF119" s="199">
        <f>IF(N119="snížená",J119,0)</f>
        <v>0</v>
      </c>
      <c r="BG119" s="199">
        <f>IF(N119="zákl. přenesená",J119,0)</f>
        <v>0</v>
      </c>
      <c r="BH119" s="199">
        <f>IF(N119="sníž. přenesená",J119,0)</f>
        <v>0</v>
      </c>
      <c r="BI119" s="199">
        <f>IF(N119="nulová",J119,0)</f>
        <v>0</v>
      </c>
      <c r="BJ119" s="18" t="s">
        <v>79</v>
      </c>
      <c r="BK119" s="199">
        <f>ROUND(I119*H119,2)</f>
        <v>0</v>
      </c>
      <c r="BL119" s="18" t="s">
        <v>263</v>
      </c>
      <c r="BM119" s="198" t="s">
        <v>249</v>
      </c>
    </row>
    <row r="120" spans="2:47" s="1" customFormat="1" ht="48.75">
      <c r="B120" s="35"/>
      <c r="C120" s="36"/>
      <c r="D120" s="200" t="s">
        <v>309</v>
      </c>
      <c r="E120" s="36"/>
      <c r="F120" s="201" t="s">
        <v>1770</v>
      </c>
      <c r="G120" s="36"/>
      <c r="H120" s="36"/>
      <c r="I120" s="117"/>
      <c r="J120" s="36"/>
      <c r="K120" s="36"/>
      <c r="L120" s="39"/>
      <c r="M120" s="202"/>
      <c r="N120" s="64"/>
      <c r="O120" s="64"/>
      <c r="P120" s="64"/>
      <c r="Q120" s="64"/>
      <c r="R120" s="64"/>
      <c r="S120" s="64"/>
      <c r="T120" s="65"/>
      <c r="AT120" s="18" t="s">
        <v>309</v>
      </c>
      <c r="AU120" s="18" t="s">
        <v>81</v>
      </c>
    </row>
    <row r="121" spans="2:65" s="1" customFormat="1" ht="16.5" customHeight="1">
      <c r="B121" s="35"/>
      <c r="C121" s="187" t="s">
        <v>269</v>
      </c>
      <c r="D121" s="187" t="s">
        <v>170</v>
      </c>
      <c r="E121" s="188" t="s">
        <v>1771</v>
      </c>
      <c r="F121" s="189" t="s">
        <v>1450</v>
      </c>
      <c r="G121" s="190" t="s">
        <v>307</v>
      </c>
      <c r="H121" s="191">
        <v>1</v>
      </c>
      <c r="I121" s="192"/>
      <c r="J121" s="193">
        <f>ROUND(I121*H121,2)</f>
        <v>0</v>
      </c>
      <c r="K121" s="189" t="s">
        <v>21</v>
      </c>
      <c r="L121" s="39"/>
      <c r="M121" s="263" t="s">
        <v>21</v>
      </c>
      <c r="N121" s="264" t="s">
        <v>44</v>
      </c>
      <c r="O121" s="261"/>
      <c r="P121" s="265">
        <f>O121*H121</f>
        <v>0</v>
      </c>
      <c r="Q121" s="265">
        <v>0</v>
      </c>
      <c r="R121" s="265">
        <f>Q121*H121</f>
        <v>0</v>
      </c>
      <c r="S121" s="265">
        <v>0</v>
      </c>
      <c r="T121" s="266">
        <f>S121*H121</f>
        <v>0</v>
      </c>
      <c r="AR121" s="198" t="s">
        <v>263</v>
      </c>
      <c r="AT121" s="198" t="s">
        <v>170</v>
      </c>
      <c r="AU121" s="198" t="s">
        <v>81</v>
      </c>
      <c r="AY121" s="18" t="s">
        <v>168</v>
      </c>
      <c r="BE121" s="199">
        <f>IF(N121="základní",J121,0)</f>
        <v>0</v>
      </c>
      <c r="BF121" s="199">
        <f>IF(N121="snížená",J121,0)</f>
        <v>0</v>
      </c>
      <c r="BG121" s="199">
        <f>IF(N121="zákl. přenesená",J121,0)</f>
        <v>0</v>
      </c>
      <c r="BH121" s="199">
        <f>IF(N121="sníž. přenesená",J121,0)</f>
        <v>0</v>
      </c>
      <c r="BI121" s="199">
        <f>IF(N121="nulová",J121,0)</f>
        <v>0</v>
      </c>
      <c r="BJ121" s="18" t="s">
        <v>79</v>
      </c>
      <c r="BK121" s="199">
        <f>ROUND(I121*H121,2)</f>
        <v>0</v>
      </c>
      <c r="BL121" s="18" t="s">
        <v>263</v>
      </c>
      <c r="BM121" s="198" t="s">
        <v>1772</v>
      </c>
    </row>
    <row r="122" spans="2:12" s="1" customFormat="1" ht="6.95" customHeight="1">
      <c r="B122" s="47"/>
      <c r="C122" s="48"/>
      <c r="D122" s="48"/>
      <c r="E122" s="48"/>
      <c r="F122" s="48"/>
      <c r="G122" s="48"/>
      <c r="H122" s="48"/>
      <c r="I122" s="139"/>
      <c r="J122" s="48"/>
      <c r="K122" s="48"/>
      <c r="L122" s="39"/>
    </row>
  </sheetData>
  <sheetProtection algorithmName="SHA-512" hashValue="K7i7w5RAfgu4gvAEXiHbKTv0RQZH/qu2biMNAapkDfJepYRHkwzq2N8Vbwor4H8/62emzbA9xN1crMHqhHluJw==" saltValue="sFLHZXQrbXI06vGXiozHoeu9f7MQz0nDUmQundHN55OlCN9A6CpHo+1wXrHI20sGAxQOKjl0dSnJIrXlK2TIMQ==" spinCount="100000" sheet="1" objects="1" scenarios="1" formatColumns="0" formatRows="0" autoFilter="0"/>
  <autoFilter ref="C87:K121"/>
  <mergeCells count="12">
    <mergeCell ref="E80:H80"/>
    <mergeCell ref="L2:V2"/>
    <mergeCell ref="E50:H50"/>
    <mergeCell ref="E52:H52"/>
    <mergeCell ref="E54:H54"/>
    <mergeCell ref="E76:H76"/>
    <mergeCell ref="E78:H7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4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0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77"/>
      <c r="M2" s="377"/>
      <c r="N2" s="377"/>
      <c r="O2" s="377"/>
      <c r="P2" s="377"/>
      <c r="Q2" s="377"/>
      <c r="R2" s="377"/>
      <c r="S2" s="377"/>
      <c r="T2" s="377"/>
      <c r="U2" s="377"/>
      <c r="V2" s="377"/>
      <c r="AT2" s="18" t="s">
        <v>114</v>
      </c>
    </row>
    <row r="3" spans="2:46" ht="6.95" customHeight="1">
      <c r="B3" s="110"/>
      <c r="C3" s="111"/>
      <c r="D3" s="111"/>
      <c r="E3" s="111"/>
      <c r="F3" s="111"/>
      <c r="G3" s="111"/>
      <c r="H3" s="111"/>
      <c r="I3" s="112"/>
      <c r="J3" s="111"/>
      <c r="K3" s="111"/>
      <c r="L3" s="21"/>
      <c r="AT3" s="18" t="s">
        <v>81</v>
      </c>
    </row>
    <row r="4" spans="2:46" ht="24.95" customHeight="1">
      <c r="B4" s="21"/>
      <c r="D4" s="113" t="s">
        <v>123</v>
      </c>
      <c r="L4" s="21"/>
      <c r="M4" s="114" t="s">
        <v>10</v>
      </c>
      <c r="AT4" s="18" t="s">
        <v>4</v>
      </c>
    </row>
    <row r="5" spans="2:12" ht="6.95" customHeight="1">
      <c r="B5" s="21"/>
      <c r="L5" s="21"/>
    </row>
    <row r="6" spans="2:12" ht="12" customHeight="1">
      <c r="B6" s="21"/>
      <c r="D6" s="115" t="s">
        <v>16</v>
      </c>
      <c r="L6" s="21"/>
    </row>
    <row r="7" spans="2:12" ht="16.5" customHeight="1">
      <c r="B7" s="21"/>
      <c r="E7" s="395" t="str">
        <f>'Rekapitulace stavby'!K6</f>
        <v>Aula UPOL FTK,Tř.Míru 117,Olomouc</v>
      </c>
      <c r="F7" s="396"/>
      <c r="G7" s="396"/>
      <c r="H7" s="396"/>
      <c r="L7" s="21"/>
    </row>
    <row r="8" spans="2:12" ht="12" customHeight="1">
      <c r="B8" s="21"/>
      <c r="D8" s="115" t="s">
        <v>124</v>
      </c>
      <c r="L8" s="21"/>
    </row>
    <row r="9" spans="2:12" s="1" customFormat="1" ht="16.5" customHeight="1">
      <c r="B9" s="39"/>
      <c r="E9" s="395" t="s">
        <v>125</v>
      </c>
      <c r="F9" s="398"/>
      <c r="G9" s="398"/>
      <c r="H9" s="398"/>
      <c r="I9" s="117"/>
      <c r="L9" s="39"/>
    </row>
    <row r="10" spans="2:12" s="1" customFormat="1" ht="12" customHeight="1">
      <c r="B10" s="39"/>
      <c r="D10" s="115" t="s">
        <v>126</v>
      </c>
      <c r="I10" s="117"/>
      <c r="L10" s="39"/>
    </row>
    <row r="11" spans="2:12" s="1" customFormat="1" ht="36.95" customHeight="1">
      <c r="B11" s="39"/>
      <c r="E11" s="399" t="s">
        <v>1773</v>
      </c>
      <c r="F11" s="398"/>
      <c r="G11" s="398"/>
      <c r="H11" s="398"/>
      <c r="I11" s="117"/>
      <c r="L11" s="39"/>
    </row>
    <row r="12" spans="2:12" s="1" customFormat="1" ht="12">
      <c r="B12" s="39"/>
      <c r="I12" s="117"/>
      <c r="L12" s="39"/>
    </row>
    <row r="13" spans="2:12" s="1" customFormat="1" ht="12" customHeight="1">
      <c r="B13" s="39"/>
      <c r="D13" s="115" t="s">
        <v>18</v>
      </c>
      <c r="F13" s="102" t="s">
        <v>19</v>
      </c>
      <c r="I13" s="118" t="s">
        <v>20</v>
      </c>
      <c r="J13" s="102" t="s">
        <v>21</v>
      </c>
      <c r="L13" s="39"/>
    </row>
    <row r="14" spans="2:12" s="1" customFormat="1" ht="12" customHeight="1">
      <c r="B14" s="39"/>
      <c r="D14" s="115" t="s">
        <v>22</v>
      </c>
      <c r="F14" s="102" t="s">
        <v>23</v>
      </c>
      <c r="I14" s="118" t="s">
        <v>24</v>
      </c>
      <c r="J14" s="119" t="str">
        <f>'Rekapitulace stavby'!AN8</f>
        <v>1. 4. 2019</v>
      </c>
      <c r="L14" s="39"/>
    </row>
    <row r="15" spans="2:12" s="1" customFormat="1" ht="10.9" customHeight="1">
      <c r="B15" s="39"/>
      <c r="I15" s="117"/>
      <c r="L15" s="39"/>
    </row>
    <row r="16" spans="2:12" s="1" customFormat="1" ht="12" customHeight="1">
      <c r="B16" s="39"/>
      <c r="D16" s="115" t="s">
        <v>26</v>
      </c>
      <c r="I16" s="118" t="s">
        <v>27</v>
      </c>
      <c r="J16" s="102" t="s">
        <v>21</v>
      </c>
      <c r="L16" s="39"/>
    </row>
    <row r="17" spans="2:12" s="1" customFormat="1" ht="18" customHeight="1">
      <c r="B17" s="39"/>
      <c r="E17" s="102" t="s">
        <v>28</v>
      </c>
      <c r="I17" s="118" t="s">
        <v>29</v>
      </c>
      <c r="J17" s="102" t="s">
        <v>21</v>
      </c>
      <c r="L17" s="39"/>
    </row>
    <row r="18" spans="2:12" s="1" customFormat="1" ht="6.95" customHeight="1">
      <c r="B18" s="39"/>
      <c r="I18" s="117"/>
      <c r="L18" s="39"/>
    </row>
    <row r="19" spans="2:12" s="1" customFormat="1" ht="12" customHeight="1">
      <c r="B19" s="39"/>
      <c r="D19" s="115" t="s">
        <v>30</v>
      </c>
      <c r="I19" s="118" t="s">
        <v>27</v>
      </c>
      <c r="J19" s="31" t="str">
        <f>'Rekapitulace stavby'!AN13</f>
        <v>Vyplň údaj</v>
      </c>
      <c r="L19" s="39"/>
    </row>
    <row r="20" spans="2:12" s="1" customFormat="1" ht="18" customHeight="1">
      <c r="B20" s="39"/>
      <c r="E20" s="400" t="str">
        <f>'Rekapitulace stavby'!E14</f>
        <v>Vyplň údaj</v>
      </c>
      <c r="F20" s="401"/>
      <c r="G20" s="401"/>
      <c r="H20" s="401"/>
      <c r="I20" s="118" t="s">
        <v>29</v>
      </c>
      <c r="J20" s="31" t="str">
        <f>'Rekapitulace stavby'!AN14</f>
        <v>Vyplň údaj</v>
      </c>
      <c r="L20" s="39"/>
    </row>
    <row r="21" spans="2:12" s="1" customFormat="1" ht="6.95" customHeight="1">
      <c r="B21" s="39"/>
      <c r="I21" s="117"/>
      <c r="L21" s="39"/>
    </row>
    <row r="22" spans="2:12" s="1" customFormat="1" ht="12" customHeight="1">
      <c r="B22" s="39"/>
      <c r="D22" s="115" t="s">
        <v>32</v>
      </c>
      <c r="I22" s="118" t="s">
        <v>27</v>
      </c>
      <c r="J22" s="102" t="s">
        <v>21</v>
      </c>
      <c r="L22" s="39"/>
    </row>
    <row r="23" spans="2:12" s="1" customFormat="1" ht="18" customHeight="1">
      <c r="B23" s="39"/>
      <c r="E23" s="102" t="s">
        <v>33</v>
      </c>
      <c r="I23" s="118" t="s">
        <v>29</v>
      </c>
      <c r="J23" s="102" t="s">
        <v>21</v>
      </c>
      <c r="L23" s="39"/>
    </row>
    <row r="24" spans="2:12" s="1" customFormat="1" ht="6.95" customHeight="1">
      <c r="B24" s="39"/>
      <c r="I24" s="117"/>
      <c r="L24" s="39"/>
    </row>
    <row r="25" spans="2:12" s="1" customFormat="1" ht="12" customHeight="1">
      <c r="B25" s="39"/>
      <c r="D25" s="115" t="s">
        <v>35</v>
      </c>
      <c r="I25" s="118" t="s">
        <v>27</v>
      </c>
      <c r="J25" s="102" t="s">
        <v>21</v>
      </c>
      <c r="L25" s="39"/>
    </row>
    <row r="26" spans="2:12" s="1" customFormat="1" ht="18" customHeight="1">
      <c r="B26" s="39"/>
      <c r="E26" s="102" t="s">
        <v>36</v>
      </c>
      <c r="I26" s="118" t="s">
        <v>29</v>
      </c>
      <c r="J26" s="102" t="s">
        <v>21</v>
      </c>
      <c r="L26" s="39"/>
    </row>
    <row r="27" spans="2:12" s="1" customFormat="1" ht="6.95" customHeight="1">
      <c r="B27" s="39"/>
      <c r="I27" s="117"/>
      <c r="L27" s="39"/>
    </row>
    <row r="28" spans="2:12" s="1" customFormat="1" ht="12" customHeight="1">
      <c r="B28" s="39"/>
      <c r="D28" s="115" t="s">
        <v>37</v>
      </c>
      <c r="I28" s="117"/>
      <c r="L28" s="39"/>
    </row>
    <row r="29" spans="2:12" s="7" customFormat="1" ht="191.25" customHeight="1">
      <c r="B29" s="120"/>
      <c r="E29" s="394" t="s">
        <v>130</v>
      </c>
      <c r="F29" s="394"/>
      <c r="G29" s="394"/>
      <c r="H29" s="394"/>
      <c r="I29" s="121"/>
      <c r="L29" s="120"/>
    </row>
    <row r="30" spans="2:12" s="1" customFormat="1" ht="6.95" customHeight="1">
      <c r="B30" s="39"/>
      <c r="I30" s="117"/>
      <c r="L30" s="39"/>
    </row>
    <row r="31" spans="2:12" s="1" customFormat="1" ht="6.95" customHeight="1">
      <c r="B31" s="39"/>
      <c r="D31" s="60"/>
      <c r="E31" s="60"/>
      <c r="F31" s="60"/>
      <c r="G31" s="60"/>
      <c r="H31" s="60"/>
      <c r="I31" s="122"/>
      <c r="J31" s="60"/>
      <c r="K31" s="60"/>
      <c r="L31" s="39"/>
    </row>
    <row r="32" spans="2:12" s="1" customFormat="1" ht="25.35" customHeight="1">
      <c r="B32" s="39"/>
      <c r="D32" s="123" t="s">
        <v>39</v>
      </c>
      <c r="I32" s="117"/>
      <c r="J32" s="124">
        <f>ROUND(J92,2)</f>
        <v>0</v>
      </c>
      <c r="L32" s="39"/>
    </row>
    <row r="33" spans="2:12" s="1" customFormat="1" ht="6.95" customHeight="1">
      <c r="B33" s="39"/>
      <c r="D33" s="60"/>
      <c r="E33" s="60"/>
      <c r="F33" s="60"/>
      <c r="G33" s="60"/>
      <c r="H33" s="60"/>
      <c r="I33" s="122"/>
      <c r="J33" s="60"/>
      <c r="K33" s="60"/>
      <c r="L33" s="39"/>
    </row>
    <row r="34" spans="2:12" s="1" customFormat="1" ht="14.45" customHeight="1">
      <c r="B34" s="39"/>
      <c r="F34" s="125" t="s">
        <v>41</v>
      </c>
      <c r="I34" s="126" t="s">
        <v>40</v>
      </c>
      <c r="J34" s="125" t="s">
        <v>42</v>
      </c>
      <c r="L34" s="39"/>
    </row>
    <row r="35" spans="2:12" s="1" customFormat="1" ht="14.45" customHeight="1">
      <c r="B35" s="39"/>
      <c r="D35" s="116" t="s">
        <v>43</v>
      </c>
      <c r="E35" s="115" t="s">
        <v>44</v>
      </c>
      <c r="F35" s="127">
        <f>ROUND((SUM(BE92:BE139)),2)</f>
        <v>0</v>
      </c>
      <c r="I35" s="128">
        <v>0.21</v>
      </c>
      <c r="J35" s="127">
        <f>ROUND(((SUM(BE92:BE139))*I35),2)</f>
        <v>0</v>
      </c>
      <c r="L35" s="39"/>
    </row>
    <row r="36" spans="2:12" s="1" customFormat="1" ht="14.45" customHeight="1">
      <c r="B36" s="39"/>
      <c r="E36" s="115" t="s">
        <v>45</v>
      </c>
      <c r="F36" s="127">
        <f>ROUND((SUM(BF92:BF139)),2)</f>
        <v>0</v>
      </c>
      <c r="I36" s="128">
        <v>0.15</v>
      </c>
      <c r="J36" s="127">
        <f>ROUND(((SUM(BF92:BF139))*I36),2)</f>
        <v>0</v>
      </c>
      <c r="L36" s="39"/>
    </row>
    <row r="37" spans="2:12" s="1" customFormat="1" ht="14.45" customHeight="1" hidden="1">
      <c r="B37" s="39"/>
      <c r="E37" s="115" t="s">
        <v>46</v>
      </c>
      <c r="F37" s="127">
        <f>ROUND((SUM(BG92:BG139)),2)</f>
        <v>0</v>
      </c>
      <c r="I37" s="128">
        <v>0.21</v>
      </c>
      <c r="J37" s="127">
        <f>0</f>
        <v>0</v>
      </c>
      <c r="L37" s="39"/>
    </row>
    <row r="38" spans="2:12" s="1" customFormat="1" ht="14.45" customHeight="1" hidden="1">
      <c r="B38" s="39"/>
      <c r="E38" s="115" t="s">
        <v>47</v>
      </c>
      <c r="F38" s="127">
        <f>ROUND((SUM(BH92:BH139)),2)</f>
        <v>0</v>
      </c>
      <c r="I38" s="128">
        <v>0.15</v>
      </c>
      <c r="J38" s="127">
        <f>0</f>
        <v>0</v>
      </c>
      <c r="L38" s="39"/>
    </row>
    <row r="39" spans="2:12" s="1" customFormat="1" ht="14.45" customHeight="1" hidden="1">
      <c r="B39" s="39"/>
      <c r="E39" s="115" t="s">
        <v>48</v>
      </c>
      <c r="F39" s="127">
        <f>ROUND((SUM(BI92:BI139)),2)</f>
        <v>0</v>
      </c>
      <c r="I39" s="128">
        <v>0</v>
      </c>
      <c r="J39" s="127">
        <f>0</f>
        <v>0</v>
      </c>
      <c r="L39" s="39"/>
    </row>
    <row r="40" spans="2:12" s="1" customFormat="1" ht="6.95" customHeight="1">
      <c r="B40" s="39"/>
      <c r="I40" s="117"/>
      <c r="L40" s="39"/>
    </row>
    <row r="41" spans="2:12" s="1" customFormat="1" ht="25.35" customHeight="1">
      <c r="B41" s="39"/>
      <c r="C41" s="129"/>
      <c r="D41" s="130" t="s">
        <v>49</v>
      </c>
      <c r="E41" s="131"/>
      <c r="F41" s="131"/>
      <c r="G41" s="132" t="s">
        <v>50</v>
      </c>
      <c r="H41" s="133" t="s">
        <v>51</v>
      </c>
      <c r="I41" s="134"/>
      <c r="J41" s="135">
        <f>SUM(J32:J39)</f>
        <v>0</v>
      </c>
      <c r="K41" s="136"/>
      <c r="L41" s="39"/>
    </row>
    <row r="42" spans="2:12" s="1" customFormat="1" ht="14.45" customHeight="1">
      <c r="B42" s="137"/>
      <c r="C42" s="138"/>
      <c r="D42" s="138"/>
      <c r="E42" s="138"/>
      <c r="F42" s="138"/>
      <c r="G42" s="138"/>
      <c r="H42" s="138"/>
      <c r="I42" s="139"/>
      <c r="J42" s="138"/>
      <c r="K42" s="138"/>
      <c r="L42" s="39"/>
    </row>
    <row r="46" spans="2:12" s="1" customFormat="1" ht="6.95" customHeight="1">
      <c r="B46" s="140"/>
      <c r="C46" s="141"/>
      <c r="D46" s="141"/>
      <c r="E46" s="141"/>
      <c r="F46" s="141"/>
      <c r="G46" s="141"/>
      <c r="H46" s="141"/>
      <c r="I46" s="142"/>
      <c r="J46" s="141"/>
      <c r="K46" s="141"/>
      <c r="L46" s="39"/>
    </row>
    <row r="47" spans="2:12" s="1" customFormat="1" ht="24.95" customHeight="1">
      <c r="B47" s="35"/>
      <c r="C47" s="24" t="s">
        <v>131</v>
      </c>
      <c r="D47" s="36"/>
      <c r="E47" s="36"/>
      <c r="F47" s="36"/>
      <c r="G47" s="36"/>
      <c r="H47" s="36"/>
      <c r="I47" s="117"/>
      <c r="J47" s="36"/>
      <c r="K47" s="36"/>
      <c r="L47" s="39"/>
    </row>
    <row r="48" spans="2:12" s="1" customFormat="1" ht="6.95" customHeight="1">
      <c r="B48" s="35"/>
      <c r="C48" s="36"/>
      <c r="D48" s="36"/>
      <c r="E48" s="36"/>
      <c r="F48" s="36"/>
      <c r="G48" s="36"/>
      <c r="H48" s="36"/>
      <c r="I48" s="117"/>
      <c r="J48" s="36"/>
      <c r="K48" s="36"/>
      <c r="L48" s="39"/>
    </row>
    <row r="49" spans="2:12" s="1" customFormat="1" ht="12" customHeight="1">
      <c r="B49" s="35"/>
      <c r="C49" s="30" t="s">
        <v>16</v>
      </c>
      <c r="D49" s="36"/>
      <c r="E49" s="36"/>
      <c r="F49" s="36"/>
      <c r="G49" s="36"/>
      <c r="H49" s="36"/>
      <c r="I49" s="117"/>
      <c r="J49" s="36"/>
      <c r="K49" s="36"/>
      <c r="L49" s="39"/>
    </row>
    <row r="50" spans="2:12" s="1" customFormat="1" ht="16.5" customHeight="1">
      <c r="B50" s="35"/>
      <c r="C50" s="36"/>
      <c r="D50" s="36"/>
      <c r="E50" s="390" t="str">
        <f>E7</f>
        <v>Aula UPOL FTK,Tř.Míru 117,Olomouc</v>
      </c>
      <c r="F50" s="391"/>
      <c r="G50" s="391"/>
      <c r="H50" s="391"/>
      <c r="I50" s="117"/>
      <c r="J50" s="36"/>
      <c r="K50" s="36"/>
      <c r="L50" s="39"/>
    </row>
    <row r="51" spans="2:12" ht="12" customHeight="1">
      <c r="B51" s="22"/>
      <c r="C51" s="30" t="s">
        <v>124</v>
      </c>
      <c r="D51" s="23"/>
      <c r="E51" s="23"/>
      <c r="F51" s="23"/>
      <c r="G51" s="23"/>
      <c r="H51" s="23"/>
      <c r="J51" s="23"/>
      <c r="K51" s="23"/>
      <c r="L51" s="21"/>
    </row>
    <row r="52" spans="2:12" s="1" customFormat="1" ht="16.5" customHeight="1">
      <c r="B52" s="35"/>
      <c r="C52" s="36"/>
      <c r="D52" s="36"/>
      <c r="E52" s="390" t="s">
        <v>125</v>
      </c>
      <c r="F52" s="393"/>
      <c r="G52" s="393"/>
      <c r="H52" s="393"/>
      <c r="I52" s="117"/>
      <c r="J52" s="36"/>
      <c r="K52" s="36"/>
      <c r="L52" s="39"/>
    </row>
    <row r="53" spans="2:12" s="1" customFormat="1" ht="12" customHeight="1">
      <c r="B53" s="35"/>
      <c r="C53" s="30" t="s">
        <v>126</v>
      </c>
      <c r="D53" s="36"/>
      <c r="E53" s="36"/>
      <c r="F53" s="36"/>
      <c r="G53" s="36"/>
      <c r="H53" s="36"/>
      <c r="I53" s="117"/>
      <c r="J53" s="36"/>
      <c r="K53" s="36"/>
      <c r="L53" s="39"/>
    </row>
    <row r="54" spans="2:12" s="1" customFormat="1" ht="16.5" customHeight="1">
      <c r="B54" s="35"/>
      <c r="C54" s="36"/>
      <c r="D54" s="36"/>
      <c r="E54" s="369" t="str">
        <f>E11</f>
        <v>2019/07-1-VON - Vedlejší a ostatní náklady</v>
      </c>
      <c r="F54" s="393"/>
      <c r="G54" s="393"/>
      <c r="H54" s="393"/>
      <c r="I54" s="117"/>
      <c r="J54" s="36"/>
      <c r="K54" s="36"/>
      <c r="L54" s="39"/>
    </row>
    <row r="55" spans="2:12" s="1" customFormat="1" ht="6.95" customHeight="1">
      <c r="B55" s="35"/>
      <c r="C55" s="36"/>
      <c r="D55" s="36"/>
      <c r="E55" s="36"/>
      <c r="F55" s="36"/>
      <c r="G55" s="36"/>
      <c r="H55" s="36"/>
      <c r="I55" s="117"/>
      <c r="J55" s="36"/>
      <c r="K55" s="36"/>
      <c r="L55" s="39"/>
    </row>
    <row r="56" spans="2:12" s="1" customFormat="1" ht="12" customHeight="1">
      <c r="B56" s="35"/>
      <c r="C56" s="30" t="s">
        <v>22</v>
      </c>
      <c r="D56" s="36"/>
      <c r="E56" s="36"/>
      <c r="F56" s="28" t="str">
        <f>F14</f>
        <v xml:space="preserve"> </v>
      </c>
      <c r="G56" s="36"/>
      <c r="H56" s="36"/>
      <c r="I56" s="118" t="s">
        <v>24</v>
      </c>
      <c r="J56" s="59" t="str">
        <f>IF(J14="","",J14)</f>
        <v>1. 4. 2019</v>
      </c>
      <c r="K56" s="36"/>
      <c r="L56" s="39"/>
    </row>
    <row r="57" spans="2:12" s="1" customFormat="1" ht="6.95" customHeight="1">
      <c r="B57" s="35"/>
      <c r="C57" s="36"/>
      <c r="D57" s="36"/>
      <c r="E57" s="36"/>
      <c r="F57" s="36"/>
      <c r="G57" s="36"/>
      <c r="H57" s="36"/>
      <c r="I57" s="117"/>
      <c r="J57" s="36"/>
      <c r="K57" s="36"/>
      <c r="L57" s="39"/>
    </row>
    <row r="58" spans="2:12" s="1" customFormat="1" ht="43.15" customHeight="1">
      <c r="B58" s="35"/>
      <c r="C58" s="30" t="s">
        <v>26</v>
      </c>
      <c r="D58" s="36"/>
      <c r="E58" s="36"/>
      <c r="F58" s="28" t="str">
        <f>E17</f>
        <v>UPOL</v>
      </c>
      <c r="G58" s="36"/>
      <c r="H58" s="36"/>
      <c r="I58" s="118" t="s">
        <v>32</v>
      </c>
      <c r="J58" s="33" t="str">
        <f>E23</f>
        <v>HEXAPLAN INTERNATIONAL spol. s r.o.</v>
      </c>
      <c r="K58" s="36"/>
      <c r="L58" s="39"/>
    </row>
    <row r="59" spans="2:12" s="1" customFormat="1" ht="15.2" customHeight="1">
      <c r="B59" s="35"/>
      <c r="C59" s="30" t="s">
        <v>30</v>
      </c>
      <c r="D59" s="36"/>
      <c r="E59" s="36"/>
      <c r="F59" s="28" t="str">
        <f>IF(E20="","",E20)</f>
        <v>Vyplň údaj</v>
      </c>
      <c r="G59" s="36"/>
      <c r="H59" s="36"/>
      <c r="I59" s="118" t="s">
        <v>35</v>
      </c>
      <c r="J59" s="33" t="str">
        <f>E26</f>
        <v>Ing.A.Hejmalová</v>
      </c>
      <c r="K59" s="36"/>
      <c r="L59" s="39"/>
    </row>
    <row r="60" spans="2:12" s="1" customFormat="1" ht="10.35" customHeight="1">
      <c r="B60" s="35"/>
      <c r="C60" s="36"/>
      <c r="D60" s="36"/>
      <c r="E60" s="36"/>
      <c r="F60" s="36"/>
      <c r="G60" s="36"/>
      <c r="H60" s="36"/>
      <c r="I60" s="117"/>
      <c r="J60" s="36"/>
      <c r="K60" s="36"/>
      <c r="L60" s="39"/>
    </row>
    <row r="61" spans="2:12" s="1" customFormat="1" ht="29.25" customHeight="1">
      <c r="B61" s="35"/>
      <c r="C61" s="143" t="s">
        <v>132</v>
      </c>
      <c r="D61" s="144"/>
      <c r="E61" s="144"/>
      <c r="F61" s="144"/>
      <c r="G61" s="144"/>
      <c r="H61" s="144"/>
      <c r="I61" s="145"/>
      <c r="J61" s="146" t="s">
        <v>133</v>
      </c>
      <c r="K61" s="144"/>
      <c r="L61" s="39"/>
    </row>
    <row r="62" spans="2:12" s="1" customFormat="1" ht="10.35" customHeight="1">
      <c r="B62" s="35"/>
      <c r="C62" s="36"/>
      <c r="D62" s="36"/>
      <c r="E62" s="36"/>
      <c r="F62" s="36"/>
      <c r="G62" s="36"/>
      <c r="H62" s="36"/>
      <c r="I62" s="117"/>
      <c r="J62" s="36"/>
      <c r="K62" s="36"/>
      <c r="L62" s="39"/>
    </row>
    <row r="63" spans="2:47" s="1" customFormat="1" ht="22.9" customHeight="1">
      <c r="B63" s="35"/>
      <c r="C63" s="147" t="s">
        <v>71</v>
      </c>
      <c r="D63" s="36"/>
      <c r="E63" s="36"/>
      <c r="F63" s="36"/>
      <c r="G63" s="36"/>
      <c r="H63" s="36"/>
      <c r="I63" s="117"/>
      <c r="J63" s="77">
        <f>J92</f>
        <v>0</v>
      </c>
      <c r="K63" s="36"/>
      <c r="L63" s="39"/>
      <c r="AU63" s="18" t="s">
        <v>134</v>
      </c>
    </row>
    <row r="64" spans="2:12" s="8" customFormat="1" ht="24.95" customHeight="1">
      <c r="B64" s="148"/>
      <c r="C64" s="149"/>
      <c r="D64" s="150" t="s">
        <v>1774</v>
      </c>
      <c r="E64" s="151"/>
      <c r="F64" s="151"/>
      <c r="G64" s="151"/>
      <c r="H64" s="151"/>
      <c r="I64" s="152"/>
      <c r="J64" s="153">
        <f>J93</f>
        <v>0</v>
      </c>
      <c r="K64" s="149"/>
      <c r="L64" s="154"/>
    </row>
    <row r="65" spans="2:12" s="9" customFormat="1" ht="19.9" customHeight="1">
      <c r="B65" s="155"/>
      <c r="C65" s="96"/>
      <c r="D65" s="156" t="s">
        <v>1775</v>
      </c>
      <c r="E65" s="157"/>
      <c r="F65" s="157"/>
      <c r="G65" s="157"/>
      <c r="H65" s="157"/>
      <c r="I65" s="158"/>
      <c r="J65" s="159">
        <f>J94</f>
        <v>0</v>
      </c>
      <c r="K65" s="96"/>
      <c r="L65" s="160"/>
    </row>
    <row r="66" spans="2:12" s="9" customFormat="1" ht="19.9" customHeight="1">
      <c r="B66" s="155"/>
      <c r="C66" s="96"/>
      <c r="D66" s="156" t="s">
        <v>1776</v>
      </c>
      <c r="E66" s="157"/>
      <c r="F66" s="157"/>
      <c r="G66" s="157"/>
      <c r="H66" s="157"/>
      <c r="I66" s="158"/>
      <c r="J66" s="159">
        <f>J100</f>
        <v>0</v>
      </c>
      <c r="K66" s="96"/>
      <c r="L66" s="160"/>
    </row>
    <row r="67" spans="2:12" s="9" customFormat="1" ht="19.9" customHeight="1">
      <c r="B67" s="155"/>
      <c r="C67" s="96"/>
      <c r="D67" s="156" t="s">
        <v>1777</v>
      </c>
      <c r="E67" s="157"/>
      <c r="F67" s="157"/>
      <c r="G67" s="157"/>
      <c r="H67" s="157"/>
      <c r="I67" s="158"/>
      <c r="J67" s="159">
        <f>J120</f>
        <v>0</v>
      </c>
      <c r="K67" s="96"/>
      <c r="L67" s="160"/>
    </row>
    <row r="68" spans="2:12" s="9" customFormat="1" ht="19.9" customHeight="1">
      <c r="B68" s="155"/>
      <c r="C68" s="96"/>
      <c r="D68" s="156" t="s">
        <v>1778</v>
      </c>
      <c r="E68" s="157"/>
      <c r="F68" s="157"/>
      <c r="G68" s="157"/>
      <c r="H68" s="157"/>
      <c r="I68" s="158"/>
      <c r="J68" s="159">
        <f>J127</f>
        <v>0</v>
      </c>
      <c r="K68" s="96"/>
      <c r="L68" s="160"/>
    </row>
    <row r="69" spans="2:12" s="9" customFormat="1" ht="19.9" customHeight="1">
      <c r="B69" s="155"/>
      <c r="C69" s="96"/>
      <c r="D69" s="156" t="s">
        <v>1779</v>
      </c>
      <c r="E69" s="157"/>
      <c r="F69" s="157"/>
      <c r="G69" s="157"/>
      <c r="H69" s="157"/>
      <c r="I69" s="158"/>
      <c r="J69" s="159">
        <f>J132</f>
        <v>0</v>
      </c>
      <c r="K69" s="96"/>
      <c r="L69" s="160"/>
    </row>
    <row r="70" spans="2:12" s="9" customFormat="1" ht="19.9" customHeight="1">
      <c r="B70" s="155"/>
      <c r="C70" s="96"/>
      <c r="D70" s="156" t="s">
        <v>1780</v>
      </c>
      <c r="E70" s="157"/>
      <c r="F70" s="157"/>
      <c r="G70" s="157"/>
      <c r="H70" s="157"/>
      <c r="I70" s="158"/>
      <c r="J70" s="159">
        <f>J135</f>
        <v>0</v>
      </c>
      <c r="K70" s="96"/>
      <c r="L70" s="160"/>
    </row>
    <row r="71" spans="2:12" s="1" customFormat="1" ht="21.75" customHeight="1">
      <c r="B71" s="35"/>
      <c r="C71" s="36"/>
      <c r="D71" s="36"/>
      <c r="E71" s="36"/>
      <c r="F71" s="36"/>
      <c r="G71" s="36"/>
      <c r="H71" s="36"/>
      <c r="I71" s="117"/>
      <c r="J71" s="36"/>
      <c r="K71" s="36"/>
      <c r="L71" s="39"/>
    </row>
    <row r="72" spans="2:12" s="1" customFormat="1" ht="6.95" customHeight="1">
      <c r="B72" s="47"/>
      <c r="C72" s="48"/>
      <c r="D72" s="48"/>
      <c r="E72" s="48"/>
      <c r="F72" s="48"/>
      <c r="G72" s="48"/>
      <c r="H72" s="48"/>
      <c r="I72" s="139"/>
      <c r="J72" s="48"/>
      <c r="K72" s="48"/>
      <c r="L72" s="39"/>
    </row>
    <row r="76" spans="2:12" s="1" customFormat="1" ht="6.95" customHeight="1">
      <c r="B76" s="49"/>
      <c r="C76" s="50"/>
      <c r="D76" s="50"/>
      <c r="E76" s="50"/>
      <c r="F76" s="50"/>
      <c r="G76" s="50"/>
      <c r="H76" s="50"/>
      <c r="I76" s="142"/>
      <c r="J76" s="50"/>
      <c r="K76" s="50"/>
      <c r="L76" s="39"/>
    </row>
    <row r="77" spans="2:12" s="1" customFormat="1" ht="24.95" customHeight="1">
      <c r="B77" s="35"/>
      <c r="C77" s="24" t="s">
        <v>153</v>
      </c>
      <c r="D77" s="36"/>
      <c r="E77" s="36"/>
      <c r="F77" s="36"/>
      <c r="G77" s="36"/>
      <c r="H77" s="36"/>
      <c r="I77" s="117"/>
      <c r="J77" s="36"/>
      <c r="K77" s="36"/>
      <c r="L77" s="39"/>
    </row>
    <row r="78" spans="2:12" s="1" customFormat="1" ht="6.95" customHeight="1">
      <c r="B78" s="35"/>
      <c r="C78" s="36"/>
      <c r="D78" s="36"/>
      <c r="E78" s="36"/>
      <c r="F78" s="36"/>
      <c r="G78" s="36"/>
      <c r="H78" s="36"/>
      <c r="I78" s="117"/>
      <c r="J78" s="36"/>
      <c r="K78" s="36"/>
      <c r="L78" s="39"/>
    </row>
    <row r="79" spans="2:12" s="1" customFormat="1" ht="12" customHeight="1">
      <c r="B79" s="35"/>
      <c r="C79" s="30" t="s">
        <v>16</v>
      </c>
      <c r="D79" s="36"/>
      <c r="E79" s="36"/>
      <c r="F79" s="36"/>
      <c r="G79" s="36"/>
      <c r="H79" s="36"/>
      <c r="I79" s="117"/>
      <c r="J79" s="36"/>
      <c r="K79" s="36"/>
      <c r="L79" s="39"/>
    </row>
    <row r="80" spans="2:12" s="1" customFormat="1" ht="16.5" customHeight="1">
      <c r="B80" s="35"/>
      <c r="C80" s="36"/>
      <c r="D80" s="36"/>
      <c r="E80" s="390" t="str">
        <f>E7</f>
        <v>Aula UPOL FTK,Tř.Míru 117,Olomouc</v>
      </c>
      <c r="F80" s="391"/>
      <c r="G80" s="391"/>
      <c r="H80" s="391"/>
      <c r="I80" s="117"/>
      <c r="J80" s="36"/>
      <c r="K80" s="36"/>
      <c r="L80" s="39"/>
    </row>
    <row r="81" spans="2:12" ht="12" customHeight="1">
      <c r="B81" s="22"/>
      <c r="C81" s="30" t="s">
        <v>124</v>
      </c>
      <c r="D81" s="23"/>
      <c r="E81" s="23"/>
      <c r="F81" s="23"/>
      <c r="G81" s="23"/>
      <c r="H81" s="23"/>
      <c r="J81" s="23"/>
      <c r="K81" s="23"/>
      <c r="L81" s="21"/>
    </row>
    <row r="82" spans="2:12" s="1" customFormat="1" ht="16.5" customHeight="1">
      <c r="B82" s="35"/>
      <c r="C82" s="36"/>
      <c r="D82" s="36"/>
      <c r="E82" s="390" t="s">
        <v>125</v>
      </c>
      <c r="F82" s="393"/>
      <c r="G82" s="393"/>
      <c r="H82" s="393"/>
      <c r="I82" s="117"/>
      <c r="J82" s="36"/>
      <c r="K82" s="36"/>
      <c r="L82" s="39"/>
    </row>
    <row r="83" spans="2:12" s="1" customFormat="1" ht="12" customHeight="1">
      <c r="B83" s="35"/>
      <c r="C83" s="30" t="s">
        <v>126</v>
      </c>
      <c r="D83" s="36"/>
      <c r="E83" s="36"/>
      <c r="F83" s="36"/>
      <c r="G83" s="36"/>
      <c r="H83" s="36"/>
      <c r="I83" s="117"/>
      <c r="J83" s="36"/>
      <c r="K83" s="36"/>
      <c r="L83" s="39"/>
    </row>
    <row r="84" spans="2:12" s="1" customFormat="1" ht="16.5" customHeight="1">
      <c r="B84" s="35"/>
      <c r="C84" s="36"/>
      <c r="D84" s="36"/>
      <c r="E84" s="369" t="str">
        <f>E11</f>
        <v>2019/07-1-VON - Vedlejší a ostatní náklady</v>
      </c>
      <c r="F84" s="393"/>
      <c r="G84" s="393"/>
      <c r="H84" s="393"/>
      <c r="I84" s="117"/>
      <c r="J84" s="36"/>
      <c r="K84" s="36"/>
      <c r="L84" s="39"/>
    </row>
    <row r="85" spans="2:12" s="1" customFormat="1" ht="6.95" customHeight="1">
      <c r="B85" s="35"/>
      <c r="C85" s="36"/>
      <c r="D85" s="36"/>
      <c r="E85" s="36"/>
      <c r="F85" s="36"/>
      <c r="G85" s="36"/>
      <c r="H85" s="36"/>
      <c r="I85" s="117"/>
      <c r="J85" s="36"/>
      <c r="K85" s="36"/>
      <c r="L85" s="39"/>
    </row>
    <row r="86" spans="2:12" s="1" customFormat="1" ht="12" customHeight="1">
      <c r="B86" s="35"/>
      <c r="C86" s="30" t="s">
        <v>22</v>
      </c>
      <c r="D86" s="36"/>
      <c r="E86" s="36"/>
      <c r="F86" s="28" t="str">
        <f>F14</f>
        <v xml:space="preserve"> </v>
      </c>
      <c r="G86" s="36"/>
      <c r="H86" s="36"/>
      <c r="I86" s="118" t="s">
        <v>24</v>
      </c>
      <c r="J86" s="59" t="str">
        <f>IF(J14="","",J14)</f>
        <v>1. 4. 2019</v>
      </c>
      <c r="K86" s="36"/>
      <c r="L86" s="39"/>
    </row>
    <row r="87" spans="2:12" s="1" customFormat="1" ht="6.95" customHeight="1">
      <c r="B87" s="35"/>
      <c r="C87" s="36"/>
      <c r="D87" s="36"/>
      <c r="E87" s="36"/>
      <c r="F87" s="36"/>
      <c r="G87" s="36"/>
      <c r="H87" s="36"/>
      <c r="I87" s="117"/>
      <c r="J87" s="36"/>
      <c r="K87" s="36"/>
      <c r="L87" s="39"/>
    </row>
    <row r="88" spans="2:12" s="1" customFormat="1" ht="43.15" customHeight="1">
      <c r="B88" s="35"/>
      <c r="C88" s="30" t="s">
        <v>26</v>
      </c>
      <c r="D88" s="36"/>
      <c r="E88" s="36"/>
      <c r="F88" s="28" t="str">
        <f>E17</f>
        <v>UPOL</v>
      </c>
      <c r="G88" s="36"/>
      <c r="H88" s="36"/>
      <c r="I88" s="118" t="s">
        <v>32</v>
      </c>
      <c r="J88" s="33" t="str">
        <f>E23</f>
        <v>HEXAPLAN INTERNATIONAL spol. s r.o.</v>
      </c>
      <c r="K88" s="36"/>
      <c r="L88" s="39"/>
    </row>
    <row r="89" spans="2:12" s="1" customFormat="1" ht="15.2" customHeight="1">
      <c r="B89" s="35"/>
      <c r="C89" s="30" t="s">
        <v>30</v>
      </c>
      <c r="D89" s="36"/>
      <c r="E89" s="36"/>
      <c r="F89" s="28" t="str">
        <f>IF(E20="","",E20)</f>
        <v>Vyplň údaj</v>
      </c>
      <c r="G89" s="36"/>
      <c r="H89" s="36"/>
      <c r="I89" s="118" t="s">
        <v>35</v>
      </c>
      <c r="J89" s="33" t="str">
        <f>E26</f>
        <v>Ing.A.Hejmalová</v>
      </c>
      <c r="K89" s="36"/>
      <c r="L89" s="39"/>
    </row>
    <row r="90" spans="2:12" s="1" customFormat="1" ht="10.35" customHeight="1">
      <c r="B90" s="35"/>
      <c r="C90" s="36"/>
      <c r="D90" s="36"/>
      <c r="E90" s="36"/>
      <c r="F90" s="36"/>
      <c r="G90" s="36"/>
      <c r="H90" s="36"/>
      <c r="I90" s="117"/>
      <c r="J90" s="36"/>
      <c r="K90" s="36"/>
      <c r="L90" s="39"/>
    </row>
    <row r="91" spans="2:20" s="10" customFormat="1" ht="29.25" customHeight="1">
      <c r="B91" s="161"/>
      <c r="C91" s="162" t="s">
        <v>154</v>
      </c>
      <c r="D91" s="163" t="s">
        <v>58</v>
      </c>
      <c r="E91" s="163" t="s">
        <v>54</v>
      </c>
      <c r="F91" s="163" t="s">
        <v>55</v>
      </c>
      <c r="G91" s="163" t="s">
        <v>155</v>
      </c>
      <c r="H91" s="163" t="s">
        <v>156</v>
      </c>
      <c r="I91" s="164" t="s">
        <v>157</v>
      </c>
      <c r="J91" s="163" t="s">
        <v>133</v>
      </c>
      <c r="K91" s="165" t="s">
        <v>158</v>
      </c>
      <c r="L91" s="166"/>
      <c r="M91" s="68" t="s">
        <v>21</v>
      </c>
      <c r="N91" s="69" t="s">
        <v>43</v>
      </c>
      <c r="O91" s="69" t="s">
        <v>159</v>
      </c>
      <c r="P91" s="69" t="s">
        <v>160</v>
      </c>
      <c r="Q91" s="69" t="s">
        <v>161</v>
      </c>
      <c r="R91" s="69" t="s">
        <v>162</v>
      </c>
      <c r="S91" s="69" t="s">
        <v>163</v>
      </c>
      <c r="T91" s="70" t="s">
        <v>164</v>
      </c>
    </row>
    <row r="92" spans="2:63" s="1" customFormat="1" ht="22.9" customHeight="1">
      <c r="B92" s="35"/>
      <c r="C92" s="75" t="s">
        <v>165</v>
      </c>
      <c r="D92" s="36"/>
      <c r="E92" s="36"/>
      <c r="F92" s="36"/>
      <c r="G92" s="36"/>
      <c r="H92" s="36"/>
      <c r="I92" s="117"/>
      <c r="J92" s="167">
        <f>BK92</f>
        <v>0</v>
      </c>
      <c r="K92" s="36"/>
      <c r="L92" s="39"/>
      <c r="M92" s="71"/>
      <c r="N92" s="72"/>
      <c r="O92" s="72"/>
      <c r="P92" s="168">
        <f>P93</f>
        <v>0</v>
      </c>
      <c r="Q92" s="72"/>
      <c r="R92" s="168">
        <f>R93</f>
        <v>0</v>
      </c>
      <c r="S92" s="72"/>
      <c r="T92" s="169">
        <f>T93</f>
        <v>0</v>
      </c>
      <c r="AT92" s="18" t="s">
        <v>72</v>
      </c>
      <c r="AU92" s="18" t="s">
        <v>134</v>
      </c>
      <c r="BK92" s="170">
        <f>BK93</f>
        <v>0</v>
      </c>
    </row>
    <row r="93" spans="2:63" s="11" customFormat="1" ht="25.9" customHeight="1">
      <c r="B93" s="171"/>
      <c r="C93" s="172"/>
      <c r="D93" s="173" t="s">
        <v>72</v>
      </c>
      <c r="E93" s="174" t="s">
        <v>1781</v>
      </c>
      <c r="F93" s="174" t="s">
        <v>1782</v>
      </c>
      <c r="G93" s="172"/>
      <c r="H93" s="172"/>
      <c r="I93" s="175"/>
      <c r="J93" s="176">
        <f>BK93</f>
        <v>0</v>
      </c>
      <c r="K93" s="172"/>
      <c r="L93" s="177"/>
      <c r="M93" s="178"/>
      <c r="N93" s="179"/>
      <c r="O93" s="179"/>
      <c r="P93" s="180">
        <f>P94+P100+P120+P127+P132+P135</f>
        <v>0</v>
      </c>
      <c r="Q93" s="179"/>
      <c r="R93" s="180">
        <f>R94+R100+R120+R127+R132+R135</f>
        <v>0</v>
      </c>
      <c r="S93" s="179"/>
      <c r="T93" s="181">
        <f>T94+T100+T120+T127+T132+T135</f>
        <v>0</v>
      </c>
      <c r="AR93" s="182" t="s">
        <v>202</v>
      </c>
      <c r="AT93" s="183" t="s">
        <v>72</v>
      </c>
      <c r="AU93" s="183" t="s">
        <v>73</v>
      </c>
      <c r="AY93" s="182" t="s">
        <v>168</v>
      </c>
      <c r="BK93" s="184">
        <f>BK94+BK100+BK120+BK127+BK132+BK135</f>
        <v>0</v>
      </c>
    </row>
    <row r="94" spans="2:63" s="11" customFormat="1" ht="22.9" customHeight="1">
      <c r="B94" s="171"/>
      <c r="C94" s="172"/>
      <c r="D94" s="173" t="s">
        <v>72</v>
      </c>
      <c r="E94" s="185" t="s">
        <v>1783</v>
      </c>
      <c r="F94" s="185" t="s">
        <v>1784</v>
      </c>
      <c r="G94" s="172"/>
      <c r="H94" s="172"/>
      <c r="I94" s="175"/>
      <c r="J94" s="186">
        <f>BK94</f>
        <v>0</v>
      </c>
      <c r="K94" s="172"/>
      <c r="L94" s="177"/>
      <c r="M94" s="178"/>
      <c r="N94" s="179"/>
      <c r="O94" s="179"/>
      <c r="P94" s="180">
        <f>SUM(P95:P99)</f>
        <v>0</v>
      </c>
      <c r="Q94" s="179"/>
      <c r="R94" s="180">
        <f>SUM(R95:R99)</f>
        <v>0</v>
      </c>
      <c r="S94" s="179"/>
      <c r="T94" s="181">
        <f>SUM(T95:T99)</f>
        <v>0</v>
      </c>
      <c r="AR94" s="182" t="s">
        <v>202</v>
      </c>
      <c r="AT94" s="183" t="s">
        <v>72</v>
      </c>
      <c r="AU94" s="183" t="s">
        <v>79</v>
      </c>
      <c r="AY94" s="182" t="s">
        <v>168</v>
      </c>
      <c r="BK94" s="184">
        <f>SUM(BK95:BK99)</f>
        <v>0</v>
      </c>
    </row>
    <row r="95" spans="2:65" s="1" customFormat="1" ht="16.5" customHeight="1">
      <c r="B95" s="35"/>
      <c r="C95" s="187" t="s">
        <v>79</v>
      </c>
      <c r="D95" s="187" t="s">
        <v>170</v>
      </c>
      <c r="E95" s="188" t="s">
        <v>1785</v>
      </c>
      <c r="F95" s="189" t="s">
        <v>1786</v>
      </c>
      <c r="G95" s="190" t="s">
        <v>575</v>
      </c>
      <c r="H95" s="191">
        <v>1</v>
      </c>
      <c r="I95" s="192"/>
      <c r="J95" s="193">
        <f>ROUND(I95*H95,2)</f>
        <v>0</v>
      </c>
      <c r="K95" s="189" t="s">
        <v>198</v>
      </c>
      <c r="L95" s="39"/>
      <c r="M95" s="194" t="s">
        <v>21</v>
      </c>
      <c r="N95" s="195" t="s">
        <v>44</v>
      </c>
      <c r="O95" s="64"/>
      <c r="P95" s="196">
        <f>O95*H95</f>
        <v>0</v>
      </c>
      <c r="Q95" s="196">
        <v>0</v>
      </c>
      <c r="R95" s="196">
        <f>Q95*H95</f>
        <v>0</v>
      </c>
      <c r="S95" s="196">
        <v>0</v>
      </c>
      <c r="T95" s="197">
        <f>S95*H95</f>
        <v>0</v>
      </c>
      <c r="AR95" s="198" t="s">
        <v>1787</v>
      </c>
      <c r="AT95" s="198" t="s">
        <v>170</v>
      </c>
      <c r="AU95" s="198" t="s">
        <v>81</v>
      </c>
      <c r="AY95" s="18" t="s">
        <v>168</v>
      </c>
      <c r="BE95" s="199">
        <f>IF(N95="základní",J95,0)</f>
        <v>0</v>
      </c>
      <c r="BF95" s="199">
        <f>IF(N95="snížená",J95,0)</f>
        <v>0</v>
      </c>
      <c r="BG95" s="199">
        <f>IF(N95="zákl. přenesená",J95,0)</f>
        <v>0</v>
      </c>
      <c r="BH95" s="199">
        <f>IF(N95="sníž. přenesená",J95,0)</f>
        <v>0</v>
      </c>
      <c r="BI95" s="199">
        <f>IF(N95="nulová",J95,0)</f>
        <v>0</v>
      </c>
      <c r="BJ95" s="18" t="s">
        <v>79</v>
      </c>
      <c r="BK95" s="199">
        <f>ROUND(I95*H95,2)</f>
        <v>0</v>
      </c>
      <c r="BL95" s="18" t="s">
        <v>1787</v>
      </c>
      <c r="BM95" s="198" t="s">
        <v>1788</v>
      </c>
    </row>
    <row r="96" spans="2:65" s="1" customFormat="1" ht="16.5" customHeight="1">
      <c r="B96" s="35"/>
      <c r="C96" s="187" t="s">
        <v>81</v>
      </c>
      <c r="D96" s="187" t="s">
        <v>170</v>
      </c>
      <c r="E96" s="188" t="s">
        <v>1789</v>
      </c>
      <c r="F96" s="189" t="s">
        <v>1790</v>
      </c>
      <c r="G96" s="190" t="s">
        <v>575</v>
      </c>
      <c r="H96" s="191">
        <v>1</v>
      </c>
      <c r="I96" s="192"/>
      <c r="J96" s="193">
        <f>ROUND(I96*H96,2)</f>
        <v>0</v>
      </c>
      <c r="K96" s="189" t="s">
        <v>198</v>
      </c>
      <c r="L96" s="39"/>
      <c r="M96" s="194" t="s">
        <v>21</v>
      </c>
      <c r="N96" s="195" t="s">
        <v>44</v>
      </c>
      <c r="O96" s="64"/>
      <c r="P96" s="196">
        <f>O96*H96</f>
        <v>0</v>
      </c>
      <c r="Q96" s="196">
        <v>0</v>
      </c>
      <c r="R96" s="196">
        <f>Q96*H96</f>
        <v>0</v>
      </c>
      <c r="S96" s="196">
        <v>0</v>
      </c>
      <c r="T96" s="197">
        <f>S96*H96</f>
        <v>0</v>
      </c>
      <c r="AR96" s="198" t="s">
        <v>1787</v>
      </c>
      <c r="AT96" s="198" t="s">
        <v>170</v>
      </c>
      <c r="AU96" s="198" t="s">
        <v>81</v>
      </c>
      <c r="AY96" s="18" t="s">
        <v>168</v>
      </c>
      <c r="BE96" s="199">
        <f>IF(N96="základní",J96,0)</f>
        <v>0</v>
      </c>
      <c r="BF96" s="199">
        <f>IF(N96="snížená",J96,0)</f>
        <v>0</v>
      </c>
      <c r="BG96" s="199">
        <f>IF(N96="zákl. přenesená",J96,0)</f>
        <v>0</v>
      </c>
      <c r="BH96" s="199">
        <f>IF(N96="sníž. přenesená",J96,0)</f>
        <v>0</v>
      </c>
      <c r="BI96" s="199">
        <f>IF(N96="nulová",J96,0)</f>
        <v>0</v>
      </c>
      <c r="BJ96" s="18" t="s">
        <v>79</v>
      </c>
      <c r="BK96" s="199">
        <f>ROUND(I96*H96,2)</f>
        <v>0</v>
      </c>
      <c r="BL96" s="18" t="s">
        <v>1787</v>
      </c>
      <c r="BM96" s="198" t="s">
        <v>1791</v>
      </c>
    </row>
    <row r="97" spans="2:47" s="1" customFormat="1" ht="29.25">
      <c r="B97" s="35"/>
      <c r="C97" s="36"/>
      <c r="D97" s="200" t="s">
        <v>309</v>
      </c>
      <c r="E97" s="36"/>
      <c r="F97" s="201" t="s">
        <v>1792</v>
      </c>
      <c r="G97" s="36"/>
      <c r="H97" s="36"/>
      <c r="I97" s="117"/>
      <c r="J97" s="36"/>
      <c r="K97" s="36"/>
      <c r="L97" s="39"/>
      <c r="M97" s="202"/>
      <c r="N97" s="64"/>
      <c r="O97" s="64"/>
      <c r="P97" s="64"/>
      <c r="Q97" s="64"/>
      <c r="R97" s="64"/>
      <c r="S97" s="64"/>
      <c r="T97" s="65"/>
      <c r="AT97" s="18" t="s">
        <v>309</v>
      </c>
      <c r="AU97" s="18" t="s">
        <v>81</v>
      </c>
    </row>
    <row r="98" spans="2:65" s="1" customFormat="1" ht="16.5" customHeight="1">
      <c r="B98" s="35"/>
      <c r="C98" s="187" t="s">
        <v>89</v>
      </c>
      <c r="D98" s="187" t="s">
        <v>170</v>
      </c>
      <c r="E98" s="188" t="s">
        <v>1793</v>
      </c>
      <c r="F98" s="189" t="s">
        <v>1794</v>
      </c>
      <c r="G98" s="190" t="s">
        <v>575</v>
      </c>
      <c r="H98" s="191">
        <v>1</v>
      </c>
      <c r="I98" s="192"/>
      <c r="J98" s="193">
        <f>ROUND(I98*H98,2)</f>
        <v>0</v>
      </c>
      <c r="K98" s="189" t="s">
        <v>198</v>
      </c>
      <c r="L98" s="39"/>
      <c r="M98" s="194" t="s">
        <v>21</v>
      </c>
      <c r="N98" s="195" t="s">
        <v>44</v>
      </c>
      <c r="O98" s="64"/>
      <c r="P98" s="196">
        <f>O98*H98</f>
        <v>0</v>
      </c>
      <c r="Q98" s="196">
        <v>0</v>
      </c>
      <c r="R98" s="196">
        <f>Q98*H98</f>
        <v>0</v>
      </c>
      <c r="S98" s="196">
        <v>0</v>
      </c>
      <c r="T98" s="197">
        <f>S98*H98</f>
        <v>0</v>
      </c>
      <c r="AR98" s="198" t="s">
        <v>1787</v>
      </c>
      <c r="AT98" s="198" t="s">
        <v>170</v>
      </c>
      <c r="AU98" s="198" t="s">
        <v>81</v>
      </c>
      <c r="AY98" s="18" t="s">
        <v>168</v>
      </c>
      <c r="BE98" s="199">
        <f>IF(N98="základní",J98,0)</f>
        <v>0</v>
      </c>
      <c r="BF98" s="199">
        <f>IF(N98="snížená",J98,0)</f>
        <v>0</v>
      </c>
      <c r="BG98" s="199">
        <f>IF(N98="zákl. přenesená",J98,0)</f>
        <v>0</v>
      </c>
      <c r="BH98" s="199">
        <f>IF(N98="sníž. přenesená",J98,0)</f>
        <v>0</v>
      </c>
      <c r="BI98" s="199">
        <f>IF(N98="nulová",J98,0)</f>
        <v>0</v>
      </c>
      <c r="BJ98" s="18" t="s">
        <v>79</v>
      </c>
      <c r="BK98" s="199">
        <f>ROUND(I98*H98,2)</f>
        <v>0</v>
      </c>
      <c r="BL98" s="18" t="s">
        <v>1787</v>
      </c>
      <c r="BM98" s="198" t="s">
        <v>1795</v>
      </c>
    </row>
    <row r="99" spans="2:47" s="1" customFormat="1" ht="136.5">
      <c r="B99" s="35"/>
      <c r="C99" s="36"/>
      <c r="D99" s="200" t="s">
        <v>309</v>
      </c>
      <c r="E99" s="36"/>
      <c r="F99" s="201" t="s">
        <v>1796</v>
      </c>
      <c r="G99" s="36"/>
      <c r="H99" s="36"/>
      <c r="I99" s="117"/>
      <c r="J99" s="36"/>
      <c r="K99" s="36"/>
      <c r="L99" s="39"/>
      <c r="M99" s="202"/>
      <c r="N99" s="64"/>
      <c r="O99" s="64"/>
      <c r="P99" s="64"/>
      <c r="Q99" s="64"/>
      <c r="R99" s="64"/>
      <c r="S99" s="64"/>
      <c r="T99" s="65"/>
      <c r="AT99" s="18" t="s">
        <v>309</v>
      </c>
      <c r="AU99" s="18" t="s">
        <v>81</v>
      </c>
    </row>
    <row r="100" spans="2:63" s="11" customFormat="1" ht="22.9" customHeight="1">
      <c r="B100" s="171"/>
      <c r="C100" s="172"/>
      <c r="D100" s="173" t="s">
        <v>72</v>
      </c>
      <c r="E100" s="185" t="s">
        <v>1797</v>
      </c>
      <c r="F100" s="185" t="s">
        <v>1798</v>
      </c>
      <c r="G100" s="172"/>
      <c r="H100" s="172"/>
      <c r="I100" s="175"/>
      <c r="J100" s="186">
        <f>BK100</f>
        <v>0</v>
      </c>
      <c r="K100" s="172"/>
      <c r="L100" s="177"/>
      <c r="M100" s="178"/>
      <c r="N100" s="179"/>
      <c r="O100" s="179"/>
      <c r="P100" s="180">
        <f>SUM(P101:P119)</f>
        <v>0</v>
      </c>
      <c r="Q100" s="179"/>
      <c r="R100" s="180">
        <f>SUM(R101:R119)</f>
        <v>0</v>
      </c>
      <c r="S100" s="179"/>
      <c r="T100" s="181">
        <f>SUM(T101:T119)</f>
        <v>0</v>
      </c>
      <c r="AR100" s="182" t="s">
        <v>202</v>
      </c>
      <c r="AT100" s="183" t="s">
        <v>72</v>
      </c>
      <c r="AU100" s="183" t="s">
        <v>79</v>
      </c>
      <c r="AY100" s="182" t="s">
        <v>168</v>
      </c>
      <c r="BK100" s="184">
        <f>SUM(BK101:BK119)</f>
        <v>0</v>
      </c>
    </row>
    <row r="101" spans="2:65" s="1" customFormat="1" ht="16.5" customHeight="1">
      <c r="B101" s="35"/>
      <c r="C101" s="187" t="s">
        <v>175</v>
      </c>
      <c r="D101" s="187" t="s">
        <v>170</v>
      </c>
      <c r="E101" s="188" t="s">
        <v>1799</v>
      </c>
      <c r="F101" s="189" t="s">
        <v>1800</v>
      </c>
      <c r="G101" s="190" t="s">
        <v>575</v>
      </c>
      <c r="H101" s="191">
        <v>1</v>
      </c>
      <c r="I101" s="192"/>
      <c r="J101" s="193">
        <f>ROUND(I101*H101,2)</f>
        <v>0</v>
      </c>
      <c r="K101" s="189" t="s">
        <v>198</v>
      </c>
      <c r="L101" s="39"/>
      <c r="M101" s="194" t="s">
        <v>21</v>
      </c>
      <c r="N101" s="195" t="s">
        <v>44</v>
      </c>
      <c r="O101" s="64"/>
      <c r="P101" s="196">
        <f>O101*H101</f>
        <v>0</v>
      </c>
      <c r="Q101" s="196">
        <v>0</v>
      </c>
      <c r="R101" s="196">
        <f>Q101*H101</f>
        <v>0</v>
      </c>
      <c r="S101" s="196">
        <v>0</v>
      </c>
      <c r="T101" s="197">
        <f>S101*H101</f>
        <v>0</v>
      </c>
      <c r="AR101" s="198" t="s">
        <v>1787</v>
      </c>
      <c r="AT101" s="198" t="s">
        <v>170</v>
      </c>
      <c r="AU101" s="198" t="s">
        <v>81</v>
      </c>
      <c r="AY101" s="18" t="s">
        <v>168</v>
      </c>
      <c r="BE101" s="199">
        <f>IF(N101="základní",J101,0)</f>
        <v>0</v>
      </c>
      <c r="BF101" s="199">
        <f>IF(N101="snížená",J101,0)</f>
        <v>0</v>
      </c>
      <c r="BG101" s="199">
        <f>IF(N101="zákl. přenesená",J101,0)</f>
        <v>0</v>
      </c>
      <c r="BH101" s="199">
        <f>IF(N101="sníž. přenesená",J101,0)</f>
        <v>0</v>
      </c>
      <c r="BI101" s="199">
        <f>IF(N101="nulová",J101,0)</f>
        <v>0</v>
      </c>
      <c r="BJ101" s="18" t="s">
        <v>79</v>
      </c>
      <c r="BK101" s="199">
        <f>ROUND(I101*H101,2)</f>
        <v>0</v>
      </c>
      <c r="BL101" s="18" t="s">
        <v>1787</v>
      </c>
      <c r="BM101" s="198" t="s">
        <v>1801</v>
      </c>
    </row>
    <row r="102" spans="2:47" s="1" customFormat="1" ht="29.25">
      <c r="B102" s="35"/>
      <c r="C102" s="36"/>
      <c r="D102" s="200" t="s">
        <v>309</v>
      </c>
      <c r="E102" s="36"/>
      <c r="F102" s="201" t="s">
        <v>1802</v>
      </c>
      <c r="G102" s="36"/>
      <c r="H102" s="36"/>
      <c r="I102" s="117"/>
      <c r="J102" s="36"/>
      <c r="K102" s="36"/>
      <c r="L102" s="39"/>
      <c r="M102" s="202"/>
      <c r="N102" s="64"/>
      <c r="O102" s="64"/>
      <c r="P102" s="64"/>
      <c r="Q102" s="64"/>
      <c r="R102" s="64"/>
      <c r="S102" s="64"/>
      <c r="T102" s="65"/>
      <c r="AT102" s="18" t="s">
        <v>309</v>
      </c>
      <c r="AU102" s="18" t="s">
        <v>81</v>
      </c>
    </row>
    <row r="103" spans="2:65" s="1" customFormat="1" ht="16.5" customHeight="1">
      <c r="B103" s="35"/>
      <c r="C103" s="187" t="s">
        <v>202</v>
      </c>
      <c r="D103" s="187" t="s">
        <v>170</v>
      </c>
      <c r="E103" s="188" t="s">
        <v>1803</v>
      </c>
      <c r="F103" s="189" t="s">
        <v>1804</v>
      </c>
      <c r="G103" s="190" t="s">
        <v>575</v>
      </c>
      <c r="H103" s="191">
        <v>1</v>
      </c>
      <c r="I103" s="192"/>
      <c r="J103" s="193">
        <f>ROUND(I103*H103,2)</f>
        <v>0</v>
      </c>
      <c r="K103" s="189" t="s">
        <v>198</v>
      </c>
      <c r="L103" s="39"/>
      <c r="M103" s="194" t="s">
        <v>21</v>
      </c>
      <c r="N103" s="195" t="s">
        <v>44</v>
      </c>
      <c r="O103" s="64"/>
      <c r="P103" s="196">
        <f>O103*H103</f>
        <v>0</v>
      </c>
      <c r="Q103" s="196">
        <v>0</v>
      </c>
      <c r="R103" s="196">
        <f>Q103*H103</f>
        <v>0</v>
      </c>
      <c r="S103" s="196">
        <v>0</v>
      </c>
      <c r="T103" s="197">
        <f>S103*H103</f>
        <v>0</v>
      </c>
      <c r="AR103" s="198" t="s">
        <v>1787</v>
      </c>
      <c r="AT103" s="198" t="s">
        <v>170</v>
      </c>
      <c r="AU103" s="198" t="s">
        <v>81</v>
      </c>
      <c r="AY103" s="18" t="s">
        <v>168</v>
      </c>
      <c r="BE103" s="199">
        <f>IF(N103="základní",J103,0)</f>
        <v>0</v>
      </c>
      <c r="BF103" s="199">
        <f>IF(N103="snížená",J103,0)</f>
        <v>0</v>
      </c>
      <c r="BG103" s="199">
        <f>IF(N103="zákl. přenesená",J103,0)</f>
        <v>0</v>
      </c>
      <c r="BH103" s="199">
        <f>IF(N103="sníž. přenesená",J103,0)</f>
        <v>0</v>
      </c>
      <c r="BI103" s="199">
        <f>IF(N103="nulová",J103,0)</f>
        <v>0</v>
      </c>
      <c r="BJ103" s="18" t="s">
        <v>79</v>
      </c>
      <c r="BK103" s="199">
        <f>ROUND(I103*H103,2)</f>
        <v>0</v>
      </c>
      <c r="BL103" s="18" t="s">
        <v>1787</v>
      </c>
      <c r="BM103" s="198" t="s">
        <v>1805</v>
      </c>
    </row>
    <row r="104" spans="2:65" s="1" customFormat="1" ht="16.5" customHeight="1">
      <c r="B104" s="35"/>
      <c r="C104" s="187" t="s">
        <v>194</v>
      </c>
      <c r="D104" s="187" t="s">
        <v>170</v>
      </c>
      <c r="E104" s="188" t="s">
        <v>1806</v>
      </c>
      <c r="F104" s="189" t="s">
        <v>1807</v>
      </c>
      <c r="G104" s="190" t="s">
        <v>575</v>
      </c>
      <c r="H104" s="191">
        <v>1</v>
      </c>
      <c r="I104" s="192"/>
      <c r="J104" s="193">
        <f>ROUND(I104*H104,2)</f>
        <v>0</v>
      </c>
      <c r="K104" s="189" t="s">
        <v>198</v>
      </c>
      <c r="L104" s="39"/>
      <c r="M104" s="194" t="s">
        <v>21</v>
      </c>
      <c r="N104" s="195" t="s">
        <v>44</v>
      </c>
      <c r="O104" s="64"/>
      <c r="P104" s="196">
        <f>O104*H104</f>
        <v>0</v>
      </c>
      <c r="Q104" s="196">
        <v>0</v>
      </c>
      <c r="R104" s="196">
        <f>Q104*H104</f>
        <v>0</v>
      </c>
      <c r="S104" s="196">
        <v>0</v>
      </c>
      <c r="T104" s="197">
        <f>S104*H104</f>
        <v>0</v>
      </c>
      <c r="AR104" s="198" t="s">
        <v>1787</v>
      </c>
      <c r="AT104" s="198" t="s">
        <v>170</v>
      </c>
      <c r="AU104" s="198" t="s">
        <v>81</v>
      </c>
      <c r="AY104" s="18" t="s">
        <v>168</v>
      </c>
      <c r="BE104" s="199">
        <f>IF(N104="základní",J104,0)</f>
        <v>0</v>
      </c>
      <c r="BF104" s="199">
        <f>IF(N104="snížená",J104,0)</f>
        <v>0</v>
      </c>
      <c r="BG104" s="199">
        <f>IF(N104="zákl. přenesená",J104,0)</f>
        <v>0</v>
      </c>
      <c r="BH104" s="199">
        <f>IF(N104="sníž. přenesená",J104,0)</f>
        <v>0</v>
      </c>
      <c r="BI104" s="199">
        <f>IF(N104="nulová",J104,0)</f>
        <v>0</v>
      </c>
      <c r="BJ104" s="18" t="s">
        <v>79</v>
      </c>
      <c r="BK104" s="199">
        <f>ROUND(I104*H104,2)</f>
        <v>0</v>
      </c>
      <c r="BL104" s="18" t="s">
        <v>1787</v>
      </c>
      <c r="BM104" s="198" t="s">
        <v>1808</v>
      </c>
    </row>
    <row r="105" spans="2:47" s="1" customFormat="1" ht="48.75">
      <c r="B105" s="35"/>
      <c r="C105" s="36"/>
      <c r="D105" s="200" t="s">
        <v>309</v>
      </c>
      <c r="E105" s="36"/>
      <c r="F105" s="201" t="s">
        <v>1809</v>
      </c>
      <c r="G105" s="36"/>
      <c r="H105" s="36"/>
      <c r="I105" s="117"/>
      <c r="J105" s="36"/>
      <c r="K105" s="36"/>
      <c r="L105" s="39"/>
      <c r="M105" s="202"/>
      <c r="N105" s="64"/>
      <c r="O105" s="64"/>
      <c r="P105" s="64"/>
      <c r="Q105" s="64"/>
      <c r="R105" s="64"/>
      <c r="S105" s="64"/>
      <c r="T105" s="65"/>
      <c r="AT105" s="18" t="s">
        <v>309</v>
      </c>
      <c r="AU105" s="18" t="s">
        <v>81</v>
      </c>
    </row>
    <row r="106" spans="2:65" s="1" customFormat="1" ht="16.5" customHeight="1">
      <c r="B106" s="35"/>
      <c r="C106" s="187" t="s">
        <v>210</v>
      </c>
      <c r="D106" s="187" t="s">
        <v>170</v>
      </c>
      <c r="E106" s="188" t="s">
        <v>1810</v>
      </c>
      <c r="F106" s="189" t="s">
        <v>1811</v>
      </c>
      <c r="G106" s="190" t="s">
        <v>575</v>
      </c>
      <c r="H106" s="191">
        <v>1</v>
      </c>
      <c r="I106" s="192"/>
      <c r="J106" s="193">
        <f>ROUND(I106*H106,2)</f>
        <v>0</v>
      </c>
      <c r="K106" s="189" t="s">
        <v>198</v>
      </c>
      <c r="L106" s="39"/>
      <c r="M106" s="194" t="s">
        <v>21</v>
      </c>
      <c r="N106" s="195" t="s">
        <v>44</v>
      </c>
      <c r="O106" s="64"/>
      <c r="P106" s="196">
        <f>O106*H106</f>
        <v>0</v>
      </c>
      <c r="Q106" s="196">
        <v>0</v>
      </c>
      <c r="R106" s="196">
        <f>Q106*H106</f>
        <v>0</v>
      </c>
      <c r="S106" s="196">
        <v>0</v>
      </c>
      <c r="T106" s="197">
        <f>S106*H106</f>
        <v>0</v>
      </c>
      <c r="AR106" s="198" t="s">
        <v>1787</v>
      </c>
      <c r="AT106" s="198" t="s">
        <v>170</v>
      </c>
      <c r="AU106" s="198" t="s">
        <v>81</v>
      </c>
      <c r="AY106" s="18" t="s">
        <v>168</v>
      </c>
      <c r="BE106" s="199">
        <f>IF(N106="základní",J106,0)</f>
        <v>0</v>
      </c>
      <c r="BF106" s="199">
        <f>IF(N106="snížená",J106,0)</f>
        <v>0</v>
      </c>
      <c r="BG106" s="199">
        <f>IF(N106="zákl. přenesená",J106,0)</f>
        <v>0</v>
      </c>
      <c r="BH106" s="199">
        <f>IF(N106="sníž. přenesená",J106,0)</f>
        <v>0</v>
      </c>
      <c r="BI106" s="199">
        <f>IF(N106="nulová",J106,0)</f>
        <v>0</v>
      </c>
      <c r="BJ106" s="18" t="s">
        <v>79</v>
      </c>
      <c r="BK106" s="199">
        <f>ROUND(I106*H106,2)</f>
        <v>0</v>
      </c>
      <c r="BL106" s="18" t="s">
        <v>1787</v>
      </c>
      <c r="BM106" s="198" t="s">
        <v>1812</v>
      </c>
    </row>
    <row r="107" spans="2:47" s="1" customFormat="1" ht="29.25">
      <c r="B107" s="35"/>
      <c r="C107" s="36"/>
      <c r="D107" s="200" t="s">
        <v>309</v>
      </c>
      <c r="E107" s="36"/>
      <c r="F107" s="201" t="s">
        <v>1813</v>
      </c>
      <c r="G107" s="36"/>
      <c r="H107" s="36"/>
      <c r="I107" s="117"/>
      <c r="J107" s="36"/>
      <c r="K107" s="36"/>
      <c r="L107" s="39"/>
      <c r="M107" s="202"/>
      <c r="N107" s="64"/>
      <c r="O107" s="64"/>
      <c r="P107" s="64"/>
      <c r="Q107" s="64"/>
      <c r="R107" s="64"/>
      <c r="S107" s="64"/>
      <c r="T107" s="65"/>
      <c r="AT107" s="18" t="s">
        <v>309</v>
      </c>
      <c r="AU107" s="18" t="s">
        <v>81</v>
      </c>
    </row>
    <row r="108" spans="2:65" s="1" customFormat="1" ht="16.5" customHeight="1">
      <c r="B108" s="35"/>
      <c r="C108" s="187" t="s">
        <v>216</v>
      </c>
      <c r="D108" s="187" t="s">
        <v>170</v>
      </c>
      <c r="E108" s="188" t="s">
        <v>1814</v>
      </c>
      <c r="F108" s="189" t="s">
        <v>1815</v>
      </c>
      <c r="G108" s="190" t="s">
        <v>575</v>
      </c>
      <c r="H108" s="191">
        <v>1</v>
      </c>
      <c r="I108" s="192"/>
      <c r="J108" s="193">
        <f>ROUND(I108*H108,2)</f>
        <v>0</v>
      </c>
      <c r="K108" s="189" t="s">
        <v>198</v>
      </c>
      <c r="L108" s="39"/>
      <c r="M108" s="194" t="s">
        <v>21</v>
      </c>
      <c r="N108" s="195" t="s">
        <v>44</v>
      </c>
      <c r="O108" s="64"/>
      <c r="P108" s="196">
        <f>O108*H108</f>
        <v>0</v>
      </c>
      <c r="Q108" s="196">
        <v>0</v>
      </c>
      <c r="R108" s="196">
        <f>Q108*H108</f>
        <v>0</v>
      </c>
      <c r="S108" s="196">
        <v>0</v>
      </c>
      <c r="T108" s="197">
        <f>S108*H108</f>
        <v>0</v>
      </c>
      <c r="AR108" s="198" t="s">
        <v>1787</v>
      </c>
      <c r="AT108" s="198" t="s">
        <v>170</v>
      </c>
      <c r="AU108" s="198" t="s">
        <v>81</v>
      </c>
      <c r="AY108" s="18" t="s">
        <v>168</v>
      </c>
      <c r="BE108" s="199">
        <f>IF(N108="základní",J108,0)</f>
        <v>0</v>
      </c>
      <c r="BF108" s="199">
        <f>IF(N108="snížená",J108,0)</f>
        <v>0</v>
      </c>
      <c r="BG108" s="199">
        <f>IF(N108="zákl. přenesená",J108,0)</f>
        <v>0</v>
      </c>
      <c r="BH108" s="199">
        <f>IF(N108="sníž. přenesená",J108,0)</f>
        <v>0</v>
      </c>
      <c r="BI108" s="199">
        <f>IF(N108="nulová",J108,0)</f>
        <v>0</v>
      </c>
      <c r="BJ108" s="18" t="s">
        <v>79</v>
      </c>
      <c r="BK108" s="199">
        <f>ROUND(I108*H108,2)</f>
        <v>0</v>
      </c>
      <c r="BL108" s="18" t="s">
        <v>1787</v>
      </c>
      <c r="BM108" s="198" t="s">
        <v>1816</v>
      </c>
    </row>
    <row r="109" spans="2:65" s="1" customFormat="1" ht="16.5" customHeight="1">
      <c r="B109" s="35"/>
      <c r="C109" s="187" t="s">
        <v>222</v>
      </c>
      <c r="D109" s="187" t="s">
        <v>170</v>
      </c>
      <c r="E109" s="188" t="s">
        <v>1817</v>
      </c>
      <c r="F109" s="189" t="s">
        <v>1818</v>
      </c>
      <c r="G109" s="190" t="s">
        <v>575</v>
      </c>
      <c r="H109" s="191">
        <v>1</v>
      </c>
      <c r="I109" s="192"/>
      <c r="J109" s="193">
        <f>ROUND(I109*H109,2)</f>
        <v>0</v>
      </c>
      <c r="K109" s="189" t="s">
        <v>198</v>
      </c>
      <c r="L109" s="39"/>
      <c r="M109" s="194" t="s">
        <v>21</v>
      </c>
      <c r="N109" s="195" t="s">
        <v>44</v>
      </c>
      <c r="O109" s="64"/>
      <c r="P109" s="196">
        <f>O109*H109</f>
        <v>0</v>
      </c>
      <c r="Q109" s="196">
        <v>0</v>
      </c>
      <c r="R109" s="196">
        <f>Q109*H109</f>
        <v>0</v>
      </c>
      <c r="S109" s="196">
        <v>0</v>
      </c>
      <c r="T109" s="197">
        <f>S109*H109</f>
        <v>0</v>
      </c>
      <c r="AR109" s="198" t="s">
        <v>1787</v>
      </c>
      <c r="AT109" s="198" t="s">
        <v>170</v>
      </c>
      <c r="AU109" s="198" t="s">
        <v>81</v>
      </c>
      <c r="AY109" s="18" t="s">
        <v>168</v>
      </c>
      <c r="BE109" s="199">
        <f>IF(N109="základní",J109,0)</f>
        <v>0</v>
      </c>
      <c r="BF109" s="199">
        <f>IF(N109="snížená",J109,0)</f>
        <v>0</v>
      </c>
      <c r="BG109" s="199">
        <f>IF(N109="zákl. přenesená",J109,0)</f>
        <v>0</v>
      </c>
      <c r="BH109" s="199">
        <f>IF(N109="sníž. přenesená",J109,0)</f>
        <v>0</v>
      </c>
      <c r="BI109" s="199">
        <f>IF(N109="nulová",J109,0)</f>
        <v>0</v>
      </c>
      <c r="BJ109" s="18" t="s">
        <v>79</v>
      </c>
      <c r="BK109" s="199">
        <f>ROUND(I109*H109,2)</f>
        <v>0</v>
      </c>
      <c r="BL109" s="18" t="s">
        <v>1787</v>
      </c>
      <c r="BM109" s="198" t="s">
        <v>1819</v>
      </c>
    </row>
    <row r="110" spans="2:47" s="1" customFormat="1" ht="19.5">
      <c r="B110" s="35"/>
      <c r="C110" s="36"/>
      <c r="D110" s="200" t="s">
        <v>309</v>
      </c>
      <c r="E110" s="36"/>
      <c r="F110" s="201" t="s">
        <v>1820</v>
      </c>
      <c r="G110" s="36"/>
      <c r="H110" s="36"/>
      <c r="I110" s="117"/>
      <c r="J110" s="36"/>
      <c r="K110" s="36"/>
      <c r="L110" s="39"/>
      <c r="M110" s="202"/>
      <c r="N110" s="64"/>
      <c r="O110" s="64"/>
      <c r="P110" s="64"/>
      <c r="Q110" s="64"/>
      <c r="R110" s="64"/>
      <c r="S110" s="64"/>
      <c r="T110" s="65"/>
      <c r="AT110" s="18" t="s">
        <v>309</v>
      </c>
      <c r="AU110" s="18" t="s">
        <v>81</v>
      </c>
    </row>
    <row r="111" spans="2:65" s="1" customFormat="1" ht="16.5" customHeight="1">
      <c r="B111" s="35"/>
      <c r="C111" s="187" t="s">
        <v>226</v>
      </c>
      <c r="D111" s="187" t="s">
        <v>170</v>
      </c>
      <c r="E111" s="188" t="s">
        <v>1821</v>
      </c>
      <c r="F111" s="189" t="s">
        <v>1822</v>
      </c>
      <c r="G111" s="190" t="s">
        <v>575</v>
      </c>
      <c r="H111" s="191">
        <v>1</v>
      </c>
      <c r="I111" s="192"/>
      <c r="J111" s="193">
        <f>ROUND(I111*H111,2)</f>
        <v>0</v>
      </c>
      <c r="K111" s="189" t="s">
        <v>198</v>
      </c>
      <c r="L111" s="39"/>
      <c r="M111" s="194" t="s">
        <v>21</v>
      </c>
      <c r="N111" s="195" t="s">
        <v>44</v>
      </c>
      <c r="O111" s="64"/>
      <c r="P111" s="196">
        <f>O111*H111</f>
        <v>0</v>
      </c>
      <c r="Q111" s="196">
        <v>0</v>
      </c>
      <c r="R111" s="196">
        <f>Q111*H111</f>
        <v>0</v>
      </c>
      <c r="S111" s="196">
        <v>0</v>
      </c>
      <c r="T111" s="197">
        <f>S111*H111</f>
        <v>0</v>
      </c>
      <c r="AR111" s="198" t="s">
        <v>1787</v>
      </c>
      <c r="AT111" s="198" t="s">
        <v>170</v>
      </c>
      <c r="AU111" s="198" t="s">
        <v>81</v>
      </c>
      <c r="AY111" s="18" t="s">
        <v>168</v>
      </c>
      <c r="BE111" s="199">
        <f>IF(N111="základní",J111,0)</f>
        <v>0</v>
      </c>
      <c r="BF111" s="199">
        <f>IF(N111="snížená",J111,0)</f>
        <v>0</v>
      </c>
      <c r="BG111" s="199">
        <f>IF(N111="zákl. přenesená",J111,0)</f>
        <v>0</v>
      </c>
      <c r="BH111" s="199">
        <f>IF(N111="sníž. přenesená",J111,0)</f>
        <v>0</v>
      </c>
      <c r="BI111" s="199">
        <f>IF(N111="nulová",J111,0)</f>
        <v>0</v>
      </c>
      <c r="BJ111" s="18" t="s">
        <v>79</v>
      </c>
      <c r="BK111" s="199">
        <f>ROUND(I111*H111,2)</f>
        <v>0</v>
      </c>
      <c r="BL111" s="18" t="s">
        <v>1787</v>
      </c>
      <c r="BM111" s="198" t="s">
        <v>1823</v>
      </c>
    </row>
    <row r="112" spans="2:47" s="1" customFormat="1" ht="48.75">
      <c r="B112" s="35"/>
      <c r="C112" s="36"/>
      <c r="D112" s="200" t="s">
        <v>309</v>
      </c>
      <c r="E112" s="36"/>
      <c r="F112" s="201" t="s">
        <v>1824</v>
      </c>
      <c r="G112" s="36"/>
      <c r="H112" s="36"/>
      <c r="I112" s="117"/>
      <c r="J112" s="36"/>
      <c r="K112" s="36"/>
      <c r="L112" s="39"/>
      <c r="M112" s="202"/>
      <c r="N112" s="64"/>
      <c r="O112" s="64"/>
      <c r="P112" s="64"/>
      <c r="Q112" s="64"/>
      <c r="R112" s="64"/>
      <c r="S112" s="64"/>
      <c r="T112" s="65"/>
      <c r="AT112" s="18" t="s">
        <v>309</v>
      </c>
      <c r="AU112" s="18" t="s">
        <v>81</v>
      </c>
    </row>
    <row r="113" spans="2:65" s="1" customFormat="1" ht="16.5" customHeight="1">
      <c r="B113" s="35"/>
      <c r="C113" s="187" t="s">
        <v>231</v>
      </c>
      <c r="D113" s="187" t="s">
        <v>170</v>
      </c>
      <c r="E113" s="188" t="s">
        <v>1825</v>
      </c>
      <c r="F113" s="189" t="s">
        <v>1826</v>
      </c>
      <c r="G113" s="190" t="s">
        <v>575</v>
      </c>
      <c r="H113" s="191">
        <v>1</v>
      </c>
      <c r="I113" s="192"/>
      <c r="J113" s="193">
        <f>ROUND(I113*H113,2)</f>
        <v>0</v>
      </c>
      <c r="K113" s="189" t="s">
        <v>198</v>
      </c>
      <c r="L113" s="39"/>
      <c r="M113" s="194" t="s">
        <v>21</v>
      </c>
      <c r="N113" s="195" t="s">
        <v>44</v>
      </c>
      <c r="O113" s="64"/>
      <c r="P113" s="196">
        <f>O113*H113</f>
        <v>0</v>
      </c>
      <c r="Q113" s="196">
        <v>0</v>
      </c>
      <c r="R113" s="196">
        <f>Q113*H113</f>
        <v>0</v>
      </c>
      <c r="S113" s="196">
        <v>0</v>
      </c>
      <c r="T113" s="197">
        <f>S113*H113</f>
        <v>0</v>
      </c>
      <c r="AR113" s="198" t="s">
        <v>1787</v>
      </c>
      <c r="AT113" s="198" t="s">
        <v>170</v>
      </c>
      <c r="AU113" s="198" t="s">
        <v>81</v>
      </c>
      <c r="AY113" s="18" t="s">
        <v>168</v>
      </c>
      <c r="BE113" s="199">
        <f>IF(N113="základní",J113,0)</f>
        <v>0</v>
      </c>
      <c r="BF113" s="199">
        <f>IF(N113="snížená",J113,0)</f>
        <v>0</v>
      </c>
      <c r="BG113" s="199">
        <f>IF(N113="zákl. přenesená",J113,0)</f>
        <v>0</v>
      </c>
      <c r="BH113" s="199">
        <f>IF(N113="sníž. přenesená",J113,0)</f>
        <v>0</v>
      </c>
      <c r="BI113" s="199">
        <f>IF(N113="nulová",J113,0)</f>
        <v>0</v>
      </c>
      <c r="BJ113" s="18" t="s">
        <v>79</v>
      </c>
      <c r="BK113" s="199">
        <f>ROUND(I113*H113,2)</f>
        <v>0</v>
      </c>
      <c r="BL113" s="18" t="s">
        <v>1787</v>
      </c>
      <c r="BM113" s="198" t="s">
        <v>1827</v>
      </c>
    </row>
    <row r="114" spans="2:47" s="1" customFormat="1" ht="39">
      <c r="B114" s="35"/>
      <c r="C114" s="36"/>
      <c r="D114" s="200" t="s">
        <v>309</v>
      </c>
      <c r="E114" s="36"/>
      <c r="F114" s="201" t="s">
        <v>1828</v>
      </c>
      <c r="G114" s="36"/>
      <c r="H114" s="36"/>
      <c r="I114" s="117"/>
      <c r="J114" s="36"/>
      <c r="K114" s="36"/>
      <c r="L114" s="39"/>
      <c r="M114" s="202"/>
      <c r="N114" s="64"/>
      <c r="O114" s="64"/>
      <c r="P114" s="64"/>
      <c r="Q114" s="64"/>
      <c r="R114" s="64"/>
      <c r="S114" s="64"/>
      <c r="T114" s="65"/>
      <c r="AT114" s="18" t="s">
        <v>309</v>
      </c>
      <c r="AU114" s="18" t="s">
        <v>81</v>
      </c>
    </row>
    <row r="115" spans="2:65" s="1" customFormat="1" ht="16.5" customHeight="1">
      <c r="B115" s="35"/>
      <c r="C115" s="187" t="s">
        <v>237</v>
      </c>
      <c r="D115" s="187" t="s">
        <v>170</v>
      </c>
      <c r="E115" s="188" t="s">
        <v>1829</v>
      </c>
      <c r="F115" s="189" t="s">
        <v>1830</v>
      </c>
      <c r="G115" s="190" t="s">
        <v>575</v>
      </c>
      <c r="H115" s="191">
        <v>1</v>
      </c>
      <c r="I115" s="192"/>
      <c r="J115" s="193">
        <f>ROUND(I115*H115,2)</f>
        <v>0</v>
      </c>
      <c r="K115" s="189" t="s">
        <v>198</v>
      </c>
      <c r="L115" s="39"/>
      <c r="M115" s="194" t="s">
        <v>21</v>
      </c>
      <c r="N115" s="195" t="s">
        <v>44</v>
      </c>
      <c r="O115" s="64"/>
      <c r="P115" s="196">
        <f>O115*H115</f>
        <v>0</v>
      </c>
      <c r="Q115" s="196">
        <v>0</v>
      </c>
      <c r="R115" s="196">
        <f>Q115*H115</f>
        <v>0</v>
      </c>
      <c r="S115" s="196">
        <v>0</v>
      </c>
      <c r="T115" s="197">
        <f>S115*H115</f>
        <v>0</v>
      </c>
      <c r="AR115" s="198" t="s">
        <v>1787</v>
      </c>
      <c r="AT115" s="198" t="s">
        <v>170</v>
      </c>
      <c r="AU115" s="198" t="s">
        <v>81</v>
      </c>
      <c r="AY115" s="18" t="s">
        <v>168</v>
      </c>
      <c r="BE115" s="199">
        <f>IF(N115="základní",J115,0)</f>
        <v>0</v>
      </c>
      <c r="BF115" s="199">
        <f>IF(N115="snížená",J115,0)</f>
        <v>0</v>
      </c>
      <c r="BG115" s="199">
        <f>IF(N115="zákl. přenesená",J115,0)</f>
        <v>0</v>
      </c>
      <c r="BH115" s="199">
        <f>IF(N115="sníž. přenesená",J115,0)</f>
        <v>0</v>
      </c>
      <c r="BI115" s="199">
        <f>IF(N115="nulová",J115,0)</f>
        <v>0</v>
      </c>
      <c r="BJ115" s="18" t="s">
        <v>79</v>
      </c>
      <c r="BK115" s="199">
        <f>ROUND(I115*H115,2)</f>
        <v>0</v>
      </c>
      <c r="BL115" s="18" t="s">
        <v>1787</v>
      </c>
      <c r="BM115" s="198" t="s">
        <v>1831</v>
      </c>
    </row>
    <row r="116" spans="2:65" s="1" customFormat="1" ht="16.5" customHeight="1">
      <c r="B116" s="35"/>
      <c r="C116" s="187" t="s">
        <v>241</v>
      </c>
      <c r="D116" s="187" t="s">
        <v>170</v>
      </c>
      <c r="E116" s="188" t="s">
        <v>1832</v>
      </c>
      <c r="F116" s="189" t="s">
        <v>1833</v>
      </c>
      <c r="G116" s="190" t="s">
        <v>575</v>
      </c>
      <c r="H116" s="191">
        <v>1</v>
      </c>
      <c r="I116" s="192"/>
      <c r="J116" s="193">
        <f>ROUND(I116*H116,2)</f>
        <v>0</v>
      </c>
      <c r="K116" s="189" t="s">
        <v>198</v>
      </c>
      <c r="L116" s="39"/>
      <c r="M116" s="194" t="s">
        <v>21</v>
      </c>
      <c r="N116" s="195" t="s">
        <v>44</v>
      </c>
      <c r="O116" s="64"/>
      <c r="P116" s="196">
        <f>O116*H116</f>
        <v>0</v>
      </c>
      <c r="Q116" s="196">
        <v>0</v>
      </c>
      <c r="R116" s="196">
        <f>Q116*H116</f>
        <v>0</v>
      </c>
      <c r="S116" s="196">
        <v>0</v>
      </c>
      <c r="T116" s="197">
        <f>S116*H116</f>
        <v>0</v>
      </c>
      <c r="AR116" s="198" t="s">
        <v>1787</v>
      </c>
      <c r="AT116" s="198" t="s">
        <v>170</v>
      </c>
      <c r="AU116" s="198" t="s">
        <v>81</v>
      </c>
      <c r="AY116" s="18" t="s">
        <v>168</v>
      </c>
      <c r="BE116" s="199">
        <f>IF(N116="základní",J116,0)</f>
        <v>0</v>
      </c>
      <c r="BF116" s="199">
        <f>IF(N116="snížená",J116,0)</f>
        <v>0</v>
      </c>
      <c r="BG116" s="199">
        <f>IF(N116="zákl. přenesená",J116,0)</f>
        <v>0</v>
      </c>
      <c r="BH116" s="199">
        <f>IF(N116="sníž. přenesená",J116,0)</f>
        <v>0</v>
      </c>
      <c r="BI116" s="199">
        <f>IF(N116="nulová",J116,0)</f>
        <v>0</v>
      </c>
      <c r="BJ116" s="18" t="s">
        <v>79</v>
      </c>
      <c r="BK116" s="199">
        <f>ROUND(I116*H116,2)</f>
        <v>0</v>
      </c>
      <c r="BL116" s="18" t="s">
        <v>1787</v>
      </c>
      <c r="BM116" s="198" t="s">
        <v>1834</v>
      </c>
    </row>
    <row r="117" spans="2:47" s="1" customFormat="1" ht="29.25">
      <c r="B117" s="35"/>
      <c r="C117" s="36"/>
      <c r="D117" s="200" t="s">
        <v>309</v>
      </c>
      <c r="E117" s="36"/>
      <c r="F117" s="201" t="s">
        <v>1835</v>
      </c>
      <c r="G117" s="36"/>
      <c r="H117" s="36"/>
      <c r="I117" s="117"/>
      <c r="J117" s="36"/>
      <c r="K117" s="36"/>
      <c r="L117" s="39"/>
      <c r="M117" s="202"/>
      <c r="N117" s="64"/>
      <c r="O117" s="64"/>
      <c r="P117" s="64"/>
      <c r="Q117" s="64"/>
      <c r="R117" s="64"/>
      <c r="S117" s="64"/>
      <c r="T117" s="65"/>
      <c r="AT117" s="18" t="s">
        <v>309</v>
      </c>
      <c r="AU117" s="18" t="s">
        <v>81</v>
      </c>
    </row>
    <row r="118" spans="2:65" s="1" customFormat="1" ht="16.5" customHeight="1">
      <c r="B118" s="35"/>
      <c r="C118" s="187" t="s">
        <v>250</v>
      </c>
      <c r="D118" s="187" t="s">
        <v>170</v>
      </c>
      <c r="E118" s="188" t="s">
        <v>1836</v>
      </c>
      <c r="F118" s="189" t="s">
        <v>1837</v>
      </c>
      <c r="G118" s="190" t="s">
        <v>575</v>
      </c>
      <c r="H118" s="191">
        <v>1</v>
      </c>
      <c r="I118" s="192"/>
      <c r="J118" s="193">
        <f>ROUND(I118*H118,2)</f>
        <v>0</v>
      </c>
      <c r="K118" s="189" t="s">
        <v>198</v>
      </c>
      <c r="L118" s="39"/>
      <c r="M118" s="194" t="s">
        <v>21</v>
      </c>
      <c r="N118" s="195" t="s">
        <v>44</v>
      </c>
      <c r="O118" s="64"/>
      <c r="P118" s="196">
        <f>O118*H118</f>
        <v>0</v>
      </c>
      <c r="Q118" s="196">
        <v>0</v>
      </c>
      <c r="R118" s="196">
        <f>Q118*H118</f>
        <v>0</v>
      </c>
      <c r="S118" s="196">
        <v>0</v>
      </c>
      <c r="T118" s="197">
        <f>S118*H118</f>
        <v>0</v>
      </c>
      <c r="AR118" s="198" t="s">
        <v>1787</v>
      </c>
      <c r="AT118" s="198" t="s">
        <v>170</v>
      </c>
      <c r="AU118" s="198" t="s">
        <v>81</v>
      </c>
      <c r="AY118" s="18" t="s">
        <v>168</v>
      </c>
      <c r="BE118" s="199">
        <f>IF(N118="základní",J118,0)</f>
        <v>0</v>
      </c>
      <c r="BF118" s="199">
        <f>IF(N118="snížená",J118,0)</f>
        <v>0</v>
      </c>
      <c r="BG118" s="199">
        <f>IF(N118="zákl. přenesená",J118,0)</f>
        <v>0</v>
      </c>
      <c r="BH118" s="199">
        <f>IF(N118="sníž. přenesená",J118,0)</f>
        <v>0</v>
      </c>
      <c r="BI118" s="199">
        <f>IF(N118="nulová",J118,0)</f>
        <v>0</v>
      </c>
      <c r="BJ118" s="18" t="s">
        <v>79</v>
      </c>
      <c r="BK118" s="199">
        <f>ROUND(I118*H118,2)</f>
        <v>0</v>
      </c>
      <c r="BL118" s="18" t="s">
        <v>1787</v>
      </c>
      <c r="BM118" s="198" t="s">
        <v>1838</v>
      </c>
    </row>
    <row r="119" spans="2:47" s="1" customFormat="1" ht="29.25">
      <c r="B119" s="35"/>
      <c r="C119" s="36"/>
      <c r="D119" s="200" t="s">
        <v>309</v>
      </c>
      <c r="E119" s="36"/>
      <c r="F119" s="201" t="s">
        <v>1839</v>
      </c>
      <c r="G119" s="36"/>
      <c r="H119" s="36"/>
      <c r="I119" s="117"/>
      <c r="J119" s="36"/>
      <c r="K119" s="36"/>
      <c r="L119" s="39"/>
      <c r="M119" s="202"/>
      <c r="N119" s="64"/>
      <c r="O119" s="64"/>
      <c r="P119" s="64"/>
      <c r="Q119" s="64"/>
      <c r="R119" s="64"/>
      <c r="S119" s="64"/>
      <c r="T119" s="65"/>
      <c r="AT119" s="18" t="s">
        <v>309</v>
      </c>
      <c r="AU119" s="18" t="s">
        <v>81</v>
      </c>
    </row>
    <row r="120" spans="2:63" s="11" customFormat="1" ht="22.9" customHeight="1">
      <c r="B120" s="171"/>
      <c r="C120" s="172"/>
      <c r="D120" s="173" t="s">
        <v>72</v>
      </c>
      <c r="E120" s="185" t="s">
        <v>1840</v>
      </c>
      <c r="F120" s="185" t="s">
        <v>1841</v>
      </c>
      <c r="G120" s="172"/>
      <c r="H120" s="172"/>
      <c r="I120" s="175"/>
      <c r="J120" s="186">
        <f>BK120</f>
        <v>0</v>
      </c>
      <c r="K120" s="172"/>
      <c r="L120" s="177"/>
      <c r="M120" s="178"/>
      <c r="N120" s="179"/>
      <c r="O120" s="179"/>
      <c r="P120" s="180">
        <f>SUM(P121:P126)</f>
        <v>0</v>
      </c>
      <c r="Q120" s="179"/>
      <c r="R120" s="180">
        <f>SUM(R121:R126)</f>
        <v>0</v>
      </c>
      <c r="S120" s="179"/>
      <c r="T120" s="181">
        <f>SUM(T121:T126)</f>
        <v>0</v>
      </c>
      <c r="AR120" s="182" t="s">
        <v>202</v>
      </c>
      <c r="AT120" s="183" t="s">
        <v>72</v>
      </c>
      <c r="AU120" s="183" t="s">
        <v>79</v>
      </c>
      <c r="AY120" s="182" t="s">
        <v>168</v>
      </c>
      <c r="BK120" s="184">
        <f>SUM(BK121:BK126)</f>
        <v>0</v>
      </c>
    </row>
    <row r="121" spans="2:65" s="1" customFormat="1" ht="16.5" customHeight="1">
      <c r="B121" s="35"/>
      <c r="C121" s="187" t="s">
        <v>8</v>
      </c>
      <c r="D121" s="187" t="s">
        <v>170</v>
      </c>
      <c r="E121" s="188" t="s">
        <v>1842</v>
      </c>
      <c r="F121" s="189" t="s">
        <v>1843</v>
      </c>
      <c r="G121" s="190" t="s">
        <v>575</v>
      </c>
      <c r="H121" s="191">
        <v>1</v>
      </c>
      <c r="I121" s="192"/>
      <c r="J121" s="193">
        <f>ROUND(I121*H121,2)</f>
        <v>0</v>
      </c>
      <c r="K121" s="189" t="s">
        <v>198</v>
      </c>
      <c r="L121" s="39"/>
      <c r="M121" s="194" t="s">
        <v>21</v>
      </c>
      <c r="N121" s="195" t="s">
        <v>44</v>
      </c>
      <c r="O121" s="64"/>
      <c r="P121" s="196">
        <f>O121*H121</f>
        <v>0</v>
      </c>
      <c r="Q121" s="196">
        <v>0</v>
      </c>
      <c r="R121" s="196">
        <f>Q121*H121</f>
        <v>0</v>
      </c>
      <c r="S121" s="196">
        <v>0</v>
      </c>
      <c r="T121" s="197">
        <f>S121*H121</f>
        <v>0</v>
      </c>
      <c r="AR121" s="198" t="s">
        <v>1787</v>
      </c>
      <c r="AT121" s="198" t="s">
        <v>170</v>
      </c>
      <c r="AU121" s="198" t="s">
        <v>81</v>
      </c>
      <c r="AY121" s="18" t="s">
        <v>168</v>
      </c>
      <c r="BE121" s="199">
        <f>IF(N121="základní",J121,0)</f>
        <v>0</v>
      </c>
      <c r="BF121" s="199">
        <f>IF(N121="snížená",J121,0)</f>
        <v>0</v>
      </c>
      <c r="BG121" s="199">
        <f>IF(N121="zákl. přenesená",J121,0)</f>
        <v>0</v>
      </c>
      <c r="BH121" s="199">
        <f>IF(N121="sníž. přenesená",J121,0)</f>
        <v>0</v>
      </c>
      <c r="BI121" s="199">
        <f>IF(N121="nulová",J121,0)</f>
        <v>0</v>
      </c>
      <c r="BJ121" s="18" t="s">
        <v>79</v>
      </c>
      <c r="BK121" s="199">
        <f>ROUND(I121*H121,2)</f>
        <v>0</v>
      </c>
      <c r="BL121" s="18" t="s">
        <v>1787</v>
      </c>
      <c r="BM121" s="198" t="s">
        <v>1844</v>
      </c>
    </row>
    <row r="122" spans="2:47" s="1" customFormat="1" ht="107.25">
      <c r="B122" s="35"/>
      <c r="C122" s="36"/>
      <c r="D122" s="200" t="s">
        <v>309</v>
      </c>
      <c r="E122" s="36"/>
      <c r="F122" s="201" t="s">
        <v>1845</v>
      </c>
      <c r="G122" s="36"/>
      <c r="H122" s="36"/>
      <c r="I122" s="117"/>
      <c r="J122" s="36"/>
      <c r="K122" s="36"/>
      <c r="L122" s="39"/>
      <c r="M122" s="202"/>
      <c r="N122" s="64"/>
      <c r="O122" s="64"/>
      <c r="P122" s="64"/>
      <c r="Q122" s="64"/>
      <c r="R122" s="64"/>
      <c r="S122" s="64"/>
      <c r="T122" s="65"/>
      <c r="AT122" s="18" t="s">
        <v>309</v>
      </c>
      <c r="AU122" s="18" t="s">
        <v>81</v>
      </c>
    </row>
    <row r="123" spans="2:65" s="1" customFormat="1" ht="16.5" customHeight="1">
      <c r="B123" s="35"/>
      <c r="C123" s="187" t="s">
        <v>263</v>
      </c>
      <c r="D123" s="187" t="s">
        <v>170</v>
      </c>
      <c r="E123" s="188" t="s">
        <v>1846</v>
      </c>
      <c r="F123" s="189" t="s">
        <v>1847</v>
      </c>
      <c r="G123" s="190" t="s">
        <v>575</v>
      </c>
      <c r="H123" s="191">
        <v>1</v>
      </c>
      <c r="I123" s="192"/>
      <c r="J123" s="193">
        <f>ROUND(I123*H123,2)</f>
        <v>0</v>
      </c>
      <c r="K123" s="189" t="s">
        <v>198</v>
      </c>
      <c r="L123" s="39"/>
      <c r="M123" s="194" t="s">
        <v>21</v>
      </c>
      <c r="N123" s="195" t="s">
        <v>44</v>
      </c>
      <c r="O123" s="64"/>
      <c r="P123" s="196">
        <f>O123*H123</f>
        <v>0</v>
      </c>
      <c r="Q123" s="196">
        <v>0</v>
      </c>
      <c r="R123" s="196">
        <f>Q123*H123</f>
        <v>0</v>
      </c>
      <c r="S123" s="196">
        <v>0</v>
      </c>
      <c r="T123" s="197">
        <f>S123*H123</f>
        <v>0</v>
      </c>
      <c r="AR123" s="198" t="s">
        <v>1787</v>
      </c>
      <c r="AT123" s="198" t="s">
        <v>170</v>
      </c>
      <c r="AU123" s="198" t="s">
        <v>81</v>
      </c>
      <c r="AY123" s="18" t="s">
        <v>168</v>
      </c>
      <c r="BE123" s="199">
        <f>IF(N123="základní",J123,0)</f>
        <v>0</v>
      </c>
      <c r="BF123" s="199">
        <f>IF(N123="snížená",J123,0)</f>
        <v>0</v>
      </c>
      <c r="BG123" s="199">
        <f>IF(N123="zákl. přenesená",J123,0)</f>
        <v>0</v>
      </c>
      <c r="BH123" s="199">
        <f>IF(N123="sníž. přenesená",J123,0)</f>
        <v>0</v>
      </c>
      <c r="BI123" s="199">
        <f>IF(N123="nulová",J123,0)</f>
        <v>0</v>
      </c>
      <c r="BJ123" s="18" t="s">
        <v>79</v>
      </c>
      <c r="BK123" s="199">
        <f>ROUND(I123*H123,2)</f>
        <v>0</v>
      </c>
      <c r="BL123" s="18" t="s">
        <v>1787</v>
      </c>
      <c r="BM123" s="198" t="s">
        <v>1848</v>
      </c>
    </row>
    <row r="124" spans="2:47" s="1" customFormat="1" ht="48.75">
      <c r="B124" s="35"/>
      <c r="C124" s="36"/>
      <c r="D124" s="200" t="s">
        <v>309</v>
      </c>
      <c r="E124" s="36"/>
      <c r="F124" s="201" t="s">
        <v>1849</v>
      </c>
      <c r="G124" s="36"/>
      <c r="H124" s="36"/>
      <c r="I124" s="117"/>
      <c r="J124" s="36"/>
      <c r="K124" s="36"/>
      <c r="L124" s="39"/>
      <c r="M124" s="202"/>
      <c r="N124" s="64"/>
      <c r="O124" s="64"/>
      <c r="P124" s="64"/>
      <c r="Q124" s="64"/>
      <c r="R124" s="64"/>
      <c r="S124" s="64"/>
      <c r="T124" s="65"/>
      <c r="AT124" s="18" t="s">
        <v>309</v>
      </c>
      <c r="AU124" s="18" t="s">
        <v>81</v>
      </c>
    </row>
    <row r="125" spans="2:65" s="1" customFormat="1" ht="16.5" customHeight="1">
      <c r="B125" s="35"/>
      <c r="C125" s="187" t="s">
        <v>269</v>
      </c>
      <c r="D125" s="187" t="s">
        <v>170</v>
      </c>
      <c r="E125" s="188" t="s">
        <v>1850</v>
      </c>
      <c r="F125" s="189" t="s">
        <v>1851</v>
      </c>
      <c r="G125" s="190" t="s">
        <v>575</v>
      </c>
      <c r="H125" s="191">
        <v>1</v>
      </c>
      <c r="I125" s="192"/>
      <c r="J125" s="193">
        <f>ROUND(I125*H125,2)</f>
        <v>0</v>
      </c>
      <c r="K125" s="189" t="s">
        <v>198</v>
      </c>
      <c r="L125" s="39"/>
      <c r="M125" s="194" t="s">
        <v>21</v>
      </c>
      <c r="N125" s="195" t="s">
        <v>44</v>
      </c>
      <c r="O125" s="64"/>
      <c r="P125" s="196">
        <f>O125*H125</f>
        <v>0</v>
      </c>
      <c r="Q125" s="196">
        <v>0</v>
      </c>
      <c r="R125" s="196">
        <f>Q125*H125</f>
        <v>0</v>
      </c>
      <c r="S125" s="196">
        <v>0</v>
      </c>
      <c r="T125" s="197">
        <f>S125*H125</f>
        <v>0</v>
      </c>
      <c r="AR125" s="198" t="s">
        <v>1787</v>
      </c>
      <c r="AT125" s="198" t="s">
        <v>170</v>
      </c>
      <c r="AU125" s="198" t="s">
        <v>81</v>
      </c>
      <c r="AY125" s="18" t="s">
        <v>168</v>
      </c>
      <c r="BE125" s="199">
        <f>IF(N125="základní",J125,0)</f>
        <v>0</v>
      </c>
      <c r="BF125" s="199">
        <f>IF(N125="snížená",J125,0)</f>
        <v>0</v>
      </c>
      <c r="BG125" s="199">
        <f>IF(N125="zákl. přenesená",J125,0)</f>
        <v>0</v>
      </c>
      <c r="BH125" s="199">
        <f>IF(N125="sníž. přenesená",J125,0)</f>
        <v>0</v>
      </c>
      <c r="BI125" s="199">
        <f>IF(N125="nulová",J125,0)</f>
        <v>0</v>
      </c>
      <c r="BJ125" s="18" t="s">
        <v>79</v>
      </c>
      <c r="BK125" s="199">
        <f>ROUND(I125*H125,2)</f>
        <v>0</v>
      </c>
      <c r="BL125" s="18" t="s">
        <v>1787</v>
      </c>
      <c r="BM125" s="198" t="s">
        <v>1852</v>
      </c>
    </row>
    <row r="126" spans="2:47" s="1" customFormat="1" ht="204.75">
      <c r="B126" s="35"/>
      <c r="C126" s="36"/>
      <c r="D126" s="200" t="s">
        <v>309</v>
      </c>
      <c r="E126" s="36"/>
      <c r="F126" s="201" t="s">
        <v>1853</v>
      </c>
      <c r="G126" s="36"/>
      <c r="H126" s="36"/>
      <c r="I126" s="117"/>
      <c r="J126" s="36"/>
      <c r="K126" s="36"/>
      <c r="L126" s="39"/>
      <c r="M126" s="202"/>
      <c r="N126" s="64"/>
      <c r="O126" s="64"/>
      <c r="P126" s="64"/>
      <c r="Q126" s="64"/>
      <c r="R126" s="64"/>
      <c r="S126" s="64"/>
      <c r="T126" s="65"/>
      <c r="AT126" s="18" t="s">
        <v>309</v>
      </c>
      <c r="AU126" s="18" t="s">
        <v>81</v>
      </c>
    </row>
    <row r="127" spans="2:63" s="11" customFormat="1" ht="22.9" customHeight="1">
      <c r="B127" s="171"/>
      <c r="C127" s="172"/>
      <c r="D127" s="173" t="s">
        <v>72</v>
      </c>
      <c r="E127" s="185" t="s">
        <v>1854</v>
      </c>
      <c r="F127" s="185" t="s">
        <v>1855</v>
      </c>
      <c r="G127" s="172"/>
      <c r="H127" s="172"/>
      <c r="I127" s="175"/>
      <c r="J127" s="186">
        <f>BK127</f>
        <v>0</v>
      </c>
      <c r="K127" s="172"/>
      <c r="L127" s="177"/>
      <c r="M127" s="178"/>
      <c r="N127" s="179"/>
      <c r="O127" s="179"/>
      <c r="P127" s="180">
        <f>SUM(P128:P131)</f>
        <v>0</v>
      </c>
      <c r="Q127" s="179"/>
      <c r="R127" s="180">
        <f>SUM(R128:R131)</f>
        <v>0</v>
      </c>
      <c r="S127" s="179"/>
      <c r="T127" s="181">
        <f>SUM(T128:T131)</f>
        <v>0</v>
      </c>
      <c r="AR127" s="182" t="s">
        <v>202</v>
      </c>
      <c r="AT127" s="183" t="s">
        <v>72</v>
      </c>
      <c r="AU127" s="183" t="s">
        <v>79</v>
      </c>
      <c r="AY127" s="182" t="s">
        <v>168</v>
      </c>
      <c r="BK127" s="184">
        <f>SUM(BK128:BK131)</f>
        <v>0</v>
      </c>
    </row>
    <row r="128" spans="2:65" s="1" customFormat="1" ht="16.5" customHeight="1">
      <c r="B128" s="35"/>
      <c r="C128" s="187" t="s">
        <v>275</v>
      </c>
      <c r="D128" s="187" t="s">
        <v>170</v>
      </c>
      <c r="E128" s="188" t="s">
        <v>1856</v>
      </c>
      <c r="F128" s="189" t="s">
        <v>1857</v>
      </c>
      <c r="G128" s="190" t="s">
        <v>575</v>
      </c>
      <c r="H128" s="191">
        <v>1</v>
      </c>
      <c r="I128" s="192"/>
      <c r="J128" s="193">
        <f>ROUND(I128*H128,2)</f>
        <v>0</v>
      </c>
      <c r="K128" s="189" t="s">
        <v>198</v>
      </c>
      <c r="L128" s="39"/>
      <c r="M128" s="194" t="s">
        <v>21</v>
      </c>
      <c r="N128" s="195" t="s">
        <v>44</v>
      </c>
      <c r="O128" s="64"/>
      <c r="P128" s="196">
        <f>O128*H128</f>
        <v>0</v>
      </c>
      <c r="Q128" s="196">
        <v>0</v>
      </c>
      <c r="R128" s="196">
        <f>Q128*H128</f>
        <v>0</v>
      </c>
      <c r="S128" s="196">
        <v>0</v>
      </c>
      <c r="T128" s="197">
        <f>S128*H128</f>
        <v>0</v>
      </c>
      <c r="AR128" s="198" t="s">
        <v>1787</v>
      </c>
      <c r="AT128" s="198" t="s">
        <v>170</v>
      </c>
      <c r="AU128" s="198" t="s">
        <v>81</v>
      </c>
      <c r="AY128" s="18" t="s">
        <v>168</v>
      </c>
      <c r="BE128" s="199">
        <f>IF(N128="základní",J128,0)</f>
        <v>0</v>
      </c>
      <c r="BF128" s="199">
        <f>IF(N128="snížená",J128,0)</f>
        <v>0</v>
      </c>
      <c r="BG128" s="199">
        <f>IF(N128="zákl. přenesená",J128,0)</f>
        <v>0</v>
      </c>
      <c r="BH128" s="199">
        <f>IF(N128="sníž. přenesená",J128,0)</f>
        <v>0</v>
      </c>
      <c r="BI128" s="199">
        <f>IF(N128="nulová",J128,0)</f>
        <v>0</v>
      </c>
      <c r="BJ128" s="18" t="s">
        <v>79</v>
      </c>
      <c r="BK128" s="199">
        <f>ROUND(I128*H128,2)</f>
        <v>0</v>
      </c>
      <c r="BL128" s="18" t="s">
        <v>1787</v>
      </c>
      <c r="BM128" s="198" t="s">
        <v>1858</v>
      </c>
    </row>
    <row r="129" spans="2:47" s="1" customFormat="1" ht="19.5">
      <c r="B129" s="35"/>
      <c r="C129" s="36"/>
      <c r="D129" s="200" t="s">
        <v>309</v>
      </c>
      <c r="E129" s="36"/>
      <c r="F129" s="201" t="s">
        <v>1859</v>
      </c>
      <c r="G129" s="36"/>
      <c r="H129" s="36"/>
      <c r="I129" s="117"/>
      <c r="J129" s="36"/>
      <c r="K129" s="36"/>
      <c r="L129" s="39"/>
      <c r="M129" s="202"/>
      <c r="N129" s="64"/>
      <c r="O129" s="64"/>
      <c r="P129" s="64"/>
      <c r="Q129" s="64"/>
      <c r="R129" s="64"/>
      <c r="S129" s="64"/>
      <c r="T129" s="65"/>
      <c r="AT129" s="18" t="s">
        <v>309</v>
      </c>
      <c r="AU129" s="18" t="s">
        <v>81</v>
      </c>
    </row>
    <row r="130" spans="2:65" s="1" customFormat="1" ht="16.5" customHeight="1">
      <c r="B130" s="35"/>
      <c r="C130" s="187" t="s">
        <v>279</v>
      </c>
      <c r="D130" s="187" t="s">
        <v>170</v>
      </c>
      <c r="E130" s="188" t="s">
        <v>1860</v>
      </c>
      <c r="F130" s="189" t="s">
        <v>1861</v>
      </c>
      <c r="G130" s="190" t="s">
        <v>575</v>
      </c>
      <c r="H130" s="191">
        <v>1</v>
      </c>
      <c r="I130" s="192"/>
      <c r="J130" s="193">
        <f>ROUND(I130*H130,2)</f>
        <v>0</v>
      </c>
      <c r="K130" s="189" t="s">
        <v>198</v>
      </c>
      <c r="L130" s="39"/>
      <c r="M130" s="194" t="s">
        <v>21</v>
      </c>
      <c r="N130" s="195" t="s">
        <v>44</v>
      </c>
      <c r="O130" s="64"/>
      <c r="P130" s="196">
        <f>O130*H130</f>
        <v>0</v>
      </c>
      <c r="Q130" s="196">
        <v>0</v>
      </c>
      <c r="R130" s="196">
        <f>Q130*H130</f>
        <v>0</v>
      </c>
      <c r="S130" s="196">
        <v>0</v>
      </c>
      <c r="T130" s="197">
        <f>S130*H130</f>
        <v>0</v>
      </c>
      <c r="AR130" s="198" t="s">
        <v>1787</v>
      </c>
      <c r="AT130" s="198" t="s">
        <v>170</v>
      </c>
      <c r="AU130" s="198" t="s">
        <v>81</v>
      </c>
      <c r="AY130" s="18" t="s">
        <v>168</v>
      </c>
      <c r="BE130" s="199">
        <f>IF(N130="základní",J130,0)</f>
        <v>0</v>
      </c>
      <c r="BF130" s="199">
        <f>IF(N130="snížená",J130,0)</f>
        <v>0</v>
      </c>
      <c r="BG130" s="199">
        <f>IF(N130="zákl. přenesená",J130,0)</f>
        <v>0</v>
      </c>
      <c r="BH130" s="199">
        <f>IF(N130="sníž. přenesená",J130,0)</f>
        <v>0</v>
      </c>
      <c r="BI130" s="199">
        <f>IF(N130="nulová",J130,0)</f>
        <v>0</v>
      </c>
      <c r="BJ130" s="18" t="s">
        <v>79</v>
      </c>
      <c r="BK130" s="199">
        <f>ROUND(I130*H130,2)</f>
        <v>0</v>
      </c>
      <c r="BL130" s="18" t="s">
        <v>1787</v>
      </c>
      <c r="BM130" s="198" t="s">
        <v>1862</v>
      </c>
    </row>
    <row r="131" spans="2:47" s="1" customFormat="1" ht="68.25">
      <c r="B131" s="35"/>
      <c r="C131" s="36"/>
      <c r="D131" s="200" t="s">
        <v>309</v>
      </c>
      <c r="E131" s="36"/>
      <c r="F131" s="201" t="s">
        <v>1863</v>
      </c>
      <c r="G131" s="36"/>
      <c r="H131" s="36"/>
      <c r="I131" s="117"/>
      <c r="J131" s="36"/>
      <c r="K131" s="36"/>
      <c r="L131" s="39"/>
      <c r="M131" s="202"/>
      <c r="N131" s="64"/>
      <c r="O131" s="64"/>
      <c r="P131" s="64"/>
      <c r="Q131" s="64"/>
      <c r="R131" s="64"/>
      <c r="S131" s="64"/>
      <c r="T131" s="65"/>
      <c r="AT131" s="18" t="s">
        <v>309</v>
      </c>
      <c r="AU131" s="18" t="s">
        <v>81</v>
      </c>
    </row>
    <row r="132" spans="2:63" s="11" customFormat="1" ht="22.9" customHeight="1">
      <c r="B132" s="171"/>
      <c r="C132" s="172"/>
      <c r="D132" s="173" t="s">
        <v>72</v>
      </c>
      <c r="E132" s="185" t="s">
        <v>1864</v>
      </c>
      <c r="F132" s="185" t="s">
        <v>1865</v>
      </c>
      <c r="G132" s="172"/>
      <c r="H132" s="172"/>
      <c r="I132" s="175"/>
      <c r="J132" s="186">
        <f>BK132</f>
        <v>0</v>
      </c>
      <c r="K132" s="172"/>
      <c r="L132" s="177"/>
      <c r="M132" s="178"/>
      <c r="N132" s="179"/>
      <c r="O132" s="179"/>
      <c r="P132" s="180">
        <f>SUM(P133:P134)</f>
        <v>0</v>
      </c>
      <c r="Q132" s="179"/>
      <c r="R132" s="180">
        <f>SUM(R133:R134)</f>
        <v>0</v>
      </c>
      <c r="S132" s="179"/>
      <c r="T132" s="181">
        <f>SUM(T133:T134)</f>
        <v>0</v>
      </c>
      <c r="AR132" s="182" t="s">
        <v>202</v>
      </c>
      <c r="AT132" s="183" t="s">
        <v>72</v>
      </c>
      <c r="AU132" s="183" t="s">
        <v>79</v>
      </c>
      <c r="AY132" s="182" t="s">
        <v>168</v>
      </c>
      <c r="BK132" s="184">
        <f>SUM(BK133:BK134)</f>
        <v>0</v>
      </c>
    </row>
    <row r="133" spans="2:65" s="1" customFormat="1" ht="16.5" customHeight="1">
      <c r="B133" s="35"/>
      <c r="C133" s="187" t="s">
        <v>286</v>
      </c>
      <c r="D133" s="187" t="s">
        <v>170</v>
      </c>
      <c r="E133" s="188" t="s">
        <v>1866</v>
      </c>
      <c r="F133" s="189" t="s">
        <v>1867</v>
      </c>
      <c r="G133" s="190" t="s">
        <v>575</v>
      </c>
      <c r="H133" s="191">
        <v>1</v>
      </c>
      <c r="I133" s="192"/>
      <c r="J133" s="193">
        <f>ROUND(I133*H133,2)</f>
        <v>0</v>
      </c>
      <c r="K133" s="189" t="s">
        <v>198</v>
      </c>
      <c r="L133" s="39"/>
      <c r="M133" s="194" t="s">
        <v>21</v>
      </c>
      <c r="N133" s="195" t="s">
        <v>44</v>
      </c>
      <c r="O133" s="64"/>
      <c r="P133" s="196">
        <f>O133*H133</f>
        <v>0</v>
      </c>
      <c r="Q133" s="196">
        <v>0</v>
      </c>
      <c r="R133" s="196">
        <f>Q133*H133</f>
        <v>0</v>
      </c>
      <c r="S133" s="196">
        <v>0</v>
      </c>
      <c r="T133" s="197">
        <f>S133*H133</f>
        <v>0</v>
      </c>
      <c r="AR133" s="198" t="s">
        <v>1787</v>
      </c>
      <c r="AT133" s="198" t="s">
        <v>170</v>
      </c>
      <c r="AU133" s="198" t="s">
        <v>81</v>
      </c>
      <c r="AY133" s="18" t="s">
        <v>168</v>
      </c>
      <c r="BE133" s="199">
        <f>IF(N133="základní",J133,0)</f>
        <v>0</v>
      </c>
      <c r="BF133" s="199">
        <f>IF(N133="snížená",J133,0)</f>
        <v>0</v>
      </c>
      <c r="BG133" s="199">
        <f>IF(N133="zákl. přenesená",J133,0)</f>
        <v>0</v>
      </c>
      <c r="BH133" s="199">
        <f>IF(N133="sníž. přenesená",J133,0)</f>
        <v>0</v>
      </c>
      <c r="BI133" s="199">
        <f>IF(N133="nulová",J133,0)</f>
        <v>0</v>
      </c>
      <c r="BJ133" s="18" t="s">
        <v>79</v>
      </c>
      <c r="BK133" s="199">
        <f>ROUND(I133*H133,2)</f>
        <v>0</v>
      </c>
      <c r="BL133" s="18" t="s">
        <v>1787</v>
      </c>
      <c r="BM133" s="198" t="s">
        <v>1868</v>
      </c>
    </row>
    <row r="134" spans="2:47" s="1" customFormat="1" ht="29.25">
      <c r="B134" s="35"/>
      <c r="C134" s="36"/>
      <c r="D134" s="200" t="s">
        <v>309</v>
      </c>
      <c r="E134" s="36"/>
      <c r="F134" s="201" t="s">
        <v>1869</v>
      </c>
      <c r="G134" s="36"/>
      <c r="H134" s="36"/>
      <c r="I134" s="117"/>
      <c r="J134" s="36"/>
      <c r="K134" s="36"/>
      <c r="L134" s="39"/>
      <c r="M134" s="202"/>
      <c r="N134" s="64"/>
      <c r="O134" s="64"/>
      <c r="P134" s="64"/>
      <c r="Q134" s="64"/>
      <c r="R134" s="64"/>
      <c r="S134" s="64"/>
      <c r="T134" s="65"/>
      <c r="AT134" s="18" t="s">
        <v>309</v>
      </c>
      <c r="AU134" s="18" t="s">
        <v>81</v>
      </c>
    </row>
    <row r="135" spans="2:63" s="11" customFormat="1" ht="22.9" customHeight="1">
      <c r="B135" s="171"/>
      <c r="C135" s="172"/>
      <c r="D135" s="173" t="s">
        <v>72</v>
      </c>
      <c r="E135" s="185" t="s">
        <v>1870</v>
      </c>
      <c r="F135" s="185" t="s">
        <v>1871</v>
      </c>
      <c r="G135" s="172"/>
      <c r="H135" s="172"/>
      <c r="I135" s="175"/>
      <c r="J135" s="186">
        <f>BK135</f>
        <v>0</v>
      </c>
      <c r="K135" s="172"/>
      <c r="L135" s="177"/>
      <c r="M135" s="178"/>
      <c r="N135" s="179"/>
      <c r="O135" s="179"/>
      <c r="P135" s="180">
        <f>SUM(P136:P139)</f>
        <v>0</v>
      </c>
      <c r="Q135" s="179"/>
      <c r="R135" s="180">
        <f>SUM(R136:R139)</f>
        <v>0</v>
      </c>
      <c r="S135" s="179"/>
      <c r="T135" s="181">
        <f>SUM(T136:T139)</f>
        <v>0</v>
      </c>
      <c r="AR135" s="182" t="s">
        <v>202</v>
      </c>
      <c r="AT135" s="183" t="s">
        <v>72</v>
      </c>
      <c r="AU135" s="183" t="s">
        <v>79</v>
      </c>
      <c r="AY135" s="182" t="s">
        <v>168</v>
      </c>
      <c r="BK135" s="184">
        <f>SUM(BK136:BK139)</f>
        <v>0</v>
      </c>
    </row>
    <row r="136" spans="2:65" s="1" customFormat="1" ht="16.5" customHeight="1">
      <c r="B136" s="35"/>
      <c r="C136" s="187" t="s">
        <v>7</v>
      </c>
      <c r="D136" s="187" t="s">
        <v>170</v>
      </c>
      <c r="E136" s="188" t="s">
        <v>1872</v>
      </c>
      <c r="F136" s="189" t="s">
        <v>1873</v>
      </c>
      <c r="G136" s="190" t="s">
        <v>575</v>
      </c>
      <c r="H136" s="191">
        <v>1</v>
      </c>
      <c r="I136" s="192"/>
      <c r="J136" s="193">
        <f>ROUND(I136*H136,2)</f>
        <v>0</v>
      </c>
      <c r="K136" s="189" t="s">
        <v>21</v>
      </c>
      <c r="L136" s="39"/>
      <c r="M136" s="194" t="s">
        <v>21</v>
      </c>
      <c r="N136" s="195" t="s">
        <v>44</v>
      </c>
      <c r="O136" s="64"/>
      <c r="P136" s="196">
        <f>O136*H136</f>
        <v>0</v>
      </c>
      <c r="Q136" s="196">
        <v>0</v>
      </c>
      <c r="R136" s="196">
        <f>Q136*H136</f>
        <v>0</v>
      </c>
      <c r="S136" s="196">
        <v>0</v>
      </c>
      <c r="T136" s="197">
        <f>S136*H136</f>
        <v>0</v>
      </c>
      <c r="AR136" s="198" t="s">
        <v>1787</v>
      </c>
      <c r="AT136" s="198" t="s">
        <v>170</v>
      </c>
      <c r="AU136" s="198" t="s">
        <v>81</v>
      </c>
      <c r="AY136" s="18" t="s">
        <v>168</v>
      </c>
      <c r="BE136" s="199">
        <f>IF(N136="základní",J136,0)</f>
        <v>0</v>
      </c>
      <c r="BF136" s="199">
        <f>IF(N136="snížená",J136,0)</f>
        <v>0</v>
      </c>
      <c r="BG136" s="199">
        <f>IF(N136="zákl. přenesená",J136,0)</f>
        <v>0</v>
      </c>
      <c r="BH136" s="199">
        <f>IF(N136="sníž. přenesená",J136,0)</f>
        <v>0</v>
      </c>
      <c r="BI136" s="199">
        <f>IF(N136="nulová",J136,0)</f>
        <v>0</v>
      </c>
      <c r="BJ136" s="18" t="s">
        <v>79</v>
      </c>
      <c r="BK136" s="199">
        <f>ROUND(I136*H136,2)</f>
        <v>0</v>
      </c>
      <c r="BL136" s="18" t="s">
        <v>1787</v>
      </c>
      <c r="BM136" s="198" t="s">
        <v>1874</v>
      </c>
    </row>
    <row r="137" spans="2:47" s="1" customFormat="1" ht="29.25">
      <c r="B137" s="35"/>
      <c r="C137" s="36"/>
      <c r="D137" s="200" t="s">
        <v>309</v>
      </c>
      <c r="E137" s="36"/>
      <c r="F137" s="201" t="s">
        <v>1875</v>
      </c>
      <c r="G137" s="36"/>
      <c r="H137" s="36"/>
      <c r="I137" s="117"/>
      <c r="J137" s="36"/>
      <c r="K137" s="36"/>
      <c r="L137" s="39"/>
      <c r="M137" s="202"/>
      <c r="N137" s="64"/>
      <c r="O137" s="64"/>
      <c r="P137" s="64"/>
      <c r="Q137" s="64"/>
      <c r="R137" s="64"/>
      <c r="S137" s="64"/>
      <c r="T137" s="65"/>
      <c r="AT137" s="18" t="s">
        <v>309</v>
      </c>
      <c r="AU137" s="18" t="s">
        <v>81</v>
      </c>
    </row>
    <row r="138" spans="2:65" s="1" customFormat="1" ht="16.5" customHeight="1">
      <c r="B138" s="35"/>
      <c r="C138" s="187" t="s">
        <v>299</v>
      </c>
      <c r="D138" s="187" t="s">
        <v>170</v>
      </c>
      <c r="E138" s="188" t="s">
        <v>1876</v>
      </c>
      <c r="F138" s="189" t="s">
        <v>1877</v>
      </c>
      <c r="G138" s="190" t="s">
        <v>575</v>
      </c>
      <c r="H138" s="191">
        <v>1</v>
      </c>
      <c r="I138" s="192"/>
      <c r="J138" s="193">
        <f>ROUND(I138*H138,2)</f>
        <v>0</v>
      </c>
      <c r="K138" s="189" t="s">
        <v>198</v>
      </c>
      <c r="L138" s="39"/>
      <c r="M138" s="194" t="s">
        <v>21</v>
      </c>
      <c r="N138" s="195" t="s">
        <v>44</v>
      </c>
      <c r="O138" s="64"/>
      <c r="P138" s="196">
        <f>O138*H138</f>
        <v>0</v>
      </c>
      <c r="Q138" s="196">
        <v>0</v>
      </c>
      <c r="R138" s="196">
        <f>Q138*H138</f>
        <v>0</v>
      </c>
      <c r="S138" s="196">
        <v>0</v>
      </c>
      <c r="T138" s="197">
        <f>S138*H138</f>
        <v>0</v>
      </c>
      <c r="AR138" s="198" t="s">
        <v>1787</v>
      </c>
      <c r="AT138" s="198" t="s">
        <v>170</v>
      </c>
      <c r="AU138" s="198" t="s">
        <v>81</v>
      </c>
      <c r="AY138" s="18" t="s">
        <v>168</v>
      </c>
      <c r="BE138" s="199">
        <f>IF(N138="základní",J138,0)</f>
        <v>0</v>
      </c>
      <c r="BF138" s="199">
        <f>IF(N138="snížená",J138,0)</f>
        <v>0</v>
      </c>
      <c r="BG138" s="199">
        <f>IF(N138="zákl. přenesená",J138,0)</f>
        <v>0</v>
      </c>
      <c r="BH138" s="199">
        <f>IF(N138="sníž. přenesená",J138,0)</f>
        <v>0</v>
      </c>
      <c r="BI138" s="199">
        <f>IF(N138="nulová",J138,0)</f>
        <v>0</v>
      </c>
      <c r="BJ138" s="18" t="s">
        <v>79</v>
      </c>
      <c r="BK138" s="199">
        <f>ROUND(I138*H138,2)</f>
        <v>0</v>
      </c>
      <c r="BL138" s="18" t="s">
        <v>1787</v>
      </c>
      <c r="BM138" s="198" t="s">
        <v>1878</v>
      </c>
    </row>
    <row r="139" spans="2:47" s="1" customFormat="1" ht="39">
      <c r="B139" s="35"/>
      <c r="C139" s="36"/>
      <c r="D139" s="200" t="s">
        <v>309</v>
      </c>
      <c r="E139" s="36"/>
      <c r="F139" s="201" t="s">
        <v>1879</v>
      </c>
      <c r="G139" s="36"/>
      <c r="H139" s="36"/>
      <c r="I139" s="117"/>
      <c r="J139" s="36"/>
      <c r="K139" s="36"/>
      <c r="L139" s="39"/>
      <c r="M139" s="260"/>
      <c r="N139" s="261"/>
      <c r="O139" s="261"/>
      <c r="P139" s="261"/>
      <c r="Q139" s="261"/>
      <c r="R139" s="261"/>
      <c r="S139" s="261"/>
      <c r="T139" s="262"/>
      <c r="AT139" s="18" t="s">
        <v>309</v>
      </c>
      <c r="AU139" s="18" t="s">
        <v>81</v>
      </c>
    </row>
    <row r="140" spans="2:12" s="1" customFormat="1" ht="6.95" customHeight="1">
      <c r="B140" s="47"/>
      <c r="C140" s="48"/>
      <c r="D140" s="48"/>
      <c r="E140" s="48"/>
      <c r="F140" s="48"/>
      <c r="G140" s="48"/>
      <c r="H140" s="48"/>
      <c r="I140" s="139"/>
      <c r="J140" s="48"/>
      <c r="K140" s="48"/>
      <c r="L140" s="39"/>
    </row>
  </sheetData>
  <sheetProtection algorithmName="SHA-512" hashValue="WyFGRQeh/SRt44t51aHHZQVAb3GvzsWDdtVazBk+M8i9HJszlUE2MdqKtqPqPkgslmcJYwz3q15Nc8DJrG0rqA==" saltValue="4ojnFwilDpasoiA4qED7OXB0RjJg6M7TL18rrgzLDhCZJrJQymfXrfFQfLs+E1Fc1EoVF7t8aelAKJTC/iP0SQ==" spinCount="100000" sheet="1" objects="1" scenarios="1" formatColumns="0" formatRows="0" autoFilter="0"/>
  <autoFilter ref="C91:K139"/>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HEJMALOVA\Alena Hejmalova</dc:creator>
  <cp:keywords/>
  <dc:description/>
  <cp:lastModifiedBy>Gren Vojtech</cp:lastModifiedBy>
  <dcterms:created xsi:type="dcterms:W3CDTF">2019-04-01T09:24:10Z</dcterms:created>
  <dcterms:modified xsi:type="dcterms:W3CDTF">2019-04-01T12:57:19Z</dcterms:modified>
  <cp:category/>
  <cp:version/>
  <cp:contentType/>
  <cp:contentStatus/>
</cp:coreProperties>
</file>