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035" yWindow="255" windowWidth="23370" windowHeight="11835"/>
  </bookViews>
  <sheets>
    <sheet name="úvod" sheetId="177" r:id="rId1"/>
    <sheet name="LEGENDA 01.PP" sheetId="181" r:id="rId2"/>
    <sheet name="LEGENDA 1.NP" sheetId="129" r:id="rId3"/>
    <sheet name="LEGENDA 2.NP" sheetId="178" r:id="rId4"/>
    <sheet name="LEGENDA 3.NP" sheetId="179" r:id="rId5"/>
    <sheet name="LEGENDA 4.NP" sheetId="180" r:id="rId6"/>
    <sheet name="LEGENDA 5.NP" sheetId="195" r:id="rId7"/>
    <sheet name="SO 11_MIGRACE" sheetId="182" state="hidden" r:id="rId8"/>
    <sheet name="SO 10_ANTROPOLOGIE" sheetId="183" state="hidden" r:id="rId9"/>
    <sheet name="SO 05_PSYCHOLOGIE" sheetId="184" state="hidden" r:id="rId10"/>
    <sheet name="SO 07_ERDF" sheetId="185" state="hidden" r:id="rId11"/>
    <sheet name="SO 06_RELIGIONISTIKA" sheetId="188" state="hidden" r:id="rId12"/>
    <sheet name="SO 08_SOCIOLOGIE" sheetId="187" state="hidden" r:id="rId13"/>
    <sheet name="SO 09_PHDAS" sheetId="186" state="hidden" r:id="rId14"/>
    <sheet name="SO 04_SINOFON" sheetId="189" state="hidden" r:id="rId15"/>
    <sheet name="SO 04_DIGIHUM" sheetId="190" state="hidden" r:id="rId16"/>
    <sheet name="SO 03_CJV" sheetId="191" state="hidden" r:id="rId17"/>
  </sheets>
  <definedNames>
    <definedName name="_xlnm._FilterDatabase" localSheetId="1" hidden="1">'LEGENDA 01.PP'!$A$1:$A$66</definedName>
    <definedName name="_xlnm._FilterDatabase" localSheetId="2" hidden="1">'LEGENDA 1.NP'!$A$2:$V$105</definedName>
    <definedName name="_xlnm._FilterDatabase" localSheetId="3" hidden="1">'LEGENDA 2.NP'!$A$2:$V$93</definedName>
    <definedName name="_xlnm._FilterDatabase" localSheetId="4" hidden="1">'LEGENDA 3.NP'!$A$2:$Y$95</definedName>
    <definedName name="_xlnm._FilterDatabase" localSheetId="5" hidden="1">'LEGENDA 4.NP'!$A$2:$W$58</definedName>
    <definedName name="_xlnm._FilterDatabase" localSheetId="6" hidden="1">'LEGENDA 5.NP'!$A$2:$U$7</definedName>
    <definedName name="IIS" localSheetId="1">#REF!</definedName>
    <definedName name="IIS" localSheetId="3">#REF!</definedName>
    <definedName name="IIS" localSheetId="4">#REF!</definedName>
    <definedName name="IIS" localSheetId="5">#REF!</definedName>
    <definedName name="IIS" localSheetId="6">#REF!</definedName>
    <definedName name="IIS">#REF!</definedName>
    <definedName name="IS" localSheetId="1">#REF!</definedName>
    <definedName name="IS" localSheetId="3">#REF!</definedName>
    <definedName name="IS" localSheetId="4">#REF!</definedName>
    <definedName name="IS" localSheetId="5">#REF!</definedName>
    <definedName name="IS" localSheetId="6">#REF!</definedName>
    <definedName name="IS">#REF!</definedName>
    <definedName name="_xlnm.Print_Titles" localSheetId="1">'LEGENDA 01.PP'!$1:$2</definedName>
    <definedName name="_xlnm.Print_Titles" localSheetId="2">'LEGENDA 1.NP'!$1:$2</definedName>
    <definedName name="_xlnm.Print_Titles" localSheetId="3">'LEGENDA 2.NP'!$1:$2</definedName>
    <definedName name="_xlnm.Print_Titles" localSheetId="4">'LEGENDA 3.NP'!$1:$2</definedName>
    <definedName name="_xlnm.Print_Titles" localSheetId="5">'LEGENDA 4.NP'!$1:$2</definedName>
    <definedName name="_xlnm.Print_Titles" localSheetId="6">'LEGENDA 5.NP'!$1:$2</definedName>
    <definedName name="Objekty" localSheetId="1">#REF!</definedName>
    <definedName name="Objekty" localSheetId="3">#REF!</definedName>
    <definedName name="Objekty" localSheetId="4">#REF!</definedName>
    <definedName name="Objekty" localSheetId="5">#REF!</definedName>
    <definedName name="Objekty" localSheetId="6">#REF!</definedName>
    <definedName name="Objekty">#REF!</definedName>
    <definedName name="_xlnm.Print_Area" localSheetId="1">'LEGENDA 01.PP'!$A$1:$M$65</definedName>
    <definedName name="_xlnm.Print_Area" localSheetId="2">'LEGENDA 1.NP'!$A$1:$O$105</definedName>
    <definedName name="_xlnm.Print_Area" localSheetId="3">'LEGENDA 2.NP'!$A$1:$O$91</definedName>
    <definedName name="_xlnm.Print_Area" localSheetId="4">'LEGENDA 3.NP'!$A$1:$R$93</definedName>
    <definedName name="_xlnm.Print_Area" localSheetId="5">'LEGENDA 4.NP'!$A$1:$P$56</definedName>
    <definedName name="_xlnm.Print_Area" localSheetId="6">'LEGENDA 5.NP'!$A$1:$N$7</definedName>
    <definedName name="OUD" localSheetId="1">#REF!</definedName>
    <definedName name="OUD" localSheetId="3">#REF!</definedName>
    <definedName name="OUD" localSheetId="4">#REF!</definedName>
    <definedName name="OUD" localSheetId="5">#REF!</definedName>
    <definedName name="OUD" localSheetId="6">#REF!</definedName>
    <definedName name="OUD">#REF!</definedName>
    <definedName name="PS" localSheetId="1">#REF!</definedName>
    <definedName name="PS" localSheetId="3">#REF!</definedName>
    <definedName name="PS" localSheetId="4">#REF!</definedName>
    <definedName name="PS" localSheetId="5">#REF!</definedName>
    <definedName name="PS" localSheetId="6">#REF!</definedName>
    <definedName name="PS">#REF!</definedName>
    <definedName name="ss" localSheetId="1">#REF!</definedName>
    <definedName name="ss" localSheetId="5">#REF!</definedName>
    <definedName name="ss" localSheetId="6">#REF!</definedName>
    <definedName name="ss">#REF!</definedName>
    <definedName name="sss" localSheetId="6">#REF!</definedName>
    <definedName name="sss">#REF!</definedName>
    <definedName name="XXX">#REF!</definedName>
    <definedName name="XXY">#REF!</definedName>
  </definedNames>
  <calcPr calcId="145621"/>
  <fileRecoveryPr autoRecover="0"/>
</workbook>
</file>

<file path=xl/calcChain.xml><?xml version="1.0" encoding="utf-8"?>
<calcChain xmlns="http://schemas.openxmlformats.org/spreadsheetml/2006/main">
  <c r="F94" i="179" l="1"/>
  <c r="D15" i="177" l="1"/>
  <c r="D66" i="181" l="1"/>
  <c r="D8" i="195"/>
  <c r="K14" i="177" s="1"/>
  <c r="K15" i="177" s="1"/>
  <c r="E57" i="180"/>
  <c r="J13" i="177" s="1"/>
  <c r="L13" i="177" s="1"/>
  <c r="F57" i="180"/>
  <c r="J14" i="177" s="1"/>
  <c r="D57" i="180"/>
  <c r="J6" i="177" s="1"/>
  <c r="G52" i="180"/>
  <c r="G51" i="180"/>
  <c r="G37" i="180"/>
  <c r="G35" i="180"/>
  <c r="G34" i="180"/>
  <c r="E94" i="179"/>
  <c r="I8" i="177" s="1"/>
  <c r="L8" i="177" s="1"/>
  <c r="I10" i="177"/>
  <c r="L10" i="177" s="1"/>
  <c r="G94" i="179"/>
  <c r="I11" i="177" s="1"/>
  <c r="L11" i="177" s="1"/>
  <c r="H94" i="179"/>
  <c r="I12" i="177" s="1"/>
  <c r="L12" i="177" s="1"/>
  <c r="I94" i="179"/>
  <c r="I14" i="177" s="1"/>
  <c r="D94" i="179"/>
  <c r="I7" i="177" s="1"/>
  <c r="F92" i="178"/>
  <c r="H14" i="177" s="1"/>
  <c r="E92" i="178"/>
  <c r="D92" i="178"/>
  <c r="H6" i="177" s="1"/>
  <c r="F104" i="129"/>
  <c r="G14" i="177" s="1"/>
  <c r="E104" i="129"/>
  <c r="G7" i="177" s="1"/>
  <c r="D104" i="129"/>
  <c r="G6" i="177" s="1"/>
  <c r="D93" i="178" l="1"/>
  <c r="L14" i="177"/>
  <c r="D9" i="195"/>
  <c r="H9" i="177"/>
  <c r="L9" i="177" s="1"/>
  <c r="D58" i="180"/>
  <c r="J15" i="177"/>
  <c r="G15" i="177"/>
  <c r="L7" i="177"/>
  <c r="I15" i="177"/>
  <c r="L6" i="177"/>
  <c r="D95" i="179"/>
  <c r="D105" i="129"/>
  <c r="F15" i="177"/>
  <c r="L15" i="177" l="1"/>
  <c r="E9" i="177"/>
  <c r="D19" i="177"/>
  <c r="E13" i="177"/>
  <c r="E12" i="177"/>
  <c r="E6" i="177"/>
  <c r="E11" i="177"/>
  <c r="E7" i="177"/>
  <c r="E8" i="177"/>
  <c r="D18" i="177"/>
  <c r="H15" i="177"/>
  <c r="D20" i="177" l="1"/>
  <c r="E10" i="177"/>
  <c r="M15" i="177"/>
  <c r="O96" i="129" l="1"/>
  <c r="O91" i="129" l="1"/>
  <c r="O84" i="129"/>
  <c r="O82" i="129"/>
  <c r="O66" i="129"/>
  <c r="O48" i="129"/>
  <c r="O44" i="129"/>
  <c r="O43" i="129"/>
  <c r="O42" i="129"/>
  <c r="O41" i="129"/>
  <c r="R80" i="179" l="1"/>
  <c r="R33" i="179"/>
  <c r="R19" i="179"/>
  <c r="R17" i="179"/>
  <c r="R37" i="179"/>
  <c r="R36" i="179"/>
  <c r="R35" i="179"/>
</calcChain>
</file>

<file path=xl/sharedStrings.xml><?xml version="1.0" encoding="utf-8"?>
<sst xmlns="http://schemas.openxmlformats.org/spreadsheetml/2006/main" count="4170" uniqueCount="821">
  <si>
    <t>1.71</t>
  </si>
  <si>
    <t>1.72</t>
  </si>
  <si>
    <t>1.74</t>
  </si>
  <si>
    <t>1.76</t>
  </si>
  <si>
    <t>1.05</t>
  </si>
  <si>
    <t>1.06</t>
  </si>
  <si>
    <t>1.27</t>
  </si>
  <si>
    <t>1.28</t>
  </si>
  <si>
    <t>1.17</t>
  </si>
  <si>
    <t>1.19</t>
  </si>
  <si>
    <t>1.21</t>
  </si>
  <si>
    <t>1.22</t>
  </si>
  <si>
    <t>1.02</t>
  </si>
  <si>
    <t>1.15</t>
  </si>
  <si>
    <t>1.16</t>
  </si>
  <si>
    <t>1.18</t>
  </si>
  <si>
    <t>1.20</t>
  </si>
  <si>
    <t>1.04</t>
  </si>
  <si>
    <t>1.03</t>
  </si>
  <si>
    <t>1.07</t>
  </si>
  <si>
    <t>1.08</t>
  </si>
  <si>
    <t>1.09</t>
  </si>
  <si>
    <t>1.11</t>
  </si>
  <si>
    <t>1.10</t>
  </si>
  <si>
    <t>1.12</t>
  </si>
  <si>
    <t>1.26</t>
  </si>
  <si>
    <t>1.29</t>
  </si>
  <si>
    <t>1.30</t>
  </si>
  <si>
    <t>1.13</t>
  </si>
  <si>
    <t>1.14</t>
  </si>
  <si>
    <t>1.38</t>
  </si>
  <si>
    <t>1.34</t>
  </si>
  <si>
    <t>1.43</t>
  </si>
  <si>
    <t>1.25</t>
  </si>
  <si>
    <t>1.32</t>
  </si>
  <si>
    <t>1.36</t>
  </si>
  <si>
    <t>1.35</t>
  </si>
  <si>
    <t>1.37</t>
  </si>
  <si>
    <t>1.24</t>
  </si>
  <si>
    <t>1.31</t>
  </si>
  <si>
    <t>1.33</t>
  </si>
  <si>
    <t>1.39</t>
  </si>
  <si>
    <t>1.42</t>
  </si>
  <si>
    <t>1.44</t>
  </si>
  <si>
    <t>1.45</t>
  </si>
  <si>
    <t>1.46</t>
  </si>
  <si>
    <t>1.47</t>
  </si>
  <si>
    <t>1.49</t>
  </si>
  <si>
    <t>1.50</t>
  </si>
  <si>
    <t>1.53</t>
  </si>
  <si>
    <t>1.51</t>
  </si>
  <si>
    <t>1.52</t>
  </si>
  <si>
    <t>1.54</t>
  </si>
  <si>
    <t>1.55</t>
  </si>
  <si>
    <t>1.56</t>
  </si>
  <si>
    <t>1.57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</si>
  <si>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</si>
  <si>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</si>
  <si>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</si>
  <si>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</si>
  <si>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</si>
  <si>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</si>
  <si>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</si>
  <si>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</si>
  <si>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</si>
  <si>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</si>
  <si>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</si>
  <si>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</si>
  <si>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Č.M.</t>
  </si>
  <si>
    <t>PODLAHA</t>
  </si>
  <si>
    <t>STĚNY</t>
  </si>
  <si>
    <t>STROP</t>
  </si>
  <si>
    <t>POZNÁMKY</t>
  </si>
  <si>
    <t>1.01</t>
  </si>
  <si>
    <t>PLOCHA
[m²]</t>
  </si>
  <si>
    <t>UT</t>
  </si>
  <si>
    <t>TABULKA MÍSTNOSTÍ - 1.NP</t>
  </si>
  <si>
    <t>FFUP Olomouc, Svobody 26, Olomouc</t>
  </si>
  <si>
    <t>1.77</t>
  </si>
  <si>
    <t>1.18a</t>
  </si>
  <si>
    <t>1.18b</t>
  </si>
  <si>
    <t>DVEŘE</t>
  </si>
  <si>
    <t>ZTI</t>
  </si>
  <si>
    <t>VZT</t>
  </si>
  <si>
    <t>1.64a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</si>
  <si>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</si>
  <si>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</si>
  <si>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</si>
  <si>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</si>
  <si>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</si>
  <si>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</si>
  <si>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</si>
  <si>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</si>
  <si>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</si>
  <si>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</si>
  <si>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</si>
  <si>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</si>
  <si>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</si>
  <si>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</si>
  <si>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</si>
  <si>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</si>
  <si>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</si>
  <si>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</si>
  <si>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</si>
  <si>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</si>
  <si>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</si>
  <si>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</si>
  <si>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</si>
  <si>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</si>
  <si>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</si>
  <si>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</si>
  <si>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</si>
  <si>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</si>
  <si>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</si>
  <si>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</si>
  <si>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</si>
  <si>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</si>
  <si>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</si>
  <si>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</si>
  <si>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</si>
  <si>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</si>
  <si>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</si>
  <si>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</si>
  <si>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</si>
  <si>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</si>
  <si>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</si>
  <si>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</si>
  <si>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</si>
  <si>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</si>
  <si>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</si>
  <si>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</si>
  <si>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</si>
  <si>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</si>
  <si>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</si>
  <si>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</si>
  <si>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</si>
  <si>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</si>
  <si>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</si>
  <si>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</si>
  <si>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</si>
  <si>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</si>
  <si>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</si>
  <si>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</si>
  <si>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</si>
  <si>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</si>
  <si>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</si>
  <si>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</si>
  <si>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</si>
  <si>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</si>
  <si>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</si>
  <si>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</si>
  <si>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2.17a</t>
  </si>
  <si>
    <t>2.17b</t>
  </si>
  <si>
    <t>2.36a</t>
  </si>
  <si>
    <t>2.67a</t>
  </si>
  <si>
    <t>2.67b</t>
  </si>
  <si>
    <t>TABULKA MÍSTNOSTÍ - 2.NP</t>
  </si>
  <si>
    <t>TABULKA MÍSTNOSTÍ - 3.NP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</si>
  <si>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</si>
  <si>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</si>
  <si>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</si>
  <si>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</si>
  <si>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</si>
  <si>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</si>
  <si>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</si>
  <si>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</si>
  <si>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</si>
  <si>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</si>
  <si>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</si>
  <si>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</si>
  <si>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</si>
  <si>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</si>
  <si>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</si>
  <si>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3.16</t>
  </si>
  <si>
    <t>3.17</t>
  </si>
  <si>
    <t>3.20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</si>
  <si>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</si>
  <si>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</si>
  <si>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</si>
  <si>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</si>
  <si>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</si>
  <si>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</si>
  <si>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</si>
  <si>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</si>
  <si>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</si>
  <si>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</si>
  <si>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</si>
  <si>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</si>
  <si>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</si>
  <si>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</si>
  <si>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</si>
  <si>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</si>
  <si>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</si>
  <si>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</si>
  <si>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</si>
  <si>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</si>
  <si>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</si>
  <si>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</si>
  <si>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</si>
  <si>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</si>
  <si>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</si>
  <si>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</si>
  <si>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3.48</t>
  </si>
  <si>
    <t>3.49</t>
  </si>
  <si>
    <t>3.50</t>
  </si>
  <si>
    <t>3.51</t>
  </si>
  <si>
    <t>3.52</t>
  </si>
  <si>
    <t>3.53</t>
  </si>
  <si>
    <t>3.54</t>
  </si>
  <si>
    <t>3.55</t>
  </si>
  <si>
    <t>3.56</t>
  </si>
  <si>
    <t>3.57</t>
  </si>
  <si>
    <t>3.58</t>
  </si>
  <si>
    <t>3.59</t>
  </si>
  <si>
    <t>3.60</t>
  </si>
  <si>
    <t>3.01a</t>
  </si>
  <si>
    <t>3.03a</t>
  </si>
  <si>
    <t>3.09a</t>
  </si>
  <si>
    <t>3.16a</t>
  </si>
  <si>
    <t>3.26a</t>
  </si>
  <si>
    <t>3.51a</t>
  </si>
  <si>
    <t>3.55a</t>
  </si>
  <si>
    <t>3.59a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</si>
  <si>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</si>
  <si>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</si>
  <si>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</si>
  <si>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</si>
  <si>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</si>
  <si>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</si>
  <si>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</si>
  <si>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</si>
  <si>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</si>
  <si>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</si>
  <si>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</si>
  <si>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</si>
  <si>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</si>
  <si>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</si>
  <si>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</si>
  <si>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</si>
  <si>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</si>
  <si>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</si>
  <si>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</si>
  <si>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</si>
  <si>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</si>
  <si>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</si>
  <si>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</si>
  <si>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</si>
  <si>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</si>
  <si>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</si>
  <si>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</si>
  <si>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</si>
  <si>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</si>
  <si>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</si>
  <si>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</si>
  <si>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</si>
  <si>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</si>
  <si>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4.12a</t>
  </si>
  <si>
    <t>PŮDA</t>
  </si>
  <si>
    <t>NÁZEV MÍSTNOSTI</t>
  </si>
  <si>
    <t>KANCELÁŘ</t>
  </si>
  <si>
    <t>WC</t>
  </si>
  <si>
    <t>SKLAD</t>
  </si>
  <si>
    <t>UČEBNA</t>
  </si>
  <si>
    <t>TERACO</t>
  </si>
  <si>
    <t>KOBEREC</t>
  </si>
  <si>
    <t>CHODBA</t>
  </si>
  <si>
    <t>WC ŽENY</t>
  </si>
  <si>
    <t>WC MUŽI</t>
  </si>
  <si>
    <t>CHODBA - VSTUP</t>
  </si>
  <si>
    <t>SCHODIŠTĚ</t>
  </si>
  <si>
    <t>KUCHYŇKA</t>
  </si>
  <si>
    <t>Č.
SKL.</t>
  </si>
  <si>
    <t>4.36a</t>
  </si>
  <si>
    <t xml:space="preserve">3430 (3000) </t>
  </si>
  <si>
    <t>P1.01</t>
  </si>
  <si>
    <t>P1.02</t>
  </si>
  <si>
    <t>P1.03</t>
  </si>
  <si>
    <t>P1.04</t>
  </si>
  <si>
    <t>P1.05</t>
  </si>
  <si>
    <t>P1.06</t>
  </si>
  <si>
    <t>P1.07</t>
  </si>
  <si>
    <t>P1.08</t>
  </si>
  <si>
    <t>P1.09</t>
  </si>
  <si>
    <t>P1.10</t>
  </si>
  <si>
    <t>P1.11</t>
  </si>
  <si>
    <t>P1.12</t>
  </si>
  <si>
    <t>P1.13</t>
  </si>
  <si>
    <t>TRAFOSTANICE</t>
  </si>
  <si>
    <t>P1.17</t>
  </si>
  <si>
    <t>P1.20</t>
  </si>
  <si>
    <t>P1.21</t>
  </si>
  <si>
    <t>P1.22</t>
  </si>
  <si>
    <t>P1.23</t>
  </si>
  <si>
    <t>P1.24</t>
  </si>
  <si>
    <t>P1.25</t>
  </si>
  <si>
    <t>P1.26</t>
  </si>
  <si>
    <t>P1.27</t>
  </si>
  <si>
    <t>KOTELNA</t>
  </si>
  <si>
    <t>P1.28</t>
  </si>
  <si>
    <t>P1.29</t>
  </si>
  <si>
    <t>P1.30</t>
  </si>
  <si>
    <t>P1.31</t>
  </si>
  <si>
    <t>P1.32</t>
  </si>
  <si>
    <t>P1.33</t>
  </si>
  <si>
    <t>P1.34</t>
  </si>
  <si>
    <t>P1.35</t>
  </si>
  <si>
    <t>P1.36</t>
  </si>
  <si>
    <t>P1.37</t>
  </si>
  <si>
    <t>P1.38</t>
  </si>
  <si>
    <t>P1.39</t>
  </si>
  <si>
    <t>P1.40</t>
  </si>
  <si>
    <t>P1.41</t>
  </si>
  <si>
    <t>P1.42</t>
  </si>
  <si>
    <t>P1.43</t>
  </si>
  <si>
    <t>P1.44</t>
  </si>
  <si>
    <t>P1.45</t>
  </si>
  <si>
    <t>P1.46</t>
  </si>
  <si>
    <t>P1.47</t>
  </si>
  <si>
    <t>P1.48</t>
  </si>
  <si>
    <t>P1.49</t>
  </si>
  <si>
    <t>P1.50</t>
  </si>
  <si>
    <t>P1.51</t>
  </si>
  <si>
    <t>P1.52</t>
  </si>
  <si>
    <t>P1.53</t>
  </si>
  <si>
    <t>TABULKA MÍSTNOSTÍ - 01.PP</t>
  </si>
  <si>
    <t>ESI</t>
  </si>
  <si>
    <t>ESL</t>
  </si>
  <si>
    <t>STĚNY DOPLŇKY</t>
  </si>
  <si>
    <t>DV.LAKOVANÉ
OBL.ZÁRUBEŇ (REP)</t>
  </si>
  <si>
    <t>DV.KAZETOVÉ (REP)
OBL.ZÁRUBEŇ (REP)</t>
  </si>
  <si>
    <t>KER.DLAŽBA</t>
  </si>
  <si>
    <t>SDK PODHLED</t>
  </si>
  <si>
    <t>MULTIMEDIÁLNÍ UČEBNA</t>
  </si>
  <si>
    <t>CHLAZENÍ</t>
  </si>
  <si>
    <t>-</t>
  </si>
  <si>
    <t>DV.LAK.POLSTR.
OBL.ZÁRUBEŇ (REP)</t>
  </si>
  <si>
    <t>SV.VÝŠ.
[mm]</t>
  </si>
  <si>
    <t xml:space="preserve">5680 
(5150) </t>
  </si>
  <si>
    <t>DŘ.PORTÁL (REP)
OCEL.PORTÁL</t>
  </si>
  <si>
    <t>DŘ.PORTÁL (REP)</t>
  </si>
  <si>
    <t>1.58</t>
  </si>
  <si>
    <t>ZÁDVEŘÍ (VSTUP DO PŮDNÍCH PROSTOR)</t>
  </si>
  <si>
    <t>4.35</t>
  </si>
  <si>
    <t>LEGENDA MÍSTNOSTÍ</t>
  </si>
  <si>
    <t>M2</t>
  </si>
  <si>
    <t>SV.</t>
  </si>
  <si>
    <t>STĚNA</t>
  </si>
  <si>
    <t>POČET OSOB</t>
  </si>
  <si>
    <t>ELEKTRO</t>
  </si>
  <si>
    <t>DSP MIGRACE</t>
  </si>
  <si>
    <t>SEMINÁRNÍ MÍSTNOST</t>
  </si>
  <si>
    <t>DŘEVĚNÉ VLYSY</t>
  </si>
  <si>
    <t/>
  </si>
  <si>
    <t>AKUSTICKÝ PODHLED</t>
  </si>
  <si>
    <t>40</t>
  </si>
  <si>
    <t>PŘEDSÁLÍ UČEBNY</t>
  </si>
  <si>
    <t>TERAZZO</t>
  </si>
  <si>
    <t>CEMENTOVÁ STĚRKA</t>
  </si>
  <si>
    <t>2</t>
  </si>
  <si>
    <t>4</t>
  </si>
  <si>
    <t>DSP MIGRACE - CELKOVÁ PLOCHA</t>
  </si>
  <si>
    <t>DSP ANTROPOLOGIE</t>
  </si>
  <si>
    <t>KANCELÁŘ VEDOUCÍ</t>
  </si>
  <si>
    <t>KANCELÁŘ ASISTENT</t>
  </si>
  <si>
    <t>DSP ANTROPOLOGIE - CELKOVÁ PLOCHA</t>
  </si>
  <si>
    <t>DSP PSYCHOLOGIE</t>
  </si>
  <si>
    <t>20+1</t>
  </si>
  <si>
    <t>HALA</t>
  </si>
  <si>
    <t>3.01b</t>
  </si>
  <si>
    <t>LABORATOŘ PhD 06</t>
  </si>
  <si>
    <t>AKUSTICKÝ OBKLAD</t>
  </si>
  <si>
    <t>15</t>
  </si>
  <si>
    <t>PRACOVNA PhD</t>
  </si>
  <si>
    <t>KANCELÁŘ ŠKOLITELE PhD</t>
  </si>
  <si>
    <t>3</t>
  </si>
  <si>
    <t>3.33a</t>
  </si>
  <si>
    <t>SLP</t>
  </si>
  <si>
    <t>ANTISTATICKÉ PVC</t>
  </si>
  <si>
    <t>ANO</t>
  </si>
  <si>
    <t>DSP PSYCHOLOGIE - CELKOVÁ PLOCHA</t>
  </si>
  <si>
    <t>ERDF</t>
  </si>
  <si>
    <t>30+1</t>
  </si>
  <si>
    <t>27+1</t>
  </si>
  <si>
    <t>ERDF - CELKOVÁ PLOCHA</t>
  </si>
  <si>
    <t>PhD AS</t>
  </si>
  <si>
    <t>SEMINÁRNÍ PRACOVNA</t>
  </si>
  <si>
    <t>ZASEDACÍ MÍSTNOST</t>
  </si>
  <si>
    <t>30</t>
  </si>
  <si>
    <t>ZÁTĚŽOVÉ PVC</t>
  </si>
  <si>
    <t>PhD AS - CELKOVÁ PLOCHA</t>
  </si>
  <si>
    <t>CELKOVÁ PLOCHA MÍSTNOSTÍ</t>
  </si>
  <si>
    <t>DSP SOCIOLOGIE</t>
  </si>
  <si>
    <t>12</t>
  </si>
  <si>
    <t>3.42a</t>
  </si>
  <si>
    <t>3.43a</t>
  </si>
  <si>
    <t>DSP SOCIOLOGIE - CELKOVÁ PLOCHA</t>
  </si>
  <si>
    <t>DSP RELIGIONISTIKA</t>
  </si>
  <si>
    <t>LABORATOŘ  VÝZKUMNÁ</t>
  </si>
  <si>
    <t>4+1</t>
  </si>
  <si>
    <t xml:space="preserve"> AKUSTICKÝ PODHLED</t>
  </si>
  <si>
    <t>25+1</t>
  </si>
  <si>
    <t>DSP RELIGIONISTIKA - CELKOVÁ PLOCHA</t>
  </si>
  <si>
    <t>SINOFON</t>
  </si>
  <si>
    <t>PC LABORATOŘ (05) KAS</t>
  </si>
  <si>
    <t>KANCELÁŘ ADMIN</t>
  </si>
  <si>
    <t>6</t>
  </si>
  <si>
    <t>2.22a</t>
  </si>
  <si>
    <t>KANCELÁŘ ŘEŠITELE</t>
  </si>
  <si>
    <t>2.23a</t>
  </si>
  <si>
    <t>KANCELÁŘ 4-6OS</t>
  </si>
  <si>
    <t>LAB IT ANALÝZ</t>
  </si>
  <si>
    <t>14</t>
  </si>
  <si>
    <t>LAB MAT. KULT</t>
  </si>
  <si>
    <t>5</t>
  </si>
  <si>
    <t>PŘEDNÁŠKOVÝ SÁL</t>
  </si>
  <si>
    <t>80</t>
  </si>
  <si>
    <t>PŘEDSÁLÍ</t>
  </si>
  <si>
    <t>SPECIALIZOVANÝ SKLAD</t>
  </si>
  <si>
    <t>UČEBNA PhD/ meeting room</t>
  </si>
  <si>
    <t>20</t>
  </si>
  <si>
    <t>10</t>
  </si>
  <si>
    <t>2.53a</t>
  </si>
  <si>
    <t>JAZYKOVÁ LAB. A STUDIO B</t>
  </si>
  <si>
    <t>2.53b</t>
  </si>
  <si>
    <t>JAZYKOVÁ LAB. A STUDIO A</t>
  </si>
  <si>
    <t>SINOFON - CELKOVÁ PLOCHA</t>
  </si>
  <si>
    <t>DIGIHUM</t>
  </si>
  <si>
    <t>PC UČEBNA</t>
  </si>
  <si>
    <t>2.22b</t>
  </si>
  <si>
    <t>2.22c</t>
  </si>
  <si>
    <t>KANCELÁŘ 4- 6OS</t>
  </si>
  <si>
    <t>2.23b</t>
  </si>
  <si>
    <t>2.23c</t>
  </si>
  <si>
    <t>LAB. EEG (03)</t>
  </si>
  <si>
    <t>LAB. EYE TRACKING (04)</t>
  </si>
  <si>
    <t>DIGIHUM - CELKOVÁ PLOCHA</t>
  </si>
  <si>
    <t>CJV</t>
  </si>
  <si>
    <t>STROJOVNA VZT</t>
  </si>
  <si>
    <t>cementová stěrka</t>
  </si>
  <si>
    <t>sanační omítka</t>
  </si>
  <si>
    <t>ODVĚTRÁNÍ</t>
  </si>
  <si>
    <t>STROJOVNA CHLAZENÍ</t>
  </si>
  <si>
    <t>P1.36a</t>
  </si>
  <si>
    <t>CJV - CELKOVÁ PLOCHA</t>
  </si>
  <si>
    <t>PROJEKT CJV</t>
  </si>
  <si>
    <t>SPOTŘEBITELSKÁ PORADNA</t>
  </si>
  <si>
    <t>dřevěné vlysy</t>
  </si>
  <si>
    <t>_</t>
  </si>
  <si>
    <t>SDK</t>
  </si>
  <si>
    <t>2+1</t>
  </si>
  <si>
    <t>akustický podhled</t>
  </si>
  <si>
    <t>24 + 1</t>
  </si>
  <si>
    <t>14 + 1</t>
  </si>
  <si>
    <t>35 + 1</t>
  </si>
  <si>
    <t>koberec</t>
  </si>
  <si>
    <t>terazzo</t>
  </si>
  <si>
    <t>POSLUCHÁRNA</t>
  </si>
  <si>
    <t>akustický obklad</t>
  </si>
  <si>
    <t>akustický podhled s SDK lemem</t>
  </si>
  <si>
    <t>136+6 INV</t>
  </si>
  <si>
    <t>SKYBOX</t>
  </si>
  <si>
    <t>16 + 1</t>
  </si>
  <si>
    <t>1</t>
  </si>
  <si>
    <t>1.66a</t>
  </si>
  <si>
    <t>4 + 1</t>
  </si>
  <si>
    <t>1.73</t>
  </si>
  <si>
    <t>27 + 1</t>
  </si>
  <si>
    <t>antistatické PVC</t>
  </si>
  <si>
    <t>PROJEKT CJV - CELKOVÁ PLOCHA</t>
  </si>
  <si>
    <t>SO</t>
  </si>
  <si>
    <t>DŘEV.VLYSY</t>
  </si>
  <si>
    <t>WC MUŽI - PŘEDSÍŇ</t>
  </si>
  <si>
    <t>ZRUŠENO</t>
  </si>
  <si>
    <t>SDK PODHLED impregnovaný</t>
  </si>
  <si>
    <t>WC ŽENY - INVALIDÉ</t>
  </si>
  <si>
    <t>VZT, CHLA</t>
  </si>
  <si>
    <t>CHLA</t>
  </si>
  <si>
    <t>AKU OBKLAD</t>
  </si>
  <si>
    <t>WC MUŽI - INVALIDÉ</t>
  </si>
  <si>
    <t>3.26b</t>
  </si>
  <si>
    <t>3.35a</t>
  </si>
  <si>
    <t>3.35b</t>
  </si>
  <si>
    <t>3.35c</t>
  </si>
  <si>
    <t>3.35d</t>
  </si>
  <si>
    <t>WC ŽENY - PŘEDSÍŇ</t>
  </si>
  <si>
    <t>3.16b</t>
  </si>
  <si>
    <t>3.60a</t>
  </si>
  <si>
    <t>3.59b</t>
  </si>
  <si>
    <t>RELIGIONISTIKA</t>
  </si>
  <si>
    <t>SOCIOLOGIE</t>
  </si>
  <si>
    <t>MIGRACE</t>
  </si>
  <si>
    <t>4.05a</t>
  </si>
  <si>
    <t>4.05b</t>
  </si>
  <si>
    <t>4.05c</t>
  </si>
  <si>
    <t>4.05d</t>
  </si>
  <si>
    <t>4.15a</t>
  </si>
  <si>
    <t>4.15b</t>
  </si>
  <si>
    <t>2.36b</t>
  </si>
  <si>
    <t>2.36c</t>
  </si>
  <si>
    <t>2.36d</t>
  </si>
  <si>
    <t>2.29a</t>
  </si>
  <si>
    <t>2.29b</t>
  </si>
  <si>
    <t>PŘEDNÁŠKOVÝ SÁL (AULA)</t>
  </si>
  <si>
    <t>1.02a</t>
  </si>
  <si>
    <t>1.03a</t>
  </si>
  <si>
    <t>1.17a</t>
  </si>
  <si>
    <t>1.17b</t>
  </si>
  <si>
    <t>1.17c</t>
  </si>
  <si>
    <t>1.19a</t>
  </si>
  <si>
    <t>1.19b</t>
  </si>
  <si>
    <t>1.19c</t>
  </si>
  <si>
    <t>POSLUCHÁRNA (AULA)</t>
  </si>
  <si>
    <t>1.54a</t>
  </si>
  <si>
    <t>1.54b</t>
  </si>
  <si>
    <t>1.54c</t>
  </si>
  <si>
    <t>1.76a</t>
  </si>
  <si>
    <t>1.76b</t>
  </si>
  <si>
    <t>1.76c</t>
  </si>
  <si>
    <t>CEM.STĚRKA</t>
  </si>
  <si>
    <t>P1.25a</t>
  </si>
  <si>
    <t>P1.25b</t>
  </si>
  <si>
    <t>2.67c</t>
  </si>
  <si>
    <t>2.17c</t>
  </si>
  <si>
    <t>3.16c</t>
  </si>
  <si>
    <t>3.59c</t>
  </si>
  <si>
    <t>BLACKOUT ROLETY</t>
  </si>
  <si>
    <t>4.15c</t>
  </si>
  <si>
    <t>ÚKLIDOVÁ KOMORA</t>
  </si>
  <si>
    <t>3.26c</t>
  </si>
  <si>
    <t>ZÁTĚŽ.LINOLEUM</t>
  </si>
  <si>
    <t>1.45a</t>
  </si>
  <si>
    <t>1.45b</t>
  </si>
  <si>
    <t>1.45c</t>
  </si>
  <si>
    <t>1.45d</t>
  </si>
  <si>
    <t>ZDVIŽ</t>
  </si>
  <si>
    <t>SERVER</t>
  </si>
  <si>
    <t>2.29c</t>
  </si>
  <si>
    <t>WC MUŽI - PISOÁRY</t>
  </si>
  <si>
    <t>STUDOVNA</t>
  </si>
  <si>
    <t>CHODBA, NÁPOJ. AUTOMATY</t>
  </si>
  <si>
    <t xml:space="preserve">CHODBA </t>
  </si>
  <si>
    <t>4.01</t>
  </si>
  <si>
    <t xml:space="preserve">SCHODIŠTĚ </t>
  </si>
  <si>
    <t>KOPÍRKY</t>
  </si>
  <si>
    <t>4.05e</t>
  </si>
  <si>
    <t>WC ŽENY - PŘEDSÍŇ, UMÝVÁRNA</t>
  </si>
  <si>
    <t>ÚKID</t>
  </si>
  <si>
    <t>4.15d</t>
  </si>
  <si>
    <t>4.15e</t>
  </si>
  <si>
    <t>ÚKLID</t>
  </si>
  <si>
    <t>4.15f</t>
  </si>
  <si>
    <t>4.20a</t>
  </si>
  <si>
    <t>4.20b</t>
  </si>
  <si>
    <t>4.20c</t>
  </si>
  <si>
    <t>3.14a</t>
  </si>
  <si>
    <t>3.14b</t>
  </si>
  <si>
    <t>3.14c</t>
  </si>
  <si>
    <t>WC ŽENY - CHODBA</t>
  </si>
  <si>
    <t>3.26d</t>
  </si>
  <si>
    <t>3.26e</t>
  </si>
  <si>
    <t>3.35e</t>
  </si>
  <si>
    <t>3.35f</t>
  </si>
  <si>
    <t>2.29d</t>
  </si>
  <si>
    <t>2.29e</t>
  </si>
  <si>
    <t>2.36e</t>
  </si>
  <si>
    <t>2.36f</t>
  </si>
  <si>
    <t>1.23</t>
  </si>
  <si>
    <t>1.75</t>
  </si>
  <si>
    <t>STARÁ TRAFOSTANICE</t>
  </si>
  <si>
    <t>1.40</t>
  </si>
  <si>
    <t>1.41</t>
  </si>
  <si>
    <t>1.48</t>
  </si>
  <si>
    <t>3.19</t>
  </si>
  <si>
    <t>3.21</t>
  </si>
  <si>
    <t>1.45e</t>
  </si>
  <si>
    <t>2.40a</t>
  </si>
  <si>
    <t>4.36b</t>
  </si>
  <si>
    <t>P1.54</t>
  </si>
  <si>
    <t>ÚNIKOVÉ SCHODIŠTĚ</t>
  </si>
  <si>
    <t>1.55a</t>
  </si>
  <si>
    <t>3980 (3220)</t>
  </si>
  <si>
    <t>3990 (3220)</t>
  </si>
  <si>
    <t>4020 (3560)</t>
  </si>
  <si>
    <t>KANCELÁŘ - SEKRETARIÁT</t>
  </si>
  <si>
    <t>KANCELÁŘ - VEDOUCÍ KATEDRY</t>
  </si>
  <si>
    <t>JAZYKOVÁ UČEBNA</t>
  </si>
  <si>
    <t>14+1</t>
  </si>
  <si>
    <t>ČEKÁRNA</t>
  </si>
  <si>
    <t>KER.OBKLAD (2,5m)</t>
  </si>
  <si>
    <t>4300 [3000]</t>
  </si>
  <si>
    <t>ŽUL.SCHODIŠTĚ (OPRAVA)</t>
  </si>
  <si>
    <t>VÁP.OMÍTKY (RENOVACE)</t>
  </si>
  <si>
    <t>VÁP.OMÍTKA</t>
  </si>
  <si>
    <t>VÁP.OMÍTKA (RENOVACE)</t>
  </si>
  <si>
    <t>SPOTŘEBITELSKÁ 
PORADNA</t>
  </si>
  <si>
    <t>3330 [3000]</t>
  </si>
  <si>
    <t>4096
[3500]</t>
  </si>
  <si>
    <t>4370 [3000]</t>
  </si>
  <si>
    <t>RECEPCE</t>
  </si>
  <si>
    <t>3300  [3000]</t>
  </si>
  <si>
    <t>RECEPCE - PŘEDSÍŇ WC</t>
  </si>
  <si>
    <t>RECEPCE - WC</t>
  </si>
  <si>
    <t>RECEPCE - ZÁZEMÍ</t>
  </si>
  <si>
    <t>BEZ STAV.ZÁSAHU</t>
  </si>
  <si>
    <t>VERT.ŽALUZIE</t>
  </si>
  <si>
    <t>ROLETY, ŽALUZIE</t>
  </si>
  <si>
    <t>POČÍTAČOVÁ UČEBNA</t>
  </si>
  <si>
    <t>4130
[3900]</t>
  </si>
  <si>
    <t>4100 [3900]</t>
  </si>
  <si>
    <t>4120 [3900]</t>
  </si>
  <si>
    <t>4130 [3900]</t>
  </si>
  <si>
    <t>4160 [3900]</t>
  </si>
  <si>
    <t>3160
[3000]</t>
  </si>
  <si>
    <t>3140
[3000]</t>
  </si>
  <si>
    <t>3800 [3650]</t>
  </si>
  <si>
    <t>3870
[3650]</t>
  </si>
  <si>
    <t>3830
[3650]</t>
  </si>
  <si>
    <t>3540
[3000]</t>
  </si>
  <si>
    <t>3460
[3000]</t>
  </si>
  <si>
    <t>3380
[3000]</t>
  </si>
  <si>
    <t>3380
[3300]</t>
  </si>
  <si>
    <t>GRAFICKÁ FÓLIE NA OKNĚ</t>
  </si>
  <si>
    <t>3710 [3000]</t>
  </si>
  <si>
    <t>3710 [3200]</t>
  </si>
  <si>
    <t>3540
[3150]</t>
  </si>
  <si>
    <t>KANCELÁŘ + KNIHTISK</t>
  </si>
  <si>
    <t>KANCELÁŘ 
(ŘÍDÍCÍ PULT EEG)</t>
  </si>
  <si>
    <t>EEG BOXY</t>
  </si>
  <si>
    <t>KANCELÁŘ 
(ŘÍDÍCÍ PULT)</t>
  </si>
  <si>
    <t>3970 [3800]</t>
  </si>
  <si>
    <t>3940 [3800]</t>
  </si>
  <si>
    <t>3930 [3800]</t>
  </si>
  <si>
    <t>3710 [3550]</t>
  </si>
  <si>
    <t>3680
[3300]</t>
  </si>
  <si>
    <t>3700 
[3300]</t>
  </si>
  <si>
    <t>3450 [3000]</t>
  </si>
  <si>
    <t>VÁP.OMÍTKA - PLASTIKA</t>
  </si>
  <si>
    <t>3220 [3100]</t>
  </si>
  <si>
    <t>2250
[2400]</t>
  </si>
  <si>
    <t>3780
[3000]</t>
  </si>
  <si>
    <t>3780
[3700]</t>
  </si>
  <si>
    <t>3780
[3500]</t>
  </si>
  <si>
    <t>3440 [3300]</t>
  </si>
  <si>
    <t>hh 4200
sh 3700</t>
  </si>
  <si>
    <t>hh 4200 sh 3700</t>
  </si>
  <si>
    <t>hh 4170 
sh 3400</t>
  </si>
  <si>
    <t>hh 4200 
sh 3700</t>
  </si>
  <si>
    <t>3700 [3500]</t>
  </si>
  <si>
    <t>3330 [3225]</t>
  </si>
  <si>
    <t>3550 [3350]</t>
  </si>
  <si>
    <t>4080
[3220]</t>
  </si>
  <si>
    <t>4080
[3000]</t>
  </si>
  <si>
    <t>4370 [3300]</t>
  </si>
  <si>
    <t>hh 4380 sh 3650</t>
  </si>
  <si>
    <t>hh 3010 sh 2500</t>
  </si>
  <si>
    <t>hh 2950 sh 2500</t>
  </si>
  <si>
    <t>hh 2950
sh 2500</t>
  </si>
  <si>
    <t>OBKLAD SCHODIŠTĚ</t>
  </si>
  <si>
    <t>CHODBA PŘED VÝTAHEM</t>
  </si>
  <si>
    <t>VÁP.OMÍTKA 1PP</t>
  </si>
  <si>
    <t>ANTISTATICKÉ PVC (LINOLEUM)</t>
  </si>
  <si>
    <t>4270
[3800]</t>
  </si>
  <si>
    <t>4320
[3800]</t>
  </si>
  <si>
    <t>4290
[3800]</t>
  </si>
  <si>
    <t>4300
[3800]</t>
  </si>
  <si>
    <t>4080 [3900]</t>
  </si>
  <si>
    <t>4310 [3800]</t>
  </si>
  <si>
    <t>4300 [3800]</t>
  </si>
  <si>
    <t>AKU PODHLED REI 60</t>
  </si>
  <si>
    <t>SDK PODHLED REI 15</t>
  </si>
  <si>
    <t>4110
[3700]</t>
  </si>
  <si>
    <t>4120
[3900]</t>
  </si>
  <si>
    <t>AKU PODHLED 25</t>
  </si>
  <si>
    <t>AKU PODHLED 19</t>
  </si>
  <si>
    <t>3950
[3800]</t>
  </si>
  <si>
    <t>3040   [2970]</t>
  </si>
  <si>
    <t>4110
[3900]</t>
  </si>
  <si>
    <t>3940
[3800]</t>
  </si>
  <si>
    <t>2.37</t>
  </si>
  <si>
    <t>3920
[3800]</t>
  </si>
  <si>
    <t>3970
[3800]</t>
  </si>
  <si>
    <t>4090
[3500]</t>
  </si>
  <si>
    <t>4090
[3000]</t>
  </si>
  <si>
    <t>4370
[4000]</t>
  </si>
  <si>
    <t>4320
[4000]</t>
  </si>
  <si>
    <t>4330
[4000]</t>
  </si>
  <si>
    <t>4290
[4000]</t>
  </si>
  <si>
    <t>3930
[3800]</t>
  </si>
  <si>
    <t>(40,98) 
40,38</t>
  </si>
  <si>
    <t>HLAVNÍ BUDOVA</t>
  </si>
  <si>
    <t>IN ASIA</t>
  </si>
  <si>
    <t>požadováno</t>
  </si>
  <si>
    <t>LABORATOŘ POČÍTAČOVÝCH ANALÝZ</t>
  </si>
  <si>
    <t>TRÉNINKOVÉ CENTRUM</t>
  </si>
  <si>
    <t>KANCELÁŘ MATERIÁLOVÉ KULTURY</t>
  </si>
  <si>
    <t>LABORATOŘ MATERIÁLOVÉ KULTURY</t>
  </si>
  <si>
    <t>4120 [3670]</t>
  </si>
  <si>
    <t>STUDIO</t>
  </si>
  <si>
    <t>JAZYKOVÁ LABORATOŘ</t>
  </si>
  <si>
    <t>VÁP.ŠTUK</t>
  </si>
  <si>
    <t>PVC</t>
  </si>
  <si>
    <t>TABULKA MÍSTNOSTÍ - 4.NP</t>
  </si>
  <si>
    <t>TABULKA MÍSTNOSTÍ – 5.NP</t>
  </si>
  <si>
    <t>5.01</t>
  </si>
  <si>
    <t>BEZ STAV. ZÁSAHU</t>
  </si>
  <si>
    <t>5.02</t>
  </si>
  <si>
    <t>5.03</t>
  </si>
  <si>
    <t>5.04</t>
  </si>
  <si>
    <t>SCHODIŠTĚ + CHODBA</t>
  </si>
  <si>
    <t>P5.04</t>
  </si>
  <si>
    <t>PODLAHOVÁ KONSTRUKCE NÁSTAVBY</t>
  </si>
  <si>
    <t>ST11</t>
  </si>
  <si>
    <t>STĚNA NÁSTAVBY</t>
  </si>
  <si>
    <t>P5.03</t>
  </si>
  <si>
    <t>STŘEŠNÍ KONSTRUKCE NÁSTAVBY</t>
  </si>
  <si>
    <t>5.05</t>
  </si>
  <si>
    <t>ROZVADĚČ</t>
  </si>
  <si>
    <t>1NP</t>
  </si>
  <si>
    <t>2NP</t>
  </si>
  <si>
    <t>3NP</t>
  </si>
  <si>
    <t>4NP</t>
  </si>
  <si>
    <t>5NP</t>
  </si>
  <si>
    <t>celkem</t>
  </si>
  <si>
    <t>TEMNÁ KOMORA</t>
  </si>
  <si>
    <t>BET.MAZANINA</t>
  </si>
  <si>
    <t>POŠK.VÁP.OMÍTKA</t>
  </si>
  <si>
    <t>P1.02A</t>
  </si>
  <si>
    <t>POŠK.VÁP.OMÍTKA, LOK.KER.OBKLAD</t>
  </si>
  <si>
    <t>P1.06A</t>
  </si>
  <si>
    <t>WC2</t>
  </si>
  <si>
    <t>KER.OBKLAD</t>
  </si>
  <si>
    <t>P1.07A</t>
  </si>
  <si>
    <t>WC1</t>
  </si>
  <si>
    <t>P1.08A</t>
  </si>
  <si>
    <t>POŠK.VÁP.OMÍTKA, OMÍTKY OČIŠTĚNY DO VÝŠKA 2m</t>
  </si>
  <si>
    <t>STARÁ ROZVODNA</t>
  </si>
  <si>
    <t>BET.MAZANINA/NÁSYP</t>
  </si>
  <si>
    <t>P1.27A</t>
  </si>
  <si>
    <t>POŠK.VÁP.OMÍTKA, KER.OBKLAD (1,5m)</t>
  </si>
  <si>
    <t>BET.MAZANINA/KER.DLAŽBA</t>
  </si>
  <si>
    <t xml:space="preserve">POŠK.VÁP.OMÍTKA, KER.OBKLAD (1,5m) </t>
  </si>
  <si>
    <t>PRACOVNA ÚDRŽBÁŘŮ</t>
  </si>
  <si>
    <t>P1.31A</t>
  </si>
  <si>
    <t>ŠATNA SE SPRCHOU</t>
  </si>
  <si>
    <t>BEZ OMÍTEK</t>
  </si>
  <si>
    <t>P1.33A</t>
  </si>
  <si>
    <t>původně m.č. P1.39</t>
  </si>
  <si>
    <t>původně m.č. P1.49a</t>
  </si>
  <si>
    <t>původně m.č. P1.34</t>
  </si>
  <si>
    <t>P1.42A</t>
  </si>
  <si>
    <t>P1.55</t>
  </si>
  <si>
    <t>P1.56</t>
  </si>
  <si>
    <t>P1.57</t>
  </si>
  <si>
    <t>CJV+MIGRAČNÍ STUDIA</t>
  </si>
  <si>
    <t>BEZ PODHLEDU</t>
  </si>
  <si>
    <t>VERT.ŽALUZIE, FOLIE POHLCUJÍCÍ ELEKTROMAGNET. ZÁŘENÍ</t>
  </si>
  <si>
    <t>BEZ PODLAHY</t>
  </si>
  <si>
    <t>P0.04</t>
  </si>
  <si>
    <t>ÚČEBNA (AULA)</t>
  </si>
  <si>
    <t>P1.34a</t>
  </si>
  <si>
    <t>ANGLICKÝ DVOREK</t>
  </si>
  <si>
    <t>P0.03</t>
  </si>
  <si>
    <t>EPOXIDOVÝ NÁTĚR</t>
  </si>
  <si>
    <t>FASÁDNÍ OMÍTKA</t>
  </si>
  <si>
    <t>společné prostory</t>
  </si>
  <si>
    <t>SPOLEČNÉ PROSTORY</t>
  </si>
  <si>
    <t>PpŽP, str.146</t>
  </si>
  <si>
    <t>abs.nezpůsobilé</t>
  </si>
  <si>
    <t>abs.způsobilé</t>
  </si>
  <si>
    <t>1.PP</t>
  </si>
  <si>
    <t>INDEX</t>
  </si>
  <si>
    <t>VÝTAH</t>
  </si>
  <si>
    <t>x</t>
  </si>
  <si>
    <t>SO 01.1.</t>
  </si>
  <si>
    <t>SO 02</t>
  </si>
  <si>
    <t>SO01.1</t>
  </si>
  <si>
    <t>HYGIENICKÁ KABINA</t>
  </si>
  <si>
    <t>R13</t>
  </si>
  <si>
    <t>CELKOVÁ PLOCHA 1.NP</t>
  </si>
  <si>
    <t>PLOCHA DLE SO</t>
  </si>
  <si>
    <t>společné  prostory</t>
  </si>
  <si>
    <t>CELKOVÁ PLOCHA 2.NP</t>
  </si>
  <si>
    <t>SO 03</t>
  </si>
  <si>
    <t>SO 05</t>
  </si>
  <si>
    <t>SO 06</t>
  </si>
  <si>
    <t>SO 07</t>
  </si>
  <si>
    <t>SO 04</t>
  </si>
  <si>
    <t>CELKOVÁ PLOCHA 3.NP</t>
  </si>
  <si>
    <t>3.61a</t>
  </si>
  <si>
    <t>3.61b</t>
  </si>
  <si>
    <t>CHODBA  - SO 03 (celá 114,63m2)</t>
  </si>
  <si>
    <t>CHODBA  - SO 07 (celá 114,63m2)</t>
  </si>
  <si>
    <t>3.18a</t>
  </si>
  <si>
    <t>3.18b</t>
  </si>
  <si>
    <t>CHODBA  - SO 05 (celá 106,88m2)</t>
  </si>
  <si>
    <t>CHODBA  - SO 06 (celá 106,88m2)</t>
  </si>
  <si>
    <t>DENNÍ MÍSTNOST</t>
  </si>
  <si>
    <t>SO 08</t>
  </si>
  <si>
    <t>4.36c</t>
  </si>
  <si>
    <t>4.36d</t>
  </si>
  <si>
    <t>CHODBA-SO 08(celá 63,54m2)</t>
  </si>
  <si>
    <t>CHODBA-SO 01.1(celá 63,54m2)</t>
  </si>
  <si>
    <t>CELKOVÁ PLOCHA 4.NP</t>
  </si>
  <si>
    <t>CELKOVÁ PLOCHA 5.NP</t>
  </si>
  <si>
    <t>bez zásahu</t>
  </si>
  <si>
    <t xml:space="preserve"> bez zásahu</t>
  </si>
  <si>
    <t>plocha celkem</t>
  </si>
  <si>
    <t>PLOCHY ABSOLUTNĚ ZPŮSOBILÉ</t>
  </si>
  <si>
    <t>PLOCHY ABSOLUTNĚ NEZPŮSOBILÉ</t>
  </si>
  <si>
    <t>m2</t>
  </si>
  <si>
    <t>INDEX %</t>
  </si>
  <si>
    <t>PLOCHY  ABS. ZPŮSOBILÉ + ABS.NEZPŮSOBILÉ</t>
  </si>
  <si>
    <t>TABULKA PLOCH</t>
  </si>
  <si>
    <t>P0.08</t>
  </si>
  <si>
    <t>TERACO STÁVAJÍCÍ</t>
  </si>
  <si>
    <t>TERACO NOVÉ</t>
  </si>
  <si>
    <t>ŽUL.SCHODIŠTĚ</t>
  </si>
  <si>
    <t>VÁP.OMÍTKA+SDK</t>
  </si>
  <si>
    <t>KER.OBKL.(2,5m)</t>
  </si>
  <si>
    <t>ST 05</t>
  </si>
  <si>
    <t>KER.DLAŽBA - SLIN.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</si>
</sst>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[$-10405]#,##0.00;\-#,##0.00"/>
    <numFmt numFmtId="165" formatCode="&quot;SO&quot;\ 00"/>
    <numFmt numFmtId="166" formatCode="&quot;ST&quot;\ 00"/>
    <numFmt numFmtId="167" formatCode="&quot;R&quot;\ 00"/>
    <numFmt numFmtId="168" formatCode="&quot;P0.&quot;00"/>
    <numFmt numFmtId="169" formatCode="&quot;P1.&quot;00"/>
    <numFmt numFmtId="170" formatCode="&quot;P2.&quot;00"/>
    <numFmt numFmtId="171" formatCode="&quot;P3.&quot;00"/>
    <numFmt numFmtId="172" formatCode="&quot;P4.&quot;00"/>
    <numFmt numFmtId="173" formatCode="&quot;SO 0&quot;0&quot;.&quot;0"/>
    <numFmt numFmtId="174" formatCode="#,##0.0000"/>
  </numFmts>
  <fonts count="57" x14ac:knownFonts="1"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sz val="8"/>
      <color rgb="FF9C0006"/>
      <name val="Arial"/>
      <family val="2"/>
      <charset val="238"/>
    </font>
    <font>
      <sz val="8"/>
      <color rgb="FF9C65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6100"/>
      <name val="Arial"/>
      <family val="2"/>
      <charset val="238"/>
    </font>
    <font>
      <sz val="14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8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8"/>
      <color rgb="FFC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8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8"/>
      <color rgb="FFC00000"/>
      <name val="Arial"/>
      <family val="2"/>
      <charset val="238"/>
    </font>
    <font>
      <b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C00000"/>
      <name val="Arial"/>
      <family val="2"/>
      <charset val="238"/>
    </font>
    <font>
      <sz val="8"/>
      <color rgb="FFC0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</font>
    <font>
      <i/>
      <sz val="8"/>
      <color theme="1" tint="0.34998626667073579"/>
      <name val="Arial"/>
      <family val="2"/>
      <charset val="238"/>
    </font>
    <font>
      <b/>
      <i/>
      <sz val="8"/>
      <color theme="1" tint="0.3499862666707357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000"/>
        <bgColor indexed="64"/>
      </patternFill>
    </fill>
    <fill>
      <patternFill patternType="solid">
        <fgColor rgb="FFF5F5F5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rgb="FFDDD9C3"/>
        <bgColor rgb="FFC3D69B"/>
      </patternFill>
    </fill>
    <fill>
      <patternFill patternType="solid">
        <fgColor rgb="FFEEECE1"/>
        <bgColor rgb="FFF5F5F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3BF8E"/>
        <bgColor indexed="64"/>
      </patternFill>
    </fill>
    <fill>
      <patternFill patternType="solid">
        <fgColor rgb="FF5FEA58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D5AE09"/>
        <bgColor indexed="64"/>
      </patternFill>
    </fill>
    <fill>
      <patternFill patternType="solid">
        <fgColor rgb="FFC00000"/>
        <bgColor rgb="FFF5F5F5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1">
    <xf numFmtId="0" fontId="0" fillId="0" borderId="8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2" fillId="0" borderId="0"/>
    <xf numFmtId="0" fontId="1" fillId="0" borderId="0"/>
    <xf numFmtId="0" fontId="7" fillId="6" borderId="0" applyNumberFormat="0" applyBorder="0" applyAlignment="0" applyProtection="0"/>
    <xf numFmtId="0" fontId="11" fillId="0" borderId="0"/>
    <xf numFmtId="0" fontId="11" fillId="0" borderId="0"/>
    <xf numFmtId="0" fontId="51" fillId="0" borderId="0" applyNumberFormat="0" applyFill="0" applyBorder="0" applyAlignment="0" applyProtection="0"/>
    <xf numFmtId="0" fontId="22" fillId="0" borderId="0"/>
    <xf numFmtId="0" fontId="52" fillId="0" borderId="0" applyProtection="0"/>
  </cellStyleXfs>
  <cellXfs count="460">
    <xf numFmtId="0" fontId="0" fillId="0" borderId="8" xfId="0"/>
    <xf numFmtId="0" fontId="1" fillId="0" borderId="0" xfId="4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9" fillId="2" borderId="19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9" fillId="2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7" xfId="2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left" vertical="center" wrapText="1"/>
    </xf>
    <xf numFmtId="2" fontId="6" fillId="0" borderId="12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left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3" fillId="0" borderId="0" xfId="7" applyFont="1" applyFill="1" applyBorder="1"/>
    <xf numFmtId="0" fontId="14" fillId="8" borderId="22" xfId="6" applyNumberFormat="1" applyFont="1" applyFill="1" applyBorder="1" applyAlignment="1">
      <alignment horizontal="center" vertical="center" wrapText="1" readingOrder="1"/>
    </xf>
    <xf numFmtId="0" fontId="14" fillId="8" borderId="22" xfId="6" applyNumberFormat="1" applyFont="1" applyFill="1" applyBorder="1" applyAlignment="1">
      <alignment vertical="center" wrapText="1" readingOrder="1"/>
    </xf>
    <xf numFmtId="0" fontId="17" fillId="0" borderId="22" xfId="6" applyNumberFormat="1" applyFont="1" applyFill="1" applyBorder="1" applyAlignment="1">
      <alignment horizontal="center" vertical="center" wrapText="1" readingOrder="1"/>
    </xf>
    <xf numFmtId="0" fontId="17" fillId="0" borderId="22" xfId="6" applyNumberFormat="1" applyFont="1" applyFill="1" applyBorder="1" applyAlignment="1">
      <alignment vertical="center" wrapText="1" readingOrder="1"/>
    </xf>
    <xf numFmtId="164" fontId="17" fillId="0" borderId="22" xfId="6" applyNumberFormat="1" applyFont="1" applyFill="1" applyBorder="1" applyAlignment="1">
      <alignment horizontal="right" vertical="center" wrapText="1" readingOrder="1"/>
    </xf>
    <xf numFmtId="164" fontId="17" fillId="0" borderId="26" xfId="6" applyNumberFormat="1" applyFont="1" applyFill="1" applyBorder="1" applyAlignment="1">
      <alignment vertical="top" wrapText="1" readingOrder="1"/>
    </xf>
    <xf numFmtId="0" fontId="17" fillId="0" borderId="26" xfId="6" applyNumberFormat="1" applyFont="1" applyFill="1" applyBorder="1" applyAlignment="1">
      <alignment vertical="top" wrapText="1" readingOrder="1"/>
    </xf>
    <xf numFmtId="0" fontId="15" fillId="0" borderId="0" xfId="7" applyFont="1" applyFill="1" applyBorder="1"/>
    <xf numFmtId="164" fontId="14" fillId="0" borderId="26" xfId="6" applyNumberFormat="1" applyFont="1" applyFill="1" applyBorder="1" applyAlignment="1">
      <alignment horizontal="right" wrapText="1" readingOrder="1"/>
    </xf>
    <xf numFmtId="0" fontId="14" fillId="0" borderId="26" xfId="6" applyNumberFormat="1" applyFont="1" applyFill="1" applyBorder="1" applyAlignment="1">
      <alignment horizontal="right" wrapText="1" readingOrder="1"/>
    </xf>
    <xf numFmtId="0" fontId="16" fillId="0" borderId="26" xfId="6" applyNumberFormat="1" applyFont="1" applyFill="1" applyBorder="1" applyAlignment="1">
      <alignment vertical="top" wrapText="1" readingOrder="1"/>
    </xf>
    <xf numFmtId="17" fontId="17" fillId="0" borderId="22" xfId="6" applyNumberFormat="1" applyFont="1" applyFill="1" applyBorder="1" applyAlignment="1">
      <alignment horizontal="center" vertical="center" wrapText="1" readingOrder="1"/>
    </xf>
    <xf numFmtId="49" fontId="17" fillId="0" borderId="22" xfId="6" applyNumberFormat="1" applyFont="1" applyFill="1" applyBorder="1" applyAlignment="1">
      <alignment horizontal="center" vertical="center" wrapText="1" readingOrder="1"/>
    </xf>
    <xf numFmtId="0" fontId="19" fillId="0" borderId="0" xfId="7" applyFont="1" applyFill="1" applyBorder="1"/>
    <xf numFmtId="0" fontId="20" fillId="8" borderId="22" xfId="6" applyNumberFormat="1" applyFont="1" applyFill="1" applyBorder="1" applyAlignment="1">
      <alignment horizontal="center" vertical="center" wrapText="1" readingOrder="1"/>
    </xf>
    <xf numFmtId="0" fontId="20" fillId="8" borderId="22" xfId="6" applyNumberFormat="1" applyFont="1" applyFill="1" applyBorder="1" applyAlignment="1">
      <alignment vertical="center" wrapText="1" readingOrder="1"/>
    </xf>
    <xf numFmtId="0" fontId="22" fillId="0" borderId="22" xfId="6" applyNumberFormat="1" applyFont="1" applyFill="1" applyBorder="1" applyAlignment="1">
      <alignment horizontal="center" vertical="center" wrapText="1" readingOrder="1"/>
    </xf>
    <xf numFmtId="0" fontId="22" fillId="0" borderId="22" xfId="6" applyNumberFormat="1" applyFont="1" applyFill="1" applyBorder="1" applyAlignment="1">
      <alignment vertical="center" wrapText="1" readingOrder="1"/>
    </xf>
    <xf numFmtId="164" fontId="22" fillId="0" borderId="22" xfId="6" applyNumberFormat="1" applyFont="1" applyFill="1" applyBorder="1" applyAlignment="1">
      <alignment horizontal="right" vertical="center" wrapText="1" readingOrder="1"/>
    </xf>
    <xf numFmtId="164" fontId="22" fillId="0" borderId="26" xfId="6" applyNumberFormat="1" applyFont="1" applyFill="1" applyBorder="1" applyAlignment="1">
      <alignment vertical="top" wrapText="1" readingOrder="1"/>
    </xf>
    <xf numFmtId="0" fontId="22" fillId="0" borderId="26" xfId="6" applyNumberFormat="1" applyFont="1" applyFill="1" applyBorder="1" applyAlignment="1">
      <alignment vertical="top" wrapText="1" readingOrder="1"/>
    </xf>
    <xf numFmtId="0" fontId="23" fillId="2" borderId="5" xfId="0" applyFont="1" applyFill="1" applyBorder="1" applyAlignment="1">
      <alignment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25" fillId="3" borderId="15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5" fillId="0" borderId="17" xfId="2" applyFont="1" applyFill="1" applyBorder="1" applyAlignment="1">
      <alignment horizontal="left" vertical="center" wrapText="1"/>
    </xf>
    <xf numFmtId="165" fontId="25" fillId="0" borderId="29" xfId="2" applyNumberFormat="1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vertical="center" wrapText="1"/>
    </xf>
    <xf numFmtId="0" fontId="25" fillId="0" borderId="9" xfId="0" applyFont="1" applyFill="1" applyBorder="1" applyAlignment="1">
      <alignment vertical="center" wrapText="1"/>
    </xf>
    <xf numFmtId="0" fontId="27" fillId="3" borderId="3" xfId="0" applyFont="1" applyFill="1" applyBorder="1" applyAlignment="1">
      <alignment horizontal="center" vertical="center" wrapText="1"/>
    </xf>
    <xf numFmtId="0" fontId="28" fillId="0" borderId="17" xfId="2" applyFont="1" applyFill="1" applyBorder="1" applyAlignment="1">
      <alignment horizontal="left" vertical="center" wrapText="1"/>
    </xf>
    <xf numFmtId="165" fontId="28" fillId="0" borderId="29" xfId="2" applyNumberFormat="1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vertical="center" wrapText="1"/>
    </xf>
    <xf numFmtId="0" fontId="28" fillId="0" borderId="9" xfId="0" applyFont="1" applyFill="1" applyBorder="1" applyAlignment="1">
      <alignment vertical="center" wrapText="1"/>
    </xf>
    <xf numFmtId="0" fontId="28" fillId="0" borderId="0" xfId="0" applyFont="1" applyBorder="1" applyAlignment="1">
      <alignment vertical="center"/>
    </xf>
    <xf numFmtId="0" fontId="28" fillId="0" borderId="8" xfId="0" applyFont="1" applyFill="1" applyBorder="1" applyAlignment="1">
      <alignment horizontal="left" vertical="center" wrapText="1"/>
    </xf>
    <xf numFmtId="0" fontId="24" fillId="7" borderId="8" xfId="0" applyFont="1" applyFill="1" applyBorder="1" applyAlignment="1">
      <alignment horizontal="left" vertical="center" wrapText="1"/>
    </xf>
    <xf numFmtId="0" fontId="17" fillId="0" borderId="22" xfId="6" applyNumberFormat="1" applyFont="1" applyFill="1" applyBorder="1" applyAlignment="1">
      <alignment vertical="center" wrapText="1" readingOrder="1"/>
    </xf>
    <xf numFmtId="0" fontId="30" fillId="0" borderId="0" xfId="7" applyFont="1" applyFill="1" applyBorder="1"/>
    <xf numFmtId="0" fontId="31" fillId="8" borderId="22" xfId="6" applyNumberFormat="1" applyFont="1" applyFill="1" applyBorder="1" applyAlignment="1">
      <alignment horizontal="center" vertical="center" wrapText="1" readingOrder="1"/>
    </xf>
    <xf numFmtId="0" fontId="31" fillId="8" borderId="22" xfId="6" applyNumberFormat="1" applyFont="1" applyFill="1" applyBorder="1" applyAlignment="1">
      <alignment vertical="center" wrapText="1" readingOrder="1"/>
    </xf>
    <xf numFmtId="0" fontId="34" fillId="0" borderId="22" xfId="6" applyNumberFormat="1" applyFont="1" applyFill="1" applyBorder="1" applyAlignment="1">
      <alignment horizontal="center" vertical="center" wrapText="1" readingOrder="1"/>
    </xf>
    <xf numFmtId="0" fontId="34" fillId="0" borderId="22" xfId="6" applyNumberFormat="1" applyFont="1" applyFill="1" applyBorder="1" applyAlignment="1">
      <alignment vertical="center" wrapText="1" readingOrder="1"/>
    </xf>
    <xf numFmtId="164" fontId="34" fillId="0" borderId="22" xfId="6" applyNumberFormat="1" applyFont="1" applyFill="1" applyBorder="1" applyAlignment="1">
      <alignment horizontal="right" vertical="center" wrapText="1" readingOrder="1"/>
    </xf>
    <xf numFmtId="164" fontId="34" fillId="0" borderId="26" xfId="6" applyNumberFormat="1" applyFont="1" applyFill="1" applyBorder="1" applyAlignment="1">
      <alignment vertical="top" wrapText="1" readingOrder="1"/>
    </xf>
    <xf numFmtId="0" fontId="34" fillId="0" borderId="26" xfId="6" applyNumberFormat="1" applyFont="1" applyFill="1" applyBorder="1" applyAlignment="1">
      <alignment vertical="top" wrapText="1" readingOrder="1"/>
    </xf>
    <xf numFmtId="0" fontId="35" fillId="2" borderId="19" xfId="0" applyFont="1" applyFill="1" applyBorder="1" applyAlignment="1">
      <alignment vertical="center"/>
    </xf>
    <xf numFmtId="0" fontId="35" fillId="2" borderId="5" xfId="0" applyFont="1" applyFill="1" applyBorder="1" applyAlignment="1">
      <alignment vertical="center"/>
    </xf>
    <xf numFmtId="0" fontId="35" fillId="2" borderId="5" xfId="0" applyFont="1" applyFill="1" applyBorder="1" applyAlignment="1">
      <alignment horizontal="center" vertical="center"/>
    </xf>
    <xf numFmtId="0" fontId="35" fillId="2" borderId="20" xfId="0" applyFont="1" applyFill="1" applyBorder="1" applyAlignment="1">
      <alignment horizontal="right" vertical="center"/>
    </xf>
    <xf numFmtId="0" fontId="36" fillId="0" borderId="0" xfId="0" applyFont="1" applyBorder="1" applyAlignment="1">
      <alignment vertical="center"/>
    </xf>
    <xf numFmtId="0" fontId="37" fillId="3" borderId="15" xfId="0" applyFont="1" applyFill="1" applyBorder="1" applyAlignment="1">
      <alignment horizontal="center" vertical="center" wrapText="1"/>
    </xf>
    <xf numFmtId="0" fontId="36" fillId="3" borderId="15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7" fillId="0" borderId="16" xfId="2" applyFont="1" applyFill="1" applyBorder="1" applyAlignment="1">
      <alignment horizontal="left" vertical="center" wrapText="1"/>
    </xf>
    <xf numFmtId="165" fontId="37" fillId="0" borderId="29" xfId="2" applyNumberFormat="1" applyFont="1" applyFill="1" applyBorder="1" applyAlignment="1">
      <alignment horizontal="center" vertical="center" wrapText="1"/>
    </xf>
    <xf numFmtId="0" fontId="37" fillId="0" borderId="8" xfId="0" applyFont="1" applyFill="1" applyBorder="1" applyAlignment="1">
      <alignment vertical="center" wrapText="1"/>
    </xf>
    <xf numFmtId="0" fontId="36" fillId="0" borderId="8" xfId="0" applyFont="1" applyFill="1" applyBorder="1" applyAlignment="1">
      <alignment horizontal="left" vertical="center" wrapText="1"/>
    </xf>
    <xf numFmtId="0" fontId="37" fillId="0" borderId="9" xfId="0" applyFont="1" applyFill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7" fillId="0" borderId="17" xfId="2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vertical="center" wrapText="1"/>
    </xf>
    <xf numFmtId="0" fontId="39" fillId="3" borderId="3" xfId="0" applyFont="1" applyFill="1" applyBorder="1" applyAlignment="1">
      <alignment horizontal="center" vertical="center" wrapText="1"/>
    </xf>
    <xf numFmtId="165" fontId="40" fillId="0" borderId="29" xfId="2" applyNumberFormat="1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vertical="center" wrapText="1"/>
    </xf>
    <xf numFmtId="0" fontId="40" fillId="0" borderId="9" xfId="0" applyFont="1" applyFill="1" applyBorder="1" applyAlignment="1">
      <alignment vertical="center" wrapText="1"/>
    </xf>
    <xf numFmtId="0" fontId="40" fillId="0" borderId="0" xfId="0" applyFont="1" applyBorder="1" applyAlignment="1">
      <alignment vertical="center" wrapText="1"/>
    </xf>
    <xf numFmtId="0" fontId="36" fillId="7" borderId="8" xfId="0" applyFont="1" applyFill="1" applyBorder="1" applyAlignment="1">
      <alignment horizontal="left" vertical="center" wrapText="1"/>
    </xf>
    <xf numFmtId="0" fontId="40" fillId="0" borderId="17" xfId="2" applyFont="1" applyFill="1" applyBorder="1" applyAlignment="1">
      <alignment horizontal="left" vertical="center" wrapText="1"/>
    </xf>
    <xf numFmtId="0" fontId="40" fillId="0" borderId="8" xfId="0" applyFont="1" applyFill="1" applyBorder="1" applyAlignment="1">
      <alignment horizontal="left" vertical="center" wrapText="1"/>
    </xf>
    <xf numFmtId="165" fontId="6" fillId="0" borderId="29" xfId="2" applyNumberFormat="1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vertical="center"/>
    </xf>
    <xf numFmtId="0" fontId="41" fillId="2" borderId="5" xfId="0" applyFont="1" applyFill="1" applyBorder="1" applyAlignment="1">
      <alignment vertical="center"/>
    </xf>
    <xf numFmtId="0" fontId="41" fillId="2" borderId="5" xfId="0" applyFont="1" applyFill="1" applyBorder="1" applyAlignment="1">
      <alignment horizontal="center" vertical="center"/>
    </xf>
    <xf numFmtId="0" fontId="42" fillId="0" borderId="0" xfId="0" applyFont="1" applyBorder="1" applyAlignment="1">
      <alignment vertical="center"/>
    </xf>
    <xf numFmtId="0" fontId="43" fillId="3" borderId="15" xfId="0" applyFont="1" applyFill="1" applyBorder="1" applyAlignment="1">
      <alignment horizontal="center" vertical="center" wrapText="1"/>
    </xf>
    <xf numFmtId="0" fontId="42" fillId="3" borderId="15" xfId="0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0" fontId="44" fillId="3" borderId="2" xfId="0" applyFont="1" applyFill="1" applyBorder="1" applyAlignment="1">
      <alignment horizontal="center" vertical="center" wrapText="1"/>
    </xf>
    <xf numFmtId="165" fontId="43" fillId="0" borderId="28" xfId="2" applyNumberFormat="1" applyFont="1" applyFill="1" applyBorder="1" applyAlignment="1">
      <alignment horizontal="center" vertical="center" wrapText="1"/>
    </xf>
    <xf numFmtId="0" fontId="42" fillId="7" borderId="6" xfId="0" applyFont="1" applyFill="1" applyBorder="1" applyAlignment="1">
      <alignment horizontal="left" vertical="center" wrapText="1"/>
    </xf>
    <xf numFmtId="0" fontId="44" fillId="3" borderId="3" xfId="0" applyFont="1" applyFill="1" applyBorder="1" applyAlignment="1">
      <alignment horizontal="center" vertical="center" wrapText="1"/>
    </xf>
    <xf numFmtId="0" fontId="43" fillId="0" borderId="17" xfId="2" applyFont="1" applyFill="1" applyBorder="1" applyAlignment="1">
      <alignment horizontal="left" vertical="center" wrapText="1"/>
    </xf>
    <xf numFmtId="165" fontId="43" fillId="0" borderId="29" xfId="2" applyNumberFormat="1" applyFont="1" applyFill="1" applyBorder="1" applyAlignment="1">
      <alignment horizontal="center" vertical="center" wrapText="1"/>
    </xf>
    <xf numFmtId="0" fontId="42" fillId="0" borderId="8" xfId="0" applyFont="1" applyFill="1" applyBorder="1" applyAlignment="1">
      <alignment vertical="center" wrapText="1"/>
    </xf>
    <xf numFmtId="0" fontId="42" fillId="0" borderId="8" xfId="0" applyFont="1" applyFill="1" applyBorder="1" applyAlignment="1">
      <alignment horizontal="left" vertical="center" wrapText="1"/>
    </xf>
    <xf numFmtId="0" fontId="42" fillId="7" borderId="8" xfId="0" applyFont="1" applyFill="1" applyBorder="1" applyAlignment="1">
      <alignment horizontal="left" vertical="center" wrapText="1"/>
    </xf>
    <xf numFmtId="0" fontId="45" fillId="3" borderId="3" xfId="0" applyFont="1" applyFill="1" applyBorder="1" applyAlignment="1">
      <alignment horizontal="center" vertical="center" wrapText="1"/>
    </xf>
    <xf numFmtId="0" fontId="46" fillId="0" borderId="17" xfId="2" applyFont="1" applyFill="1" applyBorder="1" applyAlignment="1">
      <alignment horizontal="left" vertical="center" wrapText="1"/>
    </xf>
    <xf numFmtId="165" fontId="46" fillId="0" borderId="29" xfId="2" applyNumberFormat="1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left" vertical="center" wrapText="1"/>
    </xf>
    <xf numFmtId="0" fontId="46" fillId="0" borderId="0" xfId="0" applyFont="1" applyBorder="1" applyAlignment="1">
      <alignment vertical="center"/>
    </xf>
    <xf numFmtId="0" fontId="46" fillId="7" borderId="8" xfId="0" applyFont="1" applyFill="1" applyBorder="1" applyAlignment="1">
      <alignment horizontal="left" vertical="center" wrapText="1"/>
    </xf>
    <xf numFmtId="165" fontId="43" fillId="0" borderId="30" xfId="2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6" fillId="0" borderId="33" xfId="0" applyFont="1" applyFill="1" applyBorder="1" applyAlignment="1">
      <alignment vertical="center" wrapText="1"/>
    </xf>
    <xf numFmtId="0" fontId="6" fillId="0" borderId="34" xfId="0" applyFont="1" applyFill="1" applyBorder="1" applyAlignment="1">
      <alignment vertical="center" wrapText="1"/>
    </xf>
    <xf numFmtId="0" fontId="44" fillId="3" borderId="1" xfId="0" applyFont="1" applyFill="1" applyBorder="1" applyAlignment="1">
      <alignment horizontal="center" vertical="center" wrapText="1"/>
    </xf>
    <xf numFmtId="0" fontId="28" fillId="0" borderId="33" xfId="0" applyFont="1" applyFill="1" applyBorder="1" applyAlignment="1">
      <alignment horizontal="left" vertical="center" wrapText="1"/>
    </xf>
    <xf numFmtId="0" fontId="28" fillId="0" borderId="33" xfId="0" applyFont="1" applyFill="1" applyBorder="1" applyAlignment="1">
      <alignment vertical="center" wrapText="1"/>
    </xf>
    <xf numFmtId="0" fontId="28" fillId="0" borderId="34" xfId="0" applyFont="1" applyFill="1" applyBorder="1" applyAlignment="1">
      <alignment vertical="center" wrapText="1"/>
    </xf>
    <xf numFmtId="165" fontId="28" fillId="0" borderId="31" xfId="2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2" fontId="6" fillId="0" borderId="13" xfId="0" applyNumberFormat="1" applyFont="1" applyFill="1" applyBorder="1" applyAlignment="1">
      <alignment horizontal="right" vertical="center" wrapText="1"/>
    </xf>
    <xf numFmtId="165" fontId="6" fillId="0" borderId="30" xfId="2" applyNumberFormat="1" applyFont="1" applyFill="1" applyBorder="1" applyAlignment="1">
      <alignment horizontal="center" vertical="center" wrapText="1"/>
    </xf>
    <xf numFmtId="0" fontId="28" fillId="0" borderId="3" xfId="2" applyFont="1" applyFill="1" applyBorder="1" applyAlignment="1">
      <alignment horizontal="left" vertical="center" wrapText="1"/>
    </xf>
    <xf numFmtId="17" fontId="5" fillId="3" borderId="3" xfId="0" quotePrefix="1" applyNumberFormat="1" applyFont="1" applyFill="1" applyBorder="1" applyAlignment="1">
      <alignment horizontal="center" vertical="center" wrapText="1"/>
    </xf>
    <xf numFmtId="0" fontId="47" fillId="3" borderId="3" xfId="0" applyFont="1" applyFill="1" applyBorder="1" applyAlignment="1">
      <alignment horizontal="center" vertical="center" wrapText="1"/>
    </xf>
    <xf numFmtId="17" fontId="47" fillId="3" borderId="3" xfId="0" quotePrefix="1" applyNumberFormat="1" applyFont="1" applyFill="1" applyBorder="1" applyAlignment="1">
      <alignment horizontal="center" vertical="center" wrapText="1"/>
    </xf>
    <xf numFmtId="0" fontId="27" fillId="3" borderId="3" xfId="0" quotePrefix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7" fontId="48" fillId="0" borderId="8" xfId="0" applyNumberFormat="1" applyFont="1" applyFill="1" applyBorder="1" applyAlignment="1">
      <alignment horizontal="center" vertical="center" wrapText="1"/>
    </xf>
    <xf numFmtId="3" fontId="48" fillId="0" borderId="8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left" vertical="center" wrapText="1"/>
    </xf>
    <xf numFmtId="0" fontId="48" fillId="0" borderId="10" xfId="0" applyFont="1" applyFill="1" applyBorder="1" applyAlignment="1">
      <alignment vertical="center" wrapText="1"/>
    </xf>
    <xf numFmtId="3" fontId="48" fillId="0" borderId="33" xfId="0" applyNumberFormat="1" applyFont="1" applyFill="1" applyBorder="1" applyAlignment="1">
      <alignment horizontal="center" vertical="center" wrapText="1"/>
    </xf>
    <xf numFmtId="17" fontId="27" fillId="3" borderId="3" xfId="0" quotePrefix="1" applyNumberFormat="1" applyFont="1" applyFill="1" applyBorder="1" applyAlignment="1">
      <alignment horizontal="center" vertical="center" wrapText="1"/>
    </xf>
    <xf numFmtId="0" fontId="48" fillId="0" borderId="17" xfId="2" applyFont="1" applyFill="1" applyBorder="1" applyAlignment="1">
      <alignment horizontal="left" vertical="center" wrapText="1"/>
    </xf>
    <xf numFmtId="0" fontId="47" fillId="3" borderId="3" xfId="0" quotePrefix="1" applyFont="1" applyFill="1" applyBorder="1" applyAlignment="1">
      <alignment horizontal="center" vertical="center" wrapText="1"/>
    </xf>
    <xf numFmtId="165" fontId="25" fillId="0" borderId="35" xfId="2" applyNumberFormat="1" applyFont="1" applyFill="1" applyBorder="1" applyAlignment="1">
      <alignment horizontal="center" vertical="center" wrapText="1"/>
    </xf>
    <xf numFmtId="165" fontId="25" fillId="0" borderId="36" xfId="2" applyNumberFormat="1" applyFont="1" applyFill="1" applyBorder="1" applyAlignment="1">
      <alignment horizontal="center" vertical="center" wrapText="1"/>
    </xf>
    <xf numFmtId="165" fontId="6" fillId="0" borderId="36" xfId="2" applyNumberFormat="1" applyFont="1" applyFill="1" applyBorder="1" applyAlignment="1">
      <alignment horizontal="center" vertical="center" wrapText="1"/>
    </xf>
    <xf numFmtId="165" fontId="28" fillId="0" borderId="36" xfId="2" applyNumberFormat="1" applyFont="1" applyFill="1" applyBorder="1" applyAlignment="1">
      <alignment horizontal="center" vertical="center" wrapText="1"/>
    </xf>
    <xf numFmtId="165" fontId="25" fillId="0" borderId="37" xfId="2" applyNumberFormat="1" applyFont="1" applyFill="1" applyBorder="1" applyAlignment="1">
      <alignment horizontal="center" vertical="center" wrapText="1"/>
    </xf>
    <xf numFmtId="165" fontId="6" fillId="0" borderId="38" xfId="2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28" fillId="0" borderId="12" xfId="0" applyFont="1" applyFill="1" applyBorder="1" applyAlignment="1">
      <alignment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 wrapText="1"/>
    </xf>
    <xf numFmtId="166" fontId="0" fillId="0" borderId="8" xfId="0" applyNumberFormat="1" applyFont="1" applyFill="1" applyBorder="1" applyAlignment="1">
      <alignment horizontal="center" vertical="center" wrapText="1"/>
    </xf>
    <xf numFmtId="3" fontId="0" fillId="0" borderId="8" xfId="0" applyNumberFormat="1" applyFont="1" applyFill="1" applyBorder="1" applyAlignment="1">
      <alignment horizontal="center" vertical="center" wrapText="1"/>
    </xf>
    <xf numFmtId="169" fontId="6" fillId="0" borderId="8" xfId="0" applyNumberFormat="1" applyFont="1" applyFill="1" applyBorder="1" applyAlignment="1">
      <alignment horizontal="center" vertical="center" wrapText="1"/>
    </xf>
    <xf numFmtId="169" fontId="48" fillId="0" borderId="8" xfId="0" applyNumberFormat="1" applyFont="1" applyFill="1" applyBorder="1" applyAlignment="1">
      <alignment horizontal="center" vertical="center" wrapText="1"/>
    </xf>
    <xf numFmtId="169" fontId="0" fillId="0" borderId="8" xfId="0" applyNumberFormat="1" applyFont="1" applyFill="1" applyBorder="1" applyAlignment="1">
      <alignment horizontal="center" vertical="center" wrapText="1"/>
    </xf>
    <xf numFmtId="169" fontId="6" fillId="0" borderId="10" xfId="0" applyNumberFormat="1" applyFont="1" applyFill="1" applyBorder="1" applyAlignment="1">
      <alignment horizontal="center" vertical="center" wrapText="1"/>
    </xf>
    <xf numFmtId="170" fontId="48" fillId="0" borderId="8" xfId="0" applyNumberFormat="1" applyFont="1" applyFill="1" applyBorder="1" applyAlignment="1">
      <alignment horizontal="center" vertical="center" wrapText="1"/>
    </xf>
    <xf numFmtId="171" fontId="48" fillId="0" borderId="8" xfId="0" applyNumberFormat="1" applyFont="1" applyFill="1" applyBorder="1" applyAlignment="1">
      <alignment horizontal="center" vertical="center" wrapText="1"/>
    </xf>
    <xf numFmtId="172" fontId="48" fillId="0" borderId="8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vertical="center" wrapText="1"/>
    </xf>
    <xf numFmtId="170" fontId="6" fillId="0" borderId="8" xfId="0" applyNumberFormat="1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left" vertical="center" wrapText="1"/>
    </xf>
    <xf numFmtId="0" fontId="43" fillId="0" borderId="4" xfId="2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170" fontId="6" fillId="0" borderId="10" xfId="0" applyNumberFormat="1" applyFont="1" applyFill="1" applyBorder="1" applyAlignment="1">
      <alignment horizontal="center" vertical="center" wrapText="1"/>
    </xf>
    <xf numFmtId="167" fontId="6" fillId="0" borderId="10" xfId="0" applyNumberFormat="1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8" fillId="0" borderId="4" xfId="2" applyFont="1" applyFill="1" applyBorder="1" applyAlignment="1">
      <alignment horizontal="left" vertical="center" wrapText="1"/>
    </xf>
    <xf numFmtId="165" fontId="28" fillId="0" borderId="38" xfId="2" applyNumberFormat="1" applyFont="1" applyFill="1" applyBorder="1" applyAlignment="1">
      <alignment horizontal="center" vertical="center" wrapText="1"/>
    </xf>
    <xf numFmtId="169" fontId="28" fillId="0" borderId="1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vertical="center" wrapText="1"/>
    </xf>
    <xf numFmtId="166" fontId="28" fillId="0" borderId="1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 wrapText="1"/>
    </xf>
    <xf numFmtId="3" fontId="28" fillId="0" borderId="10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171" fontId="6" fillId="0" borderId="8" xfId="0" applyNumberFormat="1" applyFont="1" applyFill="1" applyBorder="1" applyAlignment="1">
      <alignment horizontal="center" vertical="center" wrapText="1"/>
    </xf>
    <xf numFmtId="171" fontId="6" fillId="0" borderId="10" xfId="0" applyNumberFormat="1" applyFont="1" applyFill="1" applyBorder="1" applyAlignment="1">
      <alignment horizontal="center" vertical="center" wrapText="1"/>
    </xf>
    <xf numFmtId="167" fontId="0" fillId="0" borderId="10" xfId="0" applyNumberFormat="1" applyFont="1" applyFill="1" applyBorder="1" applyAlignment="1">
      <alignment horizontal="center" vertical="center" wrapText="1"/>
    </xf>
    <xf numFmtId="172" fontId="6" fillId="0" borderId="8" xfId="0" applyNumberFormat="1" applyFont="1" applyFill="1" applyBorder="1" applyAlignment="1">
      <alignment horizontal="center" vertical="center" wrapText="1"/>
    </xf>
    <xf numFmtId="0" fontId="25" fillId="0" borderId="18" xfId="2" applyFont="1" applyFill="1" applyBorder="1" applyAlignment="1">
      <alignment horizontal="left" vertical="center" wrapText="1"/>
    </xf>
    <xf numFmtId="0" fontId="25" fillId="0" borderId="10" xfId="0" applyFont="1" applyFill="1" applyBorder="1" applyAlignment="1">
      <alignment vertical="center" wrapText="1"/>
    </xf>
    <xf numFmtId="0" fontId="25" fillId="0" borderId="11" xfId="0" applyFont="1" applyFill="1" applyBorder="1" applyAlignment="1">
      <alignment vertical="center" wrapText="1"/>
    </xf>
    <xf numFmtId="172" fontId="6" fillId="0" borderId="10" xfId="0" applyNumberFormat="1" applyFont="1" applyFill="1" applyBorder="1" applyAlignment="1">
      <alignment horizontal="center" vertical="center" wrapText="1"/>
    </xf>
    <xf numFmtId="168" fontId="6" fillId="0" borderId="8" xfId="0" applyNumberFormat="1" applyFont="1" applyFill="1" applyBorder="1" applyAlignment="1">
      <alignment horizontal="center" vertical="center" wrapText="1"/>
    </xf>
    <xf numFmtId="2" fontId="25" fillId="0" borderId="8" xfId="0" applyNumberFormat="1" applyFont="1" applyFill="1" applyBorder="1" applyAlignment="1">
      <alignment horizontal="right" vertical="center" wrapText="1"/>
    </xf>
    <xf numFmtId="2" fontId="6" fillId="0" borderId="8" xfId="0" applyNumberFormat="1" applyFont="1" applyFill="1" applyBorder="1" applyAlignment="1">
      <alignment horizontal="right" vertical="center" wrapText="1"/>
    </xf>
    <xf numFmtId="168" fontId="28" fillId="0" borderId="8" xfId="0" applyNumberFormat="1" applyFont="1" applyFill="1" applyBorder="1" applyAlignment="1">
      <alignment horizontal="center" vertical="center" wrapText="1"/>
    </xf>
    <xf numFmtId="166" fontId="28" fillId="0" borderId="8" xfId="0" applyNumberFormat="1" applyFont="1" applyFill="1" applyBorder="1" applyAlignment="1">
      <alignment horizontal="center" vertical="center" wrapText="1"/>
    </xf>
    <xf numFmtId="167" fontId="28" fillId="0" borderId="8" xfId="0" applyNumberFormat="1" applyFont="1" applyFill="1" applyBorder="1" applyAlignment="1">
      <alignment horizontal="center" vertical="center" wrapText="1"/>
    </xf>
    <xf numFmtId="3" fontId="6" fillId="9" borderId="8" xfId="0" applyNumberFormat="1" applyFont="1" applyFill="1" applyBorder="1" applyAlignment="1">
      <alignment horizontal="center" vertical="center" wrapText="1"/>
    </xf>
    <xf numFmtId="0" fontId="6" fillId="9" borderId="17" xfId="2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166" fontId="6" fillId="0" borderId="8" xfId="0" applyNumberFormat="1" applyFont="1" applyFill="1" applyBorder="1" applyAlignment="1">
      <alignment horizontal="center" vertical="center" wrapText="1"/>
    </xf>
    <xf numFmtId="167" fontId="6" fillId="0" borderId="8" xfId="0" applyNumberFormat="1" applyFont="1" applyFill="1" applyBorder="1" applyAlignment="1">
      <alignment horizontal="center" vertical="center" wrapText="1"/>
    </xf>
    <xf numFmtId="167" fontId="0" fillId="0" borderId="8" xfId="0" applyNumberFormat="1" applyFont="1" applyFill="1" applyBorder="1" applyAlignment="1">
      <alignment horizontal="center" vertical="center" wrapText="1"/>
    </xf>
    <xf numFmtId="173" fontId="6" fillId="0" borderId="8" xfId="2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24" fillId="0" borderId="12" xfId="0" applyFont="1" applyFill="1" applyBorder="1" applyAlignment="1">
      <alignment horizontal="left" vertical="center" wrapText="1"/>
    </xf>
    <xf numFmtId="0" fontId="28" fillId="0" borderId="12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vertical="center" wrapText="1"/>
    </xf>
    <xf numFmtId="16" fontId="5" fillId="3" borderId="2" xfId="0" quotePrefix="1" applyNumberFormat="1" applyFont="1" applyFill="1" applyBorder="1" applyAlignment="1">
      <alignment horizontal="center" vertical="center" wrapText="1"/>
    </xf>
    <xf numFmtId="165" fontId="25" fillId="0" borderId="28" xfId="2" applyNumberFormat="1" applyFont="1" applyFill="1" applyBorder="1" applyAlignment="1">
      <alignment horizontal="center" vertical="center" wrapText="1"/>
    </xf>
    <xf numFmtId="172" fontId="6" fillId="0" borderId="6" xfId="0" applyNumberFormat="1" applyFont="1" applyFill="1" applyBorder="1" applyAlignment="1">
      <alignment horizontal="center" vertical="center" wrapText="1"/>
    </xf>
    <xf numFmtId="166" fontId="6" fillId="0" borderId="6" xfId="0" applyNumberFormat="1" applyFont="1" applyFill="1" applyBorder="1" applyAlignment="1">
      <alignment horizontal="center" vertical="center" wrapText="1"/>
    </xf>
    <xf numFmtId="167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25" fillId="0" borderId="9" xfId="0" applyNumberFormat="1" applyFont="1" applyFill="1" applyBorder="1" applyAlignment="1">
      <alignment horizontal="center" vertical="center" wrapText="1"/>
    </xf>
    <xf numFmtId="3" fontId="28" fillId="0" borderId="9" xfId="0" applyNumberFormat="1" applyFont="1" applyFill="1" applyBorder="1" applyAlignment="1">
      <alignment horizontal="center" vertical="center" wrapText="1"/>
    </xf>
    <xf numFmtId="3" fontId="6" fillId="0" borderId="9" xfId="0" quotePrefix="1" applyNumberFormat="1" applyFont="1" applyFill="1" applyBorder="1" applyAlignment="1">
      <alignment horizontal="center" vertical="center" wrapText="1"/>
    </xf>
    <xf numFmtId="0" fontId="6" fillId="0" borderId="17" xfId="8" applyFont="1" applyFill="1" applyBorder="1" applyAlignment="1" applyProtection="1">
      <alignment horizontal="left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vertical="center" wrapText="1"/>
    </xf>
    <xf numFmtId="0" fontId="36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40" fillId="0" borderId="12" xfId="0" applyFont="1" applyFill="1" applyBorder="1" applyAlignment="1">
      <alignment horizontal="left" vertical="center" wrapText="1"/>
    </xf>
    <xf numFmtId="0" fontId="28" fillId="0" borderId="32" xfId="0" applyFont="1" applyFill="1" applyBorder="1" applyAlignment="1">
      <alignment horizontal="left" vertical="center" wrapText="1"/>
    </xf>
    <xf numFmtId="0" fontId="35" fillId="2" borderId="20" xfId="0" applyFont="1" applyFill="1" applyBorder="1" applyAlignment="1">
      <alignment horizontal="center" vertical="center"/>
    </xf>
    <xf numFmtId="3" fontId="37" fillId="0" borderId="39" xfId="0" applyNumberFormat="1" applyFont="1" applyFill="1" applyBorder="1" applyAlignment="1">
      <alignment horizontal="center" vertical="center" wrapText="1"/>
    </xf>
    <xf numFmtId="3" fontId="37" fillId="0" borderId="9" xfId="0" applyNumberFormat="1" applyFont="1" applyFill="1" applyBorder="1" applyAlignment="1">
      <alignment horizontal="center" vertical="center" wrapText="1"/>
    </xf>
    <xf numFmtId="3" fontId="40" fillId="0" borderId="9" xfId="0" applyNumberFormat="1" applyFont="1" applyFill="1" applyBorder="1" applyAlignment="1">
      <alignment horizontal="center" vertical="center" wrapText="1"/>
    </xf>
    <xf numFmtId="3" fontId="28" fillId="0" borderId="34" xfId="0" applyNumberFormat="1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9" fillId="2" borderId="20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left" vertical="center" wrapText="1"/>
    </xf>
    <xf numFmtId="3" fontId="0" fillId="0" borderId="9" xfId="0" applyNumberFormat="1" applyFont="1" applyFill="1" applyBorder="1" applyAlignment="1">
      <alignment horizontal="center" vertical="center" wrapText="1"/>
    </xf>
    <xf numFmtId="3" fontId="6" fillId="0" borderId="34" xfId="0" applyNumberFormat="1" applyFont="1" applyFill="1" applyBorder="1" applyAlignment="1">
      <alignment horizontal="center" vertical="center" wrapText="1"/>
    </xf>
    <xf numFmtId="3" fontId="28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9" fillId="10" borderId="19" xfId="9" applyFont="1" applyFill="1" applyBorder="1" applyAlignment="1">
      <alignment vertical="center"/>
    </xf>
    <xf numFmtId="0" fontId="9" fillId="10" borderId="5" xfId="9" applyFont="1" applyFill="1" applyBorder="1" applyAlignment="1">
      <alignment vertical="center"/>
    </xf>
    <xf numFmtId="0" fontId="9" fillId="10" borderId="5" xfId="9" applyFont="1" applyFill="1" applyBorder="1" applyAlignment="1">
      <alignment horizontal="center" vertical="center"/>
    </xf>
    <xf numFmtId="0" fontId="9" fillId="10" borderId="20" xfId="9" applyFont="1" applyFill="1" applyBorder="1" applyAlignment="1">
      <alignment horizontal="right" vertical="center"/>
    </xf>
    <xf numFmtId="0" fontId="22" fillId="0" borderId="0" xfId="9" applyFont="1" applyBorder="1" applyAlignment="1">
      <alignment vertical="center"/>
    </xf>
    <xf numFmtId="0" fontId="6" fillId="11" borderId="15" xfId="9" applyFont="1" applyFill="1" applyBorder="1" applyAlignment="1">
      <alignment horizontal="center" vertical="center" wrapText="1"/>
    </xf>
    <xf numFmtId="0" fontId="22" fillId="11" borderId="15" xfId="9" applyFont="1" applyFill="1" applyBorder="1" applyAlignment="1">
      <alignment horizontal="center" vertical="center" wrapText="1"/>
    </xf>
    <xf numFmtId="0" fontId="22" fillId="0" borderId="0" xfId="9" applyFont="1" applyBorder="1" applyAlignment="1">
      <alignment horizontal="center" vertical="center"/>
    </xf>
    <xf numFmtId="0" fontId="22" fillId="0" borderId="0" xfId="9"/>
    <xf numFmtId="0" fontId="26" fillId="3" borderId="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left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2" fontId="48" fillId="0" borderId="0" xfId="0" applyNumberFormat="1" applyFont="1" applyFill="1" applyBorder="1" applyAlignment="1">
      <alignment horizontal="left" vertical="center" wrapText="1"/>
    </xf>
    <xf numFmtId="167" fontId="0" fillId="0" borderId="0" xfId="0" applyNumberFormat="1" applyFont="1" applyFill="1" applyBorder="1" applyAlignment="1">
      <alignment horizontal="center" vertical="center" wrapText="1"/>
    </xf>
    <xf numFmtId="0" fontId="6" fillId="0" borderId="41" xfId="2" applyFont="1" applyFill="1" applyBorder="1" applyAlignment="1">
      <alignment horizontal="left" vertical="center" wrapText="1"/>
    </xf>
    <xf numFmtId="2" fontId="25" fillId="0" borderId="33" xfId="0" applyNumberFormat="1" applyFont="1" applyFill="1" applyBorder="1" applyAlignment="1">
      <alignment horizontal="right" vertical="center" wrapText="1"/>
    </xf>
    <xf numFmtId="168" fontId="6" fillId="0" borderId="33" xfId="0" applyNumberFormat="1" applyFont="1" applyFill="1" applyBorder="1" applyAlignment="1">
      <alignment horizontal="center" vertical="center" wrapText="1"/>
    </xf>
    <xf numFmtId="166" fontId="6" fillId="0" borderId="33" xfId="0" applyNumberFormat="1" applyFont="1" applyFill="1" applyBorder="1" applyAlignment="1">
      <alignment horizontal="center" vertical="center" wrapText="1"/>
    </xf>
    <xf numFmtId="0" fontId="48" fillId="0" borderId="33" xfId="0" applyFont="1" applyFill="1" applyBorder="1" applyAlignment="1">
      <alignment vertical="center" wrapText="1"/>
    </xf>
    <xf numFmtId="167" fontId="6" fillId="0" borderId="33" xfId="0" applyNumberFormat="1" applyFont="1" applyFill="1" applyBorder="1" applyAlignment="1">
      <alignment horizontal="center" vertical="center" wrapText="1"/>
    </xf>
    <xf numFmtId="3" fontId="6" fillId="0" borderId="33" xfId="0" applyNumberFormat="1" applyFont="1" applyFill="1" applyBorder="1" applyAlignment="1">
      <alignment horizontal="center" vertical="center" wrapText="1"/>
    </xf>
    <xf numFmtId="165" fontId="25" fillId="0" borderId="0" xfId="2" applyNumberFormat="1" applyFont="1" applyFill="1" applyBorder="1" applyAlignment="1">
      <alignment horizontal="center" vertical="center" wrapText="1"/>
    </xf>
    <xf numFmtId="2" fontId="6" fillId="0" borderId="42" xfId="0" applyNumberFormat="1" applyFont="1" applyFill="1" applyBorder="1" applyAlignment="1">
      <alignment horizontal="right" vertical="center" wrapText="1"/>
    </xf>
    <xf numFmtId="3" fontId="6" fillId="0" borderId="42" xfId="0" applyNumberFormat="1" applyFont="1" applyFill="1" applyBorder="1" applyAlignment="1">
      <alignment horizontal="center" vertical="center" wrapText="1"/>
    </xf>
    <xf numFmtId="3" fontId="48" fillId="0" borderId="43" xfId="0" applyNumberFormat="1" applyFont="1" applyFill="1" applyBorder="1" applyAlignment="1">
      <alignment horizontal="center" vertical="center" wrapText="1"/>
    </xf>
    <xf numFmtId="173" fontId="6" fillId="0" borderId="12" xfId="2" applyNumberFormat="1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vertical="center" wrapText="1"/>
    </xf>
    <xf numFmtId="168" fontId="6" fillId="0" borderId="12" xfId="0" applyNumberFormat="1" applyFont="1" applyFill="1" applyBorder="1" applyAlignment="1">
      <alignment horizontal="center" vertical="center" wrapText="1"/>
    </xf>
    <xf numFmtId="166" fontId="6" fillId="0" borderId="29" xfId="0" applyNumberFormat="1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vertical="center" wrapText="1"/>
    </xf>
    <xf numFmtId="2" fontId="48" fillId="0" borderId="29" xfId="0" applyNumberFormat="1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wrapText="1"/>
    </xf>
    <xf numFmtId="2" fontId="6" fillId="0" borderId="10" xfId="0" applyNumberFormat="1" applyFont="1" applyFill="1" applyBorder="1" applyAlignment="1">
      <alignment horizontal="right" vertical="center" wrapText="1"/>
    </xf>
    <xf numFmtId="168" fontId="6" fillId="0" borderId="10" xfId="0" applyNumberFormat="1" applyFont="1" applyFill="1" applyBorder="1" applyAlignment="1">
      <alignment horizontal="center" vertical="center" wrapText="1"/>
    </xf>
    <xf numFmtId="3" fontId="6" fillId="0" borderId="45" xfId="0" applyNumberFormat="1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 wrapText="1"/>
    </xf>
    <xf numFmtId="0" fontId="48" fillId="0" borderId="9" xfId="0" applyFont="1" applyFill="1" applyBorder="1" applyAlignment="1">
      <alignment vertical="center" wrapText="1"/>
    </xf>
    <xf numFmtId="0" fontId="1" fillId="0" borderId="8" xfId="4" applyBorder="1"/>
    <xf numFmtId="0" fontId="0" fillId="12" borderId="8" xfId="4" applyFont="1" applyFill="1" applyBorder="1" applyAlignment="1">
      <alignment horizontal="center"/>
    </xf>
    <xf numFmtId="0" fontId="49" fillId="0" borderId="8" xfId="4" applyFont="1" applyBorder="1" applyAlignment="1">
      <alignment horizontal="center" vertical="center"/>
    </xf>
    <xf numFmtId="0" fontId="1" fillId="0" borderId="8" xfId="4" applyBorder="1" applyAlignment="1">
      <alignment horizontal="center"/>
    </xf>
    <xf numFmtId="0" fontId="0" fillId="0" borderId="8" xfId="4" applyFont="1" applyBorder="1" applyAlignment="1">
      <alignment horizontal="center" vertical="center"/>
    </xf>
    <xf numFmtId="0" fontId="0" fillId="12" borderId="8" xfId="4" applyFont="1" applyFill="1" applyBorder="1" applyAlignment="1">
      <alignment horizontal="center" vertical="center"/>
    </xf>
    <xf numFmtId="4" fontId="53" fillId="0" borderId="8" xfId="0" applyNumberFormat="1" applyFont="1" applyFill="1" applyBorder="1" applyAlignment="1">
      <alignment horizontal="center" vertical="center" wrapText="1"/>
    </xf>
    <xf numFmtId="4" fontId="37" fillId="0" borderId="8" xfId="0" applyNumberFormat="1" applyFont="1" applyFill="1" applyBorder="1" applyAlignment="1">
      <alignment horizontal="center" vertical="center" wrapText="1"/>
    </xf>
    <xf numFmtId="4" fontId="49" fillId="0" borderId="8" xfId="0" applyNumberFormat="1" applyFont="1" applyFill="1" applyBorder="1" applyAlignment="1">
      <alignment horizontal="center" vertical="center" wrapText="1"/>
    </xf>
    <xf numFmtId="4" fontId="54" fillId="0" borderId="8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0" fillId="0" borderId="8" xfId="0" applyNumberFormat="1" applyFont="1" applyFill="1" applyBorder="1" applyAlignment="1">
      <alignment horizontal="center" vertical="center" wrapText="1"/>
    </xf>
    <xf numFmtId="0" fontId="6" fillId="13" borderId="15" xfId="0" applyFont="1" applyFill="1" applyBorder="1" applyAlignment="1">
      <alignment horizontal="center" vertical="center" wrapText="1"/>
    </xf>
    <xf numFmtId="0" fontId="6" fillId="14" borderId="15" xfId="0" applyFont="1" applyFill="1" applyBorder="1" applyAlignment="1">
      <alignment horizontal="center" vertical="center" wrapText="1"/>
    </xf>
    <xf numFmtId="0" fontId="6" fillId="15" borderId="15" xfId="0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2" fontId="6" fillId="0" borderId="12" xfId="0" applyNumberFormat="1" applyFont="1" applyFill="1" applyBorder="1" applyAlignment="1">
      <alignment horizontal="center" vertical="center" wrapText="1"/>
    </xf>
    <xf numFmtId="2" fontId="6" fillId="0" borderId="32" xfId="0" applyNumberFormat="1" applyFont="1" applyFill="1" applyBorder="1" applyAlignment="1">
      <alignment horizontal="center" vertical="center" wrapText="1"/>
    </xf>
    <xf numFmtId="2" fontId="6" fillId="0" borderId="40" xfId="0" applyNumberFormat="1" applyFon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6" fillId="15" borderId="12" xfId="0" applyNumberFormat="1" applyFont="1" applyFill="1" applyBorder="1" applyAlignment="1">
      <alignment horizontal="center" vertical="center" wrapText="1"/>
    </xf>
    <xf numFmtId="2" fontId="6" fillId="16" borderId="12" xfId="0" applyNumberFormat="1" applyFont="1" applyFill="1" applyBorder="1" applyAlignment="1">
      <alignment horizontal="center" vertical="center" wrapText="1"/>
    </xf>
    <xf numFmtId="2" fontId="6" fillId="17" borderId="12" xfId="0" applyNumberFormat="1" applyFont="1" applyFill="1" applyBorder="1" applyAlignment="1">
      <alignment horizontal="center" vertical="center" wrapText="1"/>
    </xf>
    <xf numFmtId="2" fontId="6" fillId="0" borderId="48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2" fontId="28" fillId="0" borderId="48" xfId="0" applyNumberFormat="1" applyFont="1" applyFill="1" applyBorder="1" applyAlignment="1">
      <alignment horizontal="center" vertical="center" wrapText="1"/>
    </xf>
    <xf numFmtId="0" fontId="6" fillId="18" borderId="15" xfId="0" applyFont="1" applyFill="1" applyBorder="1" applyAlignment="1">
      <alignment horizontal="center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2" fontId="28" fillId="0" borderId="51" xfId="0" applyNumberFormat="1" applyFont="1" applyFill="1" applyBorder="1" applyAlignment="1">
      <alignment horizontal="center" vertical="center" wrapText="1"/>
    </xf>
    <xf numFmtId="0" fontId="6" fillId="13" borderId="36" xfId="0" applyFont="1" applyFill="1" applyBorder="1" applyAlignment="1">
      <alignment horizontal="center" vertical="center" wrapText="1"/>
    </xf>
    <xf numFmtId="4" fontId="6" fillId="13" borderId="36" xfId="0" applyNumberFormat="1" applyFont="1" applyFill="1" applyBorder="1" applyAlignment="1">
      <alignment horizontal="center" vertical="center" wrapText="1"/>
    </xf>
    <xf numFmtId="2" fontId="6" fillId="0" borderId="29" xfId="0" applyNumberFormat="1" applyFont="1" applyFill="1" applyBorder="1" applyAlignment="1">
      <alignment horizontal="center" vertical="center" wrapText="1"/>
    </xf>
    <xf numFmtId="2" fontId="6" fillId="0" borderId="30" xfId="0" applyNumberFormat="1" applyFont="1" applyFill="1" applyBorder="1" applyAlignment="1">
      <alignment horizontal="center" vertical="center" wrapText="1"/>
    </xf>
    <xf numFmtId="0" fontId="6" fillId="18" borderId="8" xfId="0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6" fillId="18" borderId="10" xfId="0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2" fontId="6" fillId="15" borderId="29" xfId="0" applyNumberFormat="1" applyFont="1" applyFill="1" applyBorder="1" applyAlignment="1">
      <alignment horizontal="center" vertical="center" wrapText="1"/>
    </xf>
    <xf numFmtId="2" fontId="6" fillId="19" borderId="12" xfId="0" applyNumberFormat="1" applyFont="1" applyFill="1" applyBorder="1" applyAlignment="1">
      <alignment horizontal="center" vertical="center" wrapText="1"/>
    </xf>
    <xf numFmtId="0" fontId="56" fillId="15" borderId="15" xfId="0" applyFont="1" applyFill="1" applyBorder="1" applyAlignment="1">
      <alignment horizontal="center" vertical="center" wrapText="1"/>
    </xf>
    <xf numFmtId="2" fontId="56" fillId="19" borderId="12" xfId="0" applyNumberFormat="1" applyFont="1" applyFill="1" applyBorder="1" applyAlignment="1">
      <alignment horizontal="center" vertical="center" wrapText="1"/>
    </xf>
    <xf numFmtId="0" fontId="6" fillId="20" borderId="15" xfId="0" applyFont="1" applyFill="1" applyBorder="1" applyAlignment="1">
      <alignment horizontal="center" vertical="center" wrapText="1"/>
    </xf>
    <xf numFmtId="0" fontId="6" fillId="21" borderId="15" xfId="0" applyFont="1" applyFill="1" applyBorder="1" applyAlignment="1">
      <alignment horizontal="center" vertical="center" wrapText="1"/>
    </xf>
    <xf numFmtId="0" fontId="6" fillId="22" borderId="15" xfId="0" applyFont="1" applyFill="1" applyBorder="1" applyAlignment="1">
      <alignment horizontal="center" vertical="center" wrapText="1"/>
    </xf>
    <xf numFmtId="0" fontId="6" fillId="23" borderId="15" xfId="0" applyFont="1" applyFill="1" applyBorder="1" applyAlignment="1">
      <alignment horizontal="center" vertical="center" wrapText="1"/>
    </xf>
    <xf numFmtId="2" fontId="6" fillId="0" borderId="47" xfId="0" applyNumberFormat="1" applyFont="1" applyFill="1" applyBorder="1" applyAlignment="1">
      <alignment horizontal="center" vertical="center" wrapText="1"/>
    </xf>
    <xf numFmtId="0" fontId="6" fillId="23" borderId="8" xfId="0" applyFont="1" applyFill="1" applyBorder="1" applyAlignment="1">
      <alignment horizontal="center" vertical="center" wrapText="1"/>
    </xf>
    <xf numFmtId="171" fontId="6" fillId="0" borderId="33" xfId="0" applyNumberFormat="1" applyFont="1" applyFill="1" applyBorder="1" applyAlignment="1">
      <alignment horizontal="center" vertical="center" wrapText="1"/>
    </xf>
    <xf numFmtId="167" fontId="0" fillId="0" borderId="33" xfId="0" applyNumberFormat="1" applyFont="1" applyFill="1" applyBorder="1" applyAlignment="1">
      <alignment horizontal="center" vertical="center" wrapText="1"/>
    </xf>
    <xf numFmtId="0" fontId="36" fillId="0" borderId="32" xfId="0" applyFont="1" applyFill="1" applyBorder="1" applyAlignment="1">
      <alignment vertical="center" wrapText="1"/>
    </xf>
    <xf numFmtId="0" fontId="55" fillId="0" borderId="0" xfId="0" applyFont="1" applyFill="1" applyBorder="1" applyAlignment="1">
      <alignment horizontal="center" vertical="center" wrapText="1"/>
    </xf>
    <xf numFmtId="2" fontId="10" fillId="0" borderId="49" xfId="0" applyNumberFormat="1" applyFont="1" applyFill="1" applyBorder="1" applyAlignment="1">
      <alignment horizontal="center" vertical="center" wrapText="1"/>
    </xf>
    <xf numFmtId="2" fontId="55" fillId="0" borderId="49" xfId="0" applyNumberFormat="1" applyFont="1" applyFill="1" applyBorder="1" applyAlignment="1">
      <alignment horizontal="center" vertical="center" wrapText="1"/>
    </xf>
    <xf numFmtId="0" fontId="6" fillId="23" borderId="10" xfId="0" applyFont="1" applyFill="1" applyBorder="1" applyAlignment="1">
      <alignment horizontal="center" vertical="center" wrapText="1"/>
    </xf>
    <xf numFmtId="2" fontId="6" fillId="0" borderId="31" xfId="0" applyNumberFormat="1" applyFont="1" applyFill="1" applyBorder="1" applyAlignment="1">
      <alignment horizontal="center" vertical="center" wrapText="1"/>
    </xf>
    <xf numFmtId="2" fontId="6" fillId="0" borderId="53" xfId="0" applyNumberFormat="1" applyFont="1" applyFill="1" applyBorder="1" applyAlignment="1">
      <alignment horizontal="center" vertical="center" wrapText="1"/>
    </xf>
    <xf numFmtId="0" fontId="6" fillId="20" borderId="8" xfId="0" applyFont="1" applyFill="1" applyBorder="1" applyAlignment="1">
      <alignment horizontal="center" vertical="center" wrapText="1"/>
    </xf>
    <xf numFmtId="2" fontId="6" fillId="0" borderId="51" xfId="0" applyNumberFormat="1" applyFont="1" applyFill="1" applyBorder="1" applyAlignment="1">
      <alignment horizontal="center" vertical="center" wrapText="1"/>
    </xf>
    <xf numFmtId="0" fontId="6" fillId="21" borderId="8" xfId="0" applyFont="1" applyFill="1" applyBorder="1" applyAlignment="1">
      <alignment horizontal="center" vertical="center" wrapText="1"/>
    </xf>
    <xf numFmtId="0" fontId="6" fillId="21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22" borderId="8" xfId="0" applyFont="1" applyFill="1" applyBorder="1" applyAlignment="1">
      <alignment horizontal="center" vertical="center" wrapText="1"/>
    </xf>
    <xf numFmtId="4" fontId="6" fillId="21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3" fontId="6" fillId="0" borderId="14" xfId="2" applyNumberFormat="1" applyFont="1" applyFill="1" applyBorder="1" applyAlignment="1">
      <alignment horizontal="center" vertical="center" wrapText="1"/>
    </xf>
    <xf numFmtId="2" fontId="6" fillId="13" borderId="12" xfId="0" applyNumberFormat="1" applyFont="1" applyFill="1" applyBorder="1" applyAlignment="1">
      <alignment horizontal="center" vertical="center" wrapText="1"/>
    </xf>
    <xf numFmtId="2" fontId="6" fillId="13" borderId="32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6" fillId="16" borderId="15" xfId="0" applyFont="1" applyFill="1" applyBorder="1" applyAlignment="1">
      <alignment horizontal="center" vertical="center" wrapText="1"/>
    </xf>
    <xf numFmtId="2" fontId="55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0" fontId="6" fillId="14" borderId="8" xfId="0" applyFont="1" applyFill="1" applyBorder="1" applyAlignment="1">
      <alignment horizontal="center" vertical="center" wrapText="1"/>
    </xf>
    <xf numFmtId="0" fontId="6" fillId="24" borderId="15" xfId="9" applyFont="1" applyFill="1" applyBorder="1" applyAlignment="1">
      <alignment horizontal="center" vertical="center" wrapText="1"/>
    </xf>
    <xf numFmtId="173" fontId="6" fillId="16" borderId="12" xfId="2" applyNumberFormat="1" applyFont="1" applyFill="1" applyBorder="1" applyAlignment="1">
      <alignment horizontal="center" vertical="center" wrapText="1"/>
    </xf>
    <xf numFmtId="2" fontId="55" fillId="3" borderId="15" xfId="0" applyNumberFormat="1" applyFont="1" applyFill="1" applyBorder="1" applyAlignment="1">
      <alignment horizontal="center" vertical="center" wrapText="1"/>
    </xf>
    <xf numFmtId="2" fontId="6" fillId="13" borderId="14" xfId="0" applyNumberFormat="1" applyFont="1" applyFill="1" applyBorder="1" applyAlignment="1">
      <alignment horizontal="center" vertical="center" wrapText="1"/>
    </xf>
    <xf numFmtId="0" fontId="37" fillId="3" borderId="20" xfId="0" applyFont="1" applyFill="1" applyBorder="1" applyAlignment="1">
      <alignment horizontal="center" vertical="center" wrapText="1"/>
    </xf>
    <xf numFmtId="0" fontId="37" fillId="3" borderId="19" xfId="0" applyFont="1" applyFill="1" applyBorder="1" applyAlignment="1">
      <alignment horizontal="center" vertical="center" wrapText="1"/>
    </xf>
    <xf numFmtId="0" fontId="5" fillId="3" borderId="54" xfId="0" applyFont="1" applyFill="1" applyBorder="1" applyAlignment="1">
      <alignment horizontal="center" vertical="center" wrapText="1"/>
    </xf>
    <xf numFmtId="0" fontId="5" fillId="3" borderId="55" xfId="0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6" fillId="0" borderId="8" xfId="0" applyNumberFormat="1" applyFont="1" applyFill="1" applyBorder="1" applyAlignment="1">
      <alignment horizontal="center" vertical="center" wrapText="1"/>
    </xf>
    <xf numFmtId="4" fontId="1" fillId="0" borderId="0" xfId="4" applyNumberFormat="1"/>
    <xf numFmtId="0" fontId="0" fillId="0" borderId="0" xfId="4" applyFont="1" applyAlignment="1">
      <alignment horizontal="center" vertical="center"/>
    </xf>
    <xf numFmtId="0" fontId="1" fillId="0" borderId="0" xfId="4" applyAlignment="1">
      <alignment horizontal="center" vertical="center"/>
    </xf>
    <xf numFmtId="4" fontId="1" fillId="0" borderId="15" xfId="4" applyNumberFormat="1" applyBorder="1" applyAlignment="1">
      <alignment horizontal="center" vertical="center"/>
    </xf>
    <xf numFmtId="0" fontId="0" fillId="0" borderId="15" xfId="4" applyFont="1" applyBorder="1" applyAlignment="1">
      <alignment horizontal="center" vertical="center"/>
    </xf>
    <xf numFmtId="0" fontId="1" fillId="0" borderId="44" xfId="4" applyFont="1" applyBorder="1" applyAlignment="1">
      <alignment horizontal="center" vertical="center"/>
    </xf>
    <xf numFmtId="0" fontId="0" fillId="0" borderId="44" xfId="4" applyFont="1" applyBorder="1" applyAlignment="1">
      <alignment horizontal="center" vertical="center"/>
    </xf>
    <xf numFmtId="0" fontId="6" fillId="0" borderId="12" xfId="2" applyFont="1" applyFill="1" applyBorder="1" applyAlignment="1">
      <alignment horizontal="left" vertical="center" wrapText="1"/>
    </xf>
    <xf numFmtId="0" fontId="37" fillId="0" borderId="12" xfId="2" applyFont="1" applyFill="1" applyBorder="1" applyAlignment="1">
      <alignment horizontal="left" vertical="center" wrapText="1"/>
    </xf>
    <xf numFmtId="0" fontId="1" fillId="0" borderId="21" xfId="4" applyBorder="1"/>
    <xf numFmtId="2" fontId="6" fillId="19" borderId="8" xfId="0" applyNumberFormat="1" applyFont="1" applyFill="1" applyBorder="1" applyAlignment="1">
      <alignment horizontal="center" vertical="center" wrapText="1"/>
    </xf>
    <xf numFmtId="174" fontId="53" fillId="0" borderId="8" xfId="0" applyNumberFormat="1" applyFont="1" applyFill="1" applyBorder="1" applyAlignment="1">
      <alignment horizontal="center" vertical="center" wrapText="1"/>
    </xf>
    <xf numFmtId="174" fontId="54" fillId="0" borderId="8" xfId="0" applyNumberFormat="1" applyFont="1" applyFill="1" applyBorder="1" applyAlignment="1">
      <alignment horizontal="center" vertical="center" wrapText="1"/>
    </xf>
    <xf numFmtId="2" fontId="1" fillId="0" borderId="0" xfId="4" applyNumberFormat="1"/>
    <xf numFmtId="0" fontId="56" fillId="13" borderId="3" xfId="0" applyFont="1" applyFill="1" applyBorder="1" applyAlignment="1">
      <alignment horizontal="center" vertical="center" wrapText="1"/>
    </xf>
    <xf numFmtId="0" fontId="56" fillId="18" borderId="15" xfId="0" applyFont="1" applyFill="1" applyBorder="1" applyAlignment="1">
      <alignment horizontal="center" vertical="center" wrapText="1"/>
    </xf>
    <xf numFmtId="2" fontId="56" fillId="15" borderId="15" xfId="0" applyNumberFormat="1" applyFont="1" applyFill="1" applyBorder="1" applyAlignment="1">
      <alignment horizontal="center" vertical="center" wrapText="1"/>
    </xf>
    <xf numFmtId="0" fontId="56" fillId="13" borderId="15" xfId="0" applyFont="1" applyFill="1" applyBorder="1" applyAlignment="1">
      <alignment horizontal="center" vertical="center" wrapText="1"/>
    </xf>
    <xf numFmtId="0" fontId="5" fillId="3" borderId="52" xfId="0" applyFont="1" applyFill="1" applyBorder="1" applyAlignment="1">
      <alignment horizontal="center" vertical="center" wrapText="1"/>
    </xf>
    <xf numFmtId="0" fontId="25" fillId="0" borderId="41" xfId="2" applyFont="1" applyFill="1" applyBorder="1" applyAlignment="1">
      <alignment horizontal="left" vertical="center" wrapText="1"/>
    </xf>
    <xf numFmtId="165" fontId="25" fillId="0" borderId="31" xfId="2" applyNumberFormat="1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>
      <alignment horizontal="center" vertical="center" wrapText="1"/>
    </xf>
    <xf numFmtId="0" fontId="0" fillId="0" borderId="19" xfId="4" applyFont="1" applyBorder="1"/>
    <xf numFmtId="0" fontId="0" fillId="0" borderId="5" xfId="4" applyFont="1" applyBorder="1"/>
    <xf numFmtId="0" fontId="0" fillId="0" borderId="20" xfId="4" applyFont="1" applyBorder="1"/>
    <xf numFmtId="0" fontId="8" fillId="2" borderId="19" xfId="4" applyFont="1" applyFill="1" applyBorder="1" applyAlignment="1">
      <alignment horizontal="center"/>
    </xf>
    <xf numFmtId="0" fontId="8" fillId="2" borderId="5" xfId="4" applyFont="1" applyFill="1" applyBorder="1" applyAlignment="1">
      <alignment horizontal="center"/>
    </xf>
    <xf numFmtId="0" fontId="8" fillId="2" borderId="20" xfId="4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" fillId="0" borderId="50" xfId="4" applyBorder="1"/>
    <xf numFmtId="2" fontId="55" fillId="3" borderId="19" xfId="0" applyNumberFormat="1" applyFont="1" applyFill="1" applyBorder="1" applyAlignment="1">
      <alignment horizontal="center" vertical="center" wrapText="1"/>
    </xf>
    <xf numFmtId="0" fontId="55" fillId="3" borderId="5" xfId="0" applyFont="1" applyFill="1" applyBorder="1" applyAlignment="1">
      <alignment horizontal="center" vertical="center" wrapText="1"/>
    </xf>
    <xf numFmtId="0" fontId="55" fillId="3" borderId="20" xfId="0" applyFont="1" applyFill="1" applyBorder="1" applyAlignment="1">
      <alignment horizontal="center" vertical="center" wrapText="1"/>
    </xf>
    <xf numFmtId="0" fontId="55" fillId="3" borderId="15" xfId="0" applyFont="1" applyFill="1" applyBorder="1" applyAlignment="1">
      <alignment vertical="center" wrapText="1"/>
    </xf>
    <xf numFmtId="2" fontId="55" fillId="3" borderId="15" xfId="0" applyNumberFormat="1" applyFont="1" applyFill="1" applyBorder="1" applyAlignment="1">
      <alignment horizontal="center" vertical="center" wrapText="1"/>
    </xf>
    <xf numFmtId="0" fontId="22" fillId="0" borderId="22" xfId="6" applyNumberFormat="1" applyFont="1" applyFill="1" applyBorder="1" applyAlignment="1">
      <alignment vertical="center" wrapText="1" readingOrder="1"/>
    </xf>
    <xf numFmtId="0" fontId="19" fillId="0" borderId="23" xfId="6" applyNumberFormat="1" applyFont="1" applyFill="1" applyBorder="1" applyAlignment="1">
      <alignment vertical="top" wrapText="1"/>
    </xf>
    <xf numFmtId="0" fontId="22" fillId="0" borderId="25" xfId="6" applyNumberFormat="1" applyFont="1" applyFill="1" applyBorder="1" applyAlignment="1">
      <alignment horizontal="right" vertical="center" wrapText="1" readingOrder="1"/>
    </xf>
    <xf numFmtId="0" fontId="19" fillId="0" borderId="26" xfId="6" applyNumberFormat="1" applyFont="1" applyFill="1" applyBorder="1" applyAlignment="1">
      <alignment vertical="top" wrapText="1"/>
    </xf>
    <xf numFmtId="0" fontId="22" fillId="0" borderId="27" xfId="6" applyNumberFormat="1" applyFont="1" applyFill="1" applyBorder="1" applyAlignment="1">
      <alignment vertical="top" wrapText="1" readingOrder="1"/>
    </xf>
    <xf numFmtId="0" fontId="19" fillId="0" borderId="27" xfId="6" applyNumberFormat="1" applyFont="1" applyFill="1" applyBorder="1" applyAlignment="1">
      <alignment vertical="top" wrapText="1"/>
    </xf>
    <xf numFmtId="0" fontId="12" fillId="0" borderId="0" xfId="6" applyNumberFormat="1" applyFont="1" applyFill="1" applyBorder="1" applyAlignment="1">
      <alignment wrapText="1" readingOrder="1"/>
    </xf>
    <xf numFmtId="0" fontId="19" fillId="0" borderId="0" xfId="7" applyFont="1" applyFill="1" applyBorder="1"/>
    <xf numFmtId="0" fontId="20" fillId="8" borderId="22" xfId="6" applyNumberFormat="1" applyFont="1" applyFill="1" applyBorder="1" applyAlignment="1">
      <alignment vertical="center" wrapText="1" readingOrder="1"/>
    </xf>
    <xf numFmtId="0" fontId="21" fillId="0" borderId="22" xfId="6" applyNumberFormat="1" applyFont="1" applyFill="1" applyBorder="1" applyAlignment="1">
      <alignment vertical="top" wrapText="1" readingOrder="1"/>
    </xf>
    <xf numFmtId="0" fontId="19" fillId="0" borderId="24" xfId="6" applyNumberFormat="1" applyFont="1" applyFill="1" applyBorder="1" applyAlignment="1">
      <alignment vertical="top" wrapText="1"/>
    </xf>
    <xf numFmtId="0" fontId="17" fillId="0" borderId="22" xfId="6" applyNumberFormat="1" applyFont="1" applyFill="1" applyBorder="1" applyAlignment="1">
      <alignment vertical="center" wrapText="1" readingOrder="1"/>
    </xf>
    <xf numFmtId="0" fontId="15" fillId="0" borderId="23" xfId="6" applyNumberFormat="1" applyFont="1" applyFill="1" applyBorder="1" applyAlignment="1">
      <alignment vertical="top" wrapText="1"/>
    </xf>
    <xf numFmtId="0" fontId="17" fillId="0" borderId="25" xfId="6" applyNumberFormat="1" applyFont="1" applyFill="1" applyBorder="1" applyAlignment="1">
      <alignment horizontal="right" vertical="center" wrapText="1" readingOrder="1"/>
    </xf>
    <xf numFmtId="0" fontId="15" fillId="0" borderId="26" xfId="6" applyNumberFormat="1" applyFont="1" applyFill="1" applyBorder="1" applyAlignment="1">
      <alignment vertical="top" wrapText="1"/>
    </xf>
    <xf numFmtId="0" fontId="17" fillId="0" borderId="27" xfId="6" applyNumberFormat="1" applyFont="1" applyFill="1" applyBorder="1" applyAlignment="1">
      <alignment vertical="top" wrapText="1" readingOrder="1"/>
    </xf>
    <xf numFmtId="0" fontId="15" fillId="0" borderId="27" xfId="6" applyNumberFormat="1" applyFont="1" applyFill="1" applyBorder="1" applyAlignment="1">
      <alignment vertical="top" wrapText="1"/>
    </xf>
    <xf numFmtId="0" fontId="13" fillId="0" borderId="0" xfId="7" applyFont="1" applyFill="1" applyBorder="1"/>
    <xf numFmtId="0" fontId="14" fillId="8" borderId="22" xfId="6" applyNumberFormat="1" applyFont="1" applyFill="1" applyBorder="1" applyAlignment="1">
      <alignment vertical="center" wrapText="1" readingOrder="1"/>
    </xf>
    <xf numFmtId="0" fontId="16" fillId="0" borderId="22" xfId="6" applyNumberFormat="1" applyFont="1" applyFill="1" applyBorder="1" applyAlignment="1">
      <alignment vertical="top" wrapText="1" readingOrder="1"/>
    </xf>
    <xf numFmtId="0" fontId="15" fillId="0" borderId="24" xfId="6" applyNumberFormat="1" applyFont="1" applyFill="1" applyBorder="1" applyAlignment="1">
      <alignment vertical="top" wrapText="1"/>
    </xf>
    <xf numFmtId="0" fontId="34" fillId="0" borderId="22" xfId="6" applyNumberFormat="1" applyFont="1" applyFill="1" applyBorder="1" applyAlignment="1">
      <alignment vertical="center" wrapText="1" readingOrder="1"/>
    </xf>
    <xf numFmtId="0" fontId="32" fillId="0" borderId="23" xfId="6" applyNumberFormat="1" applyFont="1" applyFill="1" applyBorder="1" applyAlignment="1">
      <alignment vertical="top" wrapText="1"/>
    </xf>
    <xf numFmtId="0" fontId="34" fillId="0" borderId="25" xfId="6" applyNumberFormat="1" applyFont="1" applyFill="1" applyBorder="1" applyAlignment="1">
      <alignment horizontal="right" vertical="center" wrapText="1" readingOrder="1"/>
    </xf>
    <xf numFmtId="0" fontId="32" fillId="0" borderId="26" xfId="6" applyNumberFormat="1" applyFont="1" applyFill="1" applyBorder="1" applyAlignment="1">
      <alignment vertical="top" wrapText="1"/>
    </xf>
    <xf numFmtId="0" fontId="34" fillId="0" borderId="27" xfId="6" applyNumberFormat="1" applyFont="1" applyFill="1" applyBorder="1" applyAlignment="1">
      <alignment vertical="top" wrapText="1" readingOrder="1"/>
    </xf>
    <xf numFmtId="0" fontId="32" fillId="0" borderId="27" xfId="6" applyNumberFormat="1" applyFont="1" applyFill="1" applyBorder="1" applyAlignment="1">
      <alignment vertical="top" wrapText="1"/>
    </xf>
    <xf numFmtId="0" fontId="29" fillId="0" borderId="0" xfId="6" applyNumberFormat="1" applyFont="1" applyFill="1" applyBorder="1" applyAlignment="1">
      <alignment wrapText="1" readingOrder="1"/>
    </xf>
    <xf numFmtId="0" fontId="30" fillId="0" borderId="0" xfId="7" applyFont="1" applyFill="1" applyBorder="1"/>
    <xf numFmtId="0" fontId="31" fillId="8" borderId="22" xfId="6" applyNumberFormat="1" applyFont="1" applyFill="1" applyBorder="1" applyAlignment="1">
      <alignment vertical="center" wrapText="1" readingOrder="1"/>
    </xf>
    <xf numFmtId="0" fontId="33" fillId="0" borderId="22" xfId="6" applyNumberFormat="1" applyFont="1" applyFill="1" applyBorder="1" applyAlignment="1">
      <alignment vertical="top" wrapText="1" readingOrder="1"/>
    </xf>
    <xf numFmtId="0" fontId="32" fillId="0" borderId="24" xfId="6" applyNumberFormat="1" applyFont="1" applyFill="1" applyBorder="1" applyAlignment="1">
      <alignment vertical="top" wrapText="1"/>
    </xf>
    <xf numFmtId="0" fontId="17" fillId="0" borderId="26" xfId="6" applyNumberFormat="1" applyFont="1" applyFill="1" applyBorder="1" applyAlignment="1">
      <alignment horizontal="right" wrapText="1" readingOrder="1"/>
    </xf>
    <xf numFmtId="0" fontId="16" fillId="0" borderId="26" xfId="6" applyNumberFormat="1" applyFont="1" applyFill="1" applyBorder="1" applyAlignment="1">
      <alignment vertical="top" wrapText="1" readingOrder="1"/>
    </xf>
    <xf numFmtId="0" fontId="18" fillId="0" borderId="0" xfId="6" applyNumberFormat="1" applyFont="1" applyFill="1" applyBorder="1" applyAlignment="1">
      <alignment wrapText="1" readingOrder="1"/>
    </xf>
    <xf numFmtId="0" fontId="15" fillId="0" borderId="0" xfId="7" applyFont="1" applyFill="1" applyBorder="1"/>
  </cellXfs>
  <cellStyles count="11">
    <cellStyle name="Chybně" xfId="1" builtinId="27" customBuiltin="1"/>
    <cellStyle name="Neutrální" xfId="2" builtinId="28" customBuiltin="1"/>
    <cellStyle name="Normal" xfId="6"/>
    <cellStyle name="Normální" xfId="0" builtinId="0" customBuiltin="1"/>
    <cellStyle name="Normální 2" xfId="3"/>
    <cellStyle name="Normální 3" xfId="4"/>
    <cellStyle name="Normální 4" xfId="7"/>
    <cellStyle name="Normální 5" xfId="9"/>
    <cellStyle name="Správně" xfId="5" builtinId="26" customBuiltin="1"/>
    <cellStyle name="Vysvětlující text" xfId="8" builtinId="53"/>
    <cellStyle name="Vysvětlující text 2" xfId="10"/>
  </cellStyles>
  <dxfs count="36">
    <dxf>
      <fill>
        <patternFill patternType="solid">
          <fgColor rgb="FFFABF8F"/>
          <bgColor rgb="FF000000"/>
        </patternFill>
      </fill>
    </dxf>
    <dxf>
      <fill>
        <patternFill patternType="solid">
          <fgColor rgb="FF83BF8E"/>
          <bgColor rgb="FF000000"/>
        </patternFill>
      </fill>
    </dxf>
    <dxf>
      <fill>
        <patternFill patternType="solid">
          <fgColor rgb="FFA6A6A6"/>
          <bgColor rgb="FF000000"/>
        </patternFill>
      </fill>
    </dxf>
    <dxf>
      <fill>
        <patternFill>
          <bgColor rgb="FF7FFF9F"/>
        </patternFill>
      </fill>
    </dxf>
    <dxf>
      <fill>
        <patternFill>
          <bgColor rgb="FFFF7FDF"/>
        </patternFill>
      </fill>
    </dxf>
    <dxf>
      <fill>
        <patternFill>
          <bgColor rgb="FFFF9F7F"/>
        </patternFill>
      </fill>
    </dxf>
    <dxf>
      <fill>
        <patternFill>
          <bgColor rgb="FFFFDF7F"/>
        </patternFill>
      </fill>
    </dxf>
    <dxf>
      <fill>
        <patternFill>
          <bgColor rgb="FF7FFFDF"/>
        </patternFill>
      </fill>
    </dxf>
    <dxf>
      <fill>
        <patternFill>
          <bgColor rgb="FF9F7FFF"/>
        </patternFill>
      </fill>
    </dxf>
    <dxf>
      <fill>
        <patternFill>
          <bgColor rgb="FF7FBFFF"/>
        </patternFill>
      </fill>
    </dxf>
    <dxf>
      <fill>
        <patternFill>
          <bgColor rgb="FF808080"/>
        </patternFill>
      </fill>
    </dxf>
    <dxf>
      <fill>
        <patternFill>
          <bgColor rgb="FFFFFF7F"/>
        </patternFill>
      </fill>
    </dxf>
    <dxf>
      <fill>
        <patternFill>
          <bgColor rgb="FF6699CC"/>
        </patternFill>
      </fill>
    </dxf>
    <dxf>
      <fill>
        <patternFill>
          <bgColor rgb="FF99724C"/>
        </patternFill>
      </fill>
    </dxf>
    <dxf>
      <fill>
        <patternFill>
          <bgColor rgb="FF7FFF9F"/>
        </patternFill>
      </fill>
    </dxf>
    <dxf>
      <fill>
        <patternFill>
          <bgColor rgb="FFFF7FDF"/>
        </patternFill>
      </fill>
    </dxf>
    <dxf>
      <fill>
        <patternFill>
          <bgColor rgb="FFFF9F7F"/>
        </patternFill>
      </fill>
    </dxf>
    <dxf>
      <fill>
        <patternFill>
          <bgColor rgb="FFFFDF7F"/>
        </patternFill>
      </fill>
    </dxf>
    <dxf>
      <fill>
        <patternFill>
          <bgColor rgb="FF7FFFDF"/>
        </patternFill>
      </fill>
    </dxf>
    <dxf>
      <fill>
        <patternFill>
          <bgColor rgb="FF9F7FFF"/>
        </patternFill>
      </fill>
    </dxf>
    <dxf>
      <fill>
        <patternFill>
          <bgColor rgb="FF7FBFFF"/>
        </patternFill>
      </fill>
    </dxf>
    <dxf>
      <fill>
        <patternFill>
          <bgColor rgb="FF808080"/>
        </patternFill>
      </fill>
    </dxf>
    <dxf>
      <fill>
        <patternFill>
          <bgColor rgb="FFFFFF7F"/>
        </patternFill>
      </fill>
    </dxf>
    <dxf>
      <fill>
        <patternFill>
          <bgColor rgb="FF6699CC"/>
        </patternFill>
      </fill>
    </dxf>
    <dxf>
      <fill>
        <patternFill>
          <bgColor rgb="FF99724C"/>
        </patternFill>
      </fill>
    </dxf>
    <dxf>
      <fill>
        <patternFill>
          <bgColor rgb="FF7FFF9F"/>
        </patternFill>
      </fill>
    </dxf>
    <dxf>
      <fill>
        <patternFill>
          <bgColor rgb="FFFF7FDF"/>
        </patternFill>
      </fill>
    </dxf>
    <dxf>
      <fill>
        <patternFill>
          <bgColor rgb="FFFF9F7F"/>
        </patternFill>
      </fill>
    </dxf>
    <dxf>
      <fill>
        <patternFill>
          <bgColor rgb="FFFFDF7F"/>
        </patternFill>
      </fill>
    </dxf>
    <dxf>
      <fill>
        <patternFill>
          <bgColor rgb="FF7FFFDF"/>
        </patternFill>
      </fill>
    </dxf>
    <dxf>
      <fill>
        <patternFill>
          <bgColor rgb="FF9F7FFF"/>
        </patternFill>
      </fill>
    </dxf>
    <dxf>
      <fill>
        <patternFill>
          <bgColor rgb="FF7FBFFF"/>
        </patternFill>
      </fill>
    </dxf>
    <dxf>
      <fill>
        <patternFill>
          <bgColor rgb="FF808080"/>
        </patternFill>
      </fill>
    </dxf>
    <dxf>
      <fill>
        <patternFill>
          <bgColor rgb="FFFFFF7F"/>
        </patternFill>
      </fill>
    </dxf>
    <dxf>
      <fill>
        <patternFill>
          <bgColor rgb="FF6699CC"/>
        </patternFill>
      </fill>
    </dxf>
    <dxf>
      <fill>
        <patternFill>
          <bgColor rgb="FF99724C"/>
        </patternFill>
      </fill>
    </dxf>
  </dxfs>
  <tableStyles count="0" defaultTableStyle="TableStyleMedium9" defaultPivotStyle="PivotStyleLight16"/>
  <colors>
    <mruColors>
      <color rgb="FFD5AE09"/>
      <color rgb="FFFF6699"/>
      <color rgb="FFFF33CC"/>
      <color rgb="FF5FEA58"/>
      <color rgb="FF83BF8E"/>
      <color rgb="FF73A74F"/>
      <color rgb="FF33CC33"/>
      <color rgb="FF676455"/>
      <color rgb="FF00BCB8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="130" zoomScaleNormal="130" zoomScaleSheetLayoutView="130" workbookViewId="0">
      <selection activeCell="G2" sqref="G1:G1048576"/>
    </sheetView>
  </sheetViews>
  <sheetFormatPr defaultColWidth="9.33203125" defaultRowHeight="11.25" x14ac:dyDescent="0.2"/>
  <cols>
    <col min="1" max="1" width="16.33203125" style="1" customWidth="1"/>
    <col min="2" max="2" width="10.1640625" style="1" customWidth="1"/>
    <col min="3" max="3" width="20.33203125" style="1" customWidth="1"/>
    <col min="4" max="4" width="11.6640625" style="1" customWidth="1"/>
    <col min="5" max="6" width="9.33203125" style="1" customWidth="1"/>
    <col min="7" max="12" width="9.33203125" style="1"/>
    <col min="13" max="13" width="11.6640625" style="1" bestFit="1" customWidth="1"/>
    <col min="14" max="16384" width="9.33203125" style="1"/>
  </cols>
  <sheetData>
    <row r="1" spans="1:13" ht="18" x14ac:dyDescent="0.25">
      <c r="B1" s="414" t="s">
        <v>77</v>
      </c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6"/>
    </row>
    <row r="3" spans="1:13" ht="18" x14ac:dyDescent="0.25">
      <c r="B3" s="417" t="s">
        <v>812</v>
      </c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</row>
    <row r="5" spans="1:13" ht="20.100000000000001" customHeight="1" x14ac:dyDescent="0.2">
      <c r="A5" s="308" t="s">
        <v>766</v>
      </c>
      <c r="B5" s="304"/>
      <c r="C5" s="304"/>
      <c r="D5" s="305" t="s">
        <v>770</v>
      </c>
      <c r="E5" s="305" t="s">
        <v>810</v>
      </c>
      <c r="F5" s="309" t="s">
        <v>769</v>
      </c>
      <c r="G5" s="309" t="s">
        <v>717</v>
      </c>
      <c r="H5" s="309" t="s">
        <v>718</v>
      </c>
      <c r="I5" s="309" t="s">
        <v>719</v>
      </c>
      <c r="J5" s="309" t="s">
        <v>720</v>
      </c>
      <c r="K5" s="309" t="s">
        <v>721</v>
      </c>
      <c r="L5" s="309" t="s">
        <v>722</v>
      </c>
      <c r="M5" s="306" t="s">
        <v>691</v>
      </c>
    </row>
    <row r="6" spans="1:13" ht="20.100000000000001" customHeight="1" x14ac:dyDescent="0.2">
      <c r="A6" s="393" t="s">
        <v>767</v>
      </c>
      <c r="B6" s="222">
        <v>11</v>
      </c>
      <c r="C6" s="395" t="s">
        <v>689</v>
      </c>
      <c r="D6" s="399">
        <v>0.31280000000000002</v>
      </c>
      <c r="E6" s="310">
        <f>SUM(D6*100)</f>
        <v>31.28</v>
      </c>
      <c r="F6" s="311" t="s">
        <v>772</v>
      </c>
      <c r="G6" s="311">
        <f>SUM('LEGENDA 1.NP'!D104)</f>
        <v>522.56000000000006</v>
      </c>
      <c r="H6" s="311">
        <f>SUM('LEGENDA 2.NP'!D92)</f>
        <v>877.70000000000016</v>
      </c>
      <c r="I6" s="387" t="s">
        <v>772</v>
      </c>
      <c r="J6" s="311">
        <f>SUM('LEGENDA 4.NP'!D57)</f>
        <v>225.61999999999998</v>
      </c>
      <c r="K6" s="387" t="s">
        <v>772</v>
      </c>
      <c r="L6" s="311">
        <f>SUM(F6:K6)</f>
        <v>1625.88</v>
      </c>
      <c r="M6" s="312" t="s">
        <v>334</v>
      </c>
    </row>
    <row r="7" spans="1:13" ht="20.100000000000001" customHeight="1" x14ac:dyDescent="0.2">
      <c r="A7" s="394" t="s">
        <v>768</v>
      </c>
      <c r="B7" s="398" t="s">
        <v>774</v>
      </c>
      <c r="C7" s="395" t="s">
        <v>753</v>
      </c>
      <c r="D7" s="399">
        <v>0.23680000000000001</v>
      </c>
      <c r="E7" s="310">
        <f>SUM(D7*100)</f>
        <v>23.68</v>
      </c>
      <c r="F7" s="310" t="s">
        <v>772</v>
      </c>
      <c r="G7" s="310">
        <f>SUM('LEGENDA 1.NP'!E104)</f>
        <v>973.15999999999985</v>
      </c>
      <c r="H7" s="310" t="s">
        <v>772</v>
      </c>
      <c r="I7" s="310">
        <f>SUM('LEGENDA 3.NP'!D94)</f>
        <v>258.14999999999998</v>
      </c>
      <c r="J7" s="310" t="s">
        <v>772</v>
      </c>
      <c r="K7" s="310" t="s">
        <v>772</v>
      </c>
      <c r="L7" s="311">
        <f t="shared" ref="L7:L13" si="0">SUM(F7:K7)</f>
        <v>1231.31</v>
      </c>
      <c r="M7" s="312">
        <v>1226.18</v>
      </c>
    </row>
    <row r="8" spans="1:13" ht="20.100000000000001" customHeight="1" x14ac:dyDescent="0.2">
      <c r="A8" s="394" t="s">
        <v>768</v>
      </c>
      <c r="B8" s="360" t="s">
        <v>782</v>
      </c>
      <c r="C8" s="395" t="s">
        <v>489</v>
      </c>
      <c r="D8" s="399">
        <v>5.5599999999999997E-2</v>
      </c>
      <c r="E8" s="310">
        <f t="shared" ref="E8:E13" si="1">SUM(D8*100)</f>
        <v>5.56</v>
      </c>
      <c r="F8" s="310" t="s">
        <v>772</v>
      </c>
      <c r="G8" s="310" t="s">
        <v>772</v>
      </c>
      <c r="H8" s="310" t="s">
        <v>772</v>
      </c>
      <c r="I8" s="310">
        <f>SUM('LEGENDA 3.NP'!E94)</f>
        <v>289.27999999999997</v>
      </c>
      <c r="J8" s="310" t="s">
        <v>772</v>
      </c>
      <c r="K8" s="310" t="s">
        <v>772</v>
      </c>
      <c r="L8" s="311">
        <f t="shared" si="0"/>
        <v>289.27999999999997</v>
      </c>
      <c r="M8" s="312">
        <v>220.59</v>
      </c>
    </row>
    <row r="9" spans="1:13" ht="20.100000000000001" customHeight="1" x14ac:dyDescent="0.2">
      <c r="A9" s="394" t="s">
        <v>768</v>
      </c>
      <c r="B9" s="337" t="s">
        <v>786</v>
      </c>
      <c r="C9" s="395" t="s">
        <v>402</v>
      </c>
      <c r="D9" s="399">
        <v>0.1318</v>
      </c>
      <c r="E9" s="310">
        <f t="shared" si="1"/>
        <v>13.18</v>
      </c>
      <c r="F9" s="310" t="s">
        <v>772</v>
      </c>
      <c r="G9" s="310" t="s">
        <v>772</v>
      </c>
      <c r="H9" s="310">
        <f>SUM('LEGENDA 2.NP'!E92)</f>
        <v>685.03000000000009</v>
      </c>
      <c r="I9" s="310" t="s">
        <v>772</v>
      </c>
      <c r="J9" s="310" t="s">
        <v>772</v>
      </c>
      <c r="K9" s="310" t="s">
        <v>772</v>
      </c>
      <c r="L9" s="311">
        <f t="shared" si="0"/>
        <v>685.03000000000009</v>
      </c>
      <c r="M9" s="312" t="s">
        <v>334</v>
      </c>
    </row>
    <row r="10" spans="1:13" ht="20.100000000000001" customHeight="1" x14ac:dyDescent="0.2">
      <c r="A10" s="394" t="s">
        <v>768</v>
      </c>
      <c r="B10" s="362" t="s">
        <v>783</v>
      </c>
      <c r="C10" s="395" t="s">
        <v>365</v>
      </c>
      <c r="D10" s="399">
        <v>0.108</v>
      </c>
      <c r="E10" s="310">
        <f t="shared" si="1"/>
        <v>10.8</v>
      </c>
      <c r="F10" s="310" t="s">
        <v>772</v>
      </c>
      <c r="G10" s="310" t="s">
        <v>772</v>
      </c>
      <c r="H10" s="310" t="s">
        <v>772</v>
      </c>
      <c r="I10" s="310">
        <f>SUM('LEGENDA 3.NP'!F94)</f>
        <v>537.63999999999987</v>
      </c>
      <c r="J10" s="310" t="s">
        <v>772</v>
      </c>
      <c r="K10" s="310" t="s">
        <v>772</v>
      </c>
      <c r="L10" s="311">
        <f t="shared" si="0"/>
        <v>537.63999999999987</v>
      </c>
      <c r="M10" s="312">
        <v>451.12</v>
      </c>
    </row>
    <row r="11" spans="1:13" ht="20.100000000000001" customHeight="1" x14ac:dyDescent="0.2">
      <c r="A11" s="394" t="s">
        <v>768</v>
      </c>
      <c r="B11" s="365" t="s">
        <v>784</v>
      </c>
      <c r="C11" s="395" t="s">
        <v>488</v>
      </c>
      <c r="D11" s="399">
        <v>5.0700000000000002E-2</v>
      </c>
      <c r="E11" s="310">
        <f t="shared" si="1"/>
        <v>5.07</v>
      </c>
      <c r="F11" s="310" t="s">
        <v>772</v>
      </c>
      <c r="G11" s="310" t="s">
        <v>772</v>
      </c>
      <c r="H11" s="310" t="s">
        <v>772</v>
      </c>
      <c r="I11" s="310">
        <f>SUM('LEGENDA 3.NP'!G94)</f>
        <v>263.64999999999998</v>
      </c>
      <c r="J11" s="310" t="s">
        <v>772</v>
      </c>
      <c r="K11" s="310" t="s">
        <v>772</v>
      </c>
      <c r="L11" s="311">
        <f t="shared" si="0"/>
        <v>263.64999999999998</v>
      </c>
      <c r="M11" s="312">
        <v>225.2</v>
      </c>
    </row>
    <row r="12" spans="1:13" ht="20.100000000000001" customHeight="1" x14ac:dyDescent="0.2">
      <c r="A12" s="394" t="s">
        <v>768</v>
      </c>
      <c r="B12" s="350" t="s">
        <v>785</v>
      </c>
      <c r="C12" s="395" t="s">
        <v>690</v>
      </c>
      <c r="D12" s="399">
        <v>4.8000000000000001E-2</v>
      </c>
      <c r="E12" s="310">
        <f t="shared" si="1"/>
        <v>4.8</v>
      </c>
      <c r="F12" s="310" t="s">
        <v>772</v>
      </c>
      <c r="G12" s="310" t="s">
        <v>772</v>
      </c>
      <c r="H12" s="310" t="s">
        <v>772</v>
      </c>
      <c r="I12" s="310">
        <f>SUM('LEGENDA 3.NP'!H94)</f>
        <v>273.41999999999996</v>
      </c>
      <c r="J12" s="310" t="s">
        <v>772</v>
      </c>
      <c r="K12" s="310" t="s">
        <v>772</v>
      </c>
      <c r="L12" s="311">
        <f t="shared" si="0"/>
        <v>273.41999999999996</v>
      </c>
      <c r="M12" s="312">
        <v>214</v>
      </c>
    </row>
    <row r="13" spans="1:13" ht="20.100000000000001" customHeight="1" x14ac:dyDescent="0.2">
      <c r="A13" s="394" t="s">
        <v>768</v>
      </c>
      <c r="B13" s="376" t="s">
        <v>797</v>
      </c>
      <c r="C13" s="396" t="s">
        <v>490</v>
      </c>
      <c r="D13" s="399">
        <v>5.6300000000000003E-2</v>
      </c>
      <c r="E13" s="310">
        <f t="shared" si="1"/>
        <v>5.63</v>
      </c>
      <c r="F13" s="310" t="s">
        <v>772</v>
      </c>
      <c r="G13" s="310" t="s">
        <v>772</v>
      </c>
      <c r="H13" s="310" t="s">
        <v>772</v>
      </c>
      <c r="I13" s="310" t="s">
        <v>772</v>
      </c>
      <c r="J13" s="310">
        <f>SUM('LEGENDA 4.NP'!E57)</f>
        <v>292.85000000000002</v>
      </c>
      <c r="K13" s="310" t="s">
        <v>772</v>
      </c>
      <c r="L13" s="311">
        <f t="shared" si="0"/>
        <v>292.85000000000002</v>
      </c>
      <c r="M13" s="312">
        <v>265</v>
      </c>
    </row>
    <row r="14" spans="1:13" ht="27" customHeight="1" x14ac:dyDescent="0.2">
      <c r="A14" s="394" t="s">
        <v>764</v>
      </c>
      <c r="B14" s="338" t="s">
        <v>764</v>
      </c>
      <c r="C14" s="395" t="s">
        <v>765</v>
      </c>
      <c r="D14" s="310"/>
      <c r="E14" s="310"/>
      <c r="F14" s="310" t="s">
        <v>772</v>
      </c>
      <c r="G14" s="310">
        <f>SUM('LEGENDA 1.NP'!F104)</f>
        <v>322.39999999999992</v>
      </c>
      <c r="H14" s="310">
        <f>SUM('LEGENDA 2.NP'!F92)</f>
        <v>350.62999999999994</v>
      </c>
      <c r="I14" s="310">
        <f>SUM('LEGENDA 3.NP'!I94)</f>
        <v>284.86</v>
      </c>
      <c r="J14" s="310">
        <f>SUM('LEGENDA 4.NP'!F57)</f>
        <v>253.24</v>
      </c>
      <c r="K14" s="310">
        <f>SUM('LEGENDA 5.NP'!D8)</f>
        <v>20.47</v>
      </c>
      <c r="L14" s="311">
        <f>SUM(F14:K14)</f>
        <v>1231.5999999999999</v>
      </c>
      <c r="M14" s="312"/>
    </row>
    <row r="15" spans="1:13" ht="20.100000000000001" customHeight="1" x14ac:dyDescent="0.2">
      <c r="A15" s="307"/>
      <c r="B15" s="397"/>
      <c r="C15" s="304"/>
      <c r="D15" s="400">
        <f>SUM(D6:D14)</f>
        <v>1</v>
      </c>
      <c r="E15" s="313">
        <v>100</v>
      </c>
      <c r="F15" s="313">
        <f t="shared" ref="F15" si="2">SUM(F6:F13)</f>
        <v>0</v>
      </c>
      <c r="G15" s="313">
        <f t="shared" ref="G15:L15" si="3">SUM(G6:G14)</f>
        <v>1818.1199999999997</v>
      </c>
      <c r="H15" s="313">
        <f t="shared" si="3"/>
        <v>1913.3600000000001</v>
      </c>
      <c r="I15" s="313">
        <f t="shared" si="3"/>
        <v>1907</v>
      </c>
      <c r="J15" s="313">
        <f t="shared" si="3"/>
        <v>771.71</v>
      </c>
      <c r="K15" s="313">
        <f t="shared" si="3"/>
        <v>20.47</v>
      </c>
      <c r="L15" s="314">
        <f t="shared" si="3"/>
        <v>6430.66</v>
      </c>
      <c r="M15" s="315">
        <f>SUM(M6:M13)</f>
        <v>2602.0899999999997</v>
      </c>
    </row>
    <row r="17" spans="1:11" ht="20.100000000000001" customHeight="1" x14ac:dyDescent="0.2">
      <c r="A17" s="418"/>
      <c r="B17" s="418"/>
      <c r="C17" s="418"/>
      <c r="D17" s="389"/>
      <c r="E17" s="390"/>
      <c r="F17" s="390"/>
      <c r="G17" s="390"/>
      <c r="H17" s="390"/>
    </row>
    <row r="18" spans="1:11" ht="20.100000000000001" customHeight="1" x14ac:dyDescent="0.2">
      <c r="A18" s="411" t="s">
        <v>807</v>
      </c>
      <c r="B18" s="412"/>
      <c r="C18" s="413"/>
      <c r="D18" s="391">
        <f>SUM(L7:L13)</f>
        <v>3573.18</v>
      </c>
      <c r="E18" s="392" t="s">
        <v>809</v>
      </c>
      <c r="F18" s="390"/>
      <c r="G18" s="390"/>
      <c r="H18" s="390"/>
      <c r="K18" s="388"/>
    </row>
    <row r="19" spans="1:11" ht="20.100000000000001" customHeight="1" x14ac:dyDescent="0.2">
      <c r="A19" s="411" t="s">
        <v>808</v>
      </c>
      <c r="B19" s="412"/>
      <c r="C19" s="413"/>
      <c r="D19" s="391">
        <f>SUM(L6)</f>
        <v>1625.88</v>
      </c>
      <c r="E19" s="392" t="s">
        <v>809</v>
      </c>
      <c r="F19" s="390"/>
      <c r="G19" s="390"/>
      <c r="H19" s="390"/>
    </row>
    <row r="20" spans="1:11" ht="20.100000000000001" customHeight="1" x14ac:dyDescent="0.2">
      <c r="A20" s="411" t="s">
        <v>811</v>
      </c>
      <c r="B20" s="412"/>
      <c r="C20" s="413"/>
      <c r="D20" s="391">
        <f>SUM(D18:D19)</f>
        <v>5199.0599999999995</v>
      </c>
      <c r="E20" s="392" t="s">
        <v>809</v>
      </c>
      <c r="F20" s="389"/>
      <c r="G20" s="390"/>
      <c r="H20" s="390"/>
    </row>
    <row r="24" spans="1:11" x14ac:dyDescent="0.2">
      <c r="C24" s="401"/>
    </row>
  </sheetData>
  <sheetProtection password="C8D6" sheet="1" objects="1" scenarios="1" formatCells="0" formatColumns="0" formatRows="0" sort="0" autoFilter="0"/>
  <mergeCells count="6">
    <mergeCell ref="A20:C20"/>
    <mergeCell ref="B1:M1"/>
    <mergeCell ref="B3:M3"/>
    <mergeCell ref="A17:C17"/>
    <mergeCell ref="A18:C18"/>
    <mergeCell ref="A19:C19"/>
  </mergeCells>
  <conditionalFormatting sqref="B6">
    <cfRule type="cellIs" dxfId="35" priority="100" operator="equal">
      <formula>14</formula>
    </cfRule>
    <cfRule type="cellIs" dxfId="34" priority="101" operator="equal">
      <formula>13</formula>
    </cfRule>
    <cfRule type="cellIs" dxfId="33" priority="102" operator="equal">
      <formula>12</formula>
    </cfRule>
    <cfRule type="cellIs" dxfId="32" priority="103" operator="equal">
      <formula>11</formula>
    </cfRule>
    <cfRule type="cellIs" dxfId="31" priority="104" operator="equal">
      <formula>2</formula>
    </cfRule>
    <cfRule type="cellIs" dxfId="30" priority="105" operator="equal">
      <formula>3</formula>
    </cfRule>
    <cfRule type="cellIs" dxfId="29" priority="106" operator="equal">
      <formula>4</formula>
    </cfRule>
    <cfRule type="cellIs" dxfId="28" priority="107" operator="equal">
      <formula>5</formula>
    </cfRule>
    <cfRule type="cellIs" dxfId="27" priority="108" operator="equal">
      <formula>6</formula>
    </cfRule>
    <cfRule type="cellIs" dxfId="26" priority="109" operator="equal">
      <formula>7</formula>
    </cfRule>
    <cfRule type="cellIs" dxfId="25" priority="110" operator="equal">
      <formula>8</formula>
    </cfRule>
  </conditionalFormatting>
  <conditionalFormatting sqref="B8:B14">
    <cfRule type="cellIs" dxfId="24" priority="56" operator="equal">
      <formula>14</formula>
    </cfRule>
    <cfRule type="cellIs" dxfId="23" priority="57" operator="equal">
      <formula>13</formula>
    </cfRule>
    <cfRule type="cellIs" dxfId="22" priority="58" operator="equal">
      <formula>12</formula>
    </cfRule>
    <cfRule type="cellIs" dxfId="21" priority="59" operator="equal">
      <formula>11</formula>
    </cfRule>
    <cfRule type="cellIs" dxfId="20" priority="60" operator="equal">
      <formula>2</formula>
    </cfRule>
    <cfRule type="cellIs" dxfId="19" priority="61" operator="equal">
      <formula>3</formula>
    </cfRule>
    <cfRule type="cellIs" dxfId="18" priority="62" operator="equal">
      <formula>4</formula>
    </cfRule>
    <cfRule type="cellIs" dxfId="17" priority="63" operator="equal">
      <formula>5</formula>
    </cfRule>
    <cfRule type="cellIs" dxfId="16" priority="64" operator="equal">
      <formula>6</formula>
    </cfRule>
    <cfRule type="cellIs" dxfId="15" priority="65" operator="equal">
      <formula>7</formula>
    </cfRule>
    <cfRule type="cellIs" dxfId="14" priority="66" operator="equal">
      <formula>8</formula>
    </cfRule>
  </conditionalFormatting>
  <pageMargins left="0.7" right="0.7" top="0.78740157499999996" bottom="0.78740157499999996" header="0.3" footer="0.3"/>
  <pageSetup paperSize="9" scale="7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M21"/>
  <sheetViews>
    <sheetView showGridLines="0" topLeftCell="A2" workbookViewId="0">
      <selection activeCell="J16" sqref="J16"/>
    </sheetView>
  </sheetViews>
  <sheetFormatPr defaultColWidth="9.33203125" defaultRowHeight="15" x14ac:dyDescent="0.25"/>
  <cols>
    <col min="1" max="1" width="0.33203125" style="74" customWidth="1"/>
    <col min="2" max="2" width="7.5" style="74" customWidth="1"/>
    <col min="3" max="3" width="29.5" style="74" customWidth="1"/>
    <col min="4" max="5" width="9.1640625" style="74" customWidth="1"/>
    <col min="6" max="6" width="20.5" style="74" customWidth="1"/>
    <col min="7" max="7" width="8.83203125" style="74" customWidth="1"/>
    <col min="8" max="8" width="11.5" style="74" customWidth="1"/>
    <col min="9" max="9" width="20.5" style="74" customWidth="1"/>
    <col min="10" max="10" width="12.83203125" style="74" customWidth="1"/>
    <col min="11" max="11" width="13" style="74" customWidth="1"/>
    <col min="12" max="13" width="12.83203125" style="74" customWidth="1"/>
    <col min="14" max="16384" width="9.33203125" style="74"/>
  </cols>
  <sheetData>
    <row r="1" spans="1:13" ht="20.100000000000001" customHeight="1" x14ac:dyDescent="0.25">
      <c r="A1" s="451" t="s">
        <v>343</v>
      </c>
      <c r="B1" s="452"/>
      <c r="C1" s="452"/>
      <c r="D1" s="452"/>
      <c r="E1" s="452"/>
      <c r="F1" s="452"/>
      <c r="G1" s="452"/>
    </row>
    <row r="2" spans="1:13" ht="1.7" customHeight="1" x14ac:dyDescent="0.25"/>
    <row r="3" spans="1:13" x14ac:dyDescent="0.25">
      <c r="B3" s="75" t="s">
        <v>68</v>
      </c>
      <c r="C3" s="76" t="s">
        <v>258</v>
      </c>
      <c r="D3" s="75" t="s">
        <v>344</v>
      </c>
      <c r="E3" s="75" t="s">
        <v>345</v>
      </c>
      <c r="F3" s="76" t="s">
        <v>69</v>
      </c>
      <c r="G3" s="453" t="s">
        <v>346</v>
      </c>
      <c r="H3" s="446"/>
      <c r="I3" s="76" t="s">
        <v>71</v>
      </c>
      <c r="J3" s="76" t="s">
        <v>347</v>
      </c>
      <c r="K3" s="76" t="s">
        <v>83</v>
      </c>
      <c r="L3" s="76" t="s">
        <v>333</v>
      </c>
      <c r="M3" s="76" t="s">
        <v>348</v>
      </c>
    </row>
    <row r="4" spans="1:13" ht="18" customHeight="1" x14ac:dyDescent="0.25">
      <c r="B4" s="454" t="s">
        <v>365</v>
      </c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46"/>
    </row>
    <row r="5" spans="1:13" x14ac:dyDescent="0.25">
      <c r="B5" s="77" t="s">
        <v>158</v>
      </c>
      <c r="C5" s="78" t="s">
        <v>262</v>
      </c>
      <c r="D5" s="79">
        <v>44.573585571935503</v>
      </c>
      <c r="E5" s="79">
        <v>3.94</v>
      </c>
      <c r="F5" s="78" t="s">
        <v>351</v>
      </c>
      <c r="G5" s="445" t="s">
        <v>352</v>
      </c>
      <c r="H5" s="446"/>
      <c r="I5" s="78" t="s">
        <v>353</v>
      </c>
      <c r="J5" s="78" t="s">
        <v>366</v>
      </c>
      <c r="K5" s="78" t="s">
        <v>352</v>
      </c>
      <c r="L5" s="78" t="s">
        <v>352</v>
      </c>
      <c r="M5" s="78" t="s">
        <v>352</v>
      </c>
    </row>
    <row r="6" spans="1:13" x14ac:dyDescent="0.25">
      <c r="B6" s="77" t="s">
        <v>215</v>
      </c>
      <c r="C6" s="78" t="s">
        <v>367</v>
      </c>
      <c r="D6" s="79">
        <v>8.9289751670812603</v>
      </c>
      <c r="E6" s="79">
        <v>3.93</v>
      </c>
      <c r="F6" s="78" t="s">
        <v>356</v>
      </c>
      <c r="G6" s="445" t="s">
        <v>352</v>
      </c>
      <c r="H6" s="446"/>
      <c r="I6" s="78" t="s">
        <v>352</v>
      </c>
      <c r="J6" s="78" t="s">
        <v>352</v>
      </c>
      <c r="K6" s="78" t="s">
        <v>352</v>
      </c>
      <c r="L6" s="78" t="s">
        <v>352</v>
      </c>
      <c r="M6" s="78" t="s">
        <v>352</v>
      </c>
    </row>
    <row r="7" spans="1:13" x14ac:dyDescent="0.25">
      <c r="B7" s="77" t="s">
        <v>368</v>
      </c>
      <c r="C7" s="78" t="s">
        <v>270</v>
      </c>
      <c r="D7" s="79">
        <v>8.7665822354882099</v>
      </c>
      <c r="E7" s="79">
        <v>3.93</v>
      </c>
      <c r="F7" s="78" t="s">
        <v>356</v>
      </c>
      <c r="G7" s="445" t="s">
        <v>357</v>
      </c>
      <c r="H7" s="446"/>
      <c r="I7" s="78" t="s">
        <v>352</v>
      </c>
      <c r="J7" s="78" t="s">
        <v>352</v>
      </c>
      <c r="K7" s="78" t="s">
        <v>352</v>
      </c>
      <c r="L7" s="78" t="s">
        <v>352</v>
      </c>
      <c r="M7" s="78" t="s">
        <v>352</v>
      </c>
    </row>
    <row r="8" spans="1:13" x14ac:dyDescent="0.25">
      <c r="B8" s="77" t="s">
        <v>159</v>
      </c>
      <c r="C8" s="73" t="s">
        <v>369</v>
      </c>
      <c r="D8" s="79">
        <v>41.438512050827597</v>
      </c>
      <c r="E8" s="79">
        <v>3.92</v>
      </c>
      <c r="F8" s="78" t="s">
        <v>351</v>
      </c>
      <c r="G8" s="445" t="s">
        <v>370</v>
      </c>
      <c r="H8" s="446"/>
      <c r="I8" s="78" t="s">
        <v>353</v>
      </c>
      <c r="J8" s="78" t="s">
        <v>371</v>
      </c>
      <c r="K8" s="78" t="s">
        <v>352</v>
      </c>
      <c r="L8" s="78" t="s">
        <v>352</v>
      </c>
      <c r="M8" s="78" t="s">
        <v>352</v>
      </c>
    </row>
    <row r="9" spans="1:13" x14ac:dyDescent="0.25">
      <c r="B9" s="77" t="s">
        <v>160</v>
      </c>
      <c r="C9" s="73" t="s">
        <v>372</v>
      </c>
      <c r="D9" s="79">
        <v>20.320634745058602</v>
      </c>
      <c r="E9" s="79">
        <v>3.95</v>
      </c>
      <c r="F9" s="78" t="s">
        <v>264</v>
      </c>
      <c r="G9" s="445" t="s">
        <v>352</v>
      </c>
      <c r="H9" s="446"/>
      <c r="I9" s="78" t="s">
        <v>352</v>
      </c>
      <c r="J9" s="78" t="s">
        <v>359</v>
      </c>
      <c r="K9" s="78" t="s">
        <v>352</v>
      </c>
      <c r="L9" s="78" t="s">
        <v>352</v>
      </c>
      <c r="M9" s="78" t="s">
        <v>352</v>
      </c>
    </row>
    <row r="10" spans="1:13" x14ac:dyDescent="0.25">
      <c r="B10" s="77" t="s">
        <v>216</v>
      </c>
      <c r="C10" s="78" t="s">
        <v>372</v>
      </c>
      <c r="D10" s="79">
        <v>18.47302114783</v>
      </c>
      <c r="E10" s="79">
        <v>3.92</v>
      </c>
      <c r="F10" s="78" t="s">
        <v>264</v>
      </c>
      <c r="G10" s="445" t="s">
        <v>352</v>
      </c>
      <c r="H10" s="446"/>
      <c r="I10" s="78" t="s">
        <v>352</v>
      </c>
      <c r="J10" s="78" t="s">
        <v>359</v>
      </c>
      <c r="K10" s="78" t="s">
        <v>352</v>
      </c>
      <c r="L10" s="78" t="s">
        <v>352</v>
      </c>
      <c r="M10" s="78" t="s">
        <v>352</v>
      </c>
    </row>
    <row r="11" spans="1:13" x14ac:dyDescent="0.25">
      <c r="B11" s="77" t="s">
        <v>161</v>
      </c>
      <c r="C11" s="78" t="s">
        <v>372</v>
      </c>
      <c r="D11" s="79">
        <v>18.4207414709293</v>
      </c>
      <c r="E11" s="79">
        <v>3.92</v>
      </c>
      <c r="F11" s="78" t="s">
        <v>264</v>
      </c>
      <c r="G11" s="445" t="s">
        <v>352</v>
      </c>
      <c r="H11" s="446"/>
      <c r="I11" s="78" t="s">
        <v>352</v>
      </c>
      <c r="J11" s="78" t="s">
        <v>359</v>
      </c>
      <c r="K11" s="78" t="s">
        <v>352</v>
      </c>
      <c r="L11" s="78" t="s">
        <v>352</v>
      </c>
      <c r="M11" s="78" t="s">
        <v>352</v>
      </c>
    </row>
    <row r="12" spans="1:13" x14ac:dyDescent="0.25">
      <c r="B12" s="77" t="s">
        <v>162</v>
      </c>
      <c r="C12" s="73" t="s">
        <v>373</v>
      </c>
      <c r="D12" s="79">
        <v>18.274457576591701</v>
      </c>
      <c r="E12" s="79">
        <v>3.92</v>
      </c>
      <c r="F12" s="78" t="s">
        <v>264</v>
      </c>
      <c r="G12" s="445" t="s">
        <v>352</v>
      </c>
      <c r="H12" s="446"/>
      <c r="I12" s="78" t="s">
        <v>352</v>
      </c>
      <c r="J12" s="78" t="s">
        <v>358</v>
      </c>
      <c r="K12" s="78" t="s">
        <v>352</v>
      </c>
      <c r="L12" s="78" t="s">
        <v>352</v>
      </c>
      <c r="M12" s="78" t="s">
        <v>352</v>
      </c>
    </row>
    <row r="13" spans="1:13" x14ac:dyDescent="0.25">
      <c r="B13" s="77" t="s">
        <v>163</v>
      </c>
      <c r="C13" s="78" t="s">
        <v>373</v>
      </c>
      <c r="D13" s="79">
        <v>20.269494433886301</v>
      </c>
      <c r="E13" s="79">
        <v>2</v>
      </c>
      <c r="F13" s="78" t="s">
        <v>264</v>
      </c>
      <c r="G13" s="445" t="s">
        <v>352</v>
      </c>
      <c r="H13" s="446"/>
      <c r="I13" s="78" t="s">
        <v>352</v>
      </c>
      <c r="J13" s="78" t="s">
        <v>358</v>
      </c>
      <c r="K13" s="78" t="s">
        <v>352</v>
      </c>
      <c r="L13" s="78" t="s">
        <v>352</v>
      </c>
      <c r="M13" s="78" t="s">
        <v>352</v>
      </c>
    </row>
    <row r="14" spans="1:13" x14ac:dyDescent="0.25">
      <c r="B14" s="77" t="s">
        <v>164</v>
      </c>
      <c r="C14" s="78" t="s">
        <v>373</v>
      </c>
      <c r="D14" s="79">
        <v>20.740935221676299</v>
      </c>
      <c r="E14" s="79">
        <v>3.98</v>
      </c>
      <c r="F14" s="78" t="s">
        <v>264</v>
      </c>
      <c r="G14" s="445" t="s">
        <v>352</v>
      </c>
      <c r="H14" s="446"/>
      <c r="I14" s="78" t="s">
        <v>352</v>
      </c>
      <c r="J14" s="78" t="s">
        <v>358</v>
      </c>
      <c r="K14" s="78" t="s">
        <v>352</v>
      </c>
      <c r="L14" s="78" t="s">
        <v>352</v>
      </c>
      <c r="M14" s="78" t="s">
        <v>352</v>
      </c>
    </row>
    <row r="15" spans="1:13" x14ac:dyDescent="0.25">
      <c r="B15" s="77" t="s">
        <v>165</v>
      </c>
      <c r="C15" s="78" t="s">
        <v>259</v>
      </c>
      <c r="D15" s="79">
        <v>42.977227475816498</v>
      </c>
      <c r="E15" s="79">
        <v>3.95</v>
      </c>
      <c r="F15" s="78" t="s">
        <v>264</v>
      </c>
      <c r="G15" s="445" t="s">
        <v>352</v>
      </c>
      <c r="H15" s="446"/>
      <c r="I15" s="78" t="s">
        <v>352</v>
      </c>
      <c r="J15" s="78" t="s">
        <v>374</v>
      </c>
      <c r="K15" s="78" t="s">
        <v>352</v>
      </c>
      <c r="L15" s="78" t="s">
        <v>352</v>
      </c>
      <c r="M15" s="78" t="s">
        <v>352</v>
      </c>
    </row>
    <row r="16" spans="1:13" x14ac:dyDescent="0.25">
      <c r="B16" s="77" t="s">
        <v>182</v>
      </c>
      <c r="C16" s="78" t="s">
        <v>262</v>
      </c>
      <c r="D16" s="79">
        <v>80.535044459961398</v>
      </c>
      <c r="E16" s="79">
        <v>3.71</v>
      </c>
      <c r="F16" s="78" t="s">
        <v>351</v>
      </c>
      <c r="G16" s="445" t="s">
        <v>352</v>
      </c>
      <c r="H16" s="446"/>
      <c r="I16" s="78" t="s">
        <v>353</v>
      </c>
      <c r="J16" s="78" t="s">
        <v>354</v>
      </c>
      <c r="K16" s="78" t="s">
        <v>83</v>
      </c>
      <c r="L16" s="78" t="s">
        <v>352</v>
      </c>
      <c r="M16" s="78" t="s">
        <v>352</v>
      </c>
    </row>
    <row r="17" spans="2:13" x14ac:dyDescent="0.25">
      <c r="B17" s="77" t="s">
        <v>183</v>
      </c>
      <c r="C17" s="78" t="s">
        <v>262</v>
      </c>
      <c r="D17" s="79">
        <v>80.6323091287951</v>
      </c>
      <c r="E17" s="79">
        <v>3.71</v>
      </c>
      <c r="F17" s="78" t="s">
        <v>351</v>
      </c>
      <c r="G17" s="445" t="s">
        <v>352</v>
      </c>
      <c r="H17" s="446"/>
      <c r="I17" s="78" t="s">
        <v>353</v>
      </c>
      <c r="J17" s="78" t="s">
        <v>354</v>
      </c>
      <c r="K17" s="78" t="s">
        <v>83</v>
      </c>
      <c r="L17" s="78" t="s">
        <v>352</v>
      </c>
      <c r="M17" s="78" t="s">
        <v>352</v>
      </c>
    </row>
    <row r="18" spans="2:13" x14ac:dyDescent="0.25">
      <c r="B18" s="77" t="s">
        <v>184</v>
      </c>
      <c r="C18" s="78" t="s">
        <v>355</v>
      </c>
      <c r="D18" s="79">
        <v>15.477404464489799</v>
      </c>
      <c r="E18" s="79">
        <v>3.68</v>
      </c>
      <c r="F18" s="78" t="s">
        <v>356</v>
      </c>
      <c r="G18" s="445" t="s">
        <v>352</v>
      </c>
      <c r="H18" s="446"/>
      <c r="I18" s="78" t="s">
        <v>331</v>
      </c>
      <c r="J18" s="78" t="s">
        <v>352</v>
      </c>
      <c r="K18" s="78" t="s">
        <v>352</v>
      </c>
      <c r="L18" s="78" t="s">
        <v>352</v>
      </c>
      <c r="M18" s="78" t="s">
        <v>352</v>
      </c>
    </row>
    <row r="19" spans="2:13" x14ac:dyDescent="0.25">
      <c r="B19" s="77" t="s">
        <v>187</v>
      </c>
      <c r="C19" s="78" t="s">
        <v>355</v>
      </c>
      <c r="D19" s="79">
        <v>11.868868464908299</v>
      </c>
      <c r="E19" s="79">
        <v>3.7</v>
      </c>
      <c r="F19" s="78" t="s">
        <v>356</v>
      </c>
      <c r="G19" s="445" t="s">
        <v>352</v>
      </c>
      <c r="H19" s="446"/>
      <c r="I19" s="78" t="s">
        <v>331</v>
      </c>
      <c r="J19" s="78" t="s">
        <v>352</v>
      </c>
      <c r="K19" s="78" t="s">
        <v>352</v>
      </c>
      <c r="L19" s="78" t="s">
        <v>352</v>
      </c>
      <c r="M19" s="78" t="s">
        <v>352</v>
      </c>
    </row>
    <row r="20" spans="2:13" x14ac:dyDescent="0.25">
      <c r="B20" s="77" t="s">
        <v>375</v>
      </c>
      <c r="C20" s="78" t="s">
        <v>376</v>
      </c>
      <c r="D20" s="79">
        <v>8.1908917980789209</v>
      </c>
      <c r="E20" s="79">
        <v>3.7</v>
      </c>
      <c r="F20" s="78" t="s">
        <v>377</v>
      </c>
      <c r="G20" s="445" t="s">
        <v>352</v>
      </c>
      <c r="H20" s="446"/>
      <c r="I20" s="78" t="s">
        <v>331</v>
      </c>
      <c r="J20" s="78" t="s">
        <v>352</v>
      </c>
      <c r="K20" s="78" t="s">
        <v>352</v>
      </c>
      <c r="L20" s="78" t="s">
        <v>378</v>
      </c>
      <c r="M20" s="78" t="s">
        <v>352</v>
      </c>
    </row>
    <row r="21" spans="2:13" x14ac:dyDescent="0.25">
      <c r="B21" s="447" t="s">
        <v>379</v>
      </c>
      <c r="C21" s="448"/>
      <c r="D21" s="80">
        <v>459.88868541335501</v>
      </c>
      <c r="E21" s="81" t="s">
        <v>352</v>
      </c>
      <c r="F21" s="449" t="s">
        <v>352</v>
      </c>
      <c r="G21" s="448"/>
      <c r="H21" s="448"/>
      <c r="I21" s="448"/>
      <c r="J21" s="448"/>
      <c r="K21" s="448"/>
      <c r="L21" s="448"/>
      <c r="M21" s="450"/>
    </row>
  </sheetData>
  <mergeCells count="21">
    <mergeCell ref="G13:H13"/>
    <mergeCell ref="A1:G1"/>
    <mergeCell ref="G3:H3"/>
    <mergeCell ref="B4:M4"/>
    <mergeCell ref="G5:H5"/>
    <mergeCell ref="G6:H6"/>
    <mergeCell ref="G7:H7"/>
    <mergeCell ref="G8:H8"/>
    <mergeCell ref="G9:H9"/>
    <mergeCell ref="G10:H10"/>
    <mergeCell ref="G11:H11"/>
    <mergeCell ref="G12:H12"/>
    <mergeCell ref="G20:H20"/>
    <mergeCell ref="B21:C21"/>
    <mergeCell ref="F21:M21"/>
    <mergeCell ref="G14:H14"/>
    <mergeCell ref="G15:H15"/>
    <mergeCell ref="G16:H16"/>
    <mergeCell ref="G17:H17"/>
    <mergeCell ref="G18:H18"/>
    <mergeCell ref="G19:H19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M8"/>
  <sheetViews>
    <sheetView showGridLines="0" workbookViewId="0">
      <selection activeCell="C23" sqref="C23"/>
    </sheetView>
  </sheetViews>
  <sheetFormatPr defaultColWidth="9.33203125" defaultRowHeight="15" x14ac:dyDescent="0.25"/>
  <cols>
    <col min="1" max="1" width="0.33203125" style="30" customWidth="1"/>
    <col min="2" max="2" width="7.5" style="30" customWidth="1"/>
    <col min="3" max="3" width="29.5" style="30" customWidth="1"/>
    <col min="4" max="5" width="9.1640625" style="30" customWidth="1"/>
    <col min="6" max="6" width="20.5" style="30" customWidth="1"/>
    <col min="7" max="7" width="8.83203125" style="30" customWidth="1"/>
    <col min="8" max="8" width="11.5" style="30" customWidth="1"/>
    <col min="9" max="9" width="20.5" style="30" customWidth="1"/>
    <col min="10" max="10" width="12.83203125" style="30" customWidth="1"/>
    <col min="11" max="11" width="13" style="30" customWidth="1"/>
    <col min="12" max="13" width="12.83203125" style="30" customWidth="1"/>
    <col min="14" max="16384" width="9.33203125" style="30"/>
  </cols>
  <sheetData>
    <row r="1" spans="1:13" ht="20.100000000000001" customHeight="1" x14ac:dyDescent="0.25">
      <c r="A1" s="430" t="s">
        <v>343</v>
      </c>
      <c r="B1" s="441"/>
      <c r="C1" s="441"/>
      <c r="D1" s="441"/>
      <c r="E1" s="441"/>
      <c r="F1" s="441"/>
      <c r="G1" s="441"/>
    </row>
    <row r="2" spans="1:13" ht="1.7" customHeight="1" x14ac:dyDescent="0.25"/>
    <row r="3" spans="1:13" x14ac:dyDescent="0.25">
      <c r="B3" s="31" t="s">
        <v>68</v>
      </c>
      <c r="C3" s="32" t="s">
        <v>258</v>
      </c>
      <c r="D3" s="31" t="s">
        <v>344</v>
      </c>
      <c r="E3" s="31" t="s">
        <v>345</v>
      </c>
      <c r="F3" s="32" t="s">
        <v>69</v>
      </c>
      <c r="G3" s="442" t="s">
        <v>346</v>
      </c>
      <c r="H3" s="436"/>
      <c r="I3" s="32" t="s">
        <v>71</v>
      </c>
      <c r="J3" s="32" t="s">
        <v>347</v>
      </c>
      <c r="K3" s="32" t="s">
        <v>83</v>
      </c>
      <c r="L3" s="32" t="s">
        <v>333</v>
      </c>
      <c r="M3" s="32" t="s">
        <v>348</v>
      </c>
    </row>
    <row r="4" spans="1:13" ht="18" customHeight="1" x14ac:dyDescent="0.25">
      <c r="B4" s="443" t="s">
        <v>380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36"/>
    </row>
    <row r="5" spans="1:13" x14ac:dyDescent="0.25">
      <c r="B5" s="33" t="s">
        <v>176</v>
      </c>
      <c r="C5" s="34" t="s">
        <v>262</v>
      </c>
      <c r="D5" s="35">
        <v>56.696973592149099</v>
      </c>
      <c r="E5" s="35">
        <v>3.97</v>
      </c>
      <c r="F5" s="34" t="s">
        <v>351</v>
      </c>
      <c r="G5" s="435" t="s">
        <v>352</v>
      </c>
      <c r="H5" s="436"/>
      <c r="I5" s="34" t="s">
        <v>353</v>
      </c>
      <c r="J5" s="34" t="s">
        <v>366</v>
      </c>
      <c r="K5" s="34" t="s">
        <v>83</v>
      </c>
      <c r="L5" s="34" t="s">
        <v>352</v>
      </c>
      <c r="M5" s="34" t="s">
        <v>352</v>
      </c>
    </row>
    <row r="6" spans="1:13" x14ac:dyDescent="0.25">
      <c r="B6" s="33" t="s">
        <v>177</v>
      </c>
      <c r="C6" s="34" t="s">
        <v>262</v>
      </c>
      <c r="D6" s="35">
        <v>76.340878056117901</v>
      </c>
      <c r="E6" s="35">
        <v>3.94</v>
      </c>
      <c r="F6" s="34" t="s">
        <v>351</v>
      </c>
      <c r="G6" s="435" t="s">
        <v>352</v>
      </c>
      <c r="H6" s="436"/>
      <c r="I6" s="34" t="s">
        <v>353</v>
      </c>
      <c r="J6" s="34" t="s">
        <v>381</v>
      </c>
      <c r="K6" s="34" t="s">
        <v>83</v>
      </c>
      <c r="L6" s="34" t="s">
        <v>352</v>
      </c>
      <c r="M6" s="34" t="s">
        <v>352</v>
      </c>
    </row>
    <row r="7" spans="1:13" x14ac:dyDescent="0.25">
      <c r="B7" s="33" t="s">
        <v>178</v>
      </c>
      <c r="C7" s="34" t="s">
        <v>262</v>
      </c>
      <c r="D7" s="35">
        <v>65.239454171998503</v>
      </c>
      <c r="E7" s="35">
        <v>3.93</v>
      </c>
      <c r="F7" s="34" t="s">
        <v>351</v>
      </c>
      <c r="G7" s="435" t="s">
        <v>352</v>
      </c>
      <c r="H7" s="436"/>
      <c r="I7" s="34" t="s">
        <v>353</v>
      </c>
      <c r="J7" s="34" t="s">
        <v>382</v>
      </c>
      <c r="K7" s="34" t="s">
        <v>83</v>
      </c>
      <c r="L7" s="34" t="s">
        <v>352</v>
      </c>
      <c r="M7" s="34" t="s">
        <v>352</v>
      </c>
    </row>
    <row r="8" spans="1:13" x14ac:dyDescent="0.25">
      <c r="B8" s="437" t="s">
        <v>383</v>
      </c>
      <c r="C8" s="438"/>
      <c r="D8" s="36">
        <v>198.27730582026501</v>
      </c>
      <c r="E8" s="37" t="s">
        <v>352</v>
      </c>
      <c r="F8" s="439" t="s">
        <v>352</v>
      </c>
      <c r="G8" s="438"/>
      <c r="H8" s="438"/>
      <c r="I8" s="438"/>
      <c r="J8" s="438"/>
      <c r="K8" s="438"/>
      <c r="L8" s="438"/>
      <c r="M8" s="440"/>
    </row>
  </sheetData>
  <mergeCells count="8">
    <mergeCell ref="B8:C8"/>
    <mergeCell ref="F8:M8"/>
    <mergeCell ref="A1:G1"/>
    <mergeCell ref="G3:H3"/>
    <mergeCell ref="B4:M4"/>
    <mergeCell ref="G5:H5"/>
    <mergeCell ref="G6:H6"/>
    <mergeCell ref="G7:H7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M11"/>
  <sheetViews>
    <sheetView showGridLines="0" workbookViewId="0">
      <selection activeCell="C8" sqref="C8"/>
    </sheetView>
  </sheetViews>
  <sheetFormatPr defaultColWidth="9.33203125" defaultRowHeight="15" x14ac:dyDescent="0.25"/>
  <cols>
    <col min="1" max="1" width="0.33203125" style="30" customWidth="1"/>
    <col min="2" max="2" width="7.5" style="30" customWidth="1"/>
    <col min="3" max="3" width="29.5" style="30" customWidth="1"/>
    <col min="4" max="5" width="9.1640625" style="30" customWidth="1"/>
    <col min="6" max="6" width="20.5" style="30" customWidth="1"/>
    <col min="7" max="7" width="8.83203125" style="30" customWidth="1"/>
    <col min="8" max="8" width="11.5" style="30" customWidth="1"/>
    <col min="9" max="9" width="20.5" style="30" customWidth="1"/>
    <col min="10" max="10" width="12.83203125" style="30" customWidth="1"/>
    <col min="11" max="11" width="13" style="30" customWidth="1"/>
    <col min="12" max="13" width="12.83203125" style="30" customWidth="1"/>
    <col min="14" max="16384" width="9.33203125" style="30"/>
  </cols>
  <sheetData>
    <row r="1" spans="1:13" ht="20.100000000000001" customHeight="1" x14ac:dyDescent="0.25">
      <c r="A1" s="430" t="s">
        <v>343</v>
      </c>
      <c r="B1" s="441"/>
      <c r="C1" s="441"/>
      <c r="D1" s="441"/>
      <c r="E1" s="441"/>
      <c r="F1" s="441"/>
      <c r="G1" s="441"/>
    </row>
    <row r="2" spans="1:13" ht="1.7" customHeight="1" x14ac:dyDescent="0.25"/>
    <row r="3" spans="1:13" x14ac:dyDescent="0.25">
      <c r="B3" s="31" t="s">
        <v>68</v>
      </c>
      <c r="C3" s="32" t="s">
        <v>258</v>
      </c>
      <c r="D3" s="31" t="s">
        <v>344</v>
      </c>
      <c r="E3" s="31" t="s">
        <v>345</v>
      </c>
      <c r="F3" s="32" t="s">
        <v>69</v>
      </c>
      <c r="G3" s="442" t="s">
        <v>346</v>
      </c>
      <c r="H3" s="436"/>
      <c r="I3" s="32" t="s">
        <v>71</v>
      </c>
      <c r="J3" s="32" t="s">
        <v>347</v>
      </c>
      <c r="K3" s="32" t="s">
        <v>83</v>
      </c>
      <c r="L3" s="32" t="s">
        <v>333</v>
      </c>
      <c r="M3" s="32" t="s">
        <v>348</v>
      </c>
    </row>
    <row r="4" spans="1:13" ht="18" customHeight="1" x14ac:dyDescent="0.25">
      <c r="B4" s="443" t="s">
        <v>396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36"/>
    </row>
    <row r="5" spans="1:13" x14ac:dyDescent="0.25">
      <c r="B5" s="33" t="s">
        <v>166</v>
      </c>
      <c r="C5" s="34" t="s">
        <v>259</v>
      </c>
      <c r="D5" s="35">
        <v>20.3464816557116</v>
      </c>
      <c r="E5" s="35">
        <v>3.99</v>
      </c>
      <c r="F5" s="34" t="s">
        <v>264</v>
      </c>
      <c r="G5" s="435" t="s">
        <v>352</v>
      </c>
      <c r="H5" s="436"/>
      <c r="I5" s="34" t="s">
        <v>352</v>
      </c>
      <c r="J5" s="34" t="s">
        <v>358</v>
      </c>
      <c r="K5" s="34" t="s">
        <v>352</v>
      </c>
      <c r="L5" s="34" t="s">
        <v>352</v>
      </c>
      <c r="M5" s="34" t="s">
        <v>352</v>
      </c>
    </row>
    <row r="6" spans="1:13" x14ac:dyDescent="0.25">
      <c r="B6" s="33" t="s">
        <v>217</v>
      </c>
      <c r="C6" s="34" t="s">
        <v>259</v>
      </c>
      <c r="D6" s="35">
        <v>18.510497917791401</v>
      </c>
      <c r="E6" s="35">
        <v>3.97</v>
      </c>
      <c r="F6" s="34" t="s">
        <v>264</v>
      </c>
      <c r="G6" s="435" t="s">
        <v>352</v>
      </c>
      <c r="H6" s="436"/>
      <c r="I6" s="34" t="s">
        <v>352</v>
      </c>
      <c r="J6" s="34" t="s">
        <v>358</v>
      </c>
      <c r="K6" s="34" t="s">
        <v>352</v>
      </c>
      <c r="L6" s="34" t="s">
        <v>352</v>
      </c>
      <c r="M6" s="34" t="s">
        <v>352</v>
      </c>
    </row>
    <row r="7" spans="1:13" x14ac:dyDescent="0.25">
      <c r="B7" s="33" t="s">
        <v>167</v>
      </c>
      <c r="C7" s="34" t="s">
        <v>261</v>
      </c>
      <c r="D7" s="35">
        <v>18.363077116542801</v>
      </c>
      <c r="E7" s="35">
        <v>3.94</v>
      </c>
      <c r="F7" s="34" t="s">
        <v>264</v>
      </c>
      <c r="G7" s="435" t="s">
        <v>352</v>
      </c>
      <c r="H7" s="436"/>
      <c r="I7" s="34" t="s">
        <v>352</v>
      </c>
      <c r="J7" s="34"/>
      <c r="K7" s="34" t="s">
        <v>352</v>
      </c>
      <c r="L7" s="34" t="s">
        <v>352</v>
      </c>
      <c r="M7" s="34" t="s">
        <v>352</v>
      </c>
    </row>
    <row r="8" spans="1:13" x14ac:dyDescent="0.25">
      <c r="B8" s="33" t="s">
        <v>168</v>
      </c>
      <c r="C8" s="34" t="s">
        <v>397</v>
      </c>
      <c r="D8" s="35">
        <v>39.010401980795201</v>
      </c>
      <c r="E8" s="35">
        <v>3.97</v>
      </c>
      <c r="F8" s="34" t="s">
        <v>388</v>
      </c>
      <c r="G8" s="435" t="s">
        <v>370</v>
      </c>
      <c r="H8" s="436"/>
      <c r="I8" s="34" t="s">
        <v>353</v>
      </c>
      <c r="J8" s="34" t="s">
        <v>398</v>
      </c>
      <c r="K8" s="34" t="s">
        <v>83</v>
      </c>
      <c r="L8" s="34" t="s">
        <v>352</v>
      </c>
      <c r="M8" s="34" t="s">
        <v>352</v>
      </c>
    </row>
    <row r="9" spans="1:13" x14ac:dyDescent="0.25">
      <c r="B9" s="33" t="s">
        <v>170</v>
      </c>
      <c r="C9" s="34" t="s">
        <v>385</v>
      </c>
      <c r="D9" s="35">
        <v>64.2471749999998</v>
      </c>
      <c r="E9" s="35">
        <v>3.97</v>
      </c>
      <c r="F9" s="34" t="s">
        <v>377</v>
      </c>
      <c r="G9" s="435" t="s">
        <v>352</v>
      </c>
      <c r="H9" s="436"/>
      <c r="I9" s="34" t="s">
        <v>399</v>
      </c>
      <c r="J9" s="34" t="s">
        <v>366</v>
      </c>
      <c r="K9" s="34" t="s">
        <v>83</v>
      </c>
      <c r="L9" s="34" t="s">
        <v>352</v>
      </c>
      <c r="M9" s="34" t="s">
        <v>352</v>
      </c>
    </row>
    <row r="10" spans="1:13" x14ac:dyDescent="0.25">
      <c r="B10" s="33" t="s">
        <v>175</v>
      </c>
      <c r="C10" s="34" t="s">
        <v>386</v>
      </c>
      <c r="D10" s="35">
        <v>64.749549986542206</v>
      </c>
      <c r="E10" s="35">
        <v>3.97</v>
      </c>
      <c r="F10" s="34" t="s">
        <v>351</v>
      </c>
      <c r="G10" s="435" t="s">
        <v>352</v>
      </c>
      <c r="H10" s="436"/>
      <c r="I10" s="34" t="s">
        <v>353</v>
      </c>
      <c r="J10" s="34" t="s">
        <v>400</v>
      </c>
      <c r="K10" s="34" t="s">
        <v>83</v>
      </c>
      <c r="L10" s="34" t="s">
        <v>352</v>
      </c>
      <c r="M10" s="34" t="s">
        <v>352</v>
      </c>
    </row>
    <row r="11" spans="1:13" x14ac:dyDescent="0.25">
      <c r="B11" s="437" t="s">
        <v>401</v>
      </c>
      <c r="C11" s="438"/>
      <c r="D11" s="36">
        <v>225.22718365738299</v>
      </c>
      <c r="E11" s="37" t="s">
        <v>352</v>
      </c>
      <c r="F11" s="439" t="s">
        <v>352</v>
      </c>
      <c r="G11" s="438"/>
      <c r="H11" s="438"/>
      <c r="I11" s="438"/>
      <c r="J11" s="438"/>
      <c r="K11" s="438"/>
      <c r="L11" s="438"/>
      <c r="M11" s="440"/>
    </row>
  </sheetData>
  <mergeCells count="11">
    <mergeCell ref="G7:H7"/>
    <mergeCell ref="A1:G1"/>
    <mergeCell ref="G3:H3"/>
    <mergeCell ref="B4:M4"/>
    <mergeCell ref="G5:H5"/>
    <mergeCell ref="G6:H6"/>
    <mergeCell ref="G8:H8"/>
    <mergeCell ref="G9:H9"/>
    <mergeCell ref="G10:H10"/>
    <mergeCell ref="B11:C11"/>
    <mergeCell ref="F11:M11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M12"/>
  <sheetViews>
    <sheetView showGridLines="0" workbookViewId="0">
      <selection activeCell="C11" sqref="C11"/>
    </sheetView>
  </sheetViews>
  <sheetFormatPr defaultColWidth="9.33203125" defaultRowHeight="15" x14ac:dyDescent="0.25"/>
  <cols>
    <col min="1" max="1" width="0.33203125" style="30" customWidth="1"/>
    <col min="2" max="2" width="7.5" style="30" customWidth="1"/>
    <col min="3" max="3" width="29.5" style="30" customWidth="1"/>
    <col min="4" max="5" width="9.1640625" style="30" customWidth="1"/>
    <col min="6" max="6" width="20.5" style="30" customWidth="1"/>
    <col min="7" max="7" width="8.83203125" style="30" customWidth="1"/>
    <col min="8" max="8" width="11.5" style="30" customWidth="1"/>
    <col min="9" max="9" width="20.5" style="30" customWidth="1"/>
    <col min="10" max="10" width="12.83203125" style="30" customWidth="1"/>
    <col min="11" max="11" width="13" style="30" customWidth="1"/>
    <col min="12" max="13" width="12.83203125" style="30" customWidth="1"/>
    <col min="14" max="16384" width="9.33203125" style="30"/>
  </cols>
  <sheetData>
    <row r="1" spans="1:13" ht="20.100000000000001" customHeight="1" x14ac:dyDescent="0.25">
      <c r="A1" s="430" t="s">
        <v>343</v>
      </c>
      <c r="B1" s="441"/>
      <c r="C1" s="441"/>
      <c r="D1" s="441"/>
      <c r="E1" s="441"/>
      <c r="F1" s="441"/>
      <c r="G1" s="441"/>
    </row>
    <row r="2" spans="1:13" ht="1.7" customHeight="1" x14ac:dyDescent="0.25"/>
    <row r="3" spans="1:13" x14ac:dyDescent="0.25">
      <c r="B3" s="31" t="s">
        <v>68</v>
      </c>
      <c r="C3" s="32" t="s">
        <v>258</v>
      </c>
      <c r="D3" s="31" t="s">
        <v>344</v>
      </c>
      <c r="E3" s="31" t="s">
        <v>345</v>
      </c>
      <c r="F3" s="32" t="s">
        <v>69</v>
      </c>
      <c r="G3" s="442" t="s">
        <v>346</v>
      </c>
      <c r="H3" s="436"/>
      <c r="I3" s="32" t="s">
        <v>71</v>
      </c>
      <c r="J3" s="32" t="s">
        <v>347</v>
      </c>
      <c r="K3" s="32" t="s">
        <v>83</v>
      </c>
      <c r="L3" s="32" t="s">
        <v>333</v>
      </c>
      <c r="M3" s="32" t="s">
        <v>348</v>
      </c>
    </row>
    <row r="4" spans="1:13" ht="18" customHeight="1" x14ac:dyDescent="0.25">
      <c r="B4" s="443" t="s">
        <v>391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36"/>
    </row>
    <row r="5" spans="1:13" x14ac:dyDescent="0.25">
      <c r="B5" s="33" t="s">
        <v>194</v>
      </c>
      <c r="C5" s="34" t="s">
        <v>372</v>
      </c>
      <c r="D5" s="35">
        <v>66.251949999999795</v>
      </c>
      <c r="E5" s="35">
        <v>3.95</v>
      </c>
      <c r="F5" s="34" t="s">
        <v>264</v>
      </c>
      <c r="G5" s="435" t="s">
        <v>352</v>
      </c>
      <c r="H5" s="436"/>
      <c r="I5" s="34" t="s">
        <v>352</v>
      </c>
      <c r="J5" s="34" t="s">
        <v>392</v>
      </c>
      <c r="K5" s="34" t="s">
        <v>83</v>
      </c>
      <c r="L5" s="34" t="s">
        <v>352</v>
      </c>
      <c r="M5" s="34" t="s">
        <v>352</v>
      </c>
    </row>
    <row r="6" spans="1:13" x14ac:dyDescent="0.25">
      <c r="B6" s="33" t="s">
        <v>195</v>
      </c>
      <c r="C6" s="34" t="s">
        <v>259</v>
      </c>
      <c r="D6" s="35">
        <v>18.7086500000005</v>
      </c>
      <c r="E6" s="35">
        <v>3.97</v>
      </c>
      <c r="F6" s="34" t="s">
        <v>264</v>
      </c>
      <c r="G6" s="435" t="s">
        <v>352</v>
      </c>
      <c r="H6" s="436"/>
      <c r="I6" s="34" t="s">
        <v>352</v>
      </c>
      <c r="J6" s="34" t="s">
        <v>358</v>
      </c>
      <c r="K6" s="34" t="s">
        <v>352</v>
      </c>
      <c r="L6" s="34" t="s">
        <v>352</v>
      </c>
      <c r="M6" s="34" t="s">
        <v>352</v>
      </c>
    </row>
    <row r="7" spans="1:13" x14ac:dyDescent="0.25">
      <c r="B7" s="33" t="s">
        <v>196</v>
      </c>
      <c r="C7" s="34" t="s">
        <v>259</v>
      </c>
      <c r="D7" s="35">
        <v>16.866405158573802</v>
      </c>
      <c r="E7" s="35">
        <v>3.92</v>
      </c>
      <c r="F7" s="34" t="s">
        <v>264</v>
      </c>
      <c r="G7" s="435" t="s">
        <v>352</v>
      </c>
      <c r="H7" s="436"/>
      <c r="I7" s="34" t="s">
        <v>352</v>
      </c>
      <c r="J7" s="34" t="s">
        <v>358</v>
      </c>
      <c r="K7" s="34" t="s">
        <v>352</v>
      </c>
      <c r="L7" s="34" t="s">
        <v>352</v>
      </c>
      <c r="M7" s="34" t="s">
        <v>352</v>
      </c>
    </row>
    <row r="8" spans="1:13" x14ac:dyDescent="0.25">
      <c r="B8" s="33" t="s">
        <v>393</v>
      </c>
      <c r="C8" s="34" t="s">
        <v>373</v>
      </c>
      <c r="D8" s="35">
        <v>17.246479807300599</v>
      </c>
      <c r="E8" s="35">
        <v>3.92</v>
      </c>
      <c r="F8" s="34" t="s">
        <v>264</v>
      </c>
      <c r="G8" s="435" t="s">
        <v>352</v>
      </c>
      <c r="H8" s="436"/>
      <c r="I8" s="34" t="s">
        <v>352</v>
      </c>
      <c r="J8" s="34" t="s">
        <v>358</v>
      </c>
      <c r="K8" s="34" t="s">
        <v>352</v>
      </c>
      <c r="L8" s="34" t="s">
        <v>352</v>
      </c>
      <c r="M8" s="34" t="s">
        <v>352</v>
      </c>
    </row>
    <row r="9" spans="1:13" x14ac:dyDescent="0.25">
      <c r="B9" s="33" t="s">
        <v>197</v>
      </c>
      <c r="C9" s="34" t="s">
        <v>373</v>
      </c>
      <c r="D9" s="35">
        <v>16.942900000000201</v>
      </c>
      <c r="E9" s="35">
        <v>3.92</v>
      </c>
      <c r="F9" s="34" t="s">
        <v>264</v>
      </c>
      <c r="G9" s="435" t="s">
        <v>352</v>
      </c>
      <c r="H9" s="436"/>
      <c r="I9" s="34" t="s">
        <v>352</v>
      </c>
      <c r="J9" s="34" t="s">
        <v>358</v>
      </c>
      <c r="K9" s="34" t="s">
        <v>352</v>
      </c>
      <c r="L9" s="34" t="s">
        <v>352</v>
      </c>
      <c r="M9" s="34" t="s">
        <v>352</v>
      </c>
    </row>
    <row r="10" spans="1:13" x14ac:dyDescent="0.25">
      <c r="B10" s="33" t="s">
        <v>394</v>
      </c>
      <c r="C10" s="34" t="s">
        <v>259</v>
      </c>
      <c r="D10" s="35">
        <v>18.760649999999799</v>
      </c>
      <c r="E10" s="35">
        <v>3.92</v>
      </c>
      <c r="F10" s="34" t="s">
        <v>264</v>
      </c>
      <c r="G10" s="435" t="s">
        <v>352</v>
      </c>
      <c r="H10" s="436"/>
      <c r="I10" s="34" t="s">
        <v>352</v>
      </c>
      <c r="J10" s="34" t="s">
        <v>358</v>
      </c>
      <c r="K10" s="34" t="s">
        <v>352</v>
      </c>
      <c r="L10" s="34" t="s">
        <v>352</v>
      </c>
      <c r="M10" s="34" t="s">
        <v>352</v>
      </c>
    </row>
    <row r="11" spans="1:13" x14ac:dyDescent="0.25">
      <c r="B11" s="33" t="s">
        <v>198</v>
      </c>
      <c r="C11" s="34" t="s">
        <v>372</v>
      </c>
      <c r="D11" s="35">
        <v>65.814223660190095</v>
      </c>
      <c r="E11" s="35">
        <v>3.95</v>
      </c>
      <c r="F11" s="34" t="s">
        <v>264</v>
      </c>
      <c r="G11" s="435" t="s">
        <v>352</v>
      </c>
      <c r="H11" s="436"/>
      <c r="I11" s="34" t="s">
        <v>352</v>
      </c>
      <c r="J11" s="34" t="s">
        <v>392</v>
      </c>
      <c r="K11" s="34" t="s">
        <v>352</v>
      </c>
      <c r="L11" s="34" t="s">
        <v>352</v>
      </c>
      <c r="M11" s="34" t="s">
        <v>352</v>
      </c>
    </row>
    <row r="12" spans="1:13" x14ac:dyDescent="0.25">
      <c r="B12" s="437" t="s">
        <v>395</v>
      </c>
      <c r="C12" s="438"/>
      <c r="D12" s="36">
        <v>220.59125862606501</v>
      </c>
      <c r="E12" s="37" t="s">
        <v>352</v>
      </c>
      <c r="F12" s="439" t="s">
        <v>352</v>
      </c>
      <c r="G12" s="438"/>
      <c r="H12" s="438"/>
      <c r="I12" s="438"/>
      <c r="J12" s="438"/>
      <c r="K12" s="438"/>
      <c r="L12" s="438"/>
      <c r="M12" s="440"/>
    </row>
  </sheetData>
  <mergeCells count="12">
    <mergeCell ref="G7:H7"/>
    <mergeCell ref="A1:G1"/>
    <mergeCell ref="G3:H3"/>
    <mergeCell ref="B4:M4"/>
    <mergeCell ref="G5:H5"/>
    <mergeCell ref="G6:H6"/>
    <mergeCell ref="G8:H8"/>
    <mergeCell ref="G9:H9"/>
    <mergeCell ref="G10:H10"/>
    <mergeCell ref="G11:H11"/>
    <mergeCell ref="B12:C12"/>
    <mergeCell ref="F12:M12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8"/>
  <sheetViews>
    <sheetView showGridLines="0" workbookViewId="0">
      <selection activeCell="C37" sqref="C37"/>
    </sheetView>
  </sheetViews>
  <sheetFormatPr defaultColWidth="9.33203125" defaultRowHeight="15" x14ac:dyDescent="0.25"/>
  <cols>
    <col min="1" max="1" width="0.33203125" style="38" customWidth="1"/>
    <col min="2" max="2" width="7.5" style="38" customWidth="1"/>
    <col min="3" max="3" width="29.5" style="38" customWidth="1"/>
    <col min="4" max="5" width="9.1640625" style="38" customWidth="1"/>
    <col min="6" max="6" width="20.5" style="38" customWidth="1"/>
    <col min="7" max="7" width="8.83203125" style="38" customWidth="1"/>
    <col min="8" max="8" width="11.5" style="38" customWidth="1"/>
    <col min="9" max="9" width="20.5" style="38" customWidth="1"/>
    <col min="10" max="10" width="12.83203125" style="38" customWidth="1"/>
    <col min="11" max="11" width="13" style="38" customWidth="1"/>
    <col min="12" max="13" width="12.83203125" style="38" customWidth="1"/>
    <col min="14" max="16384" width="9.33203125" style="38"/>
  </cols>
  <sheetData>
    <row r="1" spans="1:13" ht="20.100000000000001" customHeight="1" x14ac:dyDescent="0.25">
      <c r="A1" s="458" t="s">
        <v>343</v>
      </c>
      <c r="B1" s="459"/>
      <c r="C1" s="459"/>
      <c r="D1" s="459"/>
      <c r="E1" s="459"/>
      <c r="F1" s="459"/>
      <c r="G1" s="459"/>
    </row>
    <row r="2" spans="1:13" ht="1.7" customHeight="1" x14ac:dyDescent="0.25"/>
    <row r="3" spans="1:13" x14ac:dyDescent="0.25">
      <c r="B3" s="31" t="s">
        <v>68</v>
      </c>
      <c r="C3" s="32" t="s">
        <v>258</v>
      </c>
      <c r="D3" s="31" t="s">
        <v>344</v>
      </c>
      <c r="E3" s="31" t="s">
        <v>345</v>
      </c>
      <c r="F3" s="32" t="s">
        <v>69</v>
      </c>
      <c r="G3" s="442" t="s">
        <v>346</v>
      </c>
      <c r="H3" s="436"/>
      <c r="I3" s="32" t="s">
        <v>71</v>
      </c>
      <c r="J3" s="32" t="s">
        <v>347</v>
      </c>
      <c r="K3" s="32" t="s">
        <v>83</v>
      </c>
      <c r="L3" s="32" t="s">
        <v>333</v>
      </c>
      <c r="M3" s="32" t="s">
        <v>348</v>
      </c>
    </row>
    <row r="4" spans="1:13" ht="18" customHeight="1" x14ac:dyDescent="0.25">
      <c r="B4" s="443" t="s">
        <v>384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36"/>
    </row>
    <row r="5" spans="1:13" x14ac:dyDescent="0.25">
      <c r="B5" s="33" t="s">
        <v>203</v>
      </c>
      <c r="C5" s="34" t="s">
        <v>259</v>
      </c>
      <c r="D5" s="35">
        <v>23.679999999999701</v>
      </c>
      <c r="E5" s="35">
        <v>3.97</v>
      </c>
      <c r="F5" s="34" t="s">
        <v>264</v>
      </c>
      <c r="G5" s="435" t="s">
        <v>352</v>
      </c>
      <c r="H5" s="436"/>
      <c r="I5" s="34" t="s">
        <v>352</v>
      </c>
      <c r="J5" s="34" t="s">
        <v>366</v>
      </c>
      <c r="K5" s="34" t="s">
        <v>352</v>
      </c>
      <c r="L5" s="34" t="s">
        <v>352</v>
      </c>
      <c r="M5" s="34" t="s">
        <v>352</v>
      </c>
    </row>
    <row r="6" spans="1:13" x14ac:dyDescent="0.25">
      <c r="B6" s="33" t="s">
        <v>204</v>
      </c>
      <c r="C6" s="34" t="s">
        <v>259</v>
      </c>
      <c r="D6" s="35">
        <v>18.6363872290218</v>
      </c>
      <c r="E6" s="35">
        <v>3.92</v>
      </c>
      <c r="F6" s="34" t="s">
        <v>264</v>
      </c>
      <c r="G6" s="435" t="s">
        <v>352</v>
      </c>
      <c r="H6" s="436"/>
      <c r="I6" s="34" t="s">
        <v>352</v>
      </c>
      <c r="J6" s="34" t="s">
        <v>366</v>
      </c>
      <c r="K6" s="34" t="s">
        <v>352</v>
      </c>
      <c r="L6" s="34" t="s">
        <v>352</v>
      </c>
      <c r="M6" s="34" t="s">
        <v>352</v>
      </c>
    </row>
    <row r="7" spans="1:13" x14ac:dyDescent="0.25">
      <c r="B7" s="33" t="s">
        <v>205</v>
      </c>
      <c r="C7" s="34" t="s">
        <v>259</v>
      </c>
      <c r="D7" s="35">
        <v>17.202138138328401</v>
      </c>
      <c r="E7" s="35">
        <v>3.97</v>
      </c>
      <c r="F7" s="34" t="s">
        <v>264</v>
      </c>
      <c r="G7" s="435" t="s">
        <v>352</v>
      </c>
      <c r="H7" s="436"/>
      <c r="I7" s="34" t="s">
        <v>352</v>
      </c>
      <c r="J7" s="34" t="s">
        <v>366</v>
      </c>
      <c r="K7" s="34" t="s">
        <v>352</v>
      </c>
      <c r="L7" s="34" t="s">
        <v>352</v>
      </c>
      <c r="M7" s="34" t="s">
        <v>352</v>
      </c>
    </row>
    <row r="8" spans="1:13" x14ac:dyDescent="0.25">
      <c r="B8" s="33" t="s">
        <v>220</v>
      </c>
      <c r="C8" s="34" t="s">
        <v>259</v>
      </c>
      <c r="D8" s="35">
        <v>16.883388877413701</v>
      </c>
      <c r="E8" s="35">
        <v>3.97</v>
      </c>
      <c r="F8" s="34" t="s">
        <v>264</v>
      </c>
      <c r="G8" s="435" t="s">
        <v>352</v>
      </c>
      <c r="H8" s="436"/>
      <c r="I8" s="34" t="s">
        <v>352</v>
      </c>
      <c r="J8" s="34" t="s">
        <v>366</v>
      </c>
      <c r="K8" s="34" t="s">
        <v>352</v>
      </c>
      <c r="L8" s="34" t="s">
        <v>352</v>
      </c>
      <c r="M8" s="34" t="s">
        <v>352</v>
      </c>
    </row>
    <row r="9" spans="1:13" x14ac:dyDescent="0.25">
      <c r="B9" s="33" t="s">
        <v>206</v>
      </c>
      <c r="C9" s="34" t="s">
        <v>259</v>
      </c>
      <c r="D9" s="35">
        <v>16.9466433435271</v>
      </c>
      <c r="E9" s="35">
        <v>3.98</v>
      </c>
      <c r="F9" s="34" t="s">
        <v>264</v>
      </c>
      <c r="G9" s="435" t="s">
        <v>352</v>
      </c>
      <c r="H9" s="436"/>
      <c r="I9" s="34" t="s">
        <v>352</v>
      </c>
      <c r="J9" s="34" t="s">
        <v>366</v>
      </c>
      <c r="K9" s="34" t="s">
        <v>352</v>
      </c>
      <c r="L9" s="34" t="s">
        <v>352</v>
      </c>
      <c r="M9" s="34" t="s">
        <v>352</v>
      </c>
    </row>
    <row r="10" spans="1:13" x14ac:dyDescent="0.25">
      <c r="B10" s="33" t="s">
        <v>207</v>
      </c>
      <c r="C10" s="34" t="s">
        <v>259</v>
      </c>
      <c r="D10" s="35">
        <v>16.672252065917402</v>
      </c>
      <c r="E10" s="35">
        <v>3.96</v>
      </c>
      <c r="F10" s="34" t="s">
        <v>264</v>
      </c>
      <c r="G10" s="435" t="s">
        <v>352</v>
      </c>
      <c r="H10" s="436"/>
      <c r="I10" s="34" t="s">
        <v>352</v>
      </c>
      <c r="J10" s="34" t="s">
        <v>366</v>
      </c>
      <c r="K10" s="34" t="s">
        <v>352</v>
      </c>
      <c r="L10" s="34" t="s">
        <v>352</v>
      </c>
      <c r="M10" s="34" t="s">
        <v>352</v>
      </c>
    </row>
    <row r="11" spans="1:13" x14ac:dyDescent="0.25">
      <c r="B11" s="33" t="s">
        <v>208</v>
      </c>
      <c r="C11" s="34" t="s">
        <v>385</v>
      </c>
      <c r="D11" s="35">
        <v>46.765770123118202</v>
      </c>
      <c r="E11" s="35">
        <v>3.93</v>
      </c>
      <c r="F11" s="34" t="s">
        <v>351</v>
      </c>
      <c r="G11" s="435" t="s">
        <v>352</v>
      </c>
      <c r="H11" s="436"/>
      <c r="I11" s="34" t="s">
        <v>353</v>
      </c>
      <c r="J11" s="34" t="s">
        <v>366</v>
      </c>
      <c r="K11" s="34" t="s">
        <v>352</v>
      </c>
      <c r="L11" s="34" t="s">
        <v>352</v>
      </c>
      <c r="M11" s="34" t="s">
        <v>352</v>
      </c>
    </row>
    <row r="12" spans="1:13" x14ac:dyDescent="0.25">
      <c r="B12" s="33" t="s">
        <v>209</v>
      </c>
      <c r="C12" s="34" t="s">
        <v>367</v>
      </c>
      <c r="D12" s="35">
        <v>8.8723597077115297</v>
      </c>
      <c r="E12" s="35">
        <v>3.93</v>
      </c>
      <c r="F12" s="34" t="s">
        <v>356</v>
      </c>
      <c r="G12" s="435" t="s">
        <v>352</v>
      </c>
      <c r="H12" s="436"/>
      <c r="I12" s="34" t="s">
        <v>352</v>
      </c>
      <c r="J12" s="34" t="s">
        <v>352</v>
      </c>
      <c r="K12" s="34" t="s">
        <v>352</v>
      </c>
      <c r="L12" s="34" t="s">
        <v>352</v>
      </c>
      <c r="M12" s="34" t="s">
        <v>352</v>
      </c>
    </row>
    <row r="13" spans="1:13" x14ac:dyDescent="0.25">
      <c r="B13" s="33" t="s">
        <v>221</v>
      </c>
      <c r="C13" s="34" t="s">
        <v>270</v>
      </c>
      <c r="D13" s="35">
        <v>9.1234597077117403</v>
      </c>
      <c r="E13" s="35">
        <v>3.93</v>
      </c>
      <c r="F13" s="34" t="s">
        <v>356</v>
      </c>
      <c r="G13" s="435" t="s">
        <v>352</v>
      </c>
      <c r="H13" s="436"/>
      <c r="I13" s="34" t="s">
        <v>352</v>
      </c>
      <c r="J13" s="34" t="s">
        <v>352</v>
      </c>
      <c r="K13" s="34" t="s">
        <v>352</v>
      </c>
      <c r="L13" s="34" t="s">
        <v>352</v>
      </c>
      <c r="M13" s="34" t="s">
        <v>352</v>
      </c>
    </row>
    <row r="14" spans="1:13" x14ac:dyDescent="0.25">
      <c r="B14" s="33" t="s">
        <v>210</v>
      </c>
      <c r="C14" s="34" t="s">
        <v>386</v>
      </c>
      <c r="D14" s="35">
        <v>38.612615892669602</v>
      </c>
      <c r="E14" s="35">
        <v>3.94</v>
      </c>
      <c r="F14" s="34" t="s">
        <v>351</v>
      </c>
      <c r="G14" s="435" t="s">
        <v>352</v>
      </c>
      <c r="H14" s="436"/>
      <c r="I14" s="34" t="s">
        <v>353</v>
      </c>
      <c r="J14" s="34" t="s">
        <v>387</v>
      </c>
      <c r="K14" s="34" t="s">
        <v>352</v>
      </c>
      <c r="L14" s="34" t="s">
        <v>352</v>
      </c>
      <c r="M14" s="34" t="s">
        <v>352</v>
      </c>
    </row>
    <row r="15" spans="1:13" x14ac:dyDescent="0.25">
      <c r="B15" s="33" t="s">
        <v>211</v>
      </c>
      <c r="C15" s="34" t="s">
        <v>261</v>
      </c>
      <c r="D15" s="35">
        <v>10.451706752341201</v>
      </c>
      <c r="E15" s="35">
        <v>3.54</v>
      </c>
      <c r="F15" s="34" t="s">
        <v>388</v>
      </c>
      <c r="G15" s="435" t="s">
        <v>352</v>
      </c>
      <c r="H15" s="436"/>
      <c r="I15" s="34" t="s">
        <v>352</v>
      </c>
      <c r="J15" s="34" t="s">
        <v>352</v>
      </c>
      <c r="K15" s="34" t="s">
        <v>352</v>
      </c>
      <c r="L15" s="34" t="s">
        <v>352</v>
      </c>
      <c r="M15" s="34" t="s">
        <v>352</v>
      </c>
    </row>
    <row r="16" spans="1:13" x14ac:dyDescent="0.25">
      <c r="B16" s="437" t="s">
        <v>389</v>
      </c>
      <c r="C16" s="438"/>
      <c r="D16" s="36">
        <v>223.84672183775999</v>
      </c>
      <c r="E16" s="37" t="s">
        <v>352</v>
      </c>
      <c r="F16" s="439" t="s">
        <v>352</v>
      </c>
      <c r="G16" s="438"/>
      <c r="H16" s="438"/>
      <c r="I16" s="438"/>
      <c r="J16" s="438"/>
      <c r="K16" s="438"/>
      <c r="L16" s="438"/>
      <c r="M16" s="440"/>
    </row>
    <row r="17" spans="2:13" x14ac:dyDescent="0.25">
      <c r="B17" s="456" t="s">
        <v>390</v>
      </c>
      <c r="C17" s="438"/>
      <c r="D17" s="39">
        <v>223.84672183775999</v>
      </c>
      <c r="E17" s="40" t="s">
        <v>352</v>
      </c>
      <c r="F17" s="41" t="s">
        <v>352</v>
      </c>
      <c r="G17" s="457" t="s">
        <v>352</v>
      </c>
      <c r="H17" s="438"/>
      <c r="I17" s="41" t="s">
        <v>352</v>
      </c>
      <c r="J17" s="41" t="s">
        <v>352</v>
      </c>
      <c r="K17" s="41" t="s">
        <v>352</v>
      </c>
      <c r="L17" s="41" t="s">
        <v>352</v>
      </c>
      <c r="M17" s="41" t="s">
        <v>352</v>
      </c>
    </row>
    <row r="18" spans="2:13" ht="0" hidden="1" customHeight="1" x14ac:dyDescent="0.25"/>
  </sheetData>
  <mergeCells count="18">
    <mergeCell ref="G13:H13"/>
    <mergeCell ref="A1:G1"/>
    <mergeCell ref="G3:H3"/>
    <mergeCell ref="B4:M4"/>
    <mergeCell ref="G5:H5"/>
    <mergeCell ref="G6:H6"/>
    <mergeCell ref="G7:H7"/>
    <mergeCell ref="G8:H8"/>
    <mergeCell ref="G9:H9"/>
    <mergeCell ref="G10:H10"/>
    <mergeCell ref="G11:H11"/>
    <mergeCell ref="G12:H12"/>
    <mergeCell ref="G14:H14"/>
    <mergeCell ref="G15:H15"/>
    <mergeCell ref="B16:C16"/>
    <mergeCell ref="F16:M16"/>
    <mergeCell ref="B17:C17"/>
    <mergeCell ref="G17:H17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23"/>
  <sheetViews>
    <sheetView showGridLines="0" workbookViewId="0">
      <selection activeCell="E21" sqref="E21"/>
    </sheetView>
  </sheetViews>
  <sheetFormatPr defaultColWidth="9.33203125" defaultRowHeight="15" x14ac:dyDescent="0.25"/>
  <cols>
    <col min="1" max="1" width="0.33203125" style="30" customWidth="1"/>
    <col min="2" max="2" width="7.5" style="30" customWidth="1"/>
    <col min="3" max="3" width="29.5" style="30" customWidth="1"/>
    <col min="4" max="5" width="9.1640625" style="30" customWidth="1"/>
    <col min="6" max="6" width="20.5" style="30" customWidth="1"/>
    <col min="7" max="7" width="8.83203125" style="30" customWidth="1"/>
    <col min="8" max="8" width="11.5" style="30" customWidth="1"/>
    <col min="9" max="9" width="20.5" style="30" customWidth="1"/>
    <col min="10" max="10" width="12.83203125" style="30" customWidth="1"/>
    <col min="11" max="11" width="13" style="30" customWidth="1"/>
    <col min="12" max="13" width="12.83203125" style="30" customWidth="1"/>
    <col min="14" max="16384" width="9.33203125" style="30"/>
  </cols>
  <sheetData>
    <row r="1" spans="1:13" ht="20.100000000000001" customHeight="1" x14ac:dyDescent="0.25">
      <c r="A1" s="430" t="s">
        <v>343</v>
      </c>
      <c r="B1" s="441"/>
      <c r="C1" s="441"/>
      <c r="D1" s="441"/>
      <c r="E1" s="441"/>
      <c r="F1" s="441"/>
      <c r="G1" s="441"/>
    </row>
    <row r="2" spans="1:13" ht="1.7" customHeight="1" x14ac:dyDescent="0.25"/>
    <row r="3" spans="1:13" x14ac:dyDescent="0.25">
      <c r="B3" s="31" t="s">
        <v>68</v>
      </c>
      <c r="C3" s="32" t="s">
        <v>258</v>
      </c>
      <c r="D3" s="31" t="s">
        <v>344</v>
      </c>
      <c r="E3" s="31" t="s">
        <v>345</v>
      </c>
      <c r="F3" s="32" t="s">
        <v>69</v>
      </c>
      <c r="G3" s="442" t="s">
        <v>346</v>
      </c>
      <c r="H3" s="436"/>
      <c r="I3" s="32" t="s">
        <v>71</v>
      </c>
      <c r="J3" s="32" t="s">
        <v>347</v>
      </c>
      <c r="K3" s="32" t="s">
        <v>83</v>
      </c>
      <c r="L3" s="32" t="s">
        <v>333</v>
      </c>
      <c r="M3" s="32" t="s">
        <v>348</v>
      </c>
    </row>
    <row r="4" spans="1:13" ht="18" customHeight="1" x14ac:dyDescent="0.25">
      <c r="B4" s="443" t="s">
        <v>402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36"/>
    </row>
    <row r="5" spans="1:13" x14ac:dyDescent="0.25">
      <c r="B5" s="33" t="s">
        <v>104</v>
      </c>
      <c r="C5" s="34" t="s">
        <v>403</v>
      </c>
      <c r="D5" s="35">
        <v>65.294099999998906</v>
      </c>
      <c r="E5" s="35">
        <v>4.0999999999999996</v>
      </c>
      <c r="F5" s="34" t="s">
        <v>377</v>
      </c>
      <c r="G5" s="435" t="s">
        <v>352</v>
      </c>
      <c r="H5" s="436"/>
      <c r="I5" s="34" t="s">
        <v>331</v>
      </c>
      <c r="J5" s="34" t="s">
        <v>392</v>
      </c>
      <c r="K5" s="34" t="s">
        <v>83</v>
      </c>
      <c r="L5" s="34" t="s">
        <v>352</v>
      </c>
      <c r="M5" s="34" t="s">
        <v>352</v>
      </c>
    </row>
    <row r="6" spans="1:13" x14ac:dyDescent="0.25">
      <c r="B6" s="33" t="s">
        <v>105</v>
      </c>
      <c r="C6" s="34" t="s">
        <v>404</v>
      </c>
      <c r="D6" s="35">
        <v>38.0568999999971</v>
      </c>
      <c r="E6" s="35">
        <v>3.6549999999999998</v>
      </c>
      <c r="F6" s="34" t="s">
        <v>264</v>
      </c>
      <c r="G6" s="435" t="s">
        <v>352</v>
      </c>
      <c r="H6" s="436"/>
      <c r="I6" s="34" t="s">
        <v>331</v>
      </c>
      <c r="J6" s="34" t="s">
        <v>405</v>
      </c>
      <c r="K6" s="34" t="s">
        <v>83</v>
      </c>
      <c r="L6" s="34" t="s">
        <v>352</v>
      </c>
      <c r="M6" s="34" t="s">
        <v>352</v>
      </c>
    </row>
    <row r="7" spans="1:13" x14ac:dyDescent="0.25">
      <c r="B7" s="33" t="s">
        <v>406</v>
      </c>
      <c r="C7" s="34" t="s">
        <v>407</v>
      </c>
      <c r="D7" s="35">
        <v>16.528239524519801</v>
      </c>
      <c r="E7" s="35">
        <v>3.6549999999999998</v>
      </c>
      <c r="F7" s="34" t="s">
        <v>264</v>
      </c>
      <c r="G7" s="435" t="s">
        <v>357</v>
      </c>
      <c r="H7" s="436"/>
      <c r="I7" s="34" t="s">
        <v>331</v>
      </c>
      <c r="J7" s="34" t="s">
        <v>358</v>
      </c>
      <c r="K7" s="34" t="s">
        <v>83</v>
      </c>
      <c r="L7" s="34" t="s">
        <v>352</v>
      </c>
      <c r="M7" s="34" t="s">
        <v>352</v>
      </c>
    </row>
    <row r="8" spans="1:13" x14ac:dyDescent="0.25">
      <c r="B8" s="33" t="s">
        <v>106</v>
      </c>
      <c r="C8" s="34" t="s">
        <v>259</v>
      </c>
      <c r="D8" s="35">
        <v>34.603061938173397</v>
      </c>
      <c r="E8" s="35">
        <v>3.6549999999999998</v>
      </c>
      <c r="F8" s="34" t="s">
        <v>264</v>
      </c>
      <c r="G8" s="435" t="s">
        <v>352</v>
      </c>
      <c r="H8" s="436"/>
      <c r="I8" s="34" t="s">
        <v>331</v>
      </c>
      <c r="J8" s="34" t="s">
        <v>405</v>
      </c>
      <c r="K8" s="34" t="s">
        <v>83</v>
      </c>
      <c r="L8" s="34" t="s">
        <v>352</v>
      </c>
      <c r="M8" s="34" t="s">
        <v>352</v>
      </c>
    </row>
    <row r="9" spans="1:13" x14ac:dyDescent="0.25">
      <c r="B9" s="33" t="s">
        <v>408</v>
      </c>
      <c r="C9" s="34" t="s">
        <v>409</v>
      </c>
      <c r="D9" s="35">
        <v>38.296999999997603</v>
      </c>
      <c r="E9" s="35">
        <v>3.6549999999999998</v>
      </c>
      <c r="F9" s="34" t="s">
        <v>264</v>
      </c>
      <c r="G9" s="435" t="s">
        <v>352</v>
      </c>
      <c r="H9" s="436"/>
      <c r="I9" s="34" t="s">
        <v>331</v>
      </c>
      <c r="J9" s="34" t="s">
        <v>405</v>
      </c>
      <c r="K9" s="34" t="s">
        <v>83</v>
      </c>
      <c r="L9" s="34" t="s">
        <v>352</v>
      </c>
      <c r="M9" s="34" t="s">
        <v>352</v>
      </c>
    </row>
    <row r="10" spans="1:13" x14ac:dyDescent="0.25">
      <c r="B10" s="33" t="s">
        <v>107</v>
      </c>
      <c r="C10" s="34" t="s">
        <v>410</v>
      </c>
      <c r="D10" s="35">
        <v>40.538233255366002</v>
      </c>
      <c r="E10" s="35">
        <v>4.12</v>
      </c>
      <c r="F10" s="34" t="s">
        <v>377</v>
      </c>
      <c r="G10" s="435" t="s">
        <v>352</v>
      </c>
      <c r="H10" s="436"/>
      <c r="I10" s="34" t="s">
        <v>353</v>
      </c>
      <c r="J10" s="34" t="s">
        <v>411</v>
      </c>
      <c r="K10" s="34" t="s">
        <v>83</v>
      </c>
      <c r="L10" s="34" t="s">
        <v>352</v>
      </c>
      <c r="M10" s="34" t="s">
        <v>352</v>
      </c>
    </row>
    <row r="11" spans="1:13" x14ac:dyDescent="0.25">
      <c r="B11" s="33" t="s">
        <v>108</v>
      </c>
      <c r="C11" s="34" t="s">
        <v>412</v>
      </c>
      <c r="D11" s="35">
        <v>23.149066744634101</v>
      </c>
      <c r="E11" s="35">
        <v>4.12</v>
      </c>
      <c r="F11" s="34" t="s">
        <v>388</v>
      </c>
      <c r="G11" s="435" t="s">
        <v>352</v>
      </c>
      <c r="H11" s="436"/>
      <c r="I11" s="34" t="s">
        <v>353</v>
      </c>
      <c r="J11" s="34" t="s">
        <v>413</v>
      </c>
      <c r="K11" s="34" t="s">
        <v>83</v>
      </c>
      <c r="L11" s="34" t="s">
        <v>352</v>
      </c>
      <c r="M11" s="34" t="s">
        <v>352</v>
      </c>
    </row>
    <row r="12" spans="1:13" x14ac:dyDescent="0.25">
      <c r="B12" s="33" t="s">
        <v>112</v>
      </c>
      <c r="C12" s="34" t="s">
        <v>267</v>
      </c>
      <c r="D12" s="35">
        <v>20.989075000079701</v>
      </c>
      <c r="E12" s="35">
        <v>3</v>
      </c>
      <c r="F12" s="34" t="s">
        <v>356</v>
      </c>
      <c r="G12" s="435" t="s">
        <v>352</v>
      </c>
      <c r="H12" s="436"/>
      <c r="I12" s="34" t="s">
        <v>331</v>
      </c>
      <c r="J12" s="34" t="s">
        <v>352</v>
      </c>
      <c r="K12" s="34" t="s">
        <v>83</v>
      </c>
      <c r="L12" s="34" t="s">
        <v>352</v>
      </c>
      <c r="M12" s="34" t="s">
        <v>352</v>
      </c>
    </row>
    <row r="13" spans="1:13" x14ac:dyDescent="0.25">
      <c r="B13" s="33" t="s">
        <v>114</v>
      </c>
      <c r="C13" s="34" t="s">
        <v>414</v>
      </c>
      <c r="D13" s="35">
        <v>164.030656249998</v>
      </c>
      <c r="E13" s="35">
        <v>3.65</v>
      </c>
      <c r="F13" s="34" t="s">
        <v>351</v>
      </c>
      <c r="G13" s="435" t="s">
        <v>370</v>
      </c>
      <c r="H13" s="436"/>
      <c r="I13" s="34" t="s">
        <v>353</v>
      </c>
      <c r="J13" s="34" t="s">
        <v>415</v>
      </c>
      <c r="K13" s="34" t="s">
        <v>83</v>
      </c>
      <c r="L13" s="34" t="s">
        <v>352</v>
      </c>
      <c r="M13" s="34" t="s">
        <v>352</v>
      </c>
    </row>
    <row r="14" spans="1:13" x14ac:dyDescent="0.25">
      <c r="B14" s="33" t="s">
        <v>118</v>
      </c>
      <c r="C14" s="34" t="s">
        <v>416</v>
      </c>
      <c r="D14" s="35">
        <v>13.8489</v>
      </c>
      <c r="E14" s="35">
        <v>3.83</v>
      </c>
      <c r="F14" s="34" t="s">
        <v>356</v>
      </c>
      <c r="G14" s="435" t="s">
        <v>352</v>
      </c>
      <c r="H14" s="436"/>
      <c r="I14" s="34" t="s">
        <v>331</v>
      </c>
      <c r="J14" s="34" t="s">
        <v>352</v>
      </c>
      <c r="K14" s="34" t="s">
        <v>352</v>
      </c>
      <c r="L14" s="34" t="s">
        <v>352</v>
      </c>
      <c r="M14" s="34" t="s">
        <v>352</v>
      </c>
    </row>
    <row r="15" spans="1:13" x14ac:dyDescent="0.25">
      <c r="B15" s="33" t="s">
        <v>119</v>
      </c>
      <c r="C15" s="34" t="s">
        <v>266</v>
      </c>
      <c r="D15" s="35">
        <v>21.159933333415701</v>
      </c>
      <c r="E15" s="35">
        <v>3</v>
      </c>
      <c r="F15" s="34" t="s">
        <v>356</v>
      </c>
      <c r="G15" s="435" t="s">
        <v>357</v>
      </c>
      <c r="H15" s="436"/>
      <c r="I15" s="34" t="s">
        <v>331</v>
      </c>
      <c r="J15" s="34" t="s">
        <v>352</v>
      </c>
      <c r="K15" s="34" t="s">
        <v>83</v>
      </c>
      <c r="L15" s="34" t="s">
        <v>352</v>
      </c>
      <c r="M15" s="34" t="s">
        <v>352</v>
      </c>
    </row>
    <row r="16" spans="1:13" x14ac:dyDescent="0.25">
      <c r="B16" s="33" t="s">
        <v>122</v>
      </c>
      <c r="C16" s="34" t="s">
        <v>416</v>
      </c>
      <c r="D16" s="35">
        <v>13.846149999999</v>
      </c>
      <c r="E16" s="35">
        <v>3.83</v>
      </c>
      <c r="F16" s="34" t="s">
        <v>356</v>
      </c>
      <c r="G16" s="435" t="s">
        <v>352</v>
      </c>
      <c r="H16" s="436"/>
      <c r="I16" s="34" t="s">
        <v>331</v>
      </c>
      <c r="J16" s="34" t="s">
        <v>352</v>
      </c>
      <c r="K16" s="34" t="s">
        <v>352</v>
      </c>
      <c r="L16" s="34" t="s">
        <v>352</v>
      </c>
      <c r="M16" s="34" t="s">
        <v>352</v>
      </c>
    </row>
    <row r="17" spans="2:13" x14ac:dyDescent="0.25">
      <c r="B17" s="33" t="s">
        <v>123</v>
      </c>
      <c r="C17" s="34" t="s">
        <v>265</v>
      </c>
      <c r="D17" s="35">
        <v>62.408860239935997</v>
      </c>
      <c r="E17" s="35">
        <v>4.0999999999999996</v>
      </c>
      <c r="F17" s="34" t="s">
        <v>356</v>
      </c>
      <c r="G17" s="435" t="s">
        <v>352</v>
      </c>
      <c r="H17" s="436"/>
      <c r="I17" s="34" t="s">
        <v>352</v>
      </c>
      <c r="J17" s="34" t="s">
        <v>352</v>
      </c>
      <c r="K17" s="34" t="s">
        <v>352</v>
      </c>
      <c r="L17" s="34" t="s">
        <v>352</v>
      </c>
      <c r="M17" s="34" t="s">
        <v>352</v>
      </c>
    </row>
    <row r="18" spans="2:13" x14ac:dyDescent="0.25">
      <c r="B18" s="33" t="s">
        <v>126</v>
      </c>
      <c r="C18" s="34" t="s">
        <v>417</v>
      </c>
      <c r="D18" s="35">
        <v>65.324822072364299</v>
      </c>
      <c r="E18" s="35">
        <v>4.13</v>
      </c>
      <c r="F18" s="34" t="s">
        <v>388</v>
      </c>
      <c r="G18" s="435" t="s">
        <v>352</v>
      </c>
      <c r="H18" s="436"/>
      <c r="I18" s="34" t="s">
        <v>331</v>
      </c>
      <c r="J18" s="34" t="s">
        <v>352</v>
      </c>
      <c r="K18" s="34" t="s">
        <v>83</v>
      </c>
      <c r="L18" s="34" t="s">
        <v>333</v>
      </c>
      <c r="M18" s="34" t="s">
        <v>352</v>
      </c>
    </row>
    <row r="19" spans="2:13" x14ac:dyDescent="0.25">
      <c r="B19" s="33" t="s">
        <v>128</v>
      </c>
      <c r="C19" s="34" t="s">
        <v>418</v>
      </c>
      <c r="D19" s="35">
        <v>56.735474999998999</v>
      </c>
      <c r="E19" s="35">
        <v>4.0999999999999996</v>
      </c>
      <c r="F19" s="34" t="s">
        <v>264</v>
      </c>
      <c r="G19" s="435" t="s">
        <v>352</v>
      </c>
      <c r="H19" s="436"/>
      <c r="I19" s="34" t="s">
        <v>353</v>
      </c>
      <c r="J19" s="34" t="s">
        <v>419</v>
      </c>
      <c r="K19" s="34" t="s">
        <v>352</v>
      </c>
      <c r="L19" s="34" t="s">
        <v>352</v>
      </c>
      <c r="M19" s="34" t="s">
        <v>352</v>
      </c>
    </row>
    <row r="20" spans="2:13" x14ac:dyDescent="0.25">
      <c r="B20" s="33" t="s">
        <v>132</v>
      </c>
      <c r="C20" s="34" t="s">
        <v>372</v>
      </c>
      <c r="D20" s="35">
        <v>36.015225000000001</v>
      </c>
      <c r="E20" s="35">
        <v>4.0999999999999996</v>
      </c>
      <c r="F20" s="34" t="s">
        <v>264</v>
      </c>
      <c r="G20" s="435" t="s">
        <v>352</v>
      </c>
      <c r="H20" s="436"/>
      <c r="I20" s="34" t="s">
        <v>352</v>
      </c>
      <c r="J20" s="34" t="s">
        <v>420</v>
      </c>
      <c r="K20" s="34" t="s">
        <v>352</v>
      </c>
      <c r="L20" s="34" t="s">
        <v>352</v>
      </c>
      <c r="M20" s="34" t="s">
        <v>352</v>
      </c>
    </row>
    <row r="21" spans="2:13" x14ac:dyDescent="0.25">
      <c r="B21" s="33" t="s">
        <v>421</v>
      </c>
      <c r="C21" s="34" t="s">
        <v>422</v>
      </c>
      <c r="D21" s="35">
        <v>16.373100000000001</v>
      </c>
      <c r="E21" s="35">
        <v>4.0999999999999996</v>
      </c>
      <c r="F21" s="34" t="s">
        <v>264</v>
      </c>
      <c r="G21" s="435" t="s">
        <v>352</v>
      </c>
      <c r="H21" s="436"/>
      <c r="I21" s="34" t="s">
        <v>353</v>
      </c>
      <c r="J21" s="34" t="s">
        <v>358</v>
      </c>
      <c r="K21" s="34" t="s">
        <v>83</v>
      </c>
      <c r="L21" s="34" t="s">
        <v>352</v>
      </c>
      <c r="M21" s="34" t="s">
        <v>352</v>
      </c>
    </row>
    <row r="22" spans="2:13" x14ac:dyDescent="0.25">
      <c r="B22" s="33" t="s">
        <v>423</v>
      </c>
      <c r="C22" s="34" t="s">
        <v>424</v>
      </c>
      <c r="D22" s="35">
        <v>21.413100000000401</v>
      </c>
      <c r="E22" s="35">
        <v>4.0999999999999996</v>
      </c>
      <c r="F22" s="34" t="s">
        <v>264</v>
      </c>
      <c r="G22" s="435" t="s">
        <v>352</v>
      </c>
      <c r="H22" s="436"/>
      <c r="I22" s="34" t="s">
        <v>353</v>
      </c>
      <c r="J22" s="34" t="s">
        <v>413</v>
      </c>
      <c r="K22" s="34" t="s">
        <v>83</v>
      </c>
      <c r="L22" s="34" t="s">
        <v>352</v>
      </c>
      <c r="M22" s="34" t="s">
        <v>352</v>
      </c>
    </row>
    <row r="23" spans="2:13" x14ac:dyDescent="0.25">
      <c r="B23" s="437" t="s">
        <v>425</v>
      </c>
      <c r="C23" s="438"/>
      <c r="D23" s="36">
        <v>748.61189835847904</v>
      </c>
      <c r="E23" s="37" t="s">
        <v>352</v>
      </c>
      <c r="F23" s="439" t="s">
        <v>352</v>
      </c>
      <c r="G23" s="438"/>
      <c r="H23" s="438"/>
      <c r="I23" s="438"/>
      <c r="J23" s="438"/>
      <c r="K23" s="438"/>
      <c r="L23" s="438"/>
      <c r="M23" s="440"/>
    </row>
  </sheetData>
  <mergeCells count="23">
    <mergeCell ref="G7:H7"/>
    <mergeCell ref="A1:G1"/>
    <mergeCell ref="G3:H3"/>
    <mergeCell ref="B4:M4"/>
    <mergeCell ref="G5:H5"/>
    <mergeCell ref="G6:H6"/>
    <mergeCell ref="G19:H19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B23:C23"/>
    <mergeCell ref="F23:M23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18"/>
  <sheetViews>
    <sheetView showGridLines="0" workbookViewId="0">
      <selection activeCell="C23" sqref="C23"/>
    </sheetView>
  </sheetViews>
  <sheetFormatPr defaultColWidth="9.33203125" defaultRowHeight="15" x14ac:dyDescent="0.25"/>
  <cols>
    <col min="1" max="1" width="0.33203125" style="30" customWidth="1"/>
    <col min="2" max="2" width="7.5" style="30" customWidth="1"/>
    <col min="3" max="3" width="29.5" style="30" customWidth="1"/>
    <col min="4" max="5" width="9.1640625" style="30" customWidth="1"/>
    <col min="6" max="6" width="20.5" style="30" customWidth="1"/>
    <col min="7" max="7" width="8.83203125" style="30" customWidth="1"/>
    <col min="8" max="8" width="11.5" style="30" customWidth="1"/>
    <col min="9" max="9" width="20.5" style="30" customWidth="1"/>
    <col min="10" max="10" width="12.83203125" style="30" customWidth="1"/>
    <col min="11" max="11" width="13" style="30" customWidth="1"/>
    <col min="12" max="13" width="12.83203125" style="30" customWidth="1"/>
    <col min="14" max="16384" width="9.33203125" style="30"/>
  </cols>
  <sheetData>
    <row r="1" spans="1:13" ht="20.100000000000001" customHeight="1" x14ac:dyDescent="0.25">
      <c r="A1" s="430" t="s">
        <v>343</v>
      </c>
      <c r="B1" s="441"/>
      <c r="C1" s="441"/>
      <c r="D1" s="441"/>
      <c r="E1" s="441"/>
      <c r="F1" s="441"/>
      <c r="G1" s="441"/>
    </row>
    <row r="2" spans="1:13" ht="1.7" customHeight="1" x14ac:dyDescent="0.25"/>
    <row r="3" spans="1:13" x14ac:dyDescent="0.25">
      <c r="B3" s="31" t="s">
        <v>68</v>
      </c>
      <c r="C3" s="32" t="s">
        <v>258</v>
      </c>
      <c r="D3" s="31" t="s">
        <v>344</v>
      </c>
      <c r="E3" s="31" t="s">
        <v>345</v>
      </c>
      <c r="F3" s="32" t="s">
        <v>69</v>
      </c>
      <c r="G3" s="442" t="s">
        <v>346</v>
      </c>
      <c r="H3" s="436"/>
      <c r="I3" s="32" t="s">
        <v>71</v>
      </c>
      <c r="J3" s="32" t="s">
        <v>347</v>
      </c>
      <c r="K3" s="32" t="s">
        <v>83</v>
      </c>
      <c r="L3" s="32" t="s">
        <v>333</v>
      </c>
      <c r="M3" s="32" t="s">
        <v>348</v>
      </c>
    </row>
    <row r="4" spans="1:13" ht="18" customHeight="1" x14ac:dyDescent="0.25">
      <c r="B4" s="443" t="s">
        <v>426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36"/>
    </row>
    <row r="5" spans="1:13" x14ac:dyDescent="0.25">
      <c r="B5" s="33" t="s">
        <v>104</v>
      </c>
      <c r="C5" s="34" t="s">
        <v>427</v>
      </c>
      <c r="D5" s="35">
        <v>65.294177527990996</v>
      </c>
      <c r="E5" s="35">
        <v>4.0999999999999996</v>
      </c>
      <c r="F5" s="34" t="s">
        <v>377</v>
      </c>
      <c r="G5" s="435" t="s">
        <v>352</v>
      </c>
      <c r="H5" s="436"/>
      <c r="I5" s="34" t="s">
        <v>353</v>
      </c>
      <c r="J5" s="34" t="s">
        <v>419</v>
      </c>
      <c r="K5" s="34" t="s">
        <v>83</v>
      </c>
      <c r="L5" s="34" t="s">
        <v>352</v>
      </c>
      <c r="M5" s="34" t="s">
        <v>352</v>
      </c>
    </row>
    <row r="6" spans="1:13" x14ac:dyDescent="0.25">
      <c r="B6" s="33" t="s">
        <v>406</v>
      </c>
      <c r="C6" s="34" t="s">
        <v>259</v>
      </c>
      <c r="D6" s="35">
        <v>18.8410999999982</v>
      </c>
      <c r="E6" s="35">
        <v>4.16</v>
      </c>
      <c r="F6" s="34" t="s">
        <v>264</v>
      </c>
      <c r="G6" s="435" t="s">
        <v>352</v>
      </c>
      <c r="H6" s="436"/>
      <c r="I6" s="34" t="s">
        <v>331</v>
      </c>
      <c r="J6" s="34" t="s">
        <v>358</v>
      </c>
      <c r="K6" s="34" t="s">
        <v>83</v>
      </c>
      <c r="L6" s="34" t="s">
        <v>352</v>
      </c>
      <c r="M6" s="34" t="s">
        <v>352</v>
      </c>
    </row>
    <row r="7" spans="1:13" x14ac:dyDescent="0.25">
      <c r="B7" s="33" t="s">
        <v>428</v>
      </c>
      <c r="C7" s="34" t="s">
        <v>259</v>
      </c>
      <c r="D7" s="35">
        <v>17.8341999999985</v>
      </c>
      <c r="E7" s="35">
        <v>4.16</v>
      </c>
      <c r="F7" s="34" t="s">
        <v>264</v>
      </c>
      <c r="G7" s="435" t="s">
        <v>352</v>
      </c>
      <c r="H7" s="436"/>
      <c r="I7" s="34" t="s">
        <v>331</v>
      </c>
      <c r="J7" s="34" t="s">
        <v>358</v>
      </c>
      <c r="K7" s="34" t="s">
        <v>83</v>
      </c>
      <c r="L7" s="34" t="s">
        <v>352</v>
      </c>
      <c r="M7" s="34" t="s">
        <v>352</v>
      </c>
    </row>
    <row r="8" spans="1:13" x14ac:dyDescent="0.25">
      <c r="B8" s="33" t="s">
        <v>429</v>
      </c>
      <c r="C8" s="34" t="s">
        <v>259</v>
      </c>
      <c r="D8" s="35">
        <v>16.528239524519101</v>
      </c>
      <c r="E8" s="35">
        <v>4.16</v>
      </c>
      <c r="F8" s="34" t="s">
        <v>264</v>
      </c>
      <c r="G8" s="435" t="s">
        <v>352</v>
      </c>
      <c r="H8" s="436"/>
      <c r="I8" s="34" t="s">
        <v>331</v>
      </c>
      <c r="J8" s="34" t="s">
        <v>358</v>
      </c>
      <c r="K8" s="34" t="s">
        <v>83</v>
      </c>
      <c r="L8" s="34" t="s">
        <v>352</v>
      </c>
      <c r="M8" s="34" t="s">
        <v>352</v>
      </c>
    </row>
    <row r="9" spans="1:13" x14ac:dyDescent="0.25">
      <c r="B9" s="33" t="s">
        <v>408</v>
      </c>
      <c r="C9" s="34" t="s">
        <v>430</v>
      </c>
      <c r="D9" s="35">
        <v>34.603061938173298</v>
      </c>
      <c r="E9" s="35">
        <v>4.0999999999999996</v>
      </c>
      <c r="F9" s="34" t="s">
        <v>264</v>
      </c>
      <c r="G9" s="435" t="s">
        <v>352</v>
      </c>
      <c r="H9" s="436"/>
      <c r="I9" s="34" t="s">
        <v>353</v>
      </c>
      <c r="J9" s="34" t="s">
        <v>405</v>
      </c>
      <c r="K9" s="34" t="s">
        <v>83</v>
      </c>
      <c r="L9" s="34" t="s">
        <v>352</v>
      </c>
      <c r="M9" s="34" t="s">
        <v>352</v>
      </c>
    </row>
    <row r="10" spans="1:13" x14ac:dyDescent="0.25">
      <c r="B10" s="33" t="s">
        <v>431</v>
      </c>
      <c r="C10" s="34" t="s">
        <v>259</v>
      </c>
      <c r="D10" s="35">
        <v>17.698499999999601</v>
      </c>
      <c r="E10" s="35">
        <v>4.0999999999999996</v>
      </c>
      <c r="F10" s="34" t="s">
        <v>264</v>
      </c>
      <c r="G10" s="435" t="s">
        <v>352</v>
      </c>
      <c r="H10" s="436"/>
      <c r="I10" s="34" t="s">
        <v>331</v>
      </c>
      <c r="J10" s="34" t="s">
        <v>358</v>
      </c>
      <c r="K10" s="34" t="s">
        <v>83</v>
      </c>
      <c r="L10" s="34" t="s">
        <v>352</v>
      </c>
      <c r="M10" s="34" t="s">
        <v>352</v>
      </c>
    </row>
    <row r="11" spans="1:13" x14ac:dyDescent="0.25">
      <c r="B11" s="33" t="s">
        <v>432</v>
      </c>
      <c r="C11" s="34" t="s">
        <v>259</v>
      </c>
      <c r="D11" s="35">
        <v>19.223499999998602</v>
      </c>
      <c r="E11" s="35">
        <v>4.0999999999999996</v>
      </c>
      <c r="F11" s="34" t="s">
        <v>264</v>
      </c>
      <c r="G11" s="435" t="s">
        <v>352</v>
      </c>
      <c r="H11" s="436"/>
      <c r="I11" s="34" t="s">
        <v>331</v>
      </c>
      <c r="J11" s="34" t="s">
        <v>358</v>
      </c>
      <c r="K11" s="34" t="s">
        <v>83</v>
      </c>
      <c r="L11" s="34" t="s">
        <v>352</v>
      </c>
      <c r="M11" s="34" t="s">
        <v>352</v>
      </c>
    </row>
    <row r="12" spans="1:13" x14ac:dyDescent="0.25">
      <c r="B12" s="33" t="s">
        <v>107</v>
      </c>
      <c r="C12" s="34" t="s">
        <v>433</v>
      </c>
      <c r="D12" s="35">
        <v>23.461499999999798</v>
      </c>
      <c r="E12" s="35">
        <v>4.12</v>
      </c>
      <c r="F12" s="34" t="s">
        <v>388</v>
      </c>
      <c r="G12" s="435" t="s">
        <v>352</v>
      </c>
      <c r="H12" s="436"/>
      <c r="I12" s="34" t="s">
        <v>331</v>
      </c>
      <c r="J12" s="34" t="s">
        <v>359</v>
      </c>
      <c r="K12" s="34" t="s">
        <v>83</v>
      </c>
      <c r="L12" s="34" t="s">
        <v>352</v>
      </c>
      <c r="M12" s="34" t="s">
        <v>352</v>
      </c>
    </row>
    <row r="13" spans="1:13" x14ac:dyDescent="0.25">
      <c r="B13" s="33" t="s">
        <v>108</v>
      </c>
      <c r="C13" s="34" t="s">
        <v>434</v>
      </c>
      <c r="D13" s="35">
        <v>40.225800000001499</v>
      </c>
      <c r="E13" s="35">
        <v>4.12</v>
      </c>
      <c r="F13" s="34" t="s">
        <v>388</v>
      </c>
      <c r="G13" s="435" t="s">
        <v>352</v>
      </c>
      <c r="H13" s="436"/>
      <c r="I13" s="34" t="s">
        <v>353</v>
      </c>
      <c r="J13" s="34" t="s">
        <v>359</v>
      </c>
      <c r="K13" s="34" t="s">
        <v>83</v>
      </c>
      <c r="L13" s="34" t="s">
        <v>352</v>
      </c>
      <c r="M13" s="34" t="s">
        <v>352</v>
      </c>
    </row>
    <row r="14" spans="1:13" x14ac:dyDescent="0.25">
      <c r="B14" s="33" t="s">
        <v>112</v>
      </c>
      <c r="C14" s="34" t="s">
        <v>267</v>
      </c>
      <c r="D14" s="35">
        <v>20.989075000079701</v>
      </c>
      <c r="E14" s="35">
        <v>3</v>
      </c>
      <c r="F14" s="34" t="s">
        <v>356</v>
      </c>
      <c r="G14" s="435" t="s">
        <v>357</v>
      </c>
      <c r="H14" s="436"/>
      <c r="I14" s="34" t="s">
        <v>331</v>
      </c>
      <c r="J14" s="34" t="s">
        <v>352</v>
      </c>
      <c r="K14" s="34" t="s">
        <v>83</v>
      </c>
      <c r="L14" s="34" t="s">
        <v>352</v>
      </c>
      <c r="M14" s="34" t="s">
        <v>352</v>
      </c>
    </row>
    <row r="15" spans="1:13" x14ac:dyDescent="0.25">
      <c r="B15" s="33" t="s">
        <v>119</v>
      </c>
      <c r="C15" s="34" t="s">
        <v>266</v>
      </c>
      <c r="D15" s="35">
        <v>21.159933333419598</v>
      </c>
      <c r="E15" s="35">
        <v>3</v>
      </c>
      <c r="F15" s="34" t="s">
        <v>356</v>
      </c>
      <c r="G15" s="435" t="s">
        <v>357</v>
      </c>
      <c r="H15" s="436"/>
      <c r="I15" s="34" t="s">
        <v>331</v>
      </c>
      <c r="J15" s="34" t="s">
        <v>352</v>
      </c>
      <c r="K15" s="34" t="s">
        <v>83</v>
      </c>
      <c r="L15" s="34" t="s">
        <v>352</v>
      </c>
      <c r="M15" s="34" t="s">
        <v>352</v>
      </c>
    </row>
    <row r="16" spans="1:13" x14ac:dyDescent="0.25">
      <c r="B16" s="33" t="s">
        <v>123</v>
      </c>
      <c r="C16" s="34" t="s">
        <v>265</v>
      </c>
      <c r="D16" s="35">
        <v>63.4636230947062</v>
      </c>
      <c r="E16" s="35">
        <v>4.0999999999999996</v>
      </c>
      <c r="F16" s="34" t="s">
        <v>356</v>
      </c>
      <c r="G16" s="435" t="s">
        <v>352</v>
      </c>
      <c r="H16" s="436"/>
      <c r="I16" s="34" t="s">
        <v>353</v>
      </c>
      <c r="J16" s="34" t="s">
        <v>352</v>
      </c>
      <c r="K16" s="34" t="s">
        <v>352</v>
      </c>
      <c r="L16" s="34" t="s">
        <v>352</v>
      </c>
      <c r="M16" s="34" t="s">
        <v>352</v>
      </c>
    </row>
    <row r="17" spans="2:13" x14ac:dyDescent="0.25">
      <c r="B17" s="33" t="s">
        <v>125</v>
      </c>
      <c r="C17" s="34" t="s">
        <v>372</v>
      </c>
      <c r="D17" s="35">
        <v>65.324822072364398</v>
      </c>
      <c r="E17" s="35">
        <v>4.13</v>
      </c>
      <c r="F17" s="34" t="s">
        <v>264</v>
      </c>
      <c r="G17" s="435" t="s">
        <v>352</v>
      </c>
      <c r="H17" s="436"/>
      <c r="I17" s="34" t="s">
        <v>353</v>
      </c>
      <c r="J17" s="34" t="s">
        <v>392</v>
      </c>
      <c r="K17" s="34" t="s">
        <v>83</v>
      </c>
      <c r="L17" s="34" t="s">
        <v>352</v>
      </c>
      <c r="M17" s="34" t="s">
        <v>352</v>
      </c>
    </row>
    <row r="18" spans="2:13" x14ac:dyDescent="0.25">
      <c r="B18" s="437" t="s">
        <v>435</v>
      </c>
      <c r="C18" s="438"/>
      <c r="D18" s="36">
        <v>424.64753249124902</v>
      </c>
      <c r="E18" s="37" t="s">
        <v>352</v>
      </c>
      <c r="F18" s="439" t="s">
        <v>352</v>
      </c>
      <c r="G18" s="438"/>
      <c r="H18" s="438"/>
      <c r="I18" s="438"/>
      <c r="J18" s="438"/>
      <c r="K18" s="438"/>
      <c r="L18" s="438"/>
      <c r="M18" s="440"/>
    </row>
  </sheetData>
  <mergeCells count="18">
    <mergeCell ref="G13:H13"/>
    <mergeCell ref="A1:G1"/>
    <mergeCell ref="G3:H3"/>
    <mergeCell ref="B4:M4"/>
    <mergeCell ref="G5:H5"/>
    <mergeCell ref="G6:H6"/>
    <mergeCell ref="G7:H7"/>
    <mergeCell ref="G8:H8"/>
    <mergeCell ref="G9:H9"/>
    <mergeCell ref="G10:H10"/>
    <mergeCell ref="G11:H11"/>
    <mergeCell ref="G12:H12"/>
    <mergeCell ref="G14:H14"/>
    <mergeCell ref="G15:H15"/>
    <mergeCell ref="G16:H16"/>
    <mergeCell ref="G17:H17"/>
    <mergeCell ref="B18:C18"/>
    <mergeCell ref="F18:M18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39"/>
  <sheetViews>
    <sheetView showGridLines="0" workbookViewId="0">
      <selection activeCell="G6" sqref="G6:H6"/>
    </sheetView>
  </sheetViews>
  <sheetFormatPr defaultColWidth="9.33203125" defaultRowHeight="15" x14ac:dyDescent="0.25"/>
  <cols>
    <col min="1" max="1" width="0.33203125" style="30" customWidth="1"/>
    <col min="2" max="2" width="7.5" style="30" customWidth="1"/>
    <col min="3" max="3" width="29.5" style="30" customWidth="1"/>
    <col min="4" max="5" width="9.1640625" style="30" customWidth="1"/>
    <col min="6" max="6" width="20.5" style="30" customWidth="1"/>
    <col min="7" max="7" width="8.83203125" style="30" customWidth="1"/>
    <col min="8" max="8" width="11.5" style="30" customWidth="1"/>
    <col min="9" max="9" width="20.5" style="30" customWidth="1"/>
    <col min="10" max="10" width="12.83203125" style="30" customWidth="1"/>
    <col min="11" max="11" width="13" style="30" customWidth="1"/>
    <col min="12" max="13" width="12.83203125" style="30" customWidth="1"/>
    <col min="14" max="16384" width="9.33203125" style="30"/>
  </cols>
  <sheetData>
    <row r="1" spans="1:13" ht="20.100000000000001" customHeight="1" x14ac:dyDescent="0.25">
      <c r="A1" s="430" t="s">
        <v>343</v>
      </c>
      <c r="B1" s="441"/>
      <c r="C1" s="441"/>
      <c r="D1" s="441"/>
      <c r="E1" s="441"/>
      <c r="F1" s="441"/>
      <c r="G1" s="441"/>
    </row>
    <row r="2" spans="1:13" ht="1.7" customHeight="1" x14ac:dyDescent="0.25"/>
    <row r="3" spans="1:13" x14ac:dyDescent="0.25">
      <c r="B3" s="31" t="s">
        <v>68</v>
      </c>
      <c r="C3" s="32" t="s">
        <v>258</v>
      </c>
      <c r="D3" s="31" t="s">
        <v>344</v>
      </c>
      <c r="E3" s="31" t="s">
        <v>345</v>
      </c>
      <c r="F3" s="32" t="s">
        <v>69</v>
      </c>
      <c r="G3" s="442" t="s">
        <v>346</v>
      </c>
      <c r="H3" s="436"/>
      <c r="I3" s="32" t="s">
        <v>71</v>
      </c>
      <c r="J3" s="32" t="s">
        <v>347</v>
      </c>
      <c r="K3" s="32" t="s">
        <v>83</v>
      </c>
      <c r="L3" s="32" t="s">
        <v>333</v>
      </c>
      <c r="M3" s="32" t="s">
        <v>348</v>
      </c>
    </row>
    <row r="4" spans="1:13" ht="18" customHeight="1" x14ac:dyDescent="0.25">
      <c r="B4" s="443" t="s">
        <v>436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36"/>
    </row>
    <row r="5" spans="1:13" x14ac:dyDescent="0.25">
      <c r="B5" s="33" t="s">
        <v>295</v>
      </c>
      <c r="C5" s="34" t="s">
        <v>437</v>
      </c>
      <c r="D5" s="35">
        <v>56.1846094761895</v>
      </c>
      <c r="E5" s="35">
        <v>3.15</v>
      </c>
      <c r="F5" s="34" t="s">
        <v>438</v>
      </c>
      <c r="G5" s="435" t="s">
        <v>439</v>
      </c>
      <c r="H5" s="436"/>
      <c r="I5" s="34" t="s">
        <v>352</v>
      </c>
      <c r="J5" s="34" t="s">
        <v>352</v>
      </c>
      <c r="K5" s="34" t="s">
        <v>440</v>
      </c>
      <c r="L5" s="34" t="s">
        <v>352</v>
      </c>
      <c r="M5" s="34" t="s">
        <v>352</v>
      </c>
    </row>
    <row r="6" spans="1:13" x14ac:dyDescent="0.25">
      <c r="B6" s="33" t="s">
        <v>299</v>
      </c>
      <c r="C6" s="34" t="s">
        <v>441</v>
      </c>
      <c r="D6" s="35">
        <v>58.416391810451898</v>
      </c>
      <c r="E6" s="35">
        <v>3.15</v>
      </c>
      <c r="F6" s="34" t="s">
        <v>438</v>
      </c>
      <c r="G6" s="435" t="s">
        <v>439</v>
      </c>
      <c r="H6" s="436"/>
      <c r="I6" s="34" t="s">
        <v>352</v>
      </c>
      <c r="J6" s="34" t="s">
        <v>352</v>
      </c>
      <c r="K6" s="34" t="s">
        <v>83</v>
      </c>
      <c r="L6" s="34" t="s">
        <v>352</v>
      </c>
      <c r="M6" s="34" t="s">
        <v>352</v>
      </c>
    </row>
    <row r="7" spans="1:13" x14ac:dyDescent="0.25">
      <c r="B7" s="33" t="s">
        <v>304</v>
      </c>
      <c r="C7" s="34" t="s">
        <v>437</v>
      </c>
      <c r="D7" s="35">
        <v>94.410847563735103</v>
      </c>
      <c r="E7" s="35">
        <v>3.15</v>
      </c>
      <c r="F7" s="34" t="s">
        <v>438</v>
      </c>
      <c r="G7" s="435" t="s">
        <v>439</v>
      </c>
      <c r="H7" s="436"/>
      <c r="I7" s="34" t="s">
        <v>352</v>
      </c>
      <c r="J7" s="34" t="s">
        <v>352</v>
      </c>
      <c r="K7" s="34" t="s">
        <v>83</v>
      </c>
      <c r="L7" s="34" t="s">
        <v>352</v>
      </c>
      <c r="M7" s="34" t="s">
        <v>352</v>
      </c>
    </row>
    <row r="8" spans="1:13" x14ac:dyDescent="0.25">
      <c r="B8" s="33" t="s">
        <v>442</v>
      </c>
      <c r="C8" s="34" t="s">
        <v>261</v>
      </c>
      <c r="D8" s="35">
        <v>15.7058831085339</v>
      </c>
      <c r="E8" s="35">
        <v>3.15</v>
      </c>
      <c r="F8" s="34" t="s">
        <v>438</v>
      </c>
      <c r="G8" s="435" t="s">
        <v>439</v>
      </c>
      <c r="H8" s="436"/>
      <c r="I8" s="34" t="s">
        <v>352</v>
      </c>
      <c r="J8" s="34" t="s">
        <v>352</v>
      </c>
      <c r="K8" s="34" t="s">
        <v>352</v>
      </c>
      <c r="L8" s="34" t="s">
        <v>352</v>
      </c>
      <c r="M8" s="34" t="s">
        <v>352</v>
      </c>
    </row>
    <row r="9" spans="1:13" x14ac:dyDescent="0.25">
      <c r="B9" s="437" t="s">
        <v>443</v>
      </c>
      <c r="C9" s="438"/>
      <c r="D9" s="36">
        <v>224.71773195891001</v>
      </c>
      <c r="E9" s="37" t="s">
        <v>352</v>
      </c>
      <c r="F9" s="439" t="s">
        <v>352</v>
      </c>
      <c r="G9" s="438"/>
      <c r="H9" s="438"/>
      <c r="I9" s="438"/>
      <c r="J9" s="438"/>
      <c r="K9" s="438"/>
      <c r="L9" s="438"/>
      <c r="M9" s="440"/>
    </row>
    <row r="10" spans="1:13" ht="18" customHeight="1" x14ac:dyDescent="0.25">
      <c r="B10" s="443" t="s">
        <v>444</v>
      </c>
      <c r="C10" s="444"/>
      <c r="D10" s="444"/>
      <c r="E10" s="444"/>
      <c r="F10" s="444"/>
      <c r="G10" s="444"/>
      <c r="H10" s="444"/>
      <c r="I10" s="444"/>
      <c r="J10" s="444"/>
      <c r="K10" s="444"/>
      <c r="L10" s="444"/>
      <c r="M10" s="436"/>
    </row>
    <row r="11" spans="1:13" x14ac:dyDescent="0.25">
      <c r="B11" s="33" t="s">
        <v>26</v>
      </c>
      <c r="C11" s="34" t="s">
        <v>445</v>
      </c>
      <c r="D11" s="35">
        <v>20.132400111557001</v>
      </c>
      <c r="E11" s="35">
        <v>3.72</v>
      </c>
      <c r="F11" s="34" t="s">
        <v>446</v>
      </c>
      <c r="G11" s="435" t="s">
        <v>447</v>
      </c>
      <c r="H11" s="436"/>
      <c r="I11" s="34" t="s">
        <v>448</v>
      </c>
      <c r="J11" s="34" t="s">
        <v>449</v>
      </c>
      <c r="K11" s="34" t="s">
        <v>83</v>
      </c>
      <c r="L11" s="34" t="s">
        <v>352</v>
      </c>
      <c r="M11" s="34" t="s">
        <v>352</v>
      </c>
    </row>
    <row r="12" spans="1:13" x14ac:dyDescent="0.25">
      <c r="B12" s="33" t="s">
        <v>27</v>
      </c>
      <c r="C12" s="34" t="s">
        <v>262</v>
      </c>
      <c r="D12" s="35">
        <v>55.005411581881297</v>
      </c>
      <c r="E12" s="35">
        <v>4</v>
      </c>
      <c r="F12" s="34" t="s">
        <v>446</v>
      </c>
      <c r="G12" s="435" t="s">
        <v>447</v>
      </c>
      <c r="H12" s="436"/>
      <c r="I12" s="34" t="s">
        <v>450</v>
      </c>
      <c r="J12" s="34" t="s">
        <v>451</v>
      </c>
      <c r="K12" s="34" t="s">
        <v>83</v>
      </c>
      <c r="L12" s="34" t="s">
        <v>352</v>
      </c>
      <c r="M12" s="34" t="s">
        <v>352</v>
      </c>
    </row>
    <row r="13" spans="1:13" x14ac:dyDescent="0.25">
      <c r="B13" s="33" t="s">
        <v>39</v>
      </c>
      <c r="C13" s="34" t="s">
        <v>262</v>
      </c>
      <c r="D13" s="35">
        <v>36.172796445010597</v>
      </c>
      <c r="E13" s="35">
        <v>4</v>
      </c>
      <c r="F13" s="34" t="s">
        <v>446</v>
      </c>
      <c r="G13" s="435" t="s">
        <v>447</v>
      </c>
      <c r="H13" s="436"/>
      <c r="I13" s="34" t="s">
        <v>450</v>
      </c>
      <c r="J13" s="34" t="s">
        <v>452</v>
      </c>
      <c r="K13" s="34" t="s">
        <v>83</v>
      </c>
      <c r="L13" s="34" t="s">
        <v>352</v>
      </c>
      <c r="M13" s="34" t="s">
        <v>352</v>
      </c>
    </row>
    <row r="14" spans="1:13" x14ac:dyDescent="0.25">
      <c r="B14" s="33" t="s">
        <v>34</v>
      </c>
      <c r="C14" s="34" t="s">
        <v>262</v>
      </c>
      <c r="D14" s="35">
        <v>37.756763391420201</v>
      </c>
      <c r="E14" s="35">
        <v>4</v>
      </c>
      <c r="F14" s="34" t="s">
        <v>446</v>
      </c>
      <c r="G14" s="435" t="s">
        <v>447</v>
      </c>
      <c r="H14" s="436"/>
      <c r="I14" s="34" t="s">
        <v>450</v>
      </c>
      <c r="J14" s="34" t="s">
        <v>452</v>
      </c>
      <c r="K14" s="34" t="s">
        <v>83</v>
      </c>
      <c r="L14" s="34" t="s">
        <v>352</v>
      </c>
      <c r="M14" s="34" t="s">
        <v>352</v>
      </c>
    </row>
    <row r="15" spans="1:13" x14ac:dyDescent="0.25">
      <c r="B15" s="33" t="s">
        <v>35</v>
      </c>
      <c r="C15" s="34" t="s">
        <v>262</v>
      </c>
      <c r="D15" s="35">
        <v>64.439279918783697</v>
      </c>
      <c r="E15" s="35">
        <v>4</v>
      </c>
      <c r="F15" s="34" t="s">
        <v>446</v>
      </c>
      <c r="G15" s="435" t="s">
        <v>447</v>
      </c>
      <c r="H15" s="436"/>
      <c r="I15" s="34" t="s">
        <v>450</v>
      </c>
      <c r="J15" s="34" t="s">
        <v>453</v>
      </c>
      <c r="K15" s="34" t="s">
        <v>83</v>
      </c>
      <c r="L15" s="34" t="s">
        <v>352</v>
      </c>
      <c r="M15" s="34" t="s">
        <v>352</v>
      </c>
    </row>
    <row r="16" spans="1:13" x14ac:dyDescent="0.25">
      <c r="B16" s="33" t="s">
        <v>37</v>
      </c>
      <c r="C16" s="34" t="s">
        <v>259</v>
      </c>
      <c r="D16" s="35">
        <v>35.396699999999697</v>
      </c>
      <c r="E16" s="35">
        <v>4.37</v>
      </c>
      <c r="F16" s="34" t="s">
        <v>454</v>
      </c>
      <c r="G16" s="435" t="s">
        <v>447</v>
      </c>
      <c r="H16" s="436"/>
      <c r="I16" s="34" t="s">
        <v>447</v>
      </c>
      <c r="J16" s="34" t="s">
        <v>359</v>
      </c>
      <c r="K16" s="34" t="s">
        <v>352</v>
      </c>
      <c r="L16" s="34" t="s">
        <v>352</v>
      </c>
      <c r="M16" s="34" t="s">
        <v>352</v>
      </c>
    </row>
    <row r="17" spans="2:13" x14ac:dyDescent="0.25">
      <c r="B17" s="33" t="s">
        <v>32</v>
      </c>
      <c r="C17" s="34" t="s">
        <v>265</v>
      </c>
      <c r="D17" s="35">
        <v>60.071228112779899</v>
      </c>
      <c r="E17" s="35">
        <v>4.42</v>
      </c>
      <c r="F17" s="34" t="s">
        <v>455</v>
      </c>
      <c r="G17" s="435" t="s">
        <v>447</v>
      </c>
      <c r="H17" s="436"/>
      <c r="I17" s="34" t="s">
        <v>447</v>
      </c>
      <c r="J17" s="34" t="s">
        <v>352</v>
      </c>
      <c r="K17" s="34" t="s">
        <v>352</v>
      </c>
      <c r="L17" s="34" t="s">
        <v>352</v>
      </c>
      <c r="M17" s="34" t="s">
        <v>352</v>
      </c>
    </row>
    <row r="18" spans="2:13" x14ac:dyDescent="0.25">
      <c r="B18" s="33" t="s">
        <v>44</v>
      </c>
      <c r="C18" s="34" t="s">
        <v>266</v>
      </c>
      <c r="D18" s="35">
        <v>20.866498015589499</v>
      </c>
      <c r="E18" s="35">
        <v>3.72</v>
      </c>
      <c r="F18" s="34" t="s">
        <v>455</v>
      </c>
      <c r="G18" s="435" t="s">
        <v>438</v>
      </c>
      <c r="H18" s="436"/>
      <c r="I18" s="34" t="s">
        <v>448</v>
      </c>
      <c r="J18" s="34" t="s">
        <v>352</v>
      </c>
      <c r="K18" s="34" t="s">
        <v>83</v>
      </c>
      <c r="L18" s="34" t="s">
        <v>352</v>
      </c>
      <c r="M18" s="34" t="s">
        <v>352</v>
      </c>
    </row>
    <row r="19" spans="2:13" ht="22.5" x14ac:dyDescent="0.25">
      <c r="B19" s="33" t="s">
        <v>47</v>
      </c>
      <c r="C19" s="34" t="s">
        <v>456</v>
      </c>
      <c r="D19" s="35">
        <v>160.74169745971699</v>
      </c>
      <c r="E19" s="35">
        <v>6.53</v>
      </c>
      <c r="F19" s="34" t="s">
        <v>446</v>
      </c>
      <c r="G19" s="435" t="s">
        <v>457</v>
      </c>
      <c r="H19" s="436"/>
      <c r="I19" s="34" t="s">
        <v>458</v>
      </c>
      <c r="J19" s="34" t="s">
        <v>459</v>
      </c>
      <c r="K19" s="34" t="s">
        <v>83</v>
      </c>
      <c r="L19" s="34" t="s">
        <v>352</v>
      </c>
      <c r="M19" s="34" t="s">
        <v>352</v>
      </c>
    </row>
    <row r="20" spans="2:13" x14ac:dyDescent="0.25">
      <c r="B20" s="33" t="s">
        <v>50</v>
      </c>
      <c r="C20" s="34" t="s">
        <v>367</v>
      </c>
      <c r="D20" s="35">
        <v>21.233892496919601</v>
      </c>
      <c r="E20" s="35">
        <v>3.4</v>
      </c>
      <c r="F20" s="34" t="s">
        <v>455</v>
      </c>
      <c r="G20" s="435" t="s">
        <v>447</v>
      </c>
      <c r="H20" s="436"/>
      <c r="I20" s="34" t="s">
        <v>448</v>
      </c>
      <c r="J20" s="34" t="s">
        <v>352</v>
      </c>
      <c r="K20" s="34" t="s">
        <v>352</v>
      </c>
      <c r="L20" s="34" t="s">
        <v>352</v>
      </c>
      <c r="M20" s="34" t="s">
        <v>352</v>
      </c>
    </row>
    <row r="21" spans="2:13" x14ac:dyDescent="0.25">
      <c r="B21" s="33" t="s">
        <v>49</v>
      </c>
      <c r="C21" s="34" t="s">
        <v>460</v>
      </c>
      <c r="D21" s="35">
        <v>16.537688983237899</v>
      </c>
      <c r="E21" s="35">
        <v>3.4</v>
      </c>
      <c r="F21" s="34" t="s">
        <v>454</v>
      </c>
      <c r="G21" s="435" t="s">
        <v>457</v>
      </c>
      <c r="H21" s="436"/>
      <c r="I21" s="34" t="s">
        <v>450</v>
      </c>
      <c r="J21" s="34" t="s">
        <v>405</v>
      </c>
      <c r="K21" s="34" t="s">
        <v>83</v>
      </c>
      <c r="L21" s="34" t="s">
        <v>352</v>
      </c>
      <c r="M21" s="34" t="s">
        <v>352</v>
      </c>
    </row>
    <row r="22" spans="2:13" x14ac:dyDescent="0.25">
      <c r="B22" s="33" t="s">
        <v>52</v>
      </c>
      <c r="C22" s="34" t="s">
        <v>267</v>
      </c>
      <c r="D22" s="35">
        <v>22.5300361373274</v>
      </c>
      <c r="E22" s="35">
        <v>3.72</v>
      </c>
      <c r="F22" s="34" t="s">
        <v>455</v>
      </c>
      <c r="G22" s="435" t="s">
        <v>447</v>
      </c>
      <c r="H22" s="436"/>
      <c r="I22" s="34" t="s">
        <v>448</v>
      </c>
      <c r="J22" s="34" t="s">
        <v>352</v>
      </c>
      <c r="K22" s="34" t="s">
        <v>83</v>
      </c>
      <c r="L22" s="34" t="s">
        <v>352</v>
      </c>
      <c r="M22" s="34" t="s">
        <v>352</v>
      </c>
    </row>
    <row r="23" spans="2:13" x14ac:dyDescent="0.25">
      <c r="B23" s="33" t="s">
        <v>56</v>
      </c>
      <c r="C23" s="34" t="s">
        <v>259</v>
      </c>
      <c r="D23" s="35">
        <v>32.7973</v>
      </c>
      <c r="E23" s="35">
        <v>4.37</v>
      </c>
      <c r="F23" s="34" t="s">
        <v>454</v>
      </c>
      <c r="G23" s="435" t="s">
        <v>447</v>
      </c>
      <c r="H23" s="436"/>
      <c r="I23" s="34" t="s">
        <v>447</v>
      </c>
      <c r="J23" s="34" t="s">
        <v>359</v>
      </c>
      <c r="K23" s="34" t="s">
        <v>352</v>
      </c>
      <c r="L23" s="34" t="s">
        <v>352</v>
      </c>
      <c r="M23" s="34" t="s">
        <v>352</v>
      </c>
    </row>
    <row r="24" spans="2:13" x14ac:dyDescent="0.25">
      <c r="B24" s="33" t="s">
        <v>57</v>
      </c>
      <c r="C24" s="34" t="s">
        <v>259</v>
      </c>
      <c r="D24" s="35">
        <v>18.4876800000002</v>
      </c>
      <c r="E24" s="35">
        <v>4.37</v>
      </c>
      <c r="F24" s="34" t="s">
        <v>454</v>
      </c>
      <c r="G24" s="435" t="s">
        <v>352</v>
      </c>
      <c r="H24" s="436"/>
      <c r="I24" s="34" t="s">
        <v>352</v>
      </c>
      <c r="J24" s="34" t="s">
        <v>358</v>
      </c>
      <c r="K24" s="34" t="s">
        <v>352</v>
      </c>
      <c r="L24" s="34" t="s">
        <v>352</v>
      </c>
      <c r="M24" s="34" t="s">
        <v>352</v>
      </c>
    </row>
    <row r="25" spans="2:13" x14ac:dyDescent="0.25">
      <c r="B25" s="33" t="s">
        <v>58</v>
      </c>
      <c r="C25" s="34" t="s">
        <v>262</v>
      </c>
      <c r="D25" s="35">
        <v>50.827169999999903</v>
      </c>
      <c r="E25" s="35">
        <v>4</v>
      </c>
      <c r="F25" s="34" t="s">
        <v>446</v>
      </c>
      <c r="G25" s="435" t="s">
        <v>447</v>
      </c>
      <c r="H25" s="436"/>
      <c r="I25" s="34" t="s">
        <v>450</v>
      </c>
      <c r="J25" s="34" t="s">
        <v>451</v>
      </c>
      <c r="K25" s="34" t="s">
        <v>352</v>
      </c>
      <c r="L25" s="34" t="s">
        <v>352</v>
      </c>
      <c r="M25" s="34" t="s">
        <v>352</v>
      </c>
    </row>
    <row r="26" spans="2:13" x14ac:dyDescent="0.25">
      <c r="B26" s="33" t="s">
        <v>60</v>
      </c>
      <c r="C26" s="34" t="s">
        <v>262</v>
      </c>
      <c r="D26" s="35">
        <v>36.909956924594802</v>
      </c>
      <c r="E26" s="35">
        <v>4</v>
      </c>
      <c r="F26" s="34" t="s">
        <v>446</v>
      </c>
      <c r="G26" s="435" t="s">
        <v>447</v>
      </c>
      <c r="H26" s="436"/>
      <c r="I26" s="34" t="s">
        <v>450</v>
      </c>
      <c r="J26" s="34" t="s">
        <v>461</v>
      </c>
      <c r="K26" s="34" t="s">
        <v>352</v>
      </c>
      <c r="L26" s="34" t="s">
        <v>352</v>
      </c>
      <c r="M26" s="34" t="s">
        <v>352</v>
      </c>
    </row>
    <row r="27" spans="2:13" x14ac:dyDescent="0.25">
      <c r="B27" s="33" t="s">
        <v>61</v>
      </c>
      <c r="C27" s="34" t="s">
        <v>259</v>
      </c>
      <c r="D27" s="35">
        <v>18.324221661584001</v>
      </c>
      <c r="E27" s="35">
        <v>4.37</v>
      </c>
      <c r="F27" s="34" t="s">
        <v>454</v>
      </c>
      <c r="G27" s="435" t="s">
        <v>447</v>
      </c>
      <c r="H27" s="436"/>
      <c r="I27" s="34" t="s">
        <v>447</v>
      </c>
      <c r="J27" s="34" t="s">
        <v>358</v>
      </c>
      <c r="K27" s="34" t="s">
        <v>352</v>
      </c>
      <c r="L27" s="34" t="s">
        <v>352</v>
      </c>
      <c r="M27" s="34" t="s">
        <v>352</v>
      </c>
    </row>
    <row r="28" spans="2:13" x14ac:dyDescent="0.25">
      <c r="B28" s="33" t="s">
        <v>84</v>
      </c>
      <c r="C28" s="34" t="s">
        <v>363</v>
      </c>
      <c r="D28" s="35">
        <v>15.757520240284901</v>
      </c>
      <c r="E28" s="35">
        <v>4.37</v>
      </c>
      <c r="F28" s="34" t="s">
        <v>454</v>
      </c>
      <c r="G28" s="435" t="s">
        <v>447</v>
      </c>
      <c r="H28" s="436"/>
      <c r="I28" s="34" t="s">
        <v>447</v>
      </c>
      <c r="J28" s="34" t="s">
        <v>462</v>
      </c>
      <c r="K28" s="34" t="s">
        <v>352</v>
      </c>
      <c r="L28" s="34" t="s">
        <v>352</v>
      </c>
      <c r="M28" s="34" t="s">
        <v>352</v>
      </c>
    </row>
    <row r="29" spans="2:13" x14ac:dyDescent="0.25">
      <c r="B29" s="42">
        <v>24473</v>
      </c>
      <c r="C29" s="34" t="s">
        <v>265</v>
      </c>
      <c r="D29" s="35">
        <v>93.197120353332593</v>
      </c>
      <c r="E29" s="35">
        <v>4.42</v>
      </c>
      <c r="F29" s="34" t="s">
        <v>455</v>
      </c>
      <c r="G29" s="435" t="s">
        <v>352</v>
      </c>
      <c r="H29" s="436"/>
      <c r="I29" s="34" t="s">
        <v>447</v>
      </c>
      <c r="J29" s="34" t="s">
        <v>352</v>
      </c>
      <c r="K29" s="34" t="s">
        <v>352</v>
      </c>
      <c r="L29" s="34" t="s">
        <v>352</v>
      </c>
      <c r="M29" s="34" t="s">
        <v>352</v>
      </c>
    </row>
    <row r="30" spans="2:13" x14ac:dyDescent="0.25">
      <c r="B30" s="33" t="s">
        <v>62</v>
      </c>
      <c r="C30" s="34" t="s">
        <v>362</v>
      </c>
      <c r="D30" s="35">
        <v>31.3086094893102</v>
      </c>
      <c r="E30" s="35">
        <v>4.37</v>
      </c>
      <c r="F30" s="34" t="s">
        <v>454</v>
      </c>
      <c r="G30" s="435" t="s">
        <v>447</v>
      </c>
      <c r="H30" s="436"/>
      <c r="I30" s="34" t="s">
        <v>447</v>
      </c>
      <c r="J30" s="34" t="s">
        <v>462</v>
      </c>
      <c r="K30" s="34" t="s">
        <v>352</v>
      </c>
      <c r="L30" s="34" t="s">
        <v>352</v>
      </c>
      <c r="M30" s="34" t="s">
        <v>352</v>
      </c>
    </row>
    <row r="31" spans="2:13" x14ac:dyDescent="0.25">
      <c r="B31" s="33" t="s">
        <v>63</v>
      </c>
      <c r="C31" s="34" t="s">
        <v>265</v>
      </c>
      <c r="D31" s="35">
        <v>33.007220315990999</v>
      </c>
      <c r="E31" s="35">
        <v>4.42</v>
      </c>
      <c r="F31" s="34" t="s">
        <v>455</v>
      </c>
      <c r="G31" s="435" t="s">
        <v>447</v>
      </c>
      <c r="H31" s="436"/>
      <c r="I31" s="34" t="s">
        <v>447</v>
      </c>
      <c r="J31" s="34" t="s">
        <v>352</v>
      </c>
      <c r="K31" s="34" t="s">
        <v>352</v>
      </c>
      <c r="L31" s="34" t="s">
        <v>352</v>
      </c>
      <c r="M31" s="34" t="s">
        <v>352</v>
      </c>
    </row>
    <row r="32" spans="2:13" x14ac:dyDescent="0.25">
      <c r="B32" s="33" t="s">
        <v>463</v>
      </c>
      <c r="C32" s="34" t="s">
        <v>270</v>
      </c>
      <c r="D32" s="35">
        <v>7.5917004812890596</v>
      </c>
      <c r="E32" s="35">
        <v>4.42</v>
      </c>
      <c r="F32" s="34" t="s">
        <v>455</v>
      </c>
      <c r="G32" s="435" t="s">
        <v>447</v>
      </c>
      <c r="H32" s="436"/>
      <c r="I32" s="34" t="s">
        <v>447</v>
      </c>
      <c r="J32" s="34" t="s">
        <v>455</v>
      </c>
      <c r="K32" s="34" t="s">
        <v>352</v>
      </c>
      <c r="L32" s="34" t="s">
        <v>352</v>
      </c>
      <c r="M32" s="34" t="s">
        <v>352</v>
      </c>
    </row>
    <row r="33" spans="2:13" x14ac:dyDescent="0.25">
      <c r="B33" s="33" t="s">
        <v>65</v>
      </c>
      <c r="C33" s="34" t="s">
        <v>262</v>
      </c>
      <c r="D33" s="35">
        <v>43.337932294677799</v>
      </c>
      <c r="E33" s="35">
        <v>4</v>
      </c>
      <c r="F33" s="34" t="s">
        <v>446</v>
      </c>
      <c r="G33" s="435" t="s">
        <v>447</v>
      </c>
      <c r="H33" s="436"/>
      <c r="I33" s="34" t="s">
        <v>450</v>
      </c>
      <c r="J33" s="34" t="s">
        <v>461</v>
      </c>
      <c r="K33" s="34" t="s">
        <v>352</v>
      </c>
      <c r="L33" s="34" t="s">
        <v>352</v>
      </c>
      <c r="M33" s="34" t="s">
        <v>352</v>
      </c>
    </row>
    <row r="34" spans="2:13" x14ac:dyDescent="0.25">
      <c r="B34" s="33" t="s">
        <v>0</v>
      </c>
      <c r="C34" s="34" t="s">
        <v>385</v>
      </c>
      <c r="D34" s="35">
        <v>17.052398828355901</v>
      </c>
      <c r="E34" s="35">
        <v>3.72</v>
      </c>
      <c r="F34" s="34" t="s">
        <v>454</v>
      </c>
      <c r="G34" s="435" t="s">
        <v>352</v>
      </c>
      <c r="H34" s="436"/>
      <c r="I34" s="34" t="s">
        <v>448</v>
      </c>
      <c r="J34" s="34" t="s">
        <v>464</v>
      </c>
      <c r="K34" s="34" t="s">
        <v>83</v>
      </c>
      <c r="L34" s="34" t="s">
        <v>352</v>
      </c>
      <c r="M34" s="34" t="s">
        <v>352</v>
      </c>
    </row>
    <row r="35" spans="2:13" x14ac:dyDescent="0.25">
      <c r="B35" s="43" t="s">
        <v>465</v>
      </c>
      <c r="C35" s="34" t="s">
        <v>262</v>
      </c>
      <c r="D35" s="35">
        <v>58.946406908141398</v>
      </c>
      <c r="E35" s="35">
        <v>4</v>
      </c>
      <c r="F35" s="34" t="s">
        <v>446</v>
      </c>
      <c r="G35" s="435" t="s">
        <v>447</v>
      </c>
      <c r="H35" s="436"/>
      <c r="I35" s="34" t="s">
        <v>450</v>
      </c>
      <c r="J35" s="34" t="s">
        <v>466</v>
      </c>
      <c r="K35" s="34" t="s">
        <v>352</v>
      </c>
      <c r="L35" s="34" t="s">
        <v>352</v>
      </c>
      <c r="M35" s="34" t="s">
        <v>352</v>
      </c>
    </row>
    <row r="36" spans="2:13" x14ac:dyDescent="0.25">
      <c r="B36" s="33" t="s">
        <v>1</v>
      </c>
      <c r="C36" s="34" t="s">
        <v>376</v>
      </c>
      <c r="D36" s="35">
        <v>10.3645761755644</v>
      </c>
      <c r="E36" s="35">
        <v>3.72</v>
      </c>
      <c r="F36" s="34" t="s">
        <v>467</v>
      </c>
      <c r="G36" s="435" t="s">
        <v>352</v>
      </c>
      <c r="H36" s="436"/>
      <c r="I36" s="34" t="s">
        <v>448</v>
      </c>
      <c r="J36" s="34" t="s">
        <v>352</v>
      </c>
      <c r="K36" s="34" t="s">
        <v>352</v>
      </c>
      <c r="L36" s="34" t="s">
        <v>378</v>
      </c>
      <c r="M36" s="34" t="s">
        <v>352</v>
      </c>
    </row>
    <row r="37" spans="2:13" x14ac:dyDescent="0.25">
      <c r="B37" s="33" t="s">
        <v>78</v>
      </c>
      <c r="C37" s="34" t="s">
        <v>260</v>
      </c>
      <c r="D37" s="35">
        <v>9.0859391249051207</v>
      </c>
      <c r="E37" s="35">
        <v>3.72</v>
      </c>
      <c r="F37" s="34" t="s">
        <v>455</v>
      </c>
      <c r="G37" s="435" t="s">
        <v>438</v>
      </c>
      <c r="H37" s="436"/>
      <c r="I37" s="34" t="s">
        <v>448</v>
      </c>
      <c r="J37" s="34" t="s">
        <v>352</v>
      </c>
      <c r="K37" s="34" t="s">
        <v>83</v>
      </c>
      <c r="L37" s="34" t="s">
        <v>352</v>
      </c>
      <c r="M37" s="34" t="s">
        <v>352</v>
      </c>
    </row>
    <row r="38" spans="2:13" x14ac:dyDescent="0.25">
      <c r="B38" s="437" t="s">
        <v>468</v>
      </c>
      <c r="C38" s="438"/>
      <c r="D38" s="36">
        <v>1027.88014545225</v>
      </c>
      <c r="E38" s="37" t="s">
        <v>352</v>
      </c>
      <c r="F38" s="439" t="s">
        <v>352</v>
      </c>
      <c r="G38" s="438"/>
      <c r="H38" s="438"/>
      <c r="I38" s="438"/>
      <c r="J38" s="438"/>
      <c r="K38" s="438"/>
      <c r="L38" s="438"/>
      <c r="M38" s="440"/>
    </row>
    <row r="39" spans="2:13" x14ac:dyDescent="0.25">
      <c r="B39" s="456"/>
      <c r="C39" s="438"/>
      <c r="D39" s="39"/>
      <c r="E39" s="40" t="s">
        <v>352</v>
      </c>
      <c r="F39" s="41" t="s">
        <v>352</v>
      </c>
      <c r="G39" s="457" t="s">
        <v>352</v>
      </c>
      <c r="H39" s="438"/>
      <c r="I39" s="41" t="s">
        <v>352</v>
      </c>
      <c r="J39" s="41" t="s">
        <v>352</v>
      </c>
      <c r="K39" s="41" t="s">
        <v>352</v>
      </c>
      <c r="L39" s="41" t="s">
        <v>352</v>
      </c>
      <c r="M39" s="41" t="s">
        <v>352</v>
      </c>
    </row>
  </sheetData>
  <mergeCells count="41">
    <mergeCell ref="G12:H12"/>
    <mergeCell ref="A1:G1"/>
    <mergeCell ref="G3:H3"/>
    <mergeCell ref="B4:M4"/>
    <mergeCell ref="G5:H5"/>
    <mergeCell ref="G6:H6"/>
    <mergeCell ref="G7:H7"/>
    <mergeCell ref="G8:H8"/>
    <mergeCell ref="B9:C9"/>
    <mergeCell ref="F9:M9"/>
    <mergeCell ref="B10:M10"/>
    <mergeCell ref="G11:H11"/>
    <mergeCell ref="G24:H24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36:H36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7:H37"/>
    <mergeCell ref="B38:C38"/>
    <mergeCell ref="F38:M38"/>
    <mergeCell ref="B39:C39"/>
    <mergeCell ref="G39:H39"/>
  </mergeCells>
  <pageMargins left="0.15748031496063" right="0.15748031496063" top="0.15748031496063" bottom="0.196850393700787" header="0.15748031496063" footer="0.196850393700787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75" workbookViewId="0">
      <pane xSplit="1" ySplit="2" topLeftCell="B36" activePane="bottomRight" state="frozen"/>
      <selection activeCell="L36" sqref="L36"/>
      <selection pane="topRight" activeCell="L36" sqref="L36"/>
      <selection pane="bottomLeft" activeCell="L36" sqref="L36"/>
      <selection pane="bottomRight" activeCell="F50" sqref="F50"/>
    </sheetView>
  </sheetViews>
  <sheetFormatPr defaultColWidth="9.33203125" defaultRowHeight="11.25" x14ac:dyDescent="0.2"/>
  <cols>
    <col min="1" max="1" width="7" style="2" customWidth="1"/>
    <col min="2" max="2" width="25.5" style="2" bestFit="1" customWidth="1"/>
    <col min="3" max="3" width="6.33203125" style="2" hidden="1" customWidth="1"/>
    <col min="4" max="4" width="8.83203125" style="2" customWidth="1"/>
    <col min="5" max="5" width="5.6640625" style="2" bestFit="1" customWidth="1"/>
    <col min="6" max="6" width="18.33203125" style="2" customWidth="1"/>
    <col min="7" max="7" width="6.33203125" style="2" customWidth="1"/>
    <col min="8" max="8" width="18.33203125" style="2" customWidth="1"/>
    <col min="9" max="9" width="1.33203125" style="2" hidden="1" customWidth="1"/>
    <col min="10" max="10" width="6.33203125" style="2" customWidth="1"/>
    <col min="11" max="11" width="13.33203125" style="2" customWidth="1"/>
    <col min="12" max="12" width="10.33203125" style="3" customWidth="1"/>
    <col min="13" max="13" width="8.83203125" style="3" customWidth="1"/>
    <col min="14" max="18" width="18.83203125" style="2" hidden="1" customWidth="1"/>
    <col min="19" max="19" width="12.83203125" style="2" hidden="1" customWidth="1"/>
    <col min="20" max="20" width="18.83203125" style="2" hidden="1" customWidth="1"/>
    <col min="21" max="16384" width="9.33203125" style="2"/>
  </cols>
  <sheetData>
    <row r="1" spans="1:21" ht="12" x14ac:dyDescent="0.2">
      <c r="A1" s="4" t="s">
        <v>324</v>
      </c>
      <c r="B1" s="5"/>
      <c r="C1" s="5"/>
      <c r="D1" s="5"/>
      <c r="E1" s="5"/>
      <c r="F1" s="5"/>
      <c r="G1" s="5"/>
      <c r="H1" s="5"/>
      <c r="I1" s="5"/>
      <c r="J1" s="5"/>
      <c r="K1" s="5"/>
      <c r="L1" s="6"/>
      <c r="M1" s="254"/>
      <c r="N1" s="5"/>
      <c r="O1" s="5"/>
      <c r="P1" s="5"/>
      <c r="Q1" s="5"/>
      <c r="R1" s="5"/>
      <c r="S1" s="5"/>
      <c r="T1" s="7"/>
    </row>
    <row r="2" spans="1:21" s="3" customFormat="1" ht="26.45" customHeight="1" x14ac:dyDescent="0.2">
      <c r="A2" s="382" t="s">
        <v>68</v>
      </c>
      <c r="B2" s="381" t="s">
        <v>258</v>
      </c>
      <c r="C2" s="87" t="s">
        <v>469</v>
      </c>
      <c r="D2" s="87" t="s">
        <v>74</v>
      </c>
      <c r="E2" s="87" t="s">
        <v>271</v>
      </c>
      <c r="F2" s="87" t="s">
        <v>69</v>
      </c>
      <c r="G2" s="87" t="s">
        <v>271</v>
      </c>
      <c r="H2" s="87" t="s">
        <v>70</v>
      </c>
      <c r="I2" s="87" t="s">
        <v>327</v>
      </c>
      <c r="J2" s="87" t="s">
        <v>271</v>
      </c>
      <c r="K2" s="87" t="s">
        <v>71</v>
      </c>
      <c r="L2" s="87" t="s">
        <v>336</v>
      </c>
      <c r="M2" s="56" t="s">
        <v>347</v>
      </c>
      <c r="N2" s="239" t="s">
        <v>605</v>
      </c>
      <c r="O2" s="88" t="s">
        <v>325</v>
      </c>
      <c r="P2" s="88" t="s">
        <v>326</v>
      </c>
      <c r="Q2" s="88" t="s">
        <v>82</v>
      </c>
      <c r="R2" s="88" t="s">
        <v>75</v>
      </c>
      <c r="S2" s="88" t="s">
        <v>475</v>
      </c>
      <c r="T2" s="87" t="s">
        <v>72</v>
      </c>
      <c r="U2" s="8"/>
    </row>
    <row r="3" spans="1:21" ht="18.600000000000001" customHeight="1" x14ac:dyDescent="0.2">
      <c r="A3" s="383" t="s">
        <v>274</v>
      </c>
      <c r="B3" s="21" t="s">
        <v>261</v>
      </c>
      <c r="C3" s="159">
        <v>1</v>
      </c>
      <c r="D3" s="142">
        <v>21.58</v>
      </c>
      <c r="E3" s="296"/>
      <c r="F3" s="10" t="s">
        <v>724</v>
      </c>
      <c r="G3" s="10"/>
      <c r="H3" s="10" t="s">
        <v>725</v>
      </c>
      <c r="I3" s="297" t="s">
        <v>699</v>
      </c>
      <c r="J3" s="216"/>
      <c r="K3" s="297" t="s">
        <v>699</v>
      </c>
      <c r="L3" s="216">
        <v>3140</v>
      </c>
      <c r="M3" s="233" t="s">
        <v>334</v>
      </c>
      <c r="N3" s="259"/>
      <c r="O3" s="10"/>
      <c r="P3" s="10"/>
      <c r="Q3" s="10"/>
      <c r="R3" s="10"/>
      <c r="S3" s="10"/>
      <c r="T3" s="11"/>
      <c r="U3" s="8"/>
    </row>
    <row r="4" spans="1:21" x14ac:dyDescent="0.2">
      <c r="A4" s="383" t="s">
        <v>275</v>
      </c>
      <c r="B4" s="16" t="s">
        <v>261</v>
      </c>
      <c r="C4" s="162"/>
      <c r="D4" s="22">
        <v>26.45</v>
      </c>
      <c r="E4" s="209"/>
      <c r="F4" s="215" t="s">
        <v>724</v>
      </c>
      <c r="G4" s="210"/>
      <c r="H4" s="215" t="s">
        <v>725</v>
      </c>
      <c r="I4" s="68"/>
      <c r="J4" s="211"/>
      <c r="K4" s="272" t="s">
        <v>699</v>
      </c>
      <c r="L4" s="218">
        <v>3140</v>
      </c>
      <c r="M4" s="234"/>
      <c r="N4" s="260"/>
      <c r="O4" s="12"/>
      <c r="P4" s="12"/>
      <c r="Q4" s="12"/>
      <c r="R4" s="12"/>
      <c r="S4" s="12"/>
      <c r="T4" s="14"/>
      <c r="U4" s="8"/>
    </row>
    <row r="5" spans="1:21" ht="22.5" x14ac:dyDescent="0.2">
      <c r="A5" s="383" t="s">
        <v>726</v>
      </c>
      <c r="B5" s="16" t="s">
        <v>261</v>
      </c>
      <c r="C5" s="162"/>
      <c r="D5" s="22">
        <v>28.4</v>
      </c>
      <c r="E5" s="209"/>
      <c r="F5" s="215" t="s">
        <v>724</v>
      </c>
      <c r="G5" s="210"/>
      <c r="H5" s="215" t="s">
        <v>727</v>
      </c>
      <c r="I5" s="68"/>
      <c r="J5" s="211"/>
      <c r="K5" s="272" t="s">
        <v>699</v>
      </c>
      <c r="L5" s="218">
        <v>3140</v>
      </c>
      <c r="M5" s="234"/>
      <c r="N5" s="260"/>
      <c r="O5" s="12"/>
      <c r="P5" s="12"/>
      <c r="Q5" s="12"/>
      <c r="R5" s="12"/>
      <c r="S5" s="12"/>
      <c r="T5" s="14"/>
      <c r="U5" s="8"/>
    </row>
    <row r="6" spans="1:21" x14ac:dyDescent="0.2">
      <c r="A6" s="383" t="s">
        <v>276</v>
      </c>
      <c r="B6" s="16" t="s">
        <v>261</v>
      </c>
      <c r="C6" s="160">
        <v>1</v>
      </c>
      <c r="D6" s="207">
        <v>20.67</v>
      </c>
      <c r="E6" s="206"/>
      <c r="F6" s="215" t="s">
        <v>724</v>
      </c>
      <c r="G6" s="219"/>
      <c r="H6" s="215" t="s">
        <v>725</v>
      </c>
      <c r="I6" s="149"/>
      <c r="J6" s="220"/>
      <c r="K6" s="272" t="s">
        <v>699</v>
      </c>
      <c r="L6" s="218">
        <v>3160</v>
      </c>
      <c r="M6" s="234" t="s">
        <v>334</v>
      </c>
      <c r="N6" s="260"/>
      <c r="O6" s="12"/>
      <c r="P6" s="12"/>
      <c r="Q6" s="12"/>
      <c r="R6" s="12"/>
      <c r="S6" s="12"/>
      <c r="T6" s="14"/>
      <c r="U6" s="8"/>
    </row>
    <row r="7" spans="1:21" x14ac:dyDescent="0.2">
      <c r="A7" s="383" t="s">
        <v>277</v>
      </c>
      <c r="B7" s="16" t="s">
        <v>269</v>
      </c>
      <c r="C7" s="160">
        <v>1</v>
      </c>
      <c r="D7" s="207">
        <v>5.51</v>
      </c>
      <c r="E7" s="206"/>
      <c r="F7" s="215" t="s">
        <v>724</v>
      </c>
      <c r="G7" s="219"/>
      <c r="H7" s="298" t="s">
        <v>725</v>
      </c>
      <c r="I7" s="149"/>
      <c r="J7" s="220"/>
      <c r="K7" s="272" t="s">
        <v>699</v>
      </c>
      <c r="L7" s="218" t="s">
        <v>334</v>
      </c>
      <c r="M7" s="234" t="s">
        <v>334</v>
      </c>
      <c r="N7" s="260"/>
      <c r="O7" s="12"/>
      <c r="P7" s="12"/>
      <c r="Q7" s="12"/>
      <c r="R7" s="12"/>
      <c r="S7" s="12"/>
      <c r="T7" s="14"/>
      <c r="U7" s="8"/>
    </row>
    <row r="8" spans="1:21" x14ac:dyDescent="0.2">
      <c r="A8" s="383" t="s">
        <v>278</v>
      </c>
      <c r="B8" s="16" t="s">
        <v>265</v>
      </c>
      <c r="C8" s="160">
        <v>1</v>
      </c>
      <c r="D8" s="207">
        <v>3.54</v>
      </c>
      <c r="E8" s="206"/>
      <c r="F8" s="215" t="s">
        <v>724</v>
      </c>
      <c r="G8" s="219"/>
      <c r="H8" s="298" t="s">
        <v>725</v>
      </c>
      <c r="I8" s="149"/>
      <c r="J8" s="220"/>
      <c r="K8" s="272" t="s">
        <v>699</v>
      </c>
      <c r="L8" s="218">
        <v>3070</v>
      </c>
      <c r="M8" s="234"/>
      <c r="N8" s="260"/>
      <c r="O8" s="12"/>
      <c r="P8" s="12"/>
      <c r="Q8" s="12"/>
      <c r="R8" s="12"/>
      <c r="S8" s="12"/>
      <c r="T8" s="14"/>
      <c r="U8" s="8"/>
    </row>
    <row r="9" spans="1:21" s="70" customFormat="1" x14ac:dyDescent="0.2">
      <c r="A9" s="383" t="s">
        <v>279</v>
      </c>
      <c r="B9" s="16" t="s">
        <v>771</v>
      </c>
      <c r="C9" s="160">
        <v>1</v>
      </c>
      <c r="D9" s="22">
        <v>5.77</v>
      </c>
      <c r="E9" s="206"/>
      <c r="F9" s="215" t="s">
        <v>724</v>
      </c>
      <c r="G9" s="219"/>
      <c r="H9" s="298" t="s">
        <v>725</v>
      </c>
      <c r="I9" s="215"/>
      <c r="J9" s="220"/>
      <c r="K9" s="272" t="s">
        <v>699</v>
      </c>
      <c r="L9" s="218">
        <v>2460</v>
      </c>
      <c r="M9" s="236"/>
      <c r="N9" s="167"/>
      <c r="O9" s="68"/>
      <c r="P9" s="68"/>
      <c r="Q9" s="68"/>
      <c r="R9" s="68"/>
      <c r="S9" s="68"/>
      <c r="T9" s="69"/>
    </row>
    <row r="10" spans="1:21" s="70" customFormat="1" ht="22.5" x14ac:dyDescent="0.2">
      <c r="A10" s="383" t="s">
        <v>728</v>
      </c>
      <c r="B10" s="16" t="s">
        <v>265</v>
      </c>
      <c r="C10" s="22">
        <v>3.35</v>
      </c>
      <c r="D10" s="22">
        <v>3.35</v>
      </c>
      <c r="E10" s="215"/>
      <c r="F10" s="215" t="s">
        <v>724</v>
      </c>
      <c r="G10" s="272"/>
      <c r="H10" s="215" t="s">
        <v>725</v>
      </c>
      <c r="I10" s="215"/>
      <c r="J10" s="220"/>
      <c r="K10" s="272" t="s">
        <v>699</v>
      </c>
      <c r="L10" s="218">
        <v>3140</v>
      </c>
      <c r="M10" s="236"/>
      <c r="N10" s="167"/>
      <c r="O10" s="68"/>
      <c r="P10" s="68"/>
      <c r="Q10" s="68"/>
      <c r="R10" s="68"/>
      <c r="S10" s="68"/>
      <c r="T10" s="69"/>
    </row>
    <row r="11" spans="1:21" x14ac:dyDescent="0.2">
      <c r="A11" s="383" t="s">
        <v>280</v>
      </c>
      <c r="B11" s="16" t="s">
        <v>729</v>
      </c>
      <c r="C11" s="160">
        <v>1</v>
      </c>
      <c r="D11" s="22">
        <v>1.04</v>
      </c>
      <c r="E11" s="206"/>
      <c r="F11" s="169" t="s">
        <v>330</v>
      </c>
      <c r="G11" s="219"/>
      <c r="H11" s="215" t="s">
        <v>730</v>
      </c>
      <c r="I11" s="149"/>
      <c r="J11" s="220"/>
      <c r="K11" s="272" t="s">
        <v>699</v>
      </c>
      <c r="L11" s="218">
        <v>3140</v>
      </c>
      <c r="M11" s="234"/>
      <c r="N11" s="260"/>
      <c r="O11" s="12"/>
      <c r="P11" s="12"/>
      <c r="Q11" s="12"/>
      <c r="R11" s="12"/>
      <c r="S11" s="12"/>
      <c r="T11" s="14"/>
      <c r="U11" s="8"/>
    </row>
    <row r="12" spans="1:21" ht="22.5" x14ac:dyDescent="0.2">
      <c r="A12" s="383" t="s">
        <v>731</v>
      </c>
      <c r="B12" s="16" t="s">
        <v>732</v>
      </c>
      <c r="C12" s="160"/>
      <c r="D12" s="22">
        <v>1.05</v>
      </c>
      <c r="E12" s="206"/>
      <c r="F12" s="215" t="s">
        <v>330</v>
      </c>
      <c r="G12" s="219"/>
      <c r="H12" s="215" t="s">
        <v>730</v>
      </c>
      <c r="I12" s="149"/>
      <c r="J12" s="220"/>
      <c r="K12" s="272" t="s">
        <v>699</v>
      </c>
      <c r="L12" s="218">
        <v>3070</v>
      </c>
      <c r="M12" s="234"/>
      <c r="N12" s="260"/>
      <c r="O12" s="215"/>
      <c r="P12" s="215"/>
      <c r="Q12" s="215"/>
      <c r="R12" s="215"/>
      <c r="S12" s="215"/>
      <c r="T12" s="14"/>
      <c r="U12" s="8"/>
    </row>
    <row r="13" spans="1:21" x14ac:dyDescent="0.2">
      <c r="A13" s="383" t="s">
        <v>281</v>
      </c>
      <c r="B13" s="16" t="s">
        <v>261</v>
      </c>
      <c r="C13" s="160">
        <v>1</v>
      </c>
      <c r="D13" s="22">
        <v>16.02</v>
      </c>
      <c r="E13" s="206"/>
      <c r="F13" s="215" t="s">
        <v>330</v>
      </c>
      <c r="G13" s="219"/>
      <c r="H13" s="215" t="s">
        <v>730</v>
      </c>
      <c r="I13" s="149"/>
      <c r="J13" s="220"/>
      <c r="K13" s="272" t="s">
        <v>699</v>
      </c>
      <c r="L13" s="218">
        <v>3160</v>
      </c>
      <c r="M13" s="234"/>
      <c r="N13" s="260"/>
      <c r="O13" s="12"/>
      <c r="P13" s="12"/>
      <c r="Q13" s="12"/>
      <c r="R13" s="12"/>
      <c r="S13" s="12"/>
      <c r="T13" s="14"/>
      <c r="U13" s="8"/>
    </row>
    <row r="14" spans="1:21" ht="22.5" x14ac:dyDescent="0.2">
      <c r="A14" s="383" t="s">
        <v>733</v>
      </c>
      <c r="B14" s="16" t="s">
        <v>265</v>
      </c>
      <c r="C14" s="160"/>
      <c r="D14" s="22">
        <v>5.87</v>
      </c>
      <c r="E14" s="206"/>
      <c r="F14" s="215" t="s">
        <v>724</v>
      </c>
      <c r="G14" s="219"/>
      <c r="H14" s="215" t="s">
        <v>725</v>
      </c>
      <c r="I14" s="149"/>
      <c r="J14" s="220"/>
      <c r="K14" s="272" t="s">
        <v>699</v>
      </c>
      <c r="L14" s="218">
        <v>3140</v>
      </c>
      <c r="M14" s="234"/>
      <c r="N14" s="260"/>
      <c r="O14" s="215"/>
      <c r="P14" s="215"/>
      <c r="Q14" s="215"/>
      <c r="R14" s="215"/>
      <c r="S14" s="215"/>
      <c r="T14" s="14"/>
      <c r="U14" s="8"/>
    </row>
    <row r="15" spans="1:21" x14ac:dyDescent="0.2">
      <c r="A15" s="383" t="s">
        <v>282</v>
      </c>
      <c r="B15" s="16" t="s">
        <v>261</v>
      </c>
      <c r="C15" s="160">
        <v>4</v>
      </c>
      <c r="D15" s="22">
        <v>18</v>
      </c>
      <c r="E15" s="206"/>
      <c r="F15" s="215" t="s">
        <v>724</v>
      </c>
      <c r="G15" s="219"/>
      <c r="H15" s="215" t="s">
        <v>725</v>
      </c>
      <c r="I15" s="149"/>
      <c r="J15" s="221"/>
      <c r="K15" s="272" t="s">
        <v>699</v>
      </c>
      <c r="L15" s="218">
        <v>3200</v>
      </c>
      <c r="M15" s="234"/>
      <c r="N15" s="260"/>
      <c r="O15" s="12"/>
      <c r="P15" s="12"/>
      <c r="Q15" s="12"/>
      <c r="R15" s="12"/>
      <c r="S15" s="12"/>
      <c r="T15" s="14"/>
      <c r="U15" s="8"/>
    </row>
    <row r="16" spans="1:21" ht="33.75" x14ac:dyDescent="0.2">
      <c r="A16" s="383" t="s">
        <v>283</v>
      </c>
      <c r="B16" s="16" t="s">
        <v>265</v>
      </c>
      <c r="C16" s="160">
        <v>1</v>
      </c>
      <c r="D16" s="22">
        <v>86.43</v>
      </c>
      <c r="E16" s="206"/>
      <c r="F16" s="215" t="s">
        <v>724</v>
      </c>
      <c r="G16" s="219"/>
      <c r="H16" s="215" t="s">
        <v>734</v>
      </c>
      <c r="I16" s="215"/>
      <c r="J16" s="220"/>
      <c r="K16" s="272" t="s">
        <v>699</v>
      </c>
      <c r="L16" s="218">
        <v>3070</v>
      </c>
      <c r="M16" s="234"/>
      <c r="N16" s="260"/>
      <c r="O16" s="12"/>
      <c r="P16" s="12"/>
      <c r="Q16" s="12"/>
      <c r="R16" s="12"/>
      <c r="S16" s="12"/>
      <c r="T16" s="14"/>
      <c r="U16" s="8"/>
    </row>
    <row r="17" spans="1:21" x14ac:dyDescent="0.2">
      <c r="A17" s="383" t="s">
        <v>284</v>
      </c>
      <c r="B17" s="16" t="s">
        <v>261</v>
      </c>
      <c r="C17" s="160">
        <v>1</v>
      </c>
      <c r="D17" s="22">
        <v>18.079999999999998</v>
      </c>
      <c r="E17" s="206"/>
      <c r="F17" s="215" t="s">
        <v>724</v>
      </c>
      <c r="G17" s="170"/>
      <c r="H17" s="298" t="s">
        <v>725</v>
      </c>
      <c r="I17" s="214"/>
      <c r="J17" s="220"/>
      <c r="K17" s="272" t="s">
        <v>699</v>
      </c>
      <c r="L17" s="218">
        <v>3140</v>
      </c>
      <c r="M17" s="234"/>
      <c r="N17" s="260"/>
      <c r="O17" s="12"/>
      <c r="P17" s="12"/>
      <c r="Q17" s="12"/>
      <c r="R17" s="12"/>
      <c r="S17" s="12"/>
      <c r="T17" s="14"/>
      <c r="U17" s="8"/>
    </row>
    <row r="18" spans="1:21" x14ac:dyDescent="0.2">
      <c r="A18" s="383" t="s">
        <v>285</v>
      </c>
      <c r="B18" s="16" t="s">
        <v>261</v>
      </c>
      <c r="C18" s="160">
        <v>4</v>
      </c>
      <c r="D18" s="22">
        <v>17.39</v>
      </c>
      <c r="E18" s="206"/>
      <c r="F18" s="215" t="s">
        <v>724</v>
      </c>
      <c r="G18" s="219"/>
      <c r="H18" s="298" t="s">
        <v>725</v>
      </c>
      <c r="I18" s="149"/>
      <c r="J18" s="221"/>
      <c r="K18" s="272" t="s">
        <v>699</v>
      </c>
      <c r="L18" s="218">
        <v>3140</v>
      </c>
      <c r="M18" s="234"/>
      <c r="N18" s="260"/>
      <c r="O18" s="12"/>
      <c r="P18" s="12"/>
      <c r="Q18" s="12"/>
      <c r="R18" s="12"/>
      <c r="S18" s="12"/>
      <c r="T18" s="14"/>
      <c r="U18" s="8"/>
    </row>
    <row r="19" spans="1:21" x14ac:dyDescent="0.2">
      <c r="A19" s="383" t="s">
        <v>286</v>
      </c>
      <c r="B19" s="16" t="s">
        <v>287</v>
      </c>
      <c r="C19" s="160">
        <v>1</v>
      </c>
      <c r="D19" s="22">
        <v>58.58</v>
      </c>
      <c r="E19" s="172" t="s">
        <v>334</v>
      </c>
      <c r="F19" s="215" t="s">
        <v>603</v>
      </c>
      <c r="G19" s="172" t="s">
        <v>334</v>
      </c>
      <c r="H19" s="215" t="s">
        <v>603</v>
      </c>
      <c r="I19" s="13"/>
      <c r="J19" s="172" t="s">
        <v>334</v>
      </c>
      <c r="K19" s="13"/>
      <c r="L19" s="218">
        <v>2970</v>
      </c>
      <c r="M19" s="234"/>
      <c r="N19" s="260"/>
      <c r="O19" s="12"/>
      <c r="P19" s="12"/>
      <c r="Q19" s="12"/>
      <c r="R19" s="12"/>
      <c r="S19" s="12"/>
      <c r="T19" s="14"/>
      <c r="U19" s="8"/>
    </row>
    <row r="20" spans="1:21" ht="22.5" x14ac:dyDescent="0.2">
      <c r="A20" s="383" t="s">
        <v>288</v>
      </c>
      <c r="B20" s="16" t="s">
        <v>735</v>
      </c>
      <c r="C20" s="160">
        <v>1</v>
      </c>
      <c r="D20" s="22">
        <v>22.82</v>
      </c>
      <c r="E20" s="206"/>
      <c r="F20" s="215" t="s">
        <v>736</v>
      </c>
      <c r="G20" s="170"/>
      <c r="H20" s="215" t="s">
        <v>725</v>
      </c>
      <c r="I20" s="214"/>
      <c r="J20" s="220"/>
      <c r="K20" s="272" t="s">
        <v>699</v>
      </c>
      <c r="L20" s="218">
        <v>3120</v>
      </c>
      <c r="M20" s="234"/>
      <c r="N20" s="260"/>
      <c r="O20" s="12"/>
      <c r="P20" s="12"/>
      <c r="Q20" s="12"/>
      <c r="R20" s="12"/>
      <c r="S20" s="12"/>
      <c r="T20" s="14"/>
      <c r="U20" s="8"/>
    </row>
    <row r="21" spans="1:21" ht="22.5" x14ac:dyDescent="0.2">
      <c r="A21" s="383" t="s">
        <v>289</v>
      </c>
      <c r="B21" s="16" t="s">
        <v>261</v>
      </c>
      <c r="C21" s="160">
        <v>1</v>
      </c>
      <c r="D21" s="22">
        <v>7.78</v>
      </c>
      <c r="E21" s="206"/>
      <c r="F21" s="215" t="s">
        <v>736</v>
      </c>
      <c r="G21" s="219"/>
      <c r="H21" s="215" t="s">
        <v>725</v>
      </c>
      <c r="I21" s="214"/>
      <c r="J21" s="220"/>
      <c r="K21" s="272" t="s">
        <v>699</v>
      </c>
      <c r="L21" s="218">
        <v>3120</v>
      </c>
      <c r="M21" s="234"/>
      <c r="N21" s="260"/>
      <c r="O21" s="12"/>
      <c r="P21" s="12"/>
      <c r="Q21" s="12"/>
      <c r="R21" s="12"/>
      <c r="S21" s="12"/>
      <c r="T21" s="14"/>
      <c r="U21" s="8"/>
    </row>
    <row r="22" spans="1:21" ht="22.5" x14ac:dyDescent="0.2">
      <c r="A22" s="383" t="s">
        <v>290</v>
      </c>
      <c r="B22" s="16" t="s">
        <v>568</v>
      </c>
      <c r="C22" s="160">
        <v>1</v>
      </c>
      <c r="D22" s="22">
        <v>11.02</v>
      </c>
      <c r="E22" s="206"/>
      <c r="F22" s="215" t="s">
        <v>736</v>
      </c>
      <c r="G22" s="170"/>
      <c r="H22" s="215" t="s">
        <v>725</v>
      </c>
      <c r="I22" s="214"/>
      <c r="J22" s="220"/>
      <c r="K22" s="272" t="s">
        <v>699</v>
      </c>
      <c r="L22" s="218">
        <v>3110</v>
      </c>
      <c r="M22" s="234"/>
      <c r="N22" s="260"/>
      <c r="O22" s="12"/>
      <c r="P22" s="12"/>
      <c r="Q22" s="12"/>
      <c r="R22" s="12"/>
      <c r="S22" s="12"/>
      <c r="T22" s="14"/>
      <c r="U22" s="8"/>
    </row>
    <row r="23" spans="1:21" x14ac:dyDescent="0.2">
      <c r="A23" s="383" t="s">
        <v>291</v>
      </c>
      <c r="B23" s="16" t="s">
        <v>261</v>
      </c>
      <c r="C23" s="160">
        <v>1</v>
      </c>
      <c r="D23" s="22">
        <v>12.31</v>
      </c>
      <c r="E23" s="206"/>
      <c r="F23" s="215" t="s">
        <v>724</v>
      </c>
      <c r="G23" s="219"/>
      <c r="H23" s="215" t="s">
        <v>725</v>
      </c>
      <c r="I23" s="215"/>
      <c r="J23" s="220"/>
      <c r="K23" s="272" t="s">
        <v>699</v>
      </c>
      <c r="L23" s="218">
        <v>3110</v>
      </c>
      <c r="M23" s="234"/>
      <c r="N23" s="260"/>
      <c r="O23" s="12"/>
      <c r="P23" s="12"/>
      <c r="Q23" s="12"/>
      <c r="R23" s="12"/>
      <c r="S23" s="12"/>
      <c r="T23" s="14"/>
      <c r="U23" s="8"/>
    </row>
    <row r="24" spans="1:21" x14ac:dyDescent="0.2">
      <c r="A24" s="383" t="s">
        <v>292</v>
      </c>
      <c r="B24" s="16" t="s">
        <v>261</v>
      </c>
      <c r="C24" s="161">
        <v>13</v>
      </c>
      <c r="D24" s="22">
        <v>15.49</v>
      </c>
      <c r="E24" s="206"/>
      <c r="F24" s="215" t="s">
        <v>724</v>
      </c>
      <c r="G24" s="219"/>
      <c r="H24" s="215" t="s">
        <v>725</v>
      </c>
      <c r="I24" s="149"/>
      <c r="J24" s="220"/>
      <c r="K24" s="272" t="s">
        <v>699</v>
      </c>
      <c r="L24" s="218">
        <v>3120</v>
      </c>
      <c r="M24" s="234"/>
      <c r="N24" s="260"/>
      <c r="O24" s="12"/>
      <c r="P24" s="12"/>
      <c r="Q24" s="12"/>
      <c r="R24" s="12"/>
      <c r="S24" s="12"/>
      <c r="T24" s="14"/>
      <c r="U24" s="8"/>
    </row>
    <row r="25" spans="1:21" x14ac:dyDescent="0.2">
      <c r="A25" s="383" t="s">
        <v>293</v>
      </c>
      <c r="B25" s="16" t="s">
        <v>261</v>
      </c>
      <c r="C25" s="160">
        <v>1</v>
      </c>
      <c r="D25" s="22">
        <v>18.440000000000001</v>
      </c>
      <c r="E25" s="206"/>
      <c r="F25" s="215" t="s">
        <v>724</v>
      </c>
      <c r="G25" s="219"/>
      <c r="H25" s="215" t="s">
        <v>725</v>
      </c>
      <c r="I25" s="149"/>
      <c r="J25" s="220"/>
      <c r="K25" s="272" t="s">
        <v>699</v>
      </c>
      <c r="L25" s="218">
        <v>3150</v>
      </c>
      <c r="M25" s="234"/>
      <c r="N25" s="260"/>
      <c r="O25" s="12"/>
      <c r="P25" s="12"/>
      <c r="Q25" s="12"/>
      <c r="R25" s="12"/>
      <c r="S25" s="12"/>
      <c r="T25" s="14"/>
      <c r="U25" s="8"/>
    </row>
    <row r="26" spans="1:21" x14ac:dyDescent="0.2">
      <c r="A26" s="383" t="s">
        <v>294</v>
      </c>
      <c r="B26" s="16" t="s">
        <v>261</v>
      </c>
      <c r="C26" s="160">
        <v>1</v>
      </c>
      <c r="D26" s="22">
        <v>39.46</v>
      </c>
      <c r="E26" s="206"/>
      <c r="F26" s="215" t="s">
        <v>700</v>
      </c>
      <c r="G26" s="219"/>
      <c r="H26" s="215" t="s">
        <v>725</v>
      </c>
      <c r="I26" s="214"/>
      <c r="J26" s="220"/>
      <c r="K26" s="272" t="s">
        <v>699</v>
      </c>
      <c r="L26" s="218">
        <v>3150</v>
      </c>
      <c r="M26" s="234"/>
      <c r="N26" s="260"/>
      <c r="O26" s="12"/>
      <c r="P26" s="12"/>
      <c r="Q26" s="12"/>
      <c r="R26" s="12"/>
      <c r="S26" s="12"/>
      <c r="T26" s="14"/>
      <c r="U26" s="8"/>
    </row>
    <row r="27" spans="1:21" x14ac:dyDescent="0.2">
      <c r="A27" s="383" t="s">
        <v>519</v>
      </c>
      <c r="B27" s="16" t="s">
        <v>261</v>
      </c>
      <c r="C27" s="160">
        <v>1</v>
      </c>
      <c r="D27" s="22">
        <v>10.09</v>
      </c>
      <c r="E27" s="206"/>
      <c r="F27" s="215" t="s">
        <v>330</v>
      </c>
      <c r="G27" s="219"/>
      <c r="H27" s="215" t="s">
        <v>725</v>
      </c>
      <c r="I27" s="214"/>
      <c r="J27" s="220"/>
      <c r="K27" s="272" t="s">
        <v>699</v>
      </c>
      <c r="L27" s="218">
        <v>3150</v>
      </c>
      <c r="M27" s="234"/>
      <c r="N27" s="260"/>
      <c r="O27" s="12"/>
      <c r="P27" s="12"/>
      <c r="Q27" s="12"/>
      <c r="R27" s="12"/>
      <c r="S27" s="12"/>
      <c r="T27" s="14"/>
      <c r="U27" s="8"/>
    </row>
    <row r="28" spans="1:21" x14ac:dyDescent="0.2">
      <c r="A28" s="383" t="s">
        <v>520</v>
      </c>
      <c r="B28" s="16" t="s">
        <v>261</v>
      </c>
      <c r="C28" s="160">
        <v>1</v>
      </c>
      <c r="D28" s="22">
        <v>11.23</v>
      </c>
      <c r="E28" s="206"/>
      <c r="F28" s="215" t="s">
        <v>724</v>
      </c>
      <c r="G28" s="219"/>
      <c r="H28" s="215" t="s">
        <v>725</v>
      </c>
      <c r="I28" s="214"/>
      <c r="J28" s="220"/>
      <c r="K28" s="272" t="s">
        <v>699</v>
      </c>
      <c r="L28" s="218">
        <v>3150</v>
      </c>
      <c r="M28" s="234"/>
      <c r="N28" s="260"/>
      <c r="O28" s="12"/>
      <c r="P28" s="12"/>
      <c r="Q28" s="12"/>
      <c r="R28" s="12"/>
      <c r="S28" s="12"/>
      <c r="T28" s="14"/>
      <c r="U28" s="8"/>
    </row>
    <row r="29" spans="1:21" x14ac:dyDescent="0.2">
      <c r="A29" s="383" t="s">
        <v>295</v>
      </c>
      <c r="B29" s="16" t="s">
        <v>261</v>
      </c>
      <c r="C29" s="160">
        <v>1</v>
      </c>
      <c r="D29" s="22">
        <v>33.86</v>
      </c>
      <c r="E29" s="206"/>
      <c r="F29" s="215" t="s">
        <v>724</v>
      </c>
      <c r="G29" s="219"/>
      <c r="H29" s="215" t="s">
        <v>725</v>
      </c>
      <c r="I29" s="214"/>
      <c r="J29" s="220"/>
      <c r="K29" s="272" t="s">
        <v>699</v>
      </c>
      <c r="L29" s="218">
        <v>3150</v>
      </c>
      <c r="M29" s="234"/>
      <c r="N29" s="260"/>
      <c r="O29" s="12"/>
      <c r="P29" s="12"/>
      <c r="Q29" s="12"/>
      <c r="R29" s="12"/>
      <c r="S29" s="12" t="s">
        <v>83</v>
      </c>
      <c r="T29" s="14"/>
      <c r="U29" s="8"/>
    </row>
    <row r="30" spans="1:21" x14ac:dyDescent="0.2">
      <c r="A30" s="383" t="s">
        <v>296</v>
      </c>
      <c r="B30" s="16" t="s">
        <v>297</v>
      </c>
      <c r="C30" s="160">
        <v>1</v>
      </c>
      <c r="D30" s="22">
        <v>45.47</v>
      </c>
      <c r="E30" s="206"/>
      <c r="F30" s="215" t="s">
        <v>330</v>
      </c>
      <c r="G30" s="219"/>
      <c r="H30" s="215" t="s">
        <v>725</v>
      </c>
      <c r="I30" s="214"/>
      <c r="J30" s="220"/>
      <c r="K30" s="272" t="s">
        <v>699</v>
      </c>
      <c r="L30" s="218">
        <v>3110</v>
      </c>
      <c r="M30" s="234"/>
      <c r="N30" s="260"/>
      <c r="O30" s="12"/>
      <c r="P30" s="12"/>
      <c r="Q30" s="12"/>
      <c r="R30" s="12"/>
      <c r="S30" s="12"/>
      <c r="T30" s="14"/>
      <c r="U30" s="8"/>
    </row>
    <row r="31" spans="1:21" ht="22.5" x14ac:dyDescent="0.2">
      <c r="A31" s="383" t="s">
        <v>737</v>
      </c>
      <c r="B31" s="16" t="s">
        <v>261</v>
      </c>
      <c r="C31" s="160"/>
      <c r="D31" s="22">
        <v>7.9</v>
      </c>
      <c r="E31" s="206"/>
      <c r="F31" s="215" t="s">
        <v>330</v>
      </c>
      <c r="G31" s="219"/>
      <c r="H31" s="215" t="s">
        <v>725</v>
      </c>
      <c r="I31" s="214"/>
      <c r="J31" s="220"/>
      <c r="K31" s="272" t="s">
        <v>699</v>
      </c>
      <c r="L31" s="218">
        <v>3110</v>
      </c>
      <c r="M31" s="234"/>
      <c r="N31" s="260"/>
      <c r="O31" s="215"/>
      <c r="P31" s="215"/>
      <c r="Q31" s="215"/>
      <c r="R31" s="215"/>
      <c r="S31" s="215"/>
      <c r="T31" s="14"/>
      <c r="U31" s="8"/>
    </row>
    <row r="32" spans="1:21" ht="22.5" x14ac:dyDescent="0.2">
      <c r="A32" s="383" t="s">
        <v>298</v>
      </c>
      <c r="B32" s="16" t="s">
        <v>297</v>
      </c>
      <c r="C32" s="160">
        <v>1</v>
      </c>
      <c r="D32" s="207">
        <v>13.72</v>
      </c>
      <c r="E32" s="206"/>
      <c r="F32" s="215" t="s">
        <v>330</v>
      </c>
      <c r="G32" s="219"/>
      <c r="H32" s="215" t="s">
        <v>738</v>
      </c>
      <c r="I32" s="214"/>
      <c r="J32" s="220"/>
      <c r="K32" s="272" t="s">
        <v>699</v>
      </c>
      <c r="L32" s="218">
        <v>4120</v>
      </c>
      <c r="M32" s="234"/>
      <c r="N32" s="260"/>
      <c r="O32" s="12"/>
      <c r="P32" s="12"/>
      <c r="Q32" s="12"/>
      <c r="R32" s="12"/>
      <c r="S32" s="12"/>
      <c r="T32" s="14"/>
      <c r="U32" s="8"/>
    </row>
    <row r="33" spans="1:21" ht="22.5" x14ac:dyDescent="0.2">
      <c r="A33" s="383" t="s">
        <v>299</v>
      </c>
      <c r="B33" s="16" t="s">
        <v>265</v>
      </c>
      <c r="C33" s="160">
        <v>4</v>
      </c>
      <c r="D33" s="22">
        <v>17.62</v>
      </c>
      <c r="E33" s="206"/>
      <c r="F33" s="215" t="s">
        <v>736</v>
      </c>
      <c r="G33" s="219"/>
      <c r="H33" s="215" t="s">
        <v>725</v>
      </c>
      <c r="I33" s="214"/>
      <c r="J33" s="220"/>
      <c r="K33" s="272" t="s">
        <v>699</v>
      </c>
      <c r="L33" s="218">
        <v>3140</v>
      </c>
      <c r="M33" s="234"/>
      <c r="N33" s="260"/>
      <c r="O33" s="12"/>
      <c r="P33" s="12"/>
      <c r="Q33" s="12"/>
      <c r="R33" s="12"/>
      <c r="S33" s="12" t="s">
        <v>83</v>
      </c>
      <c r="T33" s="14"/>
      <c r="U33" s="8"/>
    </row>
    <row r="34" spans="1:21" ht="22.5" x14ac:dyDescent="0.2">
      <c r="A34" s="383" t="s">
        <v>300</v>
      </c>
      <c r="B34" s="16" t="s">
        <v>261</v>
      </c>
      <c r="C34" s="160">
        <v>1</v>
      </c>
      <c r="D34" s="22">
        <v>7.74</v>
      </c>
      <c r="E34" s="206"/>
      <c r="F34" s="215" t="s">
        <v>739</v>
      </c>
      <c r="G34" s="219"/>
      <c r="H34" s="215" t="s">
        <v>740</v>
      </c>
      <c r="I34" s="214"/>
      <c r="J34" s="220"/>
      <c r="K34" s="272" t="s">
        <v>699</v>
      </c>
      <c r="L34" s="218">
        <v>3130</v>
      </c>
      <c r="M34" s="234"/>
      <c r="N34" s="260"/>
      <c r="O34" s="12"/>
      <c r="P34" s="12"/>
      <c r="Q34" s="12"/>
      <c r="R34" s="12"/>
      <c r="S34" s="12"/>
      <c r="T34" s="14"/>
      <c r="U34" s="8"/>
    </row>
    <row r="35" spans="1:21" s="70" customFormat="1" x14ac:dyDescent="0.2">
      <c r="A35" s="383" t="s">
        <v>301</v>
      </c>
      <c r="B35" s="16" t="s">
        <v>741</v>
      </c>
      <c r="C35" s="161">
        <v>1</v>
      </c>
      <c r="D35" s="22">
        <v>15.18</v>
      </c>
      <c r="E35" s="206"/>
      <c r="F35" s="215" t="s">
        <v>264</v>
      </c>
      <c r="G35" s="170"/>
      <c r="H35" s="215" t="s">
        <v>725</v>
      </c>
      <c r="I35" s="214"/>
      <c r="J35" s="220"/>
      <c r="K35" s="272" t="s">
        <v>699</v>
      </c>
      <c r="L35" s="218">
        <v>3140</v>
      </c>
      <c r="M35" s="236"/>
      <c r="N35" s="167"/>
      <c r="O35" s="68"/>
      <c r="P35" s="68"/>
      <c r="Q35" s="68"/>
      <c r="R35" s="68"/>
      <c r="S35" s="68"/>
      <c r="T35" s="69"/>
    </row>
    <row r="36" spans="1:21" s="70" customFormat="1" ht="22.5" x14ac:dyDescent="0.2">
      <c r="A36" s="383" t="s">
        <v>742</v>
      </c>
      <c r="B36" s="16" t="s">
        <v>261</v>
      </c>
      <c r="C36" s="161">
        <v>1</v>
      </c>
      <c r="D36" s="22">
        <v>2.2400000000000002</v>
      </c>
      <c r="E36" s="206"/>
      <c r="F36" s="215" t="s">
        <v>264</v>
      </c>
      <c r="G36" s="170"/>
      <c r="H36" s="215" t="s">
        <v>725</v>
      </c>
      <c r="I36" s="214"/>
      <c r="J36" s="220"/>
      <c r="K36" s="272" t="s">
        <v>699</v>
      </c>
      <c r="L36" s="218">
        <v>3140</v>
      </c>
      <c r="M36" s="236"/>
      <c r="N36" s="167"/>
      <c r="O36" s="68"/>
      <c r="P36" s="68"/>
      <c r="Q36" s="68"/>
      <c r="R36" s="68"/>
      <c r="S36" s="68"/>
      <c r="T36" s="69"/>
    </row>
    <row r="37" spans="1:21" s="70" customFormat="1" x14ac:dyDescent="0.2">
      <c r="A37" s="383" t="s">
        <v>302</v>
      </c>
      <c r="B37" s="16" t="s">
        <v>743</v>
      </c>
      <c r="C37" s="161">
        <v>1</v>
      </c>
      <c r="D37" s="208">
        <v>2.71</v>
      </c>
      <c r="E37" s="206"/>
      <c r="F37" s="215" t="s">
        <v>264</v>
      </c>
      <c r="G37" s="170"/>
      <c r="H37" s="215" t="s">
        <v>725</v>
      </c>
      <c r="I37" s="214"/>
      <c r="J37" s="220"/>
      <c r="K37" s="272" t="s">
        <v>699</v>
      </c>
      <c r="L37" s="218">
        <v>3140</v>
      </c>
      <c r="M37" s="236"/>
      <c r="N37" s="167"/>
      <c r="O37" s="68"/>
      <c r="P37" s="68"/>
      <c r="Q37" s="68"/>
      <c r="R37" s="68"/>
      <c r="S37" s="68"/>
      <c r="T37" s="69"/>
    </row>
    <row r="38" spans="1:21" x14ac:dyDescent="0.2">
      <c r="A38" s="383" t="s">
        <v>303</v>
      </c>
      <c r="B38" s="16" t="s">
        <v>265</v>
      </c>
      <c r="C38" s="160">
        <v>1</v>
      </c>
      <c r="D38" s="22">
        <v>111.18</v>
      </c>
      <c r="E38" s="206"/>
      <c r="F38" s="215" t="s">
        <v>724</v>
      </c>
      <c r="G38" s="219"/>
      <c r="H38" s="215" t="s">
        <v>744</v>
      </c>
      <c r="I38" s="215"/>
      <c r="J38" s="220"/>
      <c r="K38" s="272" t="s">
        <v>699</v>
      </c>
      <c r="L38" s="218">
        <v>3130</v>
      </c>
      <c r="M38" s="234"/>
      <c r="N38" s="260"/>
      <c r="O38" s="12"/>
      <c r="P38" s="12"/>
      <c r="Q38" s="12"/>
      <c r="R38" s="12"/>
      <c r="S38" s="12"/>
      <c r="T38" s="14"/>
      <c r="U38" s="8"/>
    </row>
    <row r="39" spans="1:21" ht="22.5" x14ac:dyDescent="0.2">
      <c r="A39" s="383" t="s">
        <v>745</v>
      </c>
      <c r="B39" s="16" t="s">
        <v>261</v>
      </c>
      <c r="C39" s="160"/>
      <c r="D39" s="22">
        <v>25.26</v>
      </c>
      <c r="E39" s="206"/>
      <c r="F39" s="215" t="s">
        <v>724</v>
      </c>
      <c r="G39" s="219"/>
      <c r="H39" s="215" t="s">
        <v>744</v>
      </c>
      <c r="I39" s="215"/>
      <c r="J39" s="220"/>
      <c r="K39" s="272" t="s">
        <v>699</v>
      </c>
      <c r="L39" s="218">
        <v>2500</v>
      </c>
      <c r="M39" s="234"/>
      <c r="N39" s="260"/>
      <c r="O39" s="215"/>
      <c r="P39" s="215"/>
      <c r="Q39" s="215"/>
      <c r="R39" s="215"/>
      <c r="S39" s="215"/>
      <c r="T39" s="14"/>
      <c r="U39" s="8"/>
    </row>
    <row r="40" spans="1:21" ht="22.5" x14ac:dyDescent="0.2">
      <c r="A40" s="383" t="s">
        <v>304</v>
      </c>
      <c r="B40" s="16" t="s">
        <v>758</v>
      </c>
      <c r="C40" s="160">
        <v>1</v>
      </c>
      <c r="D40" s="207">
        <v>160.19</v>
      </c>
      <c r="E40" s="206" t="s">
        <v>757</v>
      </c>
      <c r="F40" s="169" t="s">
        <v>756</v>
      </c>
      <c r="G40" s="219" t="s">
        <v>334</v>
      </c>
      <c r="H40" s="215" t="s">
        <v>744</v>
      </c>
      <c r="I40" s="214"/>
      <c r="J40" s="221"/>
      <c r="K40" s="214" t="s">
        <v>754</v>
      </c>
      <c r="L40" s="218" t="s">
        <v>675</v>
      </c>
      <c r="M40" s="234"/>
      <c r="N40" s="260"/>
      <c r="O40" s="12"/>
      <c r="P40" s="12"/>
      <c r="Q40" s="12"/>
      <c r="R40" s="12"/>
      <c r="S40" s="12" t="s">
        <v>83</v>
      </c>
      <c r="T40" s="303" t="s">
        <v>746</v>
      </c>
      <c r="U40" s="8"/>
    </row>
    <row r="41" spans="1:21" ht="22.5" x14ac:dyDescent="0.2">
      <c r="A41" s="383" t="s">
        <v>759</v>
      </c>
      <c r="B41" s="16" t="s">
        <v>760</v>
      </c>
      <c r="C41" s="160"/>
      <c r="D41" s="207">
        <v>24.12</v>
      </c>
      <c r="E41" s="206" t="s">
        <v>761</v>
      </c>
      <c r="F41" s="169" t="s">
        <v>762</v>
      </c>
      <c r="G41" s="219">
        <v>2</v>
      </c>
      <c r="H41" s="215" t="s">
        <v>763</v>
      </c>
      <c r="I41" s="214"/>
      <c r="J41" s="221"/>
      <c r="K41" s="214" t="s">
        <v>754</v>
      </c>
      <c r="L41" s="218"/>
      <c r="M41" s="234"/>
      <c r="N41" s="260"/>
      <c r="O41" s="215"/>
      <c r="P41" s="215"/>
      <c r="Q41" s="215"/>
      <c r="R41" s="215"/>
      <c r="S41" s="215"/>
      <c r="T41" s="303"/>
      <c r="U41" s="8"/>
    </row>
    <row r="42" spans="1:21" s="70" customFormat="1" ht="22.5" x14ac:dyDescent="0.2">
      <c r="A42" s="383" t="s">
        <v>305</v>
      </c>
      <c r="B42" s="16" t="s">
        <v>265</v>
      </c>
      <c r="C42" s="160">
        <v>1</v>
      </c>
      <c r="D42" s="207">
        <v>15.62</v>
      </c>
      <c r="E42" s="206">
        <v>1</v>
      </c>
      <c r="F42" s="215" t="s">
        <v>518</v>
      </c>
      <c r="G42" s="219">
        <v>8</v>
      </c>
      <c r="H42" s="215" t="s">
        <v>659</v>
      </c>
      <c r="I42" s="149"/>
      <c r="J42" s="220">
        <v>6</v>
      </c>
      <c r="K42" s="215" t="s">
        <v>593</v>
      </c>
      <c r="L42" s="218">
        <v>2195</v>
      </c>
      <c r="M42" s="234"/>
      <c r="N42" s="167"/>
      <c r="O42" s="68"/>
      <c r="P42" s="68"/>
      <c r="Q42" s="68"/>
      <c r="R42" s="68"/>
      <c r="S42" s="68"/>
      <c r="T42" s="303" t="s">
        <v>747</v>
      </c>
    </row>
    <row r="43" spans="1:21" s="70" customFormat="1" x14ac:dyDescent="0.2">
      <c r="A43" s="383" t="s">
        <v>306</v>
      </c>
      <c r="B43" s="16" t="s">
        <v>265</v>
      </c>
      <c r="C43" s="161">
        <v>1</v>
      </c>
      <c r="D43" s="208">
        <v>15.96</v>
      </c>
      <c r="E43" s="206">
        <v>2</v>
      </c>
      <c r="F43" s="215" t="s">
        <v>330</v>
      </c>
      <c r="G43" s="219">
        <v>8</v>
      </c>
      <c r="H43" s="215" t="s">
        <v>659</v>
      </c>
      <c r="I43" s="214"/>
      <c r="J43" s="221">
        <v>1</v>
      </c>
      <c r="K43" s="169" t="s">
        <v>592</v>
      </c>
      <c r="L43" s="218">
        <v>3150</v>
      </c>
      <c r="M43" s="236"/>
      <c r="N43" s="167"/>
      <c r="O43" s="68"/>
      <c r="P43" s="68"/>
      <c r="Q43" s="68"/>
      <c r="R43" s="68"/>
      <c r="S43" s="68"/>
      <c r="T43" s="303" t="s">
        <v>748</v>
      </c>
    </row>
    <row r="44" spans="1:21" x14ac:dyDescent="0.2">
      <c r="A44" s="383" t="s">
        <v>307</v>
      </c>
      <c r="B44" s="16" t="s">
        <v>265</v>
      </c>
      <c r="C44" s="160">
        <v>1</v>
      </c>
      <c r="D44" s="22">
        <v>19.010000000000002</v>
      </c>
      <c r="E44" s="206"/>
      <c r="F44" s="215" t="s">
        <v>724</v>
      </c>
      <c r="G44" s="219"/>
      <c r="H44" s="215" t="s">
        <v>725</v>
      </c>
      <c r="I44" s="149"/>
      <c r="J44" s="221"/>
      <c r="K44" s="272" t="s">
        <v>699</v>
      </c>
      <c r="L44" s="218">
        <v>2460</v>
      </c>
      <c r="M44" s="234"/>
      <c r="N44" s="260"/>
      <c r="O44" s="12"/>
      <c r="P44" s="12"/>
      <c r="Q44" s="12"/>
      <c r="R44" s="12"/>
      <c r="S44" s="12"/>
      <c r="T44" s="14"/>
      <c r="U44" s="8"/>
    </row>
    <row r="45" spans="1:21" x14ac:dyDescent="0.2">
      <c r="A45" s="383" t="s">
        <v>308</v>
      </c>
      <c r="B45" s="16" t="s">
        <v>265</v>
      </c>
      <c r="C45" s="160">
        <v>1</v>
      </c>
      <c r="D45" s="22">
        <v>99</v>
      </c>
      <c r="E45" s="206"/>
      <c r="F45" s="215" t="s">
        <v>724</v>
      </c>
      <c r="G45" s="219"/>
      <c r="H45" s="215" t="s">
        <v>725</v>
      </c>
      <c r="I45" s="214"/>
      <c r="J45" s="221"/>
      <c r="K45" s="272" t="s">
        <v>699</v>
      </c>
      <c r="L45" s="218">
        <v>3100</v>
      </c>
      <c r="M45" s="234"/>
      <c r="N45" s="260"/>
      <c r="O45" s="12"/>
      <c r="P45" s="12"/>
      <c r="Q45" s="12"/>
      <c r="R45" s="12"/>
      <c r="S45" s="12"/>
      <c r="T45" s="14"/>
      <c r="U45" s="8"/>
    </row>
    <row r="46" spans="1:21" x14ac:dyDescent="0.2">
      <c r="A46" s="383" t="s">
        <v>309</v>
      </c>
      <c r="B46" s="16" t="s">
        <v>261</v>
      </c>
      <c r="C46" s="160">
        <v>1</v>
      </c>
      <c r="D46" s="22">
        <v>17.920000000000002</v>
      </c>
      <c r="E46" s="206"/>
      <c r="F46" s="215" t="s">
        <v>264</v>
      </c>
      <c r="G46" s="219"/>
      <c r="H46" s="215" t="s">
        <v>725</v>
      </c>
      <c r="I46" s="214"/>
      <c r="J46" s="221"/>
      <c r="K46" s="272" t="s">
        <v>699</v>
      </c>
      <c r="L46" s="218">
        <v>3070</v>
      </c>
      <c r="M46" s="234"/>
      <c r="N46" s="260"/>
      <c r="O46" s="12"/>
      <c r="P46" s="12"/>
      <c r="Q46" s="12"/>
      <c r="R46" s="12"/>
      <c r="S46" s="12"/>
      <c r="T46" s="14"/>
      <c r="U46" s="8"/>
    </row>
    <row r="47" spans="1:21" x14ac:dyDescent="0.2">
      <c r="A47" s="383" t="s">
        <v>310</v>
      </c>
      <c r="B47" s="16" t="s">
        <v>741</v>
      </c>
      <c r="C47" s="161">
        <v>1</v>
      </c>
      <c r="D47" s="22">
        <v>31.08</v>
      </c>
      <c r="E47" s="206"/>
      <c r="F47" s="215" t="s">
        <v>264</v>
      </c>
      <c r="G47" s="219"/>
      <c r="H47" s="215" t="s">
        <v>725</v>
      </c>
      <c r="I47" s="149"/>
      <c r="J47" s="220"/>
      <c r="K47" s="272" t="s">
        <v>699</v>
      </c>
      <c r="L47" s="218">
        <v>3070</v>
      </c>
      <c r="M47" s="234" t="s">
        <v>334</v>
      </c>
      <c r="N47" s="260"/>
      <c r="O47" s="12"/>
      <c r="P47" s="12"/>
      <c r="Q47" s="12"/>
      <c r="R47" s="12"/>
      <c r="S47" s="12"/>
      <c r="T47" s="14"/>
      <c r="U47" s="8"/>
    </row>
    <row r="48" spans="1:21" x14ac:dyDescent="0.2">
      <c r="A48" s="383" t="s">
        <v>311</v>
      </c>
      <c r="B48" s="16" t="s">
        <v>270</v>
      </c>
      <c r="C48" s="160">
        <v>1</v>
      </c>
      <c r="D48" s="22">
        <v>16.73</v>
      </c>
      <c r="E48" s="206"/>
      <c r="F48" s="215" t="s">
        <v>264</v>
      </c>
      <c r="G48" s="219"/>
      <c r="H48" s="215" t="s">
        <v>725</v>
      </c>
      <c r="I48" s="215"/>
      <c r="J48" s="220"/>
      <c r="K48" s="218">
        <v>3070</v>
      </c>
      <c r="L48" s="218">
        <v>2210</v>
      </c>
      <c r="M48" s="234"/>
      <c r="N48" s="260"/>
      <c r="O48" s="12"/>
      <c r="P48" s="12"/>
      <c r="Q48" s="12"/>
      <c r="R48" s="12"/>
      <c r="S48" s="12"/>
      <c r="T48" s="14"/>
      <c r="U48" s="8"/>
    </row>
    <row r="49" spans="1:21" s="70" customFormat="1" x14ac:dyDescent="0.2">
      <c r="A49" s="383" t="s">
        <v>312</v>
      </c>
      <c r="B49" s="16" t="s">
        <v>261</v>
      </c>
      <c r="C49" s="160">
        <v>1</v>
      </c>
      <c r="D49" s="22">
        <v>7.82</v>
      </c>
      <c r="E49" s="206"/>
      <c r="F49" s="215" t="s">
        <v>264</v>
      </c>
      <c r="G49" s="170"/>
      <c r="H49" s="215" t="s">
        <v>725</v>
      </c>
      <c r="I49" s="214"/>
      <c r="J49" s="220"/>
      <c r="K49" s="272" t="s">
        <v>699</v>
      </c>
      <c r="L49" s="218">
        <v>3070</v>
      </c>
      <c r="M49" s="234"/>
      <c r="N49" s="260"/>
      <c r="O49" s="12"/>
      <c r="P49" s="12"/>
      <c r="Q49" s="12"/>
      <c r="R49" s="12"/>
      <c r="S49" s="12"/>
      <c r="T49" s="14"/>
    </row>
    <row r="50" spans="1:21" s="70" customFormat="1" ht="22.5" x14ac:dyDescent="0.2">
      <c r="A50" s="383" t="s">
        <v>749</v>
      </c>
      <c r="B50" s="16" t="s">
        <v>261</v>
      </c>
      <c r="C50" s="160"/>
      <c r="D50" s="22">
        <v>6.48</v>
      </c>
      <c r="E50" s="206"/>
      <c r="F50" s="215" t="s">
        <v>264</v>
      </c>
      <c r="G50" s="170"/>
      <c r="H50" s="215" t="s">
        <v>725</v>
      </c>
      <c r="I50" s="214"/>
      <c r="J50" s="220"/>
      <c r="K50" s="272" t="s">
        <v>699</v>
      </c>
      <c r="L50" s="218">
        <v>3070</v>
      </c>
      <c r="M50" s="234"/>
      <c r="N50" s="260"/>
      <c r="O50" s="215"/>
      <c r="P50" s="215"/>
      <c r="Q50" s="215"/>
      <c r="R50" s="215"/>
      <c r="S50" s="215"/>
      <c r="T50" s="14"/>
    </row>
    <row r="51" spans="1:21" x14ac:dyDescent="0.2">
      <c r="A51" s="383" t="s">
        <v>313</v>
      </c>
      <c r="B51" s="16" t="s">
        <v>741</v>
      </c>
      <c r="C51" s="160">
        <v>1</v>
      </c>
      <c r="D51" s="22">
        <v>61.58</v>
      </c>
      <c r="E51" s="206"/>
      <c r="F51" s="215" t="s">
        <v>724</v>
      </c>
      <c r="G51" s="219"/>
      <c r="H51" s="215" t="s">
        <v>725</v>
      </c>
      <c r="I51" s="149"/>
      <c r="J51" s="220"/>
      <c r="K51" s="272" t="s">
        <v>699</v>
      </c>
      <c r="L51" s="218">
        <v>3120</v>
      </c>
      <c r="M51" s="234"/>
      <c r="N51" s="260"/>
      <c r="O51" s="12"/>
      <c r="P51" s="12"/>
      <c r="Q51" s="12"/>
      <c r="R51" s="12"/>
      <c r="S51" s="12"/>
      <c r="T51" s="14"/>
      <c r="U51" s="8"/>
    </row>
    <row r="52" spans="1:21" x14ac:dyDescent="0.2">
      <c r="A52" s="383" t="s">
        <v>314</v>
      </c>
      <c r="B52" s="16" t="s">
        <v>261</v>
      </c>
      <c r="C52" s="160">
        <v>1</v>
      </c>
      <c r="D52" s="22">
        <v>21.48</v>
      </c>
      <c r="E52" s="206"/>
      <c r="F52" s="215" t="s">
        <v>724</v>
      </c>
      <c r="G52" s="219"/>
      <c r="H52" s="215" t="s">
        <v>725</v>
      </c>
      <c r="I52" s="214"/>
      <c r="J52" s="220"/>
      <c r="K52" s="272" t="s">
        <v>699</v>
      </c>
      <c r="L52" s="218">
        <v>3120</v>
      </c>
      <c r="M52" s="234"/>
      <c r="N52" s="260"/>
      <c r="O52" s="12"/>
      <c r="P52" s="12"/>
      <c r="Q52" s="12"/>
      <c r="R52" s="12"/>
      <c r="S52" s="12"/>
      <c r="T52" s="14"/>
      <c r="U52" s="8"/>
    </row>
    <row r="53" spans="1:21" ht="22.5" x14ac:dyDescent="0.2">
      <c r="A53" s="383" t="s">
        <v>315</v>
      </c>
      <c r="B53" s="16" t="s">
        <v>535</v>
      </c>
      <c r="C53" s="160">
        <v>1</v>
      </c>
      <c r="D53" s="207">
        <v>18.260000000000002</v>
      </c>
      <c r="E53" s="206">
        <v>5</v>
      </c>
      <c r="F53" s="215" t="s">
        <v>660</v>
      </c>
      <c r="G53" s="219">
        <v>8</v>
      </c>
      <c r="H53" s="215" t="s">
        <v>659</v>
      </c>
      <c r="I53" s="214"/>
      <c r="J53" s="220">
        <v>6</v>
      </c>
      <c r="K53" s="215" t="s">
        <v>593</v>
      </c>
      <c r="L53" s="218">
        <v>3100</v>
      </c>
      <c r="M53" s="234"/>
      <c r="N53" s="260"/>
      <c r="O53" s="12"/>
      <c r="P53" s="12"/>
      <c r="Q53" s="12"/>
      <c r="R53" s="12"/>
      <c r="S53" s="12"/>
      <c r="T53" s="14"/>
      <c r="U53" s="8"/>
    </row>
    <row r="54" spans="1:21" x14ac:dyDescent="0.2">
      <c r="A54" s="383" t="s">
        <v>316</v>
      </c>
      <c r="B54" s="16" t="s">
        <v>261</v>
      </c>
      <c r="C54" s="160">
        <v>1</v>
      </c>
      <c r="D54" s="207">
        <v>28.66</v>
      </c>
      <c r="E54" s="206"/>
      <c r="F54" s="215" t="s">
        <v>724</v>
      </c>
      <c r="G54" s="219"/>
      <c r="H54" s="215" t="s">
        <v>725</v>
      </c>
      <c r="I54" s="149"/>
      <c r="J54" s="220"/>
      <c r="K54" s="272" t="s">
        <v>699</v>
      </c>
      <c r="L54" s="218">
        <v>3100</v>
      </c>
      <c r="M54" s="234"/>
      <c r="N54" s="260"/>
      <c r="O54" s="12"/>
      <c r="P54" s="12"/>
      <c r="Q54" s="12"/>
      <c r="R54" s="12"/>
      <c r="S54" s="12"/>
      <c r="T54" s="14"/>
      <c r="U54" s="8"/>
    </row>
    <row r="55" spans="1:21" x14ac:dyDescent="0.2">
      <c r="A55" s="383" t="s">
        <v>317</v>
      </c>
      <c r="B55" s="16" t="s">
        <v>261</v>
      </c>
      <c r="C55" s="160">
        <v>1</v>
      </c>
      <c r="D55" s="207">
        <v>30.34</v>
      </c>
      <c r="E55" s="206"/>
      <c r="F55" s="215" t="s">
        <v>724</v>
      </c>
      <c r="G55" s="219"/>
      <c r="H55" s="215" t="s">
        <v>725</v>
      </c>
      <c r="I55" s="149"/>
      <c r="J55" s="220"/>
      <c r="K55" s="272" t="s">
        <v>699</v>
      </c>
      <c r="L55" s="218">
        <v>3100</v>
      </c>
      <c r="M55" s="234"/>
      <c r="N55" s="260"/>
      <c r="O55" s="12"/>
      <c r="P55" s="12"/>
      <c r="Q55" s="12"/>
      <c r="R55" s="12"/>
      <c r="S55" s="12"/>
      <c r="T55" s="14"/>
      <c r="U55" s="8"/>
    </row>
    <row r="56" spans="1:21" x14ac:dyDescent="0.2">
      <c r="A56" s="383" t="s">
        <v>318</v>
      </c>
      <c r="B56" s="16" t="s">
        <v>261</v>
      </c>
      <c r="C56" s="160">
        <v>1</v>
      </c>
      <c r="D56" s="22">
        <v>20.6</v>
      </c>
      <c r="E56" s="206"/>
      <c r="F56" s="215" t="s">
        <v>724</v>
      </c>
      <c r="G56" s="219"/>
      <c r="H56" s="215" t="s">
        <v>744</v>
      </c>
      <c r="I56" s="149"/>
      <c r="J56" s="220"/>
      <c r="K56" s="272" t="s">
        <v>699</v>
      </c>
      <c r="L56" s="218">
        <v>3140</v>
      </c>
      <c r="M56" s="234"/>
      <c r="N56" s="260"/>
      <c r="O56" s="12"/>
      <c r="P56" s="12"/>
      <c r="Q56" s="12"/>
      <c r="R56" s="12"/>
      <c r="S56" s="12"/>
      <c r="T56" s="14"/>
      <c r="U56" s="8"/>
    </row>
    <row r="57" spans="1:21" x14ac:dyDescent="0.2">
      <c r="A57" s="383" t="s">
        <v>319</v>
      </c>
      <c r="B57" s="16" t="s">
        <v>261</v>
      </c>
      <c r="C57" s="160">
        <v>1</v>
      </c>
      <c r="D57" s="22">
        <v>27.88</v>
      </c>
      <c r="E57" s="206"/>
      <c r="F57" s="215" t="s">
        <v>724</v>
      </c>
      <c r="G57" s="219"/>
      <c r="H57" s="215" t="s">
        <v>744</v>
      </c>
      <c r="I57" s="149"/>
      <c r="J57" s="220"/>
      <c r="K57" s="272" t="s">
        <v>699</v>
      </c>
      <c r="L57" s="218">
        <v>3140</v>
      </c>
      <c r="M57" s="234"/>
      <c r="N57" s="260"/>
      <c r="O57" s="12"/>
      <c r="P57" s="12"/>
      <c r="Q57" s="12"/>
      <c r="R57" s="12"/>
      <c r="S57" s="12"/>
      <c r="T57" s="14"/>
      <c r="U57" s="8"/>
    </row>
    <row r="58" spans="1:21" x14ac:dyDescent="0.2">
      <c r="A58" s="383" t="s">
        <v>320</v>
      </c>
      <c r="B58" s="16" t="s">
        <v>261</v>
      </c>
      <c r="C58" s="160">
        <v>1</v>
      </c>
      <c r="D58" s="22">
        <v>27.95</v>
      </c>
      <c r="E58" s="206"/>
      <c r="F58" s="215" t="s">
        <v>724</v>
      </c>
      <c r="G58" s="219"/>
      <c r="H58" s="215" t="s">
        <v>744</v>
      </c>
      <c r="I58" s="215"/>
      <c r="J58" s="220"/>
      <c r="K58" s="272" t="s">
        <v>699</v>
      </c>
      <c r="L58" s="218">
        <v>3140</v>
      </c>
      <c r="M58" s="234"/>
      <c r="N58" s="260"/>
      <c r="O58" s="12"/>
      <c r="P58" s="12"/>
      <c r="Q58" s="12"/>
      <c r="R58" s="12"/>
      <c r="S58" s="12"/>
      <c r="T58" s="14"/>
      <c r="U58" s="8"/>
    </row>
    <row r="59" spans="1:21" x14ac:dyDescent="0.2">
      <c r="A59" s="383" t="s">
        <v>321</v>
      </c>
      <c r="B59" s="16" t="s">
        <v>261</v>
      </c>
      <c r="C59" s="160">
        <v>1</v>
      </c>
      <c r="D59" s="22">
        <v>19.48</v>
      </c>
      <c r="E59" s="206"/>
      <c r="F59" s="215" t="s">
        <v>724</v>
      </c>
      <c r="G59" s="219"/>
      <c r="H59" s="215" t="s">
        <v>744</v>
      </c>
      <c r="I59" s="215"/>
      <c r="J59" s="220"/>
      <c r="K59" s="272" t="s">
        <v>699</v>
      </c>
      <c r="L59" s="218">
        <v>3140</v>
      </c>
      <c r="M59" s="234"/>
      <c r="N59" s="260"/>
      <c r="O59" s="12"/>
      <c r="P59" s="12"/>
      <c r="Q59" s="12"/>
      <c r="R59" s="12"/>
      <c r="S59" s="12"/>
      <c r="T59" s="14"/>
      <c r="U59" s="8"/>
    </row>
    <row r="60" spans="1:21" ht="22.5" x14ac:dyDescent="0.2">
      <c r="A60" s="383" t="s">
        <v>322</v>
      </c>
      <c r="B60" s="278" t="s">
        <v>269</v>
      </c>
      <c r="C60" s="163">
        <v>1</v>
      </c>
      <c r="D60" s="279">
        <v>4.46</v>
      </c>
      <c r="E60" s="280">
        <v>8</v>
      </c>
      <c r="F60" s="134" t="s">
        <v>657</v>
      </c>
      <c r="G60" s="281">
        <v>8</v>
      </c>
      <c r="H60" s="134" t="s">
        <v>659</v>
      </c>
      <c r="I60" s="282"/>
      <c r="J60" s="283" t="s">
        <v>334</v>
      </c>
      <c r="K60" s="134" t="s">
        <v>334</v>
      </c>
      <c r="L60" s="284" t="s">
        <v>334</v>
      </c>
      <c r="M60" s="257"/>
      <c r="N60" s="166"/>
      <c r="O60" s="12"/>
      <c r="P60" s="12"/>
      <c r="Q60" s="12"/>
      <c r="R60" s="12"/>
      <c r="S60" s="12"/>
      <c r="T60" s="14"/>
      <c r="U60" s="8"/>
    </row>
    <row r="61" spans="1:21" x14ac:dyDescent="0.2">
      <c r="A61" s="383" t="s">
        <v>323</v>
      </c>
      <c r="B61" s="16" t="s">
        <v>269</v>
      </c>
      <c r="C61" s="62">
        <v>1</v>
      </c>
      <c r="D61" s="22">
        <v>9.32</v>
      </c>
      <c r="E61" s="291"/>
      <c r="F61" s="166" t="s">
        <v>724</v>
      </c>
      <c r="G61" s="292"/>
      <c r="H61" s="293" t="s">
        <v>725</v>
      </c>
      <c r="I61" s="294"/>
      <c r="J61" s="221"/>
      <c r="K61" s="243" t="s">
        <v>699</v>
      </c>
      <c r="L61" s="295" t="s">
        <v>334</v>
      </c>
      <c r="M61" s="286"/>
      <c r="N61" s="22"/>
      <c r="O61" s="22"/>
      <c r="P61" s="22"/>
      <c r="Q61" s="22"/>
      <c r="R61" s="22"/>
      <c r="S61" s="22"/>
      <c r="T61" s="14"/>
      <c r="U61" s="8"/>
    </row>
    <row r="62" spans="1:21" ht="22.5" x14ac:dyDescent="0.2">
      <c r="A62" s="302" t="s">
        <v>577</v>
      </c>
      <c r="B62" s="16" t="s">
        <v>578</v>
      </c>
      <c r="C62" s="285">
        <v>1</v>
      </c>
      <c r="D62" s="279">
        <v>12.47</v>
      </c>
      <c r="E62" s="274">
        <v>8</v>
      </c>
      <c r="F62" s="134" t="s">
        <v>657</v>
      </c>
      <c r="G62" s="275">
        <v>8</v>
      </c>
      <c r="H62" s="134" t="s">
        <v>659</v>
      </c>
      <c r="I62" s="276"/>
      <c r="J62" s="277">
        <v>1</v>
      </c>
      <c r="K62" s="290" t="s">
        <v>592</v>
      </c>
      <c r="L62" s="288"/>
      <c r="M62" s="287"/>
      <c r="N62" s="22"/>
      <c r="O62" s="22"/>
      <c r="P62" s="22"/>
      <c r="Q62" s="22"/>
      <c r="R62" s="22"/>
      <c r="S62" s="22"/>
      <c r="T62" s="14"/>
      <c r="U62" s="8"/>
    </row>
    <row r="63" spans="1:21" x14ac:dyDescent="0.2">
      <c r="A63" s="383" t="s">
        <v>750</v>
      </c>
      <c r="B63" s="16" t="s">
        <v>658</v>
      </c>
      <c r="C63" s="161">
        <v>1</v>
      </c>
      <c r="D63" s="208">
        <v>11.61</v>
      </c>
      <c r="E63" s="274">
        <v>8</v>
      </c>
      <c r="F63" s="215" t="s">
        <v>330</v>
      </c>
      <c r="G63" s="219">
        <v>8</v>
      </c>
      <c r="H63" s="215" t="s">
        <v>659</v>
      </c>
      <c r="I63" s="215"/>
      <c r="J63" s="220" t="s">
        <v>334</v>
      </c>
      <c r="K63" s="215" t="s">
        <v>334</v>
      </c>
      <c r="L63" s="218">
        <v>2210</v>
      </c>
      <c r="M63" s="287"/>
      <c r="N63" s="22"/>
      <c r="O63" s="22"/>
      <c r="P63" s="22"/>
      <c r="Q63" s="22"/>
      <c r="R63" s="22"/>
      <c r="S63" s="22"/>
      <c r="T63" s="14"/>
      <c r="U63" s="8"/>
    </row>
    <row r="64" spans="1:21" ht="22.5" x14ac:dyDescent="0.2">
      <c r="A64" s="383" t="s">
        <v>751</v>
      </c>
      <c r="B64" s="16" t="s">
        <v>261</v>
      </c>
      <c r="C64" s="161">
        <v>1</v>
      </c>
      <c r="D64" s="208">
        <v>3.6</v>
      </c>
      <c r="E64" s="206">
        <v>1</v>
      </c>
      <c r="F64" s="215" t="s">
        <v>518</v>
      </c>
      <c r="G64" s="219">
        <v>8</v>
      </c>
      <c r="H64" s="215" t="s">
        <v>659</v>
      </c>
      <c r="I64" s="149"/>
      <c r="J64" s="220">
        <v>6</v>
      </c>
      <c r="K64" s="215" t="s">
        <v>593</v>
      </c>
      <c r="L64" s="218">
        <v>3150</v>
      </c>
      <c r="M64" s="287"/>
      <c r="N64" s="22"/>
      <c r="O64" s="22"/>
      <c r="P64" s="22"/>
      <c r="Q64" s="22"/>
      <c r="R64" s="22"/>
      <c r="S64" s="22"/>
      <c r="T64" s="14"/>
      <c r="U64" s="8"/>
    </row>
    <row r="65" spans="1:21" ht="22.5" x14ac:dyDescent="0.2">
      <c r="A65" s="384" t="s">
        <v>752</v>
      </c>
      <c r="B65" s="24" t="s">
        <v>535</v>
      </c>
      <c r="C65" s="164">
        <v>1</v>
      </c>
      <c r="D65" s="299">
        <v>4.53</v>
      </c>
      <c r="E65" s="300">
        <v>5</v>
      </c>
      <c r="F65" s="15" t="s">
        <v>660</v>
      </c>
      <c r="G65" s="179">
        <v>8</v>
      </c>
      <c r="H65" s="15" t="s">
        <v>659</v>
      </c>
      <c r="I65" s="154"/>
      <c r="J65" s="187">
        <v>6</v>
      </c>
      <c r="K65" s="15" t="s">
        <v>593</v>
      </c>
      <c r="L65" s="25">
        <v>3150</v>
      </c>
      <c r="M65" s="301"/>
      <c r="N65" s="261"/>
      <c r="O65" s="15"/>
      <c r="P65" s="15"/>
      <c r="Q65" s="15"/>
      <c r="R65" s="15"/>
      <c r="S65" s="15"/>
      <c r="T65" s="26"/>
      <c r="U65" s="8"/>
    </row>
    <row r="66" spans="1:21" x14ac:dyDescent="0.2">
      <c r="B66" s="386" t="s">
        <v>806</v>
      </c>
      <c r="D66" s="385">
        <f>SUM(D3:D65)</f>
        <v>1485.3999999999999</v>
      </c>
    </row>
  </sheetData>
  <sheetProtection password="C8D6" sheet="1" objects="1" scenarios="1" formatCells="0" formatColumns="0" formatRows="0" sort="0" autoFilter="0"/>
  <printOptions horizontalCentered="1"/>
  <pageMargins left="0.39370078740157483" right="0.39370078740157483" top="0.39370078740157483" bottom="0.39370078740157483" header="0.51181102362204722" footer="0.51181102362204722"/>
  <pageSetup paperSize="8" scale="82" fitToHeight="3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1"/>
  <sheetViews>
    <sheetView zoomScaleNormal="100" zoomScaleSheetLayoutView="75" workbookViewId="0">
      <pane ySplit="2" topLeftCell="A72" activePane="bottomLeft" state="frozen"/>
      <selection activeCell="L36" sqref="L36"/>
      <selection pane="bottomLeft" activeCell="H83" sqref="H83"/>
    </sheetView>
  </sheetViews>
  <sheetFormatPr defaultColWidth="9.33203125" defaultRowHeight="11.25" x14ac:dyDescent="0.2"/>
  <cols>
    <col min="1" max="1" width="6.83203125" style="17" customWidth="1"/>
    <col min="2" max="2" width="25.83203125" style="17" customWidth="1"/>
    <col min="3" max="3" width="6.33203125" style="19" hidden="1" customWidth="1"/>
    <col min="4" max="5" width="7.83203125" style="19" customWidth="1"/>
    <col min="6" max="6" width="8.83203125" style="19" customWidth="1"/>
    <col min="7" max="7" width="5.83203125" style="17" customWidth="1"/>
    <col min="8" max="8" width="18.33203125" style="17" customWidth="1"/>
    <col min="9" max="9" width="6.33203125" style="17" customWidth="1"/>
    <col min="10" max="10" width="18.33203125" style="29" customWidth="1"/>
    <col min="11" max="11" width="15.33203125" style="29" customWidth="1"/>
    <col min="12" max="12" width="6.33203125" style="29" customWidth="1"/>
    <col min="13" max="13" width="13.33203125" style="29" customWidth="1"/>
    <col min="14" max="14" width="8.83203125" style="19" customWidth="1"/>
    <col min="15" max="15" width="8.83203125" style="19" hidden="1" customWidth="1"/>
    <col min="16" max="16" width="18.83203125" style="29" hidden="1" customWidth="1"/>
    <col min="17" max="21" width="10.83203125" style="17" hidden="1" customWidth="1"/>
    <col min="22" max="22" width="18.83203125" style="17" hidden="1" customWidth="1"/>
    <col min="23" max="16384" width="9.33203125" style="17"/>
  </cols>
  <sheetData>
    <row r="1" spans="1:22" s="2" customFormat="1" ht="12" x14ac:dyDescent="0.2">
      <c r="A1" s="4" t="s">
        <v>76</v>
      </c>
      <c r="B1" s="5"/>
      <c r="C1" s="6"/>
      <c r="D1" s="6"/>
      <c r="E1" s="6"/>
      <c r="F1" s="6"/>
      <c r="G1" s="5"/>
      <c r="H1" s="5"/>
      <c r="I1" s="5"/>
      <c r="J1" s="9"/>
      <c r="K1" s="9"/>
      <c r="L1" s="9"/>
      <c r="M1" s="9"/>
      <c r="N1" s="6"/>
      <c r="O1" s="254"/>
      <c r="P1" s="9"/>
      <c r="Q1" s="5"/>
      <c r="R1" s="5"/>
      <c r="S1" s="5"/>
      <c r="T1" s="5"/>
      <c r="U1" s="5"/>
      <c r="V1" s="7"/>
    </row>
    <row r="2" spans="1:22" s="19" customFormat="1" ht="22.5" x14ac:dyDescent="0.2">
      <c r="A2" s="87" t="s">
        <v>68</v>
      </c>
      <c r="B2" s="87" t="s">
        <v>258</v>
      </c>
      <c r="C2" s="87" t="s">
        <v>469</v>
      </c>
      <c r="D2" s="318" t="s">
        <v>775</v>
      </c>
      <c r="E2" s="342" t="s">
        <v>774</v>
      </c>
      <c r="F2" s="316" t="s">
        <v>780</v>
      </c>
      <c r="G2" s="87" t="s">
        <v>271</v>
      </c>
      <c r="H2" s="87" t="s">
        <v>69</v>
      </c>
      <c r="I2" s="87" t="s">
        <v>271</v>
      </c>
      <c r="J2" s="87" t="s">
        <v>70</v>
      </c>
      <c r="K2" s="87" t="s">
        <v>327</v>
      </c>
      <c r="L2" s="87" t="s">
        <v>271</v>
      </c>
      <c r="M2" s="87" t="s">
        <v>71</v>
      </c>
      <c r="N2" s="87" t="s">
        <v>336</v>
      </c>
      <c r="O2" s="56" t="s">
        <v>347</v>
      </c>
      <c r="P2" s="239" t="s">
        <v>605</v>
      </c>
      <c r="Q2" s="88" t="s">
        <v>325</v>
      </c>
      <c r="R2" s="88" t="s">
        <v>326</v>
      </c>
      <c r="S2" s="88" t="s">
        <v>82</v>
      </c>
      <c r="T2" s="88" t="s">
        <v>75</v>
      </c>
      <c r="U2" s="88" t="s">
        <v>475</v>
      </c>
      <c r="V2" s="87" t="s">
        <v>72</v>
      </c>
    </row>
    <row r="3" spans="1:22" x14ac:dyDescent="0.2">
      <c r="A3" s="20" t="s">
        <v>73</v>
      </c>
      <c r="B3" s="16" t="s">
        <v>583</v>
      </c>
      <c r="C3" s="159">
        <v>15</v>
      </c>
      <c r="D3" s="324">
        <v>13.97</v>
      </c>
      <c r="E3" s="319"/>
      <c r="F3" s="319"/>
      <c r="G3" s="172">
        <v>3</v>
      </c>
      <c r="H3" s="215" t="s">
        <v>264</v>
      </c>
      <c r="I3" s="219">
        <v>1</v>
      </c>
      <c r="J3" s="215" t="s">
        <v>592</v>
      </c>
      <c r="K3" s="215"/>
      <c r="L3" s="220">
        <v>1</v>
      </c>
      <c r="M3" s="215" t="s">
        <v>592</v>
      </c>
      <c r="N3" s="216">
        <v>4300</v>
      </c>
      <c r="O3" s="233">
        <v>1</v>
      </c>
      <c r="P3" s="165" t="s">
        <v>604</v>
      </c>
      <c r="Q3" s="165"/>
      <c r="R3" s="10"/>
      <c r="S3" s="10"/>
      <c r="T3" s="10"/>
      <c r="U3" s="10"/>
      <c r="V3" s="14"/>
    </row>
    <row r="4" spans="1:22" ht="22.5" x14ac:dyDescent="0.2">
      <c r="A4" s="217" t="s">
        <v>12</v>
      </c>
      <c r="B4" s="16" t="s">
        <v>585</v>
      </c>
      <c r="C4" s="160">
        <v>15</v>
      </c>
      <c r="D4" s="324">
        <v>19.29</v>
      </c>
      <c r="E4" s="320"/>
      <c r="F4" s="320"/>
      <c r="G4" s="172">
        <v>3</v>
      </c>
      <c r="H4" s="215" t="s">
        <v>264</v>
      </c>
      <c r="I4" s="219">
        <v>1</v>
      </c>
      <c r="J4" s="215" t="s">
        <v>592</v>
      </c>
      <c r="K4" s="215"/>
      <c r="L4" s="220">
        <v>1</v>
      </c>
      <c r="M4" s="215" t="s">
        <v>673</v>
      </c>
      <c r="N4" s="218" t="s">
        <v>661</v>
      </c>
      <c r="O4" s="234">
        <v>7</v>
      </c>
      <c r="P4" s="166" t="s">
        <v>525</v>
      </c>
      <c r="Q4" s="166"/>
      <c r="R4" s="12"/>
      <c r="S4" s="12"/>
      <c r="T4" s="12"/>
      <c r="U4" s="12"/>
      <c r="V4" s="14"/>
    </row>
    <row r="5" spans="1:22" ht="22.5" x14ac:dyDescent="0.2">
      <c r="A5" s="217" t="s">
        <v>503</v>
      </c>
      <c r="B5" s="16" t="s">
        <v>585</v>
      </c>
      <c r="C5" s="160">
        <v>15</v>
      </c>
      <c r="D5" s="324">
        <v>17.34</v>
      </c>
      <c r="E5" s="320"/>
      <c r="F5" s="320"/>
      <c r="G5" s="172">
        <v>3</v>
      </c>
      <c r="H5" s="215" t="s">
        <v>264</v>
      </c>
      <c r="I5" s="219">
        <v>1</v>
      </c>
      <c r="J5" s="215" t="s">
        <v>592</v>
      </c>
      <c r="K5" s="215"/>
      <c r="L5" s="220">
        <v>13</v>
      </c>
      <c r="M5" s="215" t="s">
        <v>673</v>
      </c>
      <c r="N5" s="218" t="s">
        <v>662</v>
      </c>
      <c r="O5" s="234">
        <v>7</v>
      </c>
      <c r="P5" s="166" t="s">
        <v>525</v>
      </c>
      <c r="Q5" s="166"/>
      <c r="R5" s="12"/>
      <c r="S5" s="12"/>
      <c r="T5" s="12"/>
      <c r="U5" s="12"/>
      <c r="V5" s="14"/>
    </row>
    <row r="6" spans="1:22" ht="22.5" x14ac:dyDescent="0.2">
      <c r="A6" s="217" t="s">
        <v>18</v>
      </c>
      <c r="B6" s="16" t="s">
        <v>585</v>
      </c>
      <c r="C6" s="160">
        <v>15</v>
      </c>
      <c r="D6" s="324">
        <v>17.510000000000002</v>
      </c>
      <c r="E6" s="320"/>
      <c r="F6" s="320"/>
      <c r="G6" s="172">
        <v>3</v>
      </c>
      <c r="H6" s="215" t="s">
        <v>264</v>
      </c>
      <c r="I6" s="219">
        <v>1</v>
      </c>
      <c r="J6" s="215" t="s">
        <v>592</v>
      </c>
      <c r="K6" s="215"/>
      <c r="L6" s="220">
        <v>13</v>
      </c>
      <c r="M6" s="215" t="s">
        <v>673</v>
      </c>
      <c r="N6" s="218" t="s">
        <v>662</v>
      </c>
      <c r="O6" s="234">
        <v>7</v>
      </c>
      <c r="P6" s="166" t="s">
        <v>525</v>
      </c>
      <c r="Q6" s="166"/>
      <c r="R6" s="12"/>
      <c r="S6" s="12"/>
      <c r="T6" s="12"/>
      <c r="U6" s="12"/>
      <c r="V6" s="14"/>
    </row>
    <row r="7" spans="1:22" ht="22.5" x14ac:dyDescent="0.2">
      <c r="A7" s="217" t="s">
        <v>504</v>
      </c>
      <c r="B7" s="16" t="s">
        <v>585</v>
      </c>
      <c r="C7" s="160">
        <v>15</v>
      </c>
      <c r="D7" s="324">
        <v>17.39</v>
      </c>
      <c r="E7" s="320"/>
      <c r="F7" s="320"/>
      <c r="G7" s="172">
        <v>3</v>
      </c>
      <c r="H7" s="215" t="s">
        <v>264</v>
      </c>
      <c r="I7" s="219">
        <v>1</v>
      </c>
      <c r="J7" s="215" t="s">
        <v>592</v>
      </c>
      <c r="K7" s="215"/>
      <c r="L7" s="220">
        <v>13</v>
      </c>
      <c r="M7" s="215" t="s">
        <v>673</v>
      </c>
      <c r="N7" s="218" t="s">
        <v>662</v>
      </c>
      <c r="O7" s="234">
        <v>7</v>
      </c>
      <c r="P7" s="166" t="s">
        <v>525</v>
      </c>
      <c r="Q7" s="166"/>
      <c r="R7" s="12"/>
      <c r="S7" s="12"/>
      <c r="T7" s="12"/>
      <c r="U7" s="12"/>
      <c r="V7" s="14"/>
    </row>
    <row r="8" spans="1:22" ht="22.5" x14ac:dyDescent="0.2">
      <c r="A8" s="217" t="s">
        <v>17</v>
      </c>
      <c r="B8" s="16" t="s">
        <v>585</v>
      </c>
      <c r="C8" s="160">
        <v>15</v>
      </c>
      <c r="D8" s="324">
        <v>19.61</v>
      </c>
      <c r="E8" s="320"/>
      <c r="F8" s="320"/>
      <c r="G8" s="172">
        <v>3</v>
      </c>
      <c r="H8" s="215" t="s">
        <v>264</v>
      </c>
      <c r="I8" s="219">
        <v>1</v>
      </c>
      <c r="J8" s="215" t="s">
        <v>592</v>
      </c>
      <c r="K8" s="215"/>
      <c r="L8" s="220">
        <v>13</v>
      </c>
      <c r="M8" s="215" t="s">
        <v>673</v>
      </c>
      <c r="N8" s="218" t="s">
        <v>663</v>
      </c>
      <c r="O8" s="234">
        <v>7</v>
      </c>
      <c r="P8" s="166" t="s">
        <v>525</v>
      </c>
      <c r="Q8" s="166"/>
      <c r="R8" s="12"/>
      <c r="S8" s="12"/>
      <c r="T8" s="12"/>
      <c r="U8" s="12"/>
      <c r="V8" s="14"/>
    </row>
    <row r="9" spans="1:22" x14ac:dyDescent="0.2">
      <c r="A9" s="217" t="s">
        <v>4</v>
      </c>
      <c r="B9" s="16" t="s">
        <v>259</v>
      </c>
      <c r="C9" s="160">
        <v>3</v>
      </c>
      <c r="D9" s="324">
        <v>20.170000000000002</v>
      </c>
      <c r="E9" s="320"/>
      <c r="F9" s="320"/>
      <c r="G9" s="172">
        <v>3</v>
      </c>
      <c r="H9" s="215" t="s">
        <v>264</v>
      </c>
      <c r="I9" s="219">
        <v>1</v>
      </c>
      <c r="J9" s="215" t="s">
        <v>592</v>
      </c>
      <c r="K9" s="215"/>
      <c r="L9" s="220">
        <v>1</v>
      </c>
      <c r="M9" s="215" t="s">
        <v>592</v>
      </c>
      <c r="N9" s="218">
        <v>4310</v>
      </c>
      <c r="O9" s="234">
        <v>2</v>
      </c>
      <c r="P9" s="166" t="s">
        <v>604</v>
      </c>
      <c r="Q9" s="166"/>
      <c r="R9" s="12"/>
      <c r="S9" s="12"/>
      <c r="T9" s="12"/>
      <c r="U9" s="12"/>
      <c r="V9" s="14"/>
    </row>
    <row r="10" spans="1:22" x14ac:dyDescent="0.2">
      <c r="A10" s="217" t="s">
        <v>5</v>
      </c>
      <c r="B10" s="16" t="s">
        <v>270</v>
      </c>
      <c r="C10" s="160">
        <v>1</v>
      </c>
      <c r="D10" s="324">
        <v>12.02</v>
      </c>
      <c r="E10" s="320"/>
      <c r="F10" s="320"/>
      <c r="G10" s="172">
        <v>6</v>
      </c>
      <c r="H10" s="215" t="s">
        <v>529</v>
      </c>
      <c r="I10" s="219">
        <v>1</v>
      </c>
      <c r="J10" s="215" t="s">
        <v>592</v>
      </c>
      <c r="K10" s="215"/>
      <c r="L10" s="220">
        <v>1</v>
      </c>
      <c r="M10" s="215" t="s">
        <v>592</v>
      </c>
      <c r="N10" s="218">
        <v>4300</v>
      </c>
      <c r="O10" s="234" t="s">
        <v>334</v>
      </c>
      <c r="P10" s="166" t="s">
        <v>604</v>
      </c>
      <c r="Q10" s="166"/>
      <c r="R10" s="12"/>
      <c r="S10" s="12"/>
      <c r="T10" s="12"/>
      <c r="U10" s="12"/>
      <c r="V10" s="14"/>
    </row>
    <row r="11" spans="1:22" ht="22.5" x14ac:dyDescent="0.2">
      <c r="A11" s="217" t="s">
        <v>19</v>
      </c>
      <c r="B11" s="16" t="s">
        <v>262</v>
      </c>
      <c r="C11" s="160">
        <v>3</v>
      </c>
      <c r="D11" s="324">
        <v>41.32</v>
      </c>
      <c r="E11" s="320"/>
      <c r="F11" s="320"/>
      <c r="G11" s="172">
        <v>6</v>
      </c>
      <c r="H11" s="215" t="s">
        <v>529</v>
      </c>
      <c r="I11" s="219">
        <v>1</v>
      </c>
      <c r="J11" s="215" t="s">
        <v>592</v>
      </c>
      <c r="K11" s="215"/>
      <c r="L11" s="220">
        <v>13</v>
      </c>
      <c r="M11" s="215" t="s">
        <v>673</v>
      </c>
      <c r="N11" s="218" t="s">
        <v>666</v>
      </c>
      <c r="O11" s="234" t="s">
        <v>366</v>
      </c>
      <c r="P11" s="166" t="s">
        <v>525</v>
      </c>
      <c r="Q11" s="166"/>
      <c r="R11" s="12"/>
      <c r="S11" s="12"/>
      <c r="T11" s="12"/>
      <c r="U11" s="12"/>
      <c r="V11" s="14"/>
    </row>
    <row r="12" spans="1:22" x14ac:dyDescent="0.2">
      <c r="A12" s="217" t="s">
        <v>20</v>
      </c>
      <c r="B12" s="16" t="s">
        <v>259</v>
      </c>
      <c r="C12" s="160">
        <v>3</v>
      </c>
      <c r="D12" s="324">
        <v>38.78</v>
      </c>
      <c r="E12" s="320"/>
      <c r="F12" s="320"/>
      <c r="G12" s="172">
        <v>3</v>
      </c>
      <c r="H12" s="215" t="s">
        <v>264</v>
      </c>
      <c r="I12" s="219">
        <v>1</v>
      </c>
      <c r="J12" s="215" t="s">
        <v>592</v>
      </c>
      <c r="K12" s="215"/>
      <c r="L12" s="220">
        <v>1</v>
      </c>
      <c r="M12" s="215" t="s">
        <v>592</v>
      </c>
      <c r="N12" s="218">
        <v>4310</v>
      </c>
      <c r="O12" s="234">
        <v>4</v>
      </c>
      <c r="P12" s="166" t="s">
        <v>604</v>
      </c>
      <c r="Q12" s="166"/>
      <c r="R12" s="12"/>
      <c r="S12" s="12"/>
      <c r="T12" s="12"/>
      <c r="U12" s="12"/>
      <c r="V12" s="14"/>
    </row>
    <row r="13" spans="1:22" x14ac:dyDescent="0.2">
      <c r="A13" s="217" t="s">
        <v>21</v>
      </c>
      <c r="B13" s="16" t="s">
        <v>259</v>
      </c>
      <c r="C13" s="160">
        <v>3</v>
      </c>
      <c r="D13" s="324">
        <v>18.91</v>
      </c>
      <c r="E13" s="320"/>
      <c r="F13" s="320"/>
      <c r="G13" s="172">
        <v>3</v>
      </c>
      <c r="H13" s="215" t="s">
        <v>264</v>
      </c>
      <c r="I13" s="219">
        <v>1</v>
      </c>
      <c r="J13" s="215" t="s">
        <v>592</v>
      </c>
      <c r="K13" s="215"/>
      <c r="L13" s="220">
        <v>1</v>
      </c>
      <c r="M13" s="215" t="s">
        <v>592</v>
      </c>
      <c r="N13" s="218">
        <v>4300</v>
      </c>
      <c r="O13" s="234">
        <v>4</v>
      </c>
      <c r="P13" s="166" t="s">
        <v>604</v>
      </c>
      <c r="Q13" s="166"/>
      <c r="R13" s="12"/>
      <c r="S13" s="12"/>
      <c r="T13" s="12"/>
      <c r="U13" s="12"/>
      <c r="V13" s="14"/>
    </row>
    <row r="14" spans="1:22" ht="22.5" x14ac:dyDescent="0.2">
      <c r="A14" s="217" t="s">
        <v>23</v>
      </c>
      <c r="B14" s="16" t="s">
        <v>262</v>
      </c>
      <c r="C14" s="160">
        <v>15</v>
      </c>
      <c r="D14" s="324">
        <v>38.39</v>
      </c>
      <c r="E14" s="320"/>
      <c r="F14" s="320"/>
      <c r="G14" s="172">
        <v>6</v>
      </c>
      <c r="H14" s="215" t="s">
        <v>529</v>
      </c>
      <c r="I14" s="219">
        <v>1</v>
      </c>
      <c r="J14" s="215" t="s">
        <v>592</v>
      </c>
      <c r="K14" s="215"/>
      <c r="L14" s="220">
        <v>13</v>
      </c>
      <c r="M14" s="215" t="s">
        <v>673</v>
      </c>
      <c r="N14" s="218" t="s">
        <v>667</v>
      </c>
      <c r="O14" s="234" t="s">
        <v>586</v>
      </c>
      <c r="P14" s="166" t="s">
        <v>525</v>
      </c>
      <c r="Q14" s="166"/>
      <c r="R14" s="12"/>
      <c r="S14" s="12"/>
      <c r="T14" s="12"/>
      <c r="U14" s="12"/>
      <c r="V14" s="14"/>
    </row>
    <row r="15" spans="1:22" s="133" customFormat="1" ht="22.5" x14ac:dyDescent="0.2">
      <c r="A15" s="217" t="s">
        <v>22</v>
      </c>
      <c r="B15" s="16" t="s">
        <v>584</v>
      </c>
      <c r="C15" s="161">
        <v>15</v>
      </c>
      <c r="D15" s="324">
        <v>23.11</v>
      </c>
      <c r="E15" s="320"/>
      <c r="F15" s="320"/>
      <c r="G15" s="172">
        <v>4</v>
      </c>
      <c r="H15" s="215" t="s">
        <v>470</v>
      </c>
      <c r="I15" s="219">
        <v>1</v>
      </c>
      <c r="J15" s="215" t="s">
        <v>592</v>
      </c>
      <c r="K15" s="215"/>
      <c r="L15" s="220">
        <v>1</v>
      </c>
      <c r="M15" s="215" t="s">
        <v>592</v>
      </c>
      <c r="N15" s="218">
        <v>4300</v>
      </c>
      <c r="O15" s="234">
        <v>1</v>
      </c>
      <c r="P15" s="166" t="s">
        <v>604</v>
      </c>
      <c r="Q15" s="167"/>
      <c r="R15" s="68"/>
      <c r="S15" s="68"/>
      <c r="T15" s="68"/>
      <c r="U15" s="68"/>
      <c r="V15" s="14"/>
    </row>
    <row r="16" spans="1:22" s="133" customFormat="1" ht="22.5" x14ac:dyDescent="0.2">
      <c r="A16" s="217" t="s">
        <v>24</v>
      </c>
      <c r="B16" s="16" t="s">
        <v>585</v>
      </c>
      <c r="C16" s="161">
        <v>15</v>
      </c>
      <c r="D16" s="324">
        <v>12.89</v>
      </c>
      <c r="E16" s="320"/>
      <c r="F16" s="320"/>
      <c r="G16" s="172">
        <v>3</v>
      </c>
      <c r="H16" s="215" t="s">
        <v>264</v>
      </c>
      <c r="I16" s="219">
        <v>1</v>
      </c>
      <c r="J16" s="215" t="s">
        <v>592</v>
      </c>
      <c r="K16" s="215"/>
      <c r="L16" s="220">
        <v>13</v>
      </c>
      <c r="M16" s="215" t="s">
        <v>673</v>
      </c>
      <c r="N16" s="218" t="s">
        <v>664</v>
      </c>
      <c r="O16" s="234">
        <v>4</v>
      </c>
      <c r="P16" s="166" t="s">
        <v>525</v>
      </c>
      <c r="Q16" s="167"/>
      <c r="R16" s="68"/>
      <c r="S16" s="68"/>
      <c r="T16" s="68"/>
      <c r="U16" s="68"/>
      <c r="V16" s="14"/>
    </row>
    <row r="17" spans="1:22" x14ac:dyDescent="0.2">
      <c r="A17" s="217" t="s">
        <v>28</v>
      </c>
      <c r="B17" s="16" t="s">
        <v>587</v>
      </c>
      <c r="C17" s="160">
        <v>13</v>
      </c>
      <c r="D17" s="324">
        <v>64.400000000000006</v>
      </c>
      <c r="E17" s="320"/>
      <c r="F17" s="320"/>
      <c r="G17" s="172">
        <v>3</v>
      </c>
      <c r="H17" s="215" t="s">
        <v>264</v>
      </c>
      <c r="I17" s="219">
        <v>1</v>
      </c>
      <c r="J17" s="215" t="s">
        <v>592</v>
      </c>
      <c r="K17" s="215"/>
      <c r="L17" s="220">
        <v>1</v>
      </c>
      <c r="M17" s="215" t="s">
        <v>592</v>
      </c>
      <c r="N17" s="218">
        <v>4300</v>
      </c>
      <c r="O17" s="234">
        <v>10</v>
      </c>
      <c r="P17" s="166" t="s">
        <v>604</v>
      </c>
      <c r="Q17" s="166"/>
      <c r="R17" s="12"/>
      <c r="S17" s="12"/>
      <c r="T17" s="12"/>
      <c r="U17" s="12"/>
      <c r="V17" s="14"/>
    </row>
    <row r="18" spans="1:22" x14ac:dyDescent="0.2">
      <c r="A18" s="217" t="s">
        <v>29</v>
      </c>
      <c r="B18" s="16" t="s">
        <v>265</v>
      </c>
      <c r="C18" s="160">
        <v>15</v>
      </c>
      <c r="D18" s="324">
        <v>14.97</v>
      </c>
      <c r="E18" s="320"/>
      <c r="F18" s="320"/>
      <c r="G18" s="172">
        <v>6</v>
      </c>
      <c r="H18" s="215" t="s">
        <v>529</v>
      </c>
      <c r="I18" s="219">
        <v>1</v>
      </c>
      <c r="J18" s="215" t="s">
        <v>592</v>
      </c>
      <c r="K18" s="215"/>
      <c r="L18" s="220">
        <v>1</v>
      </c>
      <c r="M18" s="215" t="s">
        <v>592</v>
      </c>
      <c r="N18" s="218">
        <v>4300</v>
      </c>
      <c r="O18" s="234" t="s">
        <v>334</v>
      </c>
      <c r="P18" s="166"/>
      <c r="Q18" s="166"/>
      <c r="R18" s="12"/>
      <c r="S18" s="12"/>
      <c r="T18" s="12"/>
      <c r="U18" s="12"/>
      <c r="V18" s="14"/>
    </row>
    <row r="19" spans="1:22" x14ac:dyDescent="0.2">
      <c r="A19" s="146" t="s">
        <v>13</v>
      </c>
      <c r="B19" s="66" t="s">
        <v>472</v>
      </c>
      <c r="C19" s="160"/>
      <c r="D19" s="329"/>
      <c r="E19" s="329"/>
      <c r="F19" s="329"/>
      <c r="G19" s="173"/>
      <c r="H19" s="149"/>
      <c r="I19" s="150"/>
      <c r="J19" s="149"/>
      <c r="K19" s="149"/>
      <c r="L19" s="151"/>
      <c r="M19" s="149"/>
      <c r="N19" s="152"/>
      <c r="O19" s="234"/>
      <c r="P19" s="166"/>
      <c r="Q19" s="166"/>
      <c r="R19" s="12"/>
      <c r="S19" s="12"/>
      <c r="T19" s="12"/>
      <c r="U19" s="12"/>
      <c r="V19" s="14"/>
    </row>
    <row r="20" spans="1:22" ht="22.5" x14ac:dyDescent="0.2">
      <c r="A20" s="217" t="s">
        <v>14</v>
      </c>
      <c r="B20" s="16" t="s">
        <v>585</v>
      </c>
      <c r="C20" s="160">
        <v>15</v>
      </c>
      <c r="D20" s="324">
        <v>22.15</v>
      </c>
      <c r="E20" s="320"/>
      <c r="F20" s="321"/>
      <c r="G20" s="172">
        <v>3</v>
      </c>
      <c r="H20" s="215" t="s">
        <v>264</v>
      </c>
      <c r="I20" s="219">
        <v>1</v>
      </c>
      <c r="J20" s="215" t="s">
        <v>592</v>
      </c>
      <c r="K20" s="215"/>
      <c r="L20" s="220">
        <v>13</v>
      </c>
      <c r="M20" s="215" t="s">
        <v>673</v>
      </c>
      <c r="N20" s="218" t="s">
        <v>664</v>
      </c>
      <c r="O20" s="234">
        <v>6</v>
      </c>
      <c r="P20" s="166" t="s">
        <v>525</v>
      </c>
      <c r="Q20" s="166"/>
      <c r="R20" s="12"/>
      <c r="S20" s="12"/>
      <c r="T20" s="12"/>
      <c r="U20" s="12"/>
      <c r="V20" s="14"/>
    </row>
    <row r="21" spans="1:22" ht="33.75" x14ac:dyDescent="0.2">
      <c r="A21" s="217" t="s">
        <v>8</v>
      </c>
      <c r="B21" s="16" t="s">
        <v>484</v>
      </c>
      <c r="C21" s="160">
        <v>1</v>
      </c>
      <c r="D21" s="320"/>
      <c r="E21" s="320"/>
      <c r="F21" s="333">
        <v>3.39</v>
      </c>
      <c r="G21" s="174">
        <v>7</v>
      </c>
      <c r="H21" s="169" t="s">
        <v>330</v>
      </c>
      <c r="I21" s="170">
        <v>4</v>
      </c>
      <c r="J21" s="214" t="s">
        <v>817</v>
      </c>
      <c r="K21" s="214" t="s">
        <v>818</v>
      </c>
      <c r="L21" s="214" t="s">
        <v>818</v>
      </c>
      <c r="M21" s="214" t="s">
        <v>473</v>
      </c>
      <c r="N21" s="218" t="s">
        <v>589</v>
      </c>
      <c r="O21" s="234" t="s">
        <v>334</v>
      </c>
      <c r="P21" s="224"/>
      <c r="Q21" s="12"/>
      <c r="R21" s="12"/>
      <c r="S21" s="12"/>
      <c r="T21" s="12"/>
      <c r="U21" s="12"/>
      <c r="V21" s="14"/>
    </row>
    <row r="22" spans="1:22" ht="22.5" x14ac:dyDescent="0.2">
      <c r="A22" s="217" t="s">
        <v>505</v>
      </c>
      <c r="B22" s="61" t="s">
        <v>266</v>
      </c>
      <c r="C22" s="160">
        <v>1</v>
      </c>
      <c r="D22" s="320"/>
      <c r="E22" s="320"/>
      <c r="F22" s="333">
        <v>2.41</v>
      </c>
      <c r="G22" s="174">
        <v>7</v>
      </c>
      <c r="H22" s="169" t="s">
        <v>330</v>
      </c>
      <c r="I22" s="170">
        <v>4</v>
      </c>
      <c r="J22" s="214" t="s">
        <v>817</v>
      </c>
      <c r="K22" s="214" t="s">
        <v>818</v>
      </c>
      <c r="L22" s="221">
        <v>2</v>
      </c>
      <c r="M22" s="214" t="s">
        <v>473</v>
      </c>
      <c r="N22" s="218" t="s">
        <v>589</v>
      </c>
      <c r="O22" s="234" t="s">
        <v>334</v>
      </c>
      <c r="P22" s="224"/>
      <c r="Q22" s="12"/>
      <c r="R22" s="12"/>
      <c r="S22" s="12"/>
      <c r="T22" s="12"/>
      <c r="U22" s="12"/>
      <c r="V22" s="14"/>
    </row>
    <row r="23" spans="1:22" ht="22.5" x14ac:dyDescent="0.2">
      <c r="A23" s="217" t="s">
        <v>506</v>
      </c>
      <c r="B23" s="61" t="s">
        <v>266</v>
      </c>
      <c r="C23" s="160">
        <v>1</v>
      </c>
      <c r="D23" s="320"/>
      <c r="E23" s="320"/>
      <c r="F23" s="333">
        <v>1.91</v>
      </c>
      <c r="G23" s="174">
        <v>7</v>
      </c>
      <c r="H23" s="169" t="s">
        <v>330</v>
      </c>
      <c r="I23" s="170">
        <v>4</v>
      </c>
      <c r="J23" s="214" t="s">
        <v>817</v>
      </c>
      <c r="K23" s="214" t="s">
        <v>818</v>
      </c>
      <c r="L23" s="221">
        <v>2</v>
      </c>
      <c r="M23" s="214" t="s">
        <v>473</v>
      </c>
      <c r="N23" s="218" t="s">
        <v>589</v>
      </c>
      <c r="O23" s="234" t="s">
        <v>334</v>
      </c>
      <c r="P23" s="224"/>
      <c r="Q23" s="12"/>
      <c r="R23" s="12"/>
      <c r="S23" s="12"/>
      <c r="T23" s="12"/>
      <c r="U23" s="12"/>
      <c r="V23" s="14"/>
    </row>
    <row r="24" spans="1:22" ht="22.5" x14ac:dyDescent="0.2">
      <c r="A24" s="217" t="s">
        <v>507</v>
      </c>
      <c r="B24" s="61" t="s">
        <v>266</v>
      </c>
      <c r="C24" s="160">
        <v>1</v>
      </c>
      <c r="D24" s="320"/>
      <c r="E24" s="320"/>
      <c r="F24" s="333">
        <v>1.97</v>
      </c>
      <c r="G24" s="174">
        <v>7</v>
      </c>
      <c r="H24" s="169" t="s">
        <v>330</v>
      </c>
      <c r="I24" s="170">
        <v>4</v>
      </c>
      <c r="J24" s="214" t="s">
        <v>817</v>
      </c>
      <c r="K24" s="214" t="s">
        <v>818</v>
      </c>
      <c r="L24" s="221">
        <v>2</v>
      </c>
      <c r="M24" s="214" t="s">
        <v>473</v>
      </c>
      <c r="N24" s="218" t="s">
        <v>589</v>
      </c>
      <c r="O24" s="234" t="s">
        <v>334</v>
      </c>
      <c r="P24" s="224"/>
      <c r="Q24" s="12"/>
      <c r="R24" s="12"/>
      <c r="S24" s="12"/>
      <c r="T24" s="12"/>
      <c r="U24" s="12"/>
      <c r="V24" s="14"/>
    </row>
    <row r="25" spans="1:22" ht="22.5" x14ac:dyDescent="0.2">
      <c r="A25" s="217" t="s">
        <v>15</v>
      </c>
      <c r="B25" s="16" t="s">
        <v>269</v>
      </c>
      <c r="C25" s="160">
        <v>1</v>
      </c>
      <c r="D25" s="320"/>
      <c r="E25" s="320"/>
      <c r="F25" s="333">
        <v>4.8099999999999996</v>
      </c>
      <c r="G25" s="174">
        <v>8</v>
      </c>
      <c r="H25" s="169" t="s">
        <v>816</v>
      </c>
      <c r="I25" s="170" t="s">
        <v>819</v>
      </c>
      <c r="J25" s="169" t="s">
        <v>591</v>
      </c>
      <c r="K25" s="169"/>
      <c r="L25" s="221">
        <v>1</v>
      </c>
      <c r="M25" s="169" t="s">
        <v>592</v>
      </c>
      <c r="N25" s="171" t="s">
        <v>334</v>
      </c>
      <c r="O25" s="234" t="s">
        <v>334</v>
      </c>
      <c r="P25" s="224"/>
      <c r="Q25" s="12"/>
      <c r="R25" s="12"/>
      <c r="S25" s="12"/>
      <c r="T25" s="12"/>
      <c r="U25" s="12"/>
      <c r="V25" s="14"/>
    </row>
    <row r="26" spans="1:22" ht="22.5" x14ac:dyDescent="0.2">
      <c r="A26" s="217" t="s">
        <v>79</v>
      </c>
      <c r="B26" s="16" t="s">
        <v>265</v>
      </c>
      <c r="C26" s="160">
        <v>1</v>
      </c>
      <c r="D26" s="320"/>
      <c r="E26" s="320"/>
      <c r="F26" s="333">
        <v>7.34</v>
      </c>
      <c r="G26" s="174" t="s">
        <v>813</v>
      </c>
      <c r="H26" s="169" t="s">
        <v>820</v>
      </c>
      <c r="I26" s="170" t="s">
        <v>819</v>
      </c>
      <c r="J26" s="169" t="s">
        <v>591</v>
      </c>
      <c r="K26" s="169"/>
      <c r="L26" s="221">
        <v>1</v>
      </c>
      <c r="M26" s="169" t="s">
        <v>592</v>
      </c>
      <c r="N26" s="171" t="s">
        <v>334</v>
      </c>
      <c r="O26" s="234" t="s">
        <v>334</v>
      </c>
      <c r="P26" s="224"/>
      <c r="Q26" s="12"/>
      <c r="R26" s="12"/>
      <c r="S26" s="12"/>
      <c r="T26" s="12"/>
      <c r="U26" s="12"/>
      <c r="V26" s="14"/>
    </row>
    <row r="27" spans="1:22" ht="22.5" x14ac:dyDescent="0.2">
      <c r="A27" s="217" t="s">
        <v>80</v>
      </c>
      <c r="B27" s="16" t="s">
        <v>265</v>
      </c>
      <c r="C27" s="160">
        <v>1</v>
      </c>
      <c r="D27" s="320"/>
      <c r="E27" s="320"/>
      <c r="F27" s="334">
        <v>12</v>
      </c>
      <c r="G27" s="174" t="s">
        <v>813</v>
      </c>
      <c r="H27" s="169" t="s">
        <v>820</v>
      </c>
      <c r="I27" s="170" t="s">
        <v>819</v>
      </c>
      <c r="J27" s="169" t="s">
        <v>591</v>
      </c>
      <c r="K27" s="169"/>
      <c r="L27" s="221">
        <v>1</v>
      </c>
      <c r="M27" s="169" t="s">
        <v>592</v>
      </c>
      <c r="N27" s="171" t="s">
        <v>334</v>
      </c>
      <c r="O27" s="234" t="s">
        <v>334</v>
      </c>
      <c r="P27" s="224"/>
      <c r="Q27" s="12"/>
      <c r="R27" s="12"/>
      <c r="S27" s="12"/>
      <c r="T27" s="12"/>
      <c r="U27" s="12"/>
      <c r="V27" s="14"/>
    </row>
    <row r="28" spans="1:22" ht="22.5" x14ac:dyDescent="0.2">
      <c r="A28" s="217" t="s">
        <v>9</v>
      </c>
      <c r="B28" s="61" t="s">
        <v>471</v>
      </c>
      <c r="C28" s="160">
        <v>1</v>
      </c>
      <c r="D28" s="320"/>
      <c r="E28" s="320"/>
      <c r="F28" s="333">
        <v>3.4</v>
      </c>
      <c r="G28" s="174">
        <v>7</v>
      </c>
      <c r="H28" s="169" t="s">
        <v>330</v>
      </c>
      <c r="I28" s="170">
        <v>4</v>
      </c>
      <c r="J28" s="214" t="s">
        <v>817</v>
      </c>
      <c r="K28" s="214" t="s">
        <v>818</v>
      </c>
      <c r="L28" s="221">
        <v>2</v>
      </c>
      <c r="M28" s="214" t="s">
        <v>473</v>
      </c>
      <c r="N28" s="218" t="s">
        <v>648</v>
      </c>
      <c r="O28" s="234" t="s">
        <v>334</v>
      </c>
      <c r="P28" s="224" t="s">
        <v>621</v>
      </c>
      <c r="Q28" s="12"/>
      <c r="R28" s="12"/>
      <c r="S28" s="12"/>
      <c r="T28" s="12"/>
      <c r="U28" s="12"/>
      <c r="V28" s="14"/>
    </row>
    <row r="29" spans="1:22" ht="22.5" x14ac:dyDescent="0.2">
      <c r="A29" s="217" t="s">
        <v>508</v>
      </c>
      <c r="B29" s="61" t="s">
        <v>267</v>
      </c>
      <c r="C29" s="160">
        <v>1</v>
      </c>
      <c r="D29" s="320"/>
      <c r="E29" s="320"/>
      <c r="F29" s="333">
        <v>3.59</v>
      </c>
      <c r="G29" s="174">
        <v>7</v>
      </c>
      <c r="H29" s="169" t="s">
        <v>330</v>
      </c>
      <c r="I29" s="170">
        <v>4</v>
      </c>
      <c r="J29" s="214" t="s">
        <v>817</v>
      </c>
      <c r="K29" s="214" t="s">
        <v>818</v>
      </c>
      <c r="L29" s="221">
        <v>2</v>
      </c>
      <c r="M29" s="214" t="s">
        <v>473</v>
      </c>
      <c r="N29" s="218" t="s">
        <v>648</v>
      </c>
      <c r="O29" s="234" t="s">
        <v>334</v>
      </c>
      <c r="P29" s="224" t="s">
        <v>621</v>
      </c>
      <c r="Q29" s="12"/>
      <c r="R29" s="12"/>
      <c r="S29" s="12"/>
      <c r="T29" s="12"/>
      <c r="U29" s="12"/>
      <c r="V29" s="14"/>
    </row>
    <row r="30" spans="1:22" ht="22.5" x14ac:dyDescent="0.2">
      <c r="A30" s="217" t="s">
        <v>509</v>
      </c>
      <c r="B30" s="61" t="s">
        <v>267</v>
      </c>
      <c r="C30" s="160">
        <v>1</v>
      </c>
      <c r="D30" s="320"/>
      <c r="E30" s="320"/>
      <c r="F30" s="333">
        <v>1.38</v>
      </c>
      <c r="G30" s="174">
        <v>7</v>
      </c>
      <c r="H30" s="169" t="s">
        <v>330</v>
      </c>
      <c r="I30" s="170">
        <v>4</v>
      </c>
      <c r="J30" s="214" t="s">
        <v>817</v>
      </c>
      <c r="K30" s="214" t="s">
        <v>818</v>
      </c>
      <c r="L30" s="221">
        <v>2</v>
      </c>
      <c r="M30" s="214" t="s">
        <v>473</v>
      </c>
      <c r="N30" s="218" t="s">
        <v>595</v>
      </c>
      <c r="O30" s="234" t="s">
        <v>334</v>
      </c>
      <c r="P30" s="224"/>
      <c r="Q30" s="12"/>
      <c r="R30" s="12"/>
      <c r="S30" s="12"/>
      <c r="T30" s="12"/>
      <c r="U30" s="12"/>
      <c r="V30" s="14"/>
    </row>
    <row r="31" spans="1:22" ht="22.5" x14ac:dyDescent="0.2">
      <c r="A31" s="217" t="s">
        <v>510</v>
      </c>
      <c r="B31" s="61" t="s">
        <v>267</v>
      </c>
      <c r="C31" s="160">
        <v>1</v>
      </c>
      <c r="D31" s="320"/>
      <c r="E31" s="320"/>
      <c r="F31" s="333">
        <v>1.38</v>
      </c>
      <c r="G31" s="174">
        <v>7</v>
      </c>
      <c r="H31" s="169" t="s">
        <v>330</v>
      </c>
      <c r="I31" s="170">
        <v>4</v>
      </c>
      <c r="J31" s="214" t="s">
        <v>817</v>
      </c>
      <c r="K31" s="214" t="s">
        <v>818</v>
      </c>
      <c r="L31" s="221">
        <v>2</v>
      </c>
      <c r="M31" s="214" t="s">
        <v>473</v>
      </c>
      <c r="N31" s="218" t="s">
        <v>648</v>
      </c>
      <c r="O31" s="234" t="s">
        <v>334</v>
      </c>
      <c r="P31" s="224" t="s">
        <v>621</v>
      </c>
      <c r="Q31" s="12"/>
      <c r="R31" s="12"/>
      <c r="S31" s="12"/>
      <c r="T31" s="12"/>
      <c r="U31" s="12"/>
      <c r="V31" s="14"/>
    </row>
    <row r="32" spans="1:22" ht="22.5" x14ac:dyDescent="0.2">
      <c r="A32" s="217" t="s">
        <v>16</v>
      </c>
      <c r="B32" s="61" t="s">
        <v>265</v>
      </c>
      <c r="C32" s="160">
        <v>1</v>
      </c>
      <c r="D32" s="320"/>
      <c r="E32" s="320"/>
      <c r="F32" s="333">
        <v>19.13</v>
      </c>
      <c r="G32" s="174">
        <v>1</v>
      </c>
      <c r="H32" s="169" t="s">
        <v>814</v>
      </c>
      <c r="I32" s="170" t="s">
        <v>819</v>
      </c>
      <c r="J32" s="169" t="s">
        <v>591</v>
      </c>
      <c r="K32" s="214"/>
      <c r="L32" s="221">
        <v>1</v>
      </c>
      <c r="M32" s="214" t="s">
        <v>592</v>
      </c>
      <c r="N32" s="218" t="s">
        <v>656</v>
      </c>
      <c r="O32" s="234" t="s">
        <v>334</v>
      </c>
      <c r="P32" s="224"/>
      <c r="Q32" s="12"/>
      <c r="R32" s="12"/>
      <c r="S32" s="12"/>
      <c r="T32" s="12"/>
      <c r="U32" s="12"/>
      <c r="V32" s="14"/>
    </row>
    <row r="33" spans="1:22" ht="22.5" x14ac:dyDescent="0.2">
      <c r="A33" s="217" t="s">
        <v>10</v>
      </c>
      <c r="B33" s="61" t="s">
        <v>265</v>
      </c>
      <c r="C33" s="160">
        <v>1</v>
      </c>
      <c r="D33" s="324">
        <v>27.68</v>
      </c>
      <c r="E33" s="320"/>
      <c r="F33" s="320"/>
      <c r="G33" s="174">
        <v>1</v>
      </c>
      <c r="H33" s="169" t="s">
        <v>814</v>
      </c>
      <c r="I33" s="170" t="s">
        <v>819</v>
      </c>
      <c r="J33" s="169" t="s">
        <v>591</v>
      </c>
      <c r="K33" s="214"/>
      <c r="L33" s="221">
        <v>1</v>
      </c>
      <c r="M33" s="214" t="s">
        <v>592</v>
      </c>
      <c r="N33" s="218">
        <v>4380</v>
      </c>
      <c r="O33" s="234" t="s">
        <v>334</v>
      </c>
      <c r="P33" s="224"/>
      <c r="Q33" s="12"/>
      <c r="R33" s="12"/>
      <c r="S33" s="12"/>
      <c r="T33" s="12"/>
      <c r="U33" s="12"/>
      <c r="V33" s="14"/>
    </row>
    <row r="34" spans="1:22" ht="22.5" x14ac:dyDescent="0.2">
      <c r="A34" s="217" t="s">
        <v>11</v>
      </c>
      <c r="B34" s="16" t="s">
        <v>265</v>
      </c>
      <c r="C34" s="160">
        <v>1</v>
      </c>
      <c r="D34" s="324">
        <v>82.66</v>
      </c>
      <c r="E34" s="320"/>
      <c r="F34" s="320"/>
      <c r="G34" s="174">
        <v>1</v>
      </c>
      <c r="H34" s="169" t="s">
        <v>814</v>
      </c>
      <c r="I34" s="170" t="s">
        <v>819</v>
      </c>
      <c r="J34" s="169" t="s">
        <v>591</v>
      </c>
      <c r="K34" s="169"/>
      <c r="L34" s="221">
        <v>1</v>
      </c>
      <c r="M34" s="214" t="s">
        <v>592</v>
      </c>
      <c r="N34" s="218">
        <v>4380</v>
      </c>
      <c r="O34" s="234" t="s">
        <v>334</v>
      </c>
      <c r="P34" s="224"/>
      <c r="Q34" s="12"/>
      <c r="R34" s="12"/>
      <c r="S34" s="12"/>
      <c r="T34" s="12"/>
      <c r="U34" s="12"/>
      <c r="V34" s="14"/>
    </row>
    <row r="35" spans="1:22" x14ac:dyDescent="0.2">
      <c r="A35" s="147" t="s">
        <v>566</v>
      </c>
      <c r="B35" s="66" t="s">
        <v>472</v>
      </c>
      <c r="C35" s="160"/>
      <c r="D35" s="329"/>
      <c r="E35" s="329"/>
      <c r="F35" s="329"/>
      <c r="G35" s="173"/>
      <c r="H35" s="149"/>
      <c r="I35" s="150"/>
      <c r="J35" s="153"/>
      <c r="K35" s="149"/>
      <c r="L35" s="151"/>
      <c r="M35" s="153"/>
      <c r="N35" s="152"/>
      <c r="O35" s="234"/>
      <c r="P35" s="224"/>
      <c r="Q35" s="12"/>
      <c r="R35" s="12"/>
      <c r="S35" s="12"/>
      <c r="T35" s="12"/>
      <c r="U35" s="12"/>
      <c r="V35" s="14"/>
    </row>
    <row r="36" spans="1:22" x14ac:dyDescent="0.2">
      <c r="A36" s="217" t="s">
        <v>38</v>
      </c>
      <c r="B36" s="16" t="s">
        <v>261</v>
      </c>
      <c r="C36" s="160">
        <v>1</v>
      </c>
      <c r="D36" s="320"/>
      <c r="E36" s="320"/>
      <c r="F36" s="333">
        <v>7.52</v>
      </c>
      <c r="G36" s="174">
        <v>6</v>
      </c>
      <c r="H36" s="169" t="s">
        <v>529</v>
      </c>
      <c r="I36" s="170">
        <v>1</v>
      </c>
      <c r="J36" s="169" t="s">
        <v>592</v>
      </c>
      <c r="K36" s="169"/>
      <c r="L36" s="221">
        <v>1</v>
      </c>
      <c r="M36" s="169" t="s">
        <v>592</v>
      </c>
      <c r="N36" s="218">
        <v>2900</v>
      </c>
      <c r="O36" s="234" t="s">
        <v>334</v>
      </c>
      <c r="P36" s="224"/>
      <c r="Q36" s="12"/>
      <c r="R36" s="12"/>
      <c r="S36" s="12"/>
      <c r="T36" s="12"/>
      <c r="U36" s="12"/>
      <c r="V36" s="14"/>
    </row>
    <row r="37" spans="1:22" ht="22.5" x14ac:dyDescent="0.2">
      <c r="A37" s="217" t="s">
        <v>33</v>
      </c>
      <c r="B37" s="16" t="s">
        <v>269</v>
      </c>
      <c r="C37" s="160">
        <v>1</v>
      </c>
      <c r="D37" s="320"/>
      <c r="E37" s="320"/>
      <c r="F37" s="333">
        <v>13.35</v>
      </c>
      <c r="G37" s="174">
        <v>8</v>
      </c>
      <c r="H37" s="169" t="s">
        <v>816</v>
      </c>
      <c r="I37" s="170">
        <v>5</v>
      </c>
      <c r="J37" s="169" t="s">
        <v>591</v>
      </c>
      <c r="K37" s="169"/>
      <c r="L37" s="221">
        <v>6</v>
      </c>
      <c r="M37" s="169" t="s">
        <v>593</v>
      </c>
      <c r="N37" s="218">
        <v>3170</v>
      </c>
      <c r="O37" s="234" t="s">
        <v>334</v>
      </c>
      <c r="P37" s="224"/>
      <c r="Q37" s="12"/>
      <c r="R37" s="12"/>
      <c r="S37" s="12"/>
      <c r="T37" s="12"/>
      <c r="U37" s="12"/>
      <c r="V37" s="14"/>
    </row>
    <row r="38" spans="1:22" ht="22.5" x14ac:dyDescent="0.2">
      <c r="A38" s="217" t="s">
        <v>25</v>
      </c>
      <c r="B38" s="16" t="s">
        <v>265</v>
      </c>
      <c r="C38" s="160">
        <v>1</v>
      </c>
      <c r="D38" s="320"/>
      <c r="E38" s="320"/>
      <c r="F38" s="333" t="s">
        <v>688</v>
      </c>
      <c r="G38" s="174">
        <v>1</v>
      </c>
      <c r="H38" s="169" t="s">
        <v>814</v>
      </c>
      <c r="I38" s="170">
        <v>6</v>
      </c>
      <c r="J38" s="169" t="s">
        <v>591</v>
      </c>
      <c r="K38" s="149"/>
      <c r="L38" s="221">
        <v>6</v>
      </c>
      <c r="M38" s="169" t="s">
        <v>593</v>
      </c>
      <c r="N38" s="218">
        <v>4380</v>
      </c>
      <c r="O38" s="234" t="s">
        <v>334</v>
      </c>
      <c r="P38" s="224"/>
      <c r="Q38" s="12"/>
      <c r="R38" s="12"/>
      <c r="S38" s="12"/>
      <c r="T38" s="12"/>
      <c r="U38" s="12"/>
      <c r="V38" s="14"/>
    </row>
    <row r="39" spans="1:22" x14ac:dyDescent="0.2">
      <c r="A39" s="217" t="s">
        <v>6</v>
      </c>
      <c r="B39" s="16" t="s">
        <v>259</v>
      </c>
      <c r="C39" s="160">
        <v>15</v>
      </c>
      <c r="D39" s="320"/>
      <c r="E39" s="342">
        <v>18.71</v>
      </c>
      <c r="F39" s="320"/>
      <c r="G39" s="174">
        <v>3</v>
      </c>
      <c r="H39" s="169" t="s">
        <v>264</v>
      </c>
      <c r="I39" s="170">
        <v>1</v>
      </c>
      <c r="J39" s="169" t="s">
        <v>592</v>
      </c>
      <c r="K39" s="169"/>
      <c r="L39" s="221">
        <v>1</v>
      </c>
      <c r="M39" s="169" t="s">
        <v>592</v>
      </c>
      <c r="N39" s="218">
        <v>4350</v>
      </c>
      <c r="O39" s="234">
        <v>1</v>
      </c>
      <c r="P39" s="166" t="s">
        <v>604</v>
      </c>
      <c r="Q39" s="12"/>
      <c r="R39" s="12"/>
      <c r="S39" s="12"/>
      <c r="T39" s="12"/>
      <c r="U39" s="12"/>
      <c r="V39" s="14"/>
    </row>
    <row r="40" spans="1:22" ht="22.5" x14ac:dyDescent="0.2">
      <c r="A40" s="217" t="s">
        <v>7</v>
      </c>
      <c r="B40" s="16" t="s">
        <v>268</v>
      </c>
      <c r="C40" s="160">
        <v>1</v>
      </c>
      <c r="D40" s="320"/>
      <c r="E40" s="320"/>
      <c r="F40" s="333">
        <v>21.33</v>
      </c>
      <c r="G40" s="172">
        <v>2</v>
      </c>
      <c r="H40" s="169" t="s">
        <v>814</v>
      </c>
      <c r="I40" s="170">
        <v>6</v>
      </c>
      <c r="J40" s="169" t="s">
        <v>591</v>
      </c>
      <c r="K40" s="169"/>
      <c r="L40" s="221">
        <v>6</v>
      </c>
      <c r="M40" s="169" t="s">
        <v>593</v>
      </c>
      <c r="N40" s="171" t="s">
        <v>334</v>
      </c>
      <c r="O40" s="234" t="s">
        <v>334</v>
      </c>
      <c r="P40" s="224"/>
      <c r="Q40" s="12"/>
      <c r="R40" s="12"/>
      <c r="S40" s="12"/>
      <c r="T40" s="12"/>
      <c r="U40" s="12"/>
      <c r="V40" s="14"/>
    </row>
    <row r="41" spans="1:22" ht="22.5" x14ac:dyDescent="0.2">
      <c r="A41" s="217" t="s">
        <v>26</v>
      </c>
      <c r="B41" s="16" t="s">
        <v>594</v>
      </c>
      <c r="C41" s="160">
        <v>3</v>
      </c>
      <c r="D41" s="320"/>
      <c r="E41" s="342">
        <v>20.13</v>
      </c>
      <c r="F41" s="320"/>
      <c r="G41" s="174">
        <v>6</v>
      </c>
      <c r="H41" s="169" t="s">
        <v>529</v>
      </c>
      <c r="I41" s="170">
        <v>1</v>
      </c>
      <c r="J41" s="214" t="s">
        <v>592</v>
      </c>
      <c r="K41" s="153"/>
      <c r="L41" s="221">
        <v>1</v>
      </c>
      <c r="M41" s="169" t="s">
        <v>592</v>
      </c>
      <c r="N41" s="212">
        <v>4320</v>
      </c>
      <c r="O41" s="234">
        <f>2+1</f>
        <v>3</v>
      </c>
      <c r="P41" s="166" t="s">
        <v>604</v>
      </c>
      <c r="Q41" s="12"/>
      <c r="R41" s="12"/>
      <c r="S41" s="12"/>
      <c r="T41" s="12"/>
      <c r="U41" s="12" t="s">
        <v>83</v>
      </c>
      <c r="V41" s="14"/>
    </row>
    <row r="42" spans="1:22" ht="22.5" x14ac:dyDescent="0.2">
      <c r="A42" s="217" t="s">
        <v>27</v>
      </c>
      <c r="B42" s="16" t="s">
        <v>262</v>
      </c>
      <c r="C42" s="160">
        <v>3</v>
      </c>
      <c r="D42" s="320"/>
      <c r="E42" s="342">
        <v>55.14</v>
      </c>
      <c r="F42" s="320"/>
      <c r="G42" s="174">
        <v>6</v>
      </c>
      <c r="H42" s="169" t="s">
        <v>529</v>
      </c>
      <c r="I42" s="170">
        <v>1</v>
      </c>
      <c r="J42" s="214" t="s">
        <v>592</v>
      </c>
      <c r="K42" s="214"/>
      <c r="L42" s="221">
        <v>13</v>
      </c>
      <c r="M42" s="214" t="s">
        <v>673</v>
      </c>
      <c r="N42" s="218" t="s">
        <v>684</v>
      </c>
      <c r="O42" s="234">
        <f>24+1</f>
        <v>25</v>
      </c>
      <c r="P42" s="166" t="s">
        <v>525</v>
      </c>
      <c r="Q42" s="12"/>
      <c r="R42" s="12"/>
      <c r="S42" s="12"/>
      <c r="T42" s="12"/>
      <c r="U42" s="12" t="s">
        <v>83</v>
      </c>
      <c r="V42" s="14"/>
    </row>
    <row r="43" spans="1:22" ht="22.5" x14ac:dyDescent="0.2">
      <c r="A43" s="217" t="s">
        <v>39</v>
      </c>
      <c r="B43" s="213" t="s">
        <v>262</v>
      </c>
      <c r="C43" s="160">
        <v>3</v>
      </c>
      <c r="D43" s="320"/>
      <c r="E43" s="342">
        <v>35.659999999999997</v>
      </c>
      <c r="F43" s="320"/>
      <c r="G43" s="174">
        <v>6</v>
      </c>
      <c r="H43" s="169" t="s">
        <v>529</v>
      </c>
      <c r="I43" s="170">
        <v>1</v>
      </c>
      <c r="J43" s="214" t="s">
        <v>592</v>
      </c>
      <c r="K43" s="214"/>
      <c r="L43" s="221">
        <v>13</v>
      </c>
      <c r="M43" s="214" t="s">
        <v>673</v>
      </c>
      <c r="N43" s="218" t="s">
        <v>684</v>
      </c>
      <c r="O43" s="234">
        <f>14+1</f>
        <v>15</v>
      </c>
      <c r="P43" s="166" t="s">
        <v>525</v>
      </c>
      <c r="Q43" s="12"/>
      <c r="R43" s="12"/>
      <c r="S43" s="12"/>
      <c r="T43" s="12"/>
      <c r="U43" s="12" t="s">
        <v>83</v>
      </c>
      <c r="V43" s="14"/>
    </row>
    <row r="44" spans="1:22" ht="22.5" x14ac:dyDescent="0.2">
      <c r="A44" s="217" t="s">
        <v>34</v>
      </c>
      <c r="B44" s="213" t="s">
        <v>262</v>
      </c>
      <c r="C44" s="160">
        <v>3</v>
      </c>
      <c r="D44" s="320"/>
      <c r="E44" s="342">
        <v>37.85</v>
      </c>
      <c r="F44" s="320"/>
      <c r="G44" s="174">
        <v>6</v>
      </c>
      <c r="H44" s="169" t="s">
        <v>529</v>
      </c>
      <c r="I44" s="170">
        <v>1</v>
      </c>
      <c r="J44" s="214" t="s">
        <v>592</v>
      </c>
      <c r="K44" s="214"/>
      <c r="L44" s="221">
        <v>13</v>
      </c>
      <c r="M44" s="214" t="s">
        <v>673</v>
      </c>
      <c r="N44" s="218" t="s">
        <v>684</v>
      </c>
      <c r="O44" s="234">
        <f>14+1</f>
        <v>15</v>
      </c>
      <c r="P44" s="166" t="s">
        <v>525</v>
      </c>
      <c r="Q44" s="12"/>
      <c r="R44" s="12"/>
      <c r="S44" s="12"/>
      <c r="T44" s="12"/>
      <c r="U44" s="12" t="s">
        <v>83</v>
      </c>
      <c r="V44" s="14"/>
    </row>
    <row r="45" spans="1:22" ht="22.5" x14ac:dyDescent="0.2">
      <c r="A45" s="217" t="s">
        <v>40</v>
      </c>
      <c r="B45" s="16" t="s">
        <v>539</v>
      </c>
      <c r="C45" s="160">
        <v>1</v>
      </c>
      <c r="D45" s="320"/>
      <c r="E45" s="320"/>
      <c r="F45" s="333">
        <v>14.36</v>
      </c>
      <c r="G45" s="172">
        <v>2</v>
      </c>
      <c r="H45" s="215" t="s">
        <v>815</v>
      </c>
      <c r="I45" s="170">
        <v>1</v>
      </c>
      <c r="J45" s="169" t="s">
        <v>592</v>
      </c>
      <c r="K45" s="169"/>
      <c r="L45" s="221">
        <v>1</v>
      </c>
      <c r="M45" s="169" t="s">
        <v>592</v>
      </c>
      <c r="N45" s="218">
        <v>4370</v>
      </c>
      <c r="O45" s="234" t="s">
        <v>334</v>
      </c>
      <c r="P45" s="224"/>
      <c r="Q45" s="12"/>
      <c r="R45" s="12"/>
      <c r="S45" s="12"/>
      <c r="T45" s="12"/>
      <c r="U45" s="12"/>
      <c r="V45" s="14"/>
    </row>
    <row r="46" spans="1:22" ht="22.5" x14ac:dyDescent="0.2">
      <c r="A46" s="217" t="s">
        <v>31</v>
      </c>
      <c r="B46" s="16" t="s">
        <v>268</v>
      </c>
      <c r="C46" s="160">
        <v>1</v>
      </c>
      <c r="D46" s="320"/>
      <c r="E46" s="320"/>
      <c r="F46" s="333">
        <v>21.35</v>
      </c>
      <c r="G46" s="172">
        <v>2</v>
      </c>
      <c r="H46" s="169" t="s">
        <v>814</v>
      </c>
      <c r="I46" s="170">
        <v>6</v>
      </c>
      <c r="J46" s="169" t="s">
        <v>591</v>
      </c>
      <c r="K46" s="169"/>
      <c r="L46" s="221">
        <v>6</v>
      </c>
      <c r="M46" s="169" t="s">
        <v>593</v>
      </c>
      <c r="N46" s="171" t="s">
        <v>334</v>
      </c>
      <c r="O46" s="234" t="s">
        <v>334</v>
      </c>
      <c r="P46" s="224"/>
      <c r="Q46" s="12"/>
      <c r="R46" s="12"/>
      <c r="S46" s="12"/>
      <c r="T46" s="12"/>
      <c r="U46" s="12"/>
      <c r="V46" s="14"/>
    </row>
    <row r="47" spans="1:22" s="133" customFormat="1" x14ac:dyDescent="0.2">
      <c r="A47" s="217" t="s">
        <v>36</v>
      </c>
      <c r="B47" s="16" t="s">
        <v>534</v>
      </c>
      <c r="C47" s="161">
        <v>1</v>
      </c>
      <c r="D47" s="320"/>
      <c r="E47" s="320"/>
      <c r="F47" s="333">
        <v>7.46</v>
      </c>
      <c r="G47" s="174" t="s">
        <v>334</v>
      </c>
      <c r="H47" s="169" t="s">
        <v>334</v>
      </c>
      <c r="I47" s="170" t="s">
        <v>334</v>
      </c>
      <c r="J47" s="169" t="s">
        <v>334</v>
      </c>
      <c r="K47" s="214"/>
      <c r="L47" s="221" t="s">
        <v>334</v>
      </c>
      <c r="M47" s="214" t="s">
        <v>334</v>
      </c>
      <c r="N47" s="171" t="s">
        <v>334</v>
      </c>
      <c r="O47" s="256" t="s">
        <v>334</v>
      </c>
      <c r="P47" s="226"/>
      <c r="Q47" s="68"/>
      <c r="R47" s="68"/>
      <c r="S47" s="68"/>
      <c r="T47" s="68"/>
      <c r="U47" s="68"/>
      <c r="V47" s="69"/>
    </row>
    <row r="48" spans="1:22" ht="22.5" x14ac:dyDescent="0.2">
      <c r="A48" s="217" t="s">
        <v>35</v>
      </c>
      <c r="B48" s="16" t="s">
        <v>262</v>
      </c>
      <c r="C48" s="160">
        <v>3</v>
      </c>
      <c r="D48" s="320"/>
      <c r="E48" s="342">
        <v>64.44</v>
      </c>
      <c r="F48" s="320"/>
      <c r="G48" s="174">
        <v>6</v>
      </c>
      <c r="H48" s="169" t="s">
        <v>529</v>
      </c>
      <c r="I48" s="170">
        <v>1</v>
      </c>
      <c r="J48" s="214" t="s">
        <v>592</v>
      </c>
      <c r="K48" s="214"/>
      <c r="L48" s="221">
        <v>13</v>
      </c>
      <c r="M48" s="214" t="s">
        <v>673</v>
      </c>
      <c r="N48" s="218" t="s">
        <v>683</v>
      </c>
      <c r="O48" s="234">
        <f>35+1</f>
        <v>36</v>
      </c>
      <c r="P48" s="224" t="s">
        <v>525</v>
      </c>
      <c r="Q48" s="12"/>
      <c r="R48" s="12"/>
      <c r="S48" s="12"/>
      <c r="T48" s="12"/>
      <c r="U48" s="12"/>
      <c r="V48" s="14"/>
    </row>
    <row r="49" spans="1:22" x14ac:dyDescent="0.2">
      <c r="A49" s="217" t="s">
        <v>37</v>
      </c>
      <c r="B49" s="16" t="s">
        <v>259</v>
      </c>
      <c r="C49" s="160">
        <v>3</v>
      </c>
      <c r="D49" s="320"/>
      <c r="E49" s="342">
        <v>35.4</v>
      </c>
      <c r="F49" s="320"/>
      <c r="G49" s="174">
        <v>3</v>
      </c>
      <c r="H49" s="169" t="s">
        <v>264</v>
      </c>
      <c r="I49" s="170">
        <v>1</v>
      </c>
      <c r="J49" s="169" t="s">
        <v>592</v>
      </c>
      <c r="K49" s="169"/>
      <c r="L49" s="221">
        <v>1</v>
      </c>
      <c r="M49" s="169" t="s">
        <v>592</v>
      </c>
      <c r="N49" s="218">
        <v>4330</v>
      </c>
      <c r="O49" s="234">
        <v>4</v>
      </c>
      <c r="P49" s="224" t="s">
        <v>604</v>
      </c>
      <c r="Q49" s="12"/>
      <c r="R49" s="12"/>
      <c r="S49" s="12"/>
      <c r="T49" s="12"/>
      <c r="U49" s="12"/>
      <c r="V49" s="14"/>
    </row>
    <row r="50" spans="1:22" s="133" customFormat="1" x14ac:dyDescent="0.2">
      <c r="A50" s="65" t="s">
        <v>30</v>
      </c>
      <c r="B50" s="66" t="s">
        <v>472</v>
      </c>
      <c r="C50" s="162"/>
      <c r="D50" s="329"/>
      <c r="E50" s="329"/>
      <c r="F50" s="329"/>
      <c r="G50" s="173"/>
      <c r="H50" s="149"/>
      <c r="I50" s="150"/>
      <c r="J50" s="153"/>
      <c r="K50" s="153"/>
      <c r="L50" s="150"/>
      <c r="M50" s="153"/>
      <c r="N50" s="152"/>
      <c r="O50" s="236"/>
      <c r="P50" s="226"/>
      <c r="Q50" s="68"/>
      <c r="R50" s="68"/>
      <c r="S50" s="68"/>
      <c r="T50" s="68"/>
      <c r="U50" s="68"/>
      <c r="V50" s="69"/>
    </row>
    <row r="51" spans="1:22" s="133" customFormat="1" x14ac:dyDescent="0.2">
      <c r="A51" s="65" t="s">
        <v>41</v>
      </c>
      <c r="B51" s="66" t="s">
        <v>472</v>
      </c>
      <c r="C51" s="162"/>
      <c r="D51" s="329"/>
      <c r="E51" s="329"/>
      <c r="F51" s="329"/>
      <c r="G51" s="173"/>
      <c r="H51" s="149"/>
      <c r="I51" s="150"/>
      <c r="J51" s="153"/>
      <c r="K51" s="153"/>
      <c r="L51" s="150"/>
      <c r="M51" s="153"/>
      <c r="N51" s="152"/>
      <c r="O51" s="236"/>
      <c r="P51" s="226"/>
      <c r="Q51" s="68"/>
      <c r="R51" s="68"/>
      <c r="S51" s="68"/>
      <c r="T51" s="68"/>
      <c r="U51" s="68"/>
      <c r="V51" s="69"/>
    </row>
    <row r="52" spans="1:22" s="133" customFormat="1" x14ac:dyDescent="0.2">
      <c r="A52" s="156" t="s">
        <v>569</v>
      </c>
      <c r="B52" s="66" t="s">
        <v>472</v>
      </c>
      <c r="C52" s="162"/>
      <c r="D52" s="329"/>
      <c r="E52" s="329"/>
      <c r="F52" s="329"/>
      <c r="G52" s="173"/>
      <c r="H52" s="149"/>
      <c r="I52" s="150"/>
      <c r="J52" s="153"/>
      <c r="K52" s="153"/>
      <c r="L52" s="150"/>
      <c r="M52" s="153"/>
      <c r="N52" s="152"/>
      <c r="O52" s="236"/>
      <c r="P52" s="226"/>
      <c r="Q52" s="68"/>
      <c r="R52" s="68"/>
      <c r="S52" s="68"/>
      <c r="T52" s="68"/>
      <c r="U52" s="68"/>
      <c r="V52" s="69"/>
    </row>
    <row r="53" spans="1:22" s="133" customFormat="1" ht="22.5" x14ac:dyDescent="0.2">
      <c r="A53" s="217" t="s">
        <v>570</v>
      </c>
      <c r="B53" s="16" t="s">
        <v>269</v>
      </c>
      <c r="C53" s="161">
        <v>1</v>
      </c>
      <c r="D53" s="320"/>
      <c r="E53" s="320"/>
      <c r="F53" s="333">
        <v>14.1</v>
      </c>
      <c r="G53" s="174">
        <v>8</v>
      </c>
      <c r="H53" s="169" t="s">
        <v>816</v>
      </c>
      <c r="I53" s="170">
        <v>5</v>
      </c>
      <c r="J53" s="169" t="s">
        <v>591</v>
      </c>
      <c r="K53" s="169"/>
      <c r="L53" s="221">
        <v>6</v>
      </c>
      <c r="M53" s="169" t="s">
        <v>593</v>
      </c>
      <c r="N53" s="218">
        <v>3170</v>
      </c>
      <c r="O53" s="234" t="s">
        <v>334</v>
      </c>
      <c r="P53" s="226"/>
      <c r="Q53" s="68"/>
      <c r="R53" s="68"/>
      <c r="S53" s="68"/>
      <c r="T53" s="68"/>
      <c r="U53" s="68"/>
      <c r="V53" s="69"/>
    </row>
    <row r="54" spans="1:22" ht="22.5" x14ac:dyDescent="0.2">
      <c r="A54" s="217" t="s">
        <v>42</v>
      </c>
      <c r="B54" s="16" t="s">
        <v>265</v>
      </c>
      <c r="C54" s="160">
        <v>1</v>
      </c>
      <c r="D54" s="320"/>
      <c r="E54" s="320"/>
      <c r="F54" s="333">
        <v>33.43</v>
      </c>
      <c r="G54" s="174">
        <v>1</v>
      </c>
      <c r="H54" s="169" t="s">
        <v>814</v>
      </c>
      <c r="I54" s="170">
        <v>6</v>
      </c>
      <c r="J54" s="169" t="s">
        <v>591</v>
      </c>
      <c r="K54" s="169"/>
      <c r="L54" s="221">
        <v>6</v>
      </c>
      <c r="M54" s="169" t="s">
        <v>593</v>
      </c>
      <c r="N54" s="218" t="s">
        <v>653</v>
      </c>
      <c r="O54" s="234" t="s">
        <v>334</v>
      </c>
      <c r="P54" s="224"/>
      <c r="Q54" s="12"/>
      <c r="R54" s="12"/>
      <c r="S54" s="12"/>
      <c r="T54" s="12"/>
      <c r="U54" s="12"/>
      <c r="V54" s="14"/>
    </row>
    <row r="55" spans="1:22" ht="22.5" x14ac:dyDescent="0.2">
      <c r="A55" s="217" t="s">
        <v>32</v>
      </c>
      <c r="B55" s="16" t="s">
        <v>265</v>
      </c>
      <c r="C55" s="160">
        <v>1</v>
      </c>
      <c r="D55" s="320"/>
      <c r="E55" s="320"/>
      <c r="F55" s="333">
        <v>19.37</v>
      </c>
      <c r="G55" s="174">
        <v>1</v>
      </c>
      <c r="H55" s="169" t="s">
        <v>814</v>
      </c>
      <c r="I55" s="170">
        <v>1</v>
      </c>
      <c r="J55" s="214" t="s">
        <v>592</v>
      </c>
      <c r="K55" s="169"/>
      <c r="L55" s="221">
        <v>1</v>
      </c>
      <c r="M55" s="214" t="s">
        <v>592</v>
      </c>
      <c r="N55" s="218" t="s">
        <v>655</v>
      </c>
      <c r="O55" s="234" t="s">
        <v>334</v>
      </c>
      <c r="P55" s="224"/>
      <c r="Q55" s="12"/>
      <c r="R55" s="12"/>
      <c r="S55" s="12"/>
      <c r="T55" s="12"/>
      <c r="U55" s="12"/>
      <c r="V55" s="14"/>
    </row>
    <row r="56" spans="1:22" ht="22.5" x14ac:dyDescent="0.2">
      <c r="A56" s="217" t="s">
        <v>43</v>
      </c>
      <c r="B56" s="16" t="s">
        <v>265</v>
      </c>
      <c r="C56" s="160">
        <v>1</v>
      </c>
      <c r="D56" s="320"/>
      <c r="E56" s="342">
        <v>62.03</v>
      </c>
      <c r="F56" s="320"/>
      <c r="G56" s="174">
        <v>1</v>
      </c>
      <c r="H56" s="169" t="s">
        <v>814</v>
      </c>
      <c r="I56" s="170" t="s">
        <v>819</v>
      </c>
      <c r="J56" s="169" t="s">
        <v>591</v>
      </c>
      <c r="K56" s="169"/>
      <c r="L56" s="221">
        <v>1</v>
      </c>
      <c r="M56" s="214" t="s">
        <v>592</v>
      </c>
      <c r="N56" s="218">
        <v>4350</v>
      </c>
      <c r="O56" s="234" t="s">
        <v>334</v>
      </c>
      <c r="P56" s="224"/>
      <c r="Q56" s="12"/>
      <c r="R56" s="12"/>
      <c r="S56" s="12"/>
      <c r="T56" s="12"/>
      <c r="U56" s="12"/>
      <c r="V56" s="14"/>
    </row>
    <row r="57" spans="1:22" ht="22.5" x14ac:dyDescent="0.2">
      <c r="A57" s="217" t="s">
        <v>44</v>
      </c>
      <c r="B57" s="16" t="s">
        <v>484</v>
      </c>
      <c r="C57" s="160">
        <v>1</v>
      </c>
      <c r="D57" s="320"/>
      <c r="E57" s="320"/>
      <c r="F57" s="333">
        <v>9.51</v>
      </c>
      <c r="G57" s="174">
        <v>7</v>
      </c>
      <c r="H57" s="169" t="s">
        <v>330</v>
      </c>
      <c r="I57" s="170">
        <v>4</v>
      </c>
      <c r="J57" s="214" t="s">
        <v>817</v>
      </c>
      <c r="K57" s="214" t="s">
        <v>818</v>
      </c>
      <c r="L57" s="221">
        <v>2</v>
      </c>
      <c r="M57" s="214" t="s">
        <v>473</v>
      </c>
      <c r="N57" s="218" t="s">
        <v>651</v>
      </c>
      <c r="O57" s="234" t="s">
        <v>334</v>
      </c>
      <c r="P57" s="224"/>
      <c r="Q57" s="12"/>
      <c r="R57" s="12"/>
      <c r="S57" s="12"/>
      <c r="T57" s="12"/>
      <c r="U57" s="12"/>
      <c r="V57" s="14"/>
    </row>
    <row r="58" spans="1:22" ht="22.5" x14ac:dyDescent="0.2">
      <c r="A58" s="217" t="s">
        <v>530</v>
      </c>
      <c r="B58" s="16" t="s">
        <v>266</v>
      </c>
      <c r="C58" s="160">
        <v>1</v>
      </c>
      <c r="D58" s="320"/>
      <c r="E58" s="320"/>
      <c r="F58" s="333">
        <v>4.74</v>
      </c>
      <c r="G58" s="174">
        <v>7</v>
      </c>
      <c r="H58" s="169" t="s">
        <v>330</v>
      </c>
      <c r="I58" s="170">
        <v>4</v>
      </c>
      <c r="J58" s="214" t="s">
        <v>817</v>
      </c>
      <c r="K58" s="214" t="s">
        <v>818</v>
      </c>
      <c r="L58" s="221">
        <v>2</v>
      </c>
      <c r="M58" s="214" t="s">
        <v>473</v>
      </c>
      <c r="N58" s="218" t="s">
        <v>651</v>
      </c>
      <c r="O58" s="234" t="s">
        <v>334</v>
      </c>
      <c r="P58" s="224"/>
      <c r="Q58" s="12"/>
      <c r="R58" s="12"/>
      <c r="S58" s="12"/>
      <c r="T58" s="12"/>
      <c r="U58" s="12"/>
      <c r="V58" s="14"/>
    </row>
    <row r="59" spans="1:22" ht="22.5" x14ac:dyDescent="0.2">
      <c r="A59" s="217" t="s">
        <v>531</v>
      </c>
      <c r="B59" s="16" t="s">
        <v>266</v>
      </c>
      <c r="C59" s="160">
        <v>1</v>
      </c>
      <c r="D59" s="320"/>
      <c r="E59" s="320"/>
      <c r="F59" s="333">
        <v>1.35</v>
      </c>
      <c r="G59" s="174">
        <v>7</v>
      </c>
      <c r="H59" s="169" t="s">
        <v>330</v>
      </c>
      <c r="I59" s="170">
        <v>4</v>
      </c>
      <c r="J59" s="214" t="s">
        <v>817</v>
      </c>
      <c r="K59" s="214" t="s">
        <v>818</v>
      </c>
      <c r="L59" s="221">
        <v>2</v>
      </c>
      <c r="M59" s="214" t="s">
        <v>473</v>
      </c>
      <c r="N59" s="218" t="s">
        <v>651</v>
      </c>
      <c r="O59" s="234" t="s">
        <v>334</v>
      </c>
      <c r="P59" s="224"/>
      <c r="Q59" s="12"/>
      <c r="R59" s="12"/>
      <c r="S59" s="12"/>
      <c r="T59" s="12"/>
      <c r="U59" s="12"/>
      <c r="V59" s="14"/>
    </row>
    <row r="60" spans="1:22" ht="22.5" x14ac:dyDescent="0.2">
      <c r="A60" s="217" t="s">
        <v>532</v>
      </c>
      <c r="B60" s="16" t="s">
        <v>266</v>
      </c>
      <c r="C60" s="160">
        <v>1</v>
      </c>
      <c r="D60" s="320"/>
      <c r="E60" s="320"/>
      <c r="F60" s="333">
        <v>1.34</v>
      </c>
      <c r="G60" s="174">
        <v>7</v>
      </c>
      <c r="H60" s="169" t="s">
        <v>330</v>
      </c>
      <c r="I60" s="170">
        <v>4</v>
      </c>
      <c r="J60" s="214" t="s">
        <v>817</v>
      </c>
      <c r="K60" s="214" t="s">
        <v>818</v>
      </c>
      <c r="L60" s="221">
        <v>2</v>
      </c>
      <c r="M60" s="214" t="s">
        <v>473</v>
      </c>
      <c r="N60" s="218" t="s">
        <v>651</v>
      </c>
      <c r="O60" s="234" t="s">
        <v>334</v>
      </c>
      <c r="P60" s="224"/>
      <c r="Q60" s="12"/>
      <c r="R60" s="12"/>
      <c r="S60" s="12"/>
      <c r="T60" s="12"/>
      <c r="U60" s="12"/>
      <c r="V60" s="14"/>
    </row>
    <row r="61" spans="1:22" ht="22.5" x14ac:dyDescent="0.2">
      <c r="A61" s="217" t="s">
        <v>533</v>
      </c>
      <c r="B61" s="16" t="s">
        <v>266</v>
      </c>
      <c r="C61" s="160">
        <v>1</v>
      </c>
      <c r="D61" s="320"/>
      <c r="E61" s="320"/>
      <c r="F61" s="333">
        <v>1.34</v>
      </c>
      <c r="G61" s="174">
        <v>7</v>
      </c>
      <c r="H61" s="169" t="s">
        <v>330</v>
      </c>
      <c r="I61" s="170">
        <v>4</v>
      </c>
      <c r="J61" s="214" t="s">
        <v>817</v>
      </c>
      <c r="K61" s="214" t="s">
        <v>818</v>
      </c>
      <c r="L61" s="221">
        <v>2</v>
      </c>
      <c r="M61" s="214" t="s">
        <v>473</v>
      </c>
      <c r="N61" s="218" t="s">
        <v>650</v>
      </c>
      <c r="O61" s="234" t="s">
        <v>334</v>
      </c>
      <c r="P61" s="224" t="s">
        <v>621</v>
      </c>
      <c r="Q61" s="12"/>
      <c r="R61" s="12"/>
      <c r="S61" s="12"/>
      <c r="T61" s="12"/>
      <c r="U61" s="12"/>
      <c r="V61" s="14"/>
    </row>
    <row r="62" spans="1:22" ht="22.5" x14ac:dyDescent="0.2">
      <c r="A62" s="217" t="s">
        <v>574</v>
      </c>
      <c r="B62" s="16" t="s">
        <v>549</v>
      </c>
      <c r="C62" s="160">
        <v>1</v>
      </c>
      <c r="D62" s="320"/>
      <c r="E62" s="320"/>
      <c r="F62" s="333">
        <v>3.25</v>
      </c>
      <c r="G62" s="174">
        <v>7</v>
      </c>
      <c r="H62" s="169" t="s">
        <v>330</v>
      </c>
      <c r="I62" s="170">
        <v>4</v>
      </c>
      <c r="J62" s="214" t="s">
        <v>817</v>
      </c>
      <c r="K62" s="214" t="s">
        <v>818</v>
      </c>
      <c r="L62" s="221">
        <v>2</v>
      </c>
      <c r="M62" s="214" t="s">
        <v>473</v>
      </c>
      <c r="N62" s="218" t="s">
        <v>651</v>
      </c>
      <c r="O62" s="234" t="s">
        <v>334</v>
      </c>
      <c r="P62" s="224"/>
      <c r="Q62" s="12"/>
      <c r="R62" s="12"/>
      <c r="S62" s="12"/>
      <c r="T62" s="12"/>
      <c r="U62" s="12"/>
      <c r="V62" s="14"/>
    </row>
    <row r="63" spans="1:22" ht="22.5" x14ac:dyDescent="0.2">
      <c r="A63" s="217" t="s">
        <v>45</v>
      </c>
      <c r="B63" s="16" t="s">
        <v>474</v>
      </c>
      <c r="C63" s="160">
        <v>1</v>
      </c>
      <c r="D63" s="320"/>
      <c r="E63" s="320"/>
      <c r="F63" s="333">
        <v>2.97</v>
      </c>
      <c r="G63" s="174">
        <v>7</v>
      </c>
      <c r="H63" s="169" t="s">
        <v>330</v>
      </c>
      <c r="I63" s="170">
        <v>4</v>
      </c>
      <c r="J63" s="214" t="s">
        <v>588</v>
      </c>
      <c r="K63" s="214"/>
      <c r="L63" s="221">
        <v>2</v>
      </c>
      <c r="M63" s="214" t="s">
        <v>473</v>
      </c>
      <c r="N63" s="218" t="s">
        <v>651</v>
      </c>
      <c r="O63" s="234" t="s">
        <v>334</v>
      </c>
      <c r="P63" s="224"/>
      <c r="Q63" s="12"/>
      <c r="R63" s="12"/>
      <c r="S63" s="12"/>
      <c r="T63" s="12"/>
      <c r="U63" s="12"/>
      <c r="V63" s="14"/>
    </row>
    <row r="64" spans="1:22" s="133" customFormat="1" x14ac:dyDescent="0.2">
      <c r="A64" s="65" t="s">
        <v>46</v>
      </c>
      <c r="B64" s="66" t="s">
        <v>472</v>
      </c>
      <c r="C64" s="162"/>
      <c r="D64" s="329"/>
      <c r="E64" s="329"/>
      <c r="F64" s="329"/>
      <c r="G64" s="173"/>
      <c r="H64" s="149"/>
      <c r="I64" s="150"/>
      <c r="J64" s="153"/>
      <c r="K64" s="153"/>
      <c r="L64" s="150"/>
      <c r="M64" s="153"/>
      <c r="N64" s="152"/>
      <c r="O64" s="236"/>
      <c r="P64" s="226"/>
      <c r="Q64" s="68"/>
      <c r="R64" s="68"/>
      <c r="S64" s="68"/>
      <c r="T64" s="68"/>
      <c r="U64" s="68"/>
      <c r="V64" s="69"/>
    </row>
    <row r="65" spans="1:22" s="133" customFormat="1" x14ac:dyDescent="0.2">
      <c r="A65" s="156" t="s">
        <v>571</v>
      </c>
      <c r="B65" s="66" t="s">
        <v>472</v>
      </c>
      <c r="C65" s="162"/>
      <c r="D65" s="329"/>
      <c r="E65" s="329"/>
      <c r="F65" s="329"/>
      <c r="G65" s="173"/>
      <c r="H65" s="149"/>
      <c r="I65" s="150"/>
      <c r="J65" s="153"/>
      <c r="K65" s="153"/>
      <c r="L65" s="150"/>
      <c r="M65" s="153"/>
      <c r="N65" s="152"/>
      <c r="O65" s="236"/>
      <c r="P65" s="226"/>
      <c r="Q65" s="68"/>
      <c r="R65" s="68"/>
      <c r="S65" s="68"/>
      <c r="T65" s="68"/>
      <c r="U65" s="68"/>
      <c r="V65" s="69"/>
    </row>
    <row r="66" spans="1:22" ht="22.5" x14ac:dyDescent="0.2">
      <c r="A66" s="217" t="s">
        <v>47</v>
      </c>
      <c r="B66" s="16" t="s">
        <v>511</v>
      </c>
      <c r="C66" s="160">
        <v>3</v>
      </c>
      <c r="D66" s="320"/>
      <c r="E66" s="342">
        <v>160.74</v>
      </c>
      <c r="F66" s="320"/>
      <c r="G66" s="174">
        <v>4</v>
      </c>
      <c r="H66" s="169" t="s">
        <v>470</v>
      </c>
      <c r="I66" s="170">
        <v>1</v>
      </c>
      <c r="J66" s="214" t="s">
        <v>592</v>
      </c>
      <c r="K66" s="214"/>
      <c r="L66" s="221">
        <v>8</v>
      </c>
      <c r="M66" s="214" t="s">
        <v>668</v>
      </c>
      <c r="N66" s="218" t="s">
        <v>665</v>
      </c>
      <c r="O66" s="234">
        <f>136+6</f>
        <v>142</v>
      </c>
      <c r="P66" s="224" t="s">
        <v>525</v>
      </c>
      <c r="Q66" s="12"/>
      <c r="R66" s="12"/>
      <c r="S66" s="12"/>
      <c r="T66" s="12"/>
      <c r="U66" s="12"/>
      <c r="V66" s="14"/>
    </row>
    <row r="67" spans="1:22" s="133" customFormat="1" x14ac:dyDescent="0.2">
      <c r="A67" s="65" t="s">
        <v>48</v>
      </c>
      <c r="B67" s="66" t="s">
        <v>472</v>
      </c>
      <c r="C67" s="162"/>
      <c r="D67" s="329"/>
      <c r="E67" s="329"/>
      <c r="F67" s="329"/>
      <c r="G67" s="173"/>
      <c r="H67" s="149"/>
      <c r="I67" s="150"/>
      <c r="J67" s="153"/>
      <c r="K67" s="153"/>
      <c r="L67" s="150"/>
      <c r="M67" s="153"/>
      <c r="N67" s="152"/>
      <c r="O67" s="236"/>
      <c r="P67" s="226"/>
      <c r="Q67" s="68"/>
      <c r="R67" s="68"/>
      <c r="S67" s="68"/>
      <c r="T67" s="68"/>
      <c r="U67" s="68"/>
      <c r="V67" s="69"/>
    </row>
    <row r="68" spans="1:22" ht="22.5" x14ac:dyDescent="0.2">
      <c r="A68" s="217" t="s">
        <v>50</v>
      </c>
      <c r="B68" s="16" t="s">
        <v>416</v>
      </c>
      <c r="C68" s="160">
        <v>3</v>
      </c>
      <c r="D68" s="320"/>
      <c r="E68" s="342">
        <v>15.71</v>
      </c>
      <c r="F68" s="320"/>
      <c r="G68" s="174">
        <v>3</v>
      </c>
      <c r="H68" s="169" t="s">
        <v>264</v>
      </c>
      <c r="I68" s="170">
        <v>1</v>
      </c>
      <c r="J68" s="214" t="s">
        <v>592</v>
      </c>
      <c r="K68" s="169"/>
      <c r="L68" s="221">
        <v>4</v>
      </c>
      <c r="M68" s="214" t="s">
        <v>331</v>
      </c>
      <c r="N68" s="218" t="s">
        <v>596</v>
      </c>
      <c r="O68" s="234" t="s">
        <v>334</v>
      </c>
      <c r="P68" s="224"/>
      <c r="Q68" s="12"/>
      <c r="R68" s="12"/>
      <c r="S68" s="12"/>
      <c r="T68" s="12"/>
      <c r="U68" s="12"/>
      <c r="V68" s="14"/>
    </row>
    <row r="69" spans="1:22" s="133" customFormat="1" x14ac:dyDescent="0.2">
      <c r="A69" s="65" t="s">
        <v>51</v>
      </c>
      <c r="B69" s="66" t="s">
        <v>472</v>
      </c>
      <c r="C69" s="162"/>
      <c r="D69" s="329"/>
      <c r="E69" s="329"/>
      <c r="F69" s="329"/>
      <c r="G69" s="173"/>
      <c r="H69" s="149"/>
      <c r="I69" s="150"/>
      <c r="J69" s="153"/>
      <c r="K69" s="153"/>
      <c r="L69" s="150"/>
      <c r="M69" s="153"/>
      <c r="N69" s="152"/>
      <c r="O69" s="236"/>
      <c r="P69" s="226"/>
      <c r="Q69" s="68"/>
      <c r="R69" s="68"/>
      <c r="S69" s="68"/>
      <c r="T69" s="68"/>
      <c r="U69" s="68"/>
      <c r="V69" s="69"/>
    </row>
    <row r="70" spans="1:22" ht="22.5" x14ac:dyDescent="0.2">
      <c r="A70" s="217" t="s">
        <v>49</v>
      </c>
      <c r="B70" s="16" t="s">
        <v>460</v>
      </c>
      <c r="C70" s="160">
        <v>1</v>
      </c>
      <c r="D70" s="320"/>
      <c r="E70" s="342">
        <v>17.079999999999998</v>
      </c>
      <c r="F70" s="320"/>
      <c r="G70" s="174">
        <v>3</v>
      </c>
      <c r="H70" s="169" t="s">
        <v>264</v>
      </c>
      <c r="I70" s="170">
        <v>3</v>
      </c>
      <c r="J70" s="214" t="s">
        <v>477</v>
      </c>
      <c r="K70" s="214"/>
      <c r="L70" s="221">
        <v>8</v>
      </c>
      <c r="M70" s="214" t="s">
        <v>668</v>
      </c>
      <c r="N70" s="218" t="s">
        <v>665</v>
      </c>
      <c r="O70" s="234">
        <v>6</v>
      </c>
      <c r="P70" s="224"/>
      <c r="Q70" s="12"/>
      <c r="R70" s="12"/>
      <c r="S70" s="12"/>
      <c r="T70" s="12"/>
      <c r="U70" s="12"/>
      <c r="V70" s="14"/>
    </row>
    <row r="71" spans="1:22" ht="22.5" x14ac:dyDescent="0.2">
      <c r="A71" s="217" t="s">
        <v>52</v>
      </c>
      <c r="B71" s="61" t="s">
        <v>471</v>
      </c>
      <c r="C71" s="160">
        <v>1</v>
      </c>
      <c r="D71" s="320"/>
      <c r="E71" s="320"/>
      <c r="F71" s="333">
        <v>4.1500000000000004</v>
      </c>
      <c r="G71" s="174">
        <v>7</v>
      </c>
      <c r="H71" s="169" t="s">
        <v>330</v>
      </c>
      <c r="I71" s="170">
        <v>4</v>
      </c>
      <c r="J71" s="214" t="s">
        <v>817</v>
      </c>
      <c r="K71" s="214" t="s">
        <v>818</v>
      </c>
      <c r="L71" s="221">
        <v>2</v>
      </c>
      <c r="M71" s="214" t="s">
        <v>473</v>
      </c>
      <c r="N71" s="218" t="s">
        <v>597</v>
      </c>
      <c r="O71" s="234" t="s">
        <v>334</v>
      </c>
      <c r="P71" s="224"/>
      <c r="Q71" s="12"/>
      <c r="R71" s="12"/>
      <c r="S71" s="12"/>
      <c r="T71" s="12"/>
      <c r="U71" s="12"/>
      <c r="V71" s="14"/>
    </row>
    <row r="72" spans="1:22" ht="22.5" x14ac:dyDescent="0.2">
      <c r="A72" s="217" t="s">
        <v>512</v>
      </c>
      <c r="B72" s="61" t="s">
        <v>267</v>
      </c>
      <c r="C72" s="160">
        <v>1</v>
      </c>
      <c r="D72" s="320"/>
      <c r="E72" s="320"/>
      <c r="F72" s="333">
        <v>6.32</v>
      </c>
      <c r="G72" s="174">
        <v>7</v>
      </c>
      <c r="H72" s="169" t="s">
        <v>330</v>
      </c>
      <c r="I72" s="170">
        <v>4</v>
      </c>
      <c r="J72" s="214" t="s">
        <v>817</v>
      </c>
      <c r="K72" s="214" t="s">
        <v>818</v>
      </c>
      <c r="L72" s="221">
        <v>2</v>
      </c>
      <c r="M72" s="214" t="s">
        <v>473</v>
      </c>
      <c r="N72" s="218" t="s">
        <v>597</v>
      </c>
      <c r="O72" s="234" t="s">
        <v>334</v>
      </c>
      <c r="P72" s="224"/>
      <c r="Q72" s="12"/>
      <c r="R72" s="12"/>
      <c r="S72" s="12"/>
      <c r="T72" s="12"/>
      <c r="U72" s="12"/>
      <c r="V72" s="14"/>
    </row>
    <row r="73" spans="1:22" ht="22.5" x14ac:dyDescent="0.2">
      <c r="A73" s="217" t="s">
        <v>513</v>
      </c>
      <c r="B73" s="61" t="s">
        <v>267</v>
      </c>
      <c r="C73" s="160">
        <v>1</v>
      </c>
      <c r="D73" s="320"/>
      <c r="E73" s="320"/>
      <c r="F73" s="333">
        <v>1.6</v>
      </c>
      <c r="G73" s="174">
        <v>7</v>
      </c>
      <c r="H73" s="169" t="s">
        <v>330</v>
      </c>
      <c r="I73" s="170">
        <v>4</v>
      </c>
      <c r="J73" s="214" t="s">
        <v>817</v>
      </c>
      <c r="K73" s="214" t="s">
        <v>818</v>
      </c>
      <c r="L73" s="221">
        <v>2</v>
      </c>
      <c r="M73" s="214" t="s">
        <v>473</v>
      </c>
      <c r="N73" s="218" t="s">
        <v>597</v>
      </c>
      <c r="O73" s="234" t="s">
        <v>334</v>
      </c>
      <c r="P73" s="224"/>
      <c r="Q73" s="12"/>
      <c r="R73" s="12"/>
      <c r="S73" s="12"/>
      <c r="T73" s="12"/>
      <c r="U73" s="12"/>
      <c r="V73" s="14"/>
    </row>
    <row r="74" spans="1:22" ht="22.5" x14ac:dyDescent="0.2">
      <c r="A74" s="217" t="s">
        <v>514</v>
      </c>
      <c r="B74" s="16" t="s">
        <v>478</v>
      </c>
      <c r="C74" s="160">
        <v>1</v>
      </c>
      <c r="D74" s="320"/>
      <c r="E74" s="320"/>
      <c r="F74" s="333">
        <v>5.0599999999999996</v>
      </c>
      <c r="G74" s="174">
        <v>7</v>
      </c>
      <c r="H74" s="169" t="s">
        <v>330</v>
      </c>
      <c r="I74" s="170">
        <v>4</v>
      </c>
      <c r="J74" s="214" t="s">
        <v>817</v>
      </c>
      <c r="K74" s="214" t="s">
        <v>818</v>
      </c>
      <c r="L74" s="221">
        <v>2</v>
      </c>
      <c r="M74" s="214" t="s">
        <v>473</v>
      </c>
      <c r="N74" s="218" t="s">
        <v>652</v>
      </c>
      <c r="O74" s="234" t="s">
        <v>334</v>
      </c>
      <c r="P74" s="224"/>
      <c r="Q74" s="12"/>
      <c r="R74" s="12"/>
      <c r="S74" s="12"/>
      <c r="T74" s="12"/>
      <c r="U74" s="12"/>
      <c r="V74" s="14"/>
    </row>
    <row r="75" spans="1:22" s="133" customFormat="1" ht="22.5" x14ac:dyDescent="0.2">
      <c r="A75" s="217" t="s">
        <v>53</v>
      </c>
      <c r="B75" s="16" t="s">
        <v>598</v>
      </c>
      <c r="C75" s="161">
        <v>1</v>
      </c>
      <c r="D75" s="320"/>
      <c r="E75" s="320"/>
      <c r="F75" s="333">
        <v>5.17</v>
      </c>
      <c r="G75" s="174">
        <v>1</v>
      </c>
      <c r="H75" s="169" t="s">
        <v>814</v>
      </c>
      <c r="I75" s="170">
        <v>6</v>
      </c>
      <c r="J75" s="169" t="s">
        <v>591</v>
      </c>
      <c r="K75" s="169"/>
      <c r="L75" s="221">
        <v>6</v>
      </c>
      <c r="M75" s="169" t="s">
        <v>593</v>
      </c>
      <c r="N75" s="218" t="s">
        <v>653</v>
      </c>
      <c r="O75" s="234" t="s">
        <v>334</v>
      </c>
      <c r="P75" s="226"/>
      <c r="Q75" s="68"/>
      <c r="R75" s="68"/>
      <c r="S75" s="68"/>
      <c r="T75" s="68"/>
      <c r="U75" s="68"/>
      <c r="V75" s="69"/>
    </row>
    <row r="76" spans="1:22" s="133" customFormat="1" x14ac:dyDescent="0.2">
      <c r="A76" s="217" t="s">
        <v>579</v>
      </c>
      <c r="B76" s="16" t="s">
        <v>265</v>
      </c>
      <c r="C76" s="161">
        <v>1</v>
      </c>
      <c r="D76" s="320"/>
      <c r="E76" s="320"/>
      <c r="F76" s="333">
        <v>5.36</v>
      </c>
      <c r="G76" s="174">
        <v>3</v>
      </c>
      <c r="H76" s="169" t="s">
        <v>264</v>
      </c>
      <c r="I76" s="170">
        <v>1</v>
      </c>
      <c r="J76" s="214" t="s">
        <v>592</v>
      </c>
      <c r="K76" s="153"/>
      <c r="L76" s="221">
        <v>1</v>
      </c>
      <c r="M76" s="214" t="s">
        <v>592</v>
      </c>
      <c r="N76" s="218">
        <v>3300</v>
      </c>
      <c r="O76" s="236" t="s">
        <v>334</v>
      </c>
      <c r="P76" s="226"/>
      <c r="Q76" s="68"/>
      <c r="R76" s="68"/>
      <c r="S76" s="68"/>
      <c r="T76" s="68"/>
      <c r="U76" s="68"/>
      <c r="V76" s="69"/>
    </row>
    <row r="77" spans="1:22" ht="22.5" x14ac:dyDescent="0.2">
      <c r="A77" s="217" t="s">
        <v>54</v>
      </c>
      <c r="B77" s="16" t="s">
        <v>723</v>
      </c>
      <c r="C77" s="160">
        <v>1</v>
      </c>
      <c r="D77" s="320"/>
      <c r="E77" s="320"/>
      <c r="F77" s="333">
        <v>5.98</v>
      </c>
      <c r="G77" s="174">
        <v>9</v>
      </c>
      <c r="H77" s="169" t="s">
        <v>330</v>
      </c>
      <c r="I77" s="170">
        <v>1</v>
      </c>
      <c r="J77" s="214" t="s">
        <v>592</v>
      </c>
      <c r="K77" s="153"/>
      <c r="L77" s="221">
        <v>1</v>
      </c>
      <c r="M77" s="214" t="s">
        <v>592</v>
      </c>
      <c r="N77" s="218" t="s">
        <v>654</v>
      </c>
      <c r="O77" s="234" t="s">
        <v>334</v>
      </c>
      <c r="P77" s="224"/>
      <c r="Q77" s="12"/>
      <c r="R77" s="12"/>
      <c r="S77" s="12"/>
      <c r="T77" s="12"/>
      <c r="U77" s="12"/>
      <c r="V77" s="14"/>
    </row>
    <row r="78" spans="1:22" s="133" customFormat="1" ht="22.5" x14ac:dyDescent="0.2">
      <c r="A78" s="217" t="s">
        <v>55</v>
      </c>
      <c r="B78" s="16" t="s">
        <v>535</v>
      </c>
      <c r="C78" s="161">
        <v>1</v>
      </c>
      <c r="D78" s="320"/>
      <c r="E78" s="320"/>
      <c r="F78" s="333">
        <v>3.34</v>
      </c>
      <c r="G78" s="174">
        <v>5</v>
      </c>
      <c r="H78" s="169" t="s">
        <v>377</v>
      </c>
      <c r="I78" s="170">
        <v>1</v>
      </c>
      <c r="J78" s="214" t="s">
        <v>592</v>
      </c>
      <c r="K78" s="153"/>
      <c r="L78" s="221">
        <v>4</v>
      </c>
      <c r="M78" s="214" t="s">
        <v>331</v>
      </c>
      <c r="N78" s="218" t="s">
        <v>681</v>
      </c>
      <c r="O78" s="256" t="s">
        <v>334</v>
      </c>
      <c r="P78" s="226"/>
      <c r="Q78" s="68"/>
      <c r="R78" s="68"/>
      <c r="S78" s="68"/>
      <c r="T78" s="68"/>
      <c r="U78" s="68"/>
      <c r="V78" s="69"/>
    </row>
    <row r="79" spans="1:22" ht="22.5" x14ac:dyDescent="0.2">
      <c r="A79" s="217" t="s">
        <v>340</v>
      </c>
      <c r="B79" s="16" t="s">
        <v>776</v>
      </c>
      <c r="C79" s="160">
        <v>1</v>
      </c>
      <c r="D79" s="320"/>
      <c r="E79" s="342">
        <v>3.55</v>
      </c>
      <c r="F79" s="320"/>
      <c r="G79" s="174">
        <v>7</v>
      </c>
      <c r="H79" s="169" t="s">
        <v>330</v>
      </c>
      <c r="I79" s="170">
        <v>4</v>
      </c>
      <c r="J79" s="214" t="s">
        <v>588</v>
      </c>
      <c r="K79" s="214"/>
      <c r="L79" s="221">
        <v>2</v>
      </c>
      <c r="M79" s="214" t="s">
        <v>473</v>
      </c>
      <c r="N79" s="218" t="s">
        <v>682</v>
      </c>
      <c r="O79" s="234" t="s">
        <v>334</v>
      </c>
      <c r="P79" s="224"/>
      <c r="Q79" s="12"/>
      <c r="R79" s="12"/>
      <c r="S79" s="12"/>
      <c r="T79" s="12"/>
      <c r="U79" s="12"/>
      <c r="V79" s="14"/>
    </row>
    <row r="80" spans="1:22" x14ac:dyDescent="0.2">
      <c r="A80" s="217" t="s">
        <v>56</v>
      </c>
      <c r="B80" s="16" t="s">
        <v>259</v>
      </c>
      <c r="C80" s="160">
        <v>3</v>
      </c>
      <c r="D80" s="320"/>
      <c r="E80" s="342">
        <v>33</v>
      </c>
      <c r="F80" s="320"/>
      <c r="G80" s="174">
        <v>3</v>
      </c>
      <c r="H80" s="169" t="s">
        <v>264</v>
      </c>
      <c r="I80" s="170">
        <v>1</v>
      </c>
      <c r="J80" s="169" t="s">
        <v>592</v>
      </c>
      <c r="K80" s="169"/>
      <c r="L80" s="221">
        <v>1</v>
      </c>
      <c r="M80" s="169" t="s">
        <v>592</v>
      </c>
      <c r="N80" s="218">
        <v>4330</v>
      </c>
      <c r="O80" s="234">
        <v>4</v>
      </c>
      <c r="P80" s="224" t="s">
        <v>604</v>
      </c>
      <c r="Q80" s="12"/>
      <c r="R80" s="12"/>
      <c r="S80" s="12"/>
      <c r="T80" s="12"/>
      <c r="U80" s="12"/>
      <c r="V80" s="14"/>
    </row>
    <row r="81" spans="1:22" x14ac:dyDescent="0.2">
      <c r="A81" s="217" t="s">
        <v>57</v>
      </c>
      <c r="B81" s="16" t="s">
        <v>259</v>
      </c>
      <c r="C81" s="160">
        <v>3</v>
      </c>
      <c r="D81" s="320"/>
      <c r="E81" s="342">
        <v>18.7</v>
      </c>
      <c r="F81" s="320"/>
      <c r="G81" s="174">
        <v>3</v>
      </c>
      <c r="H81" s="169" t="s">
        <v>264</v>
      </c>
      <c r="I81" s="170">
        <v>1</v>
      </c>
      <c r="J81" s="169" t="s">
        <v>592</v>
      </c>
      <c r="K81" s="169"/>
      <c r="L81" s="221">
        <v>1</v>
      </c>
      <c r="M81" s="169" t="s">
        <v>592</v>
      </c>
      <c r="N81" s="218">
        <v>4330</v>
      </c>
      <c r="O81" s="234">
        <v>2</v>
      </c>
      <c r="P81" s="224" t="s">
        <v>604</v>
      </c>
      <c r="Q81" s="12"/>
      <c r="R81" s="12"/>
      <c r="S81" s="12"/>
      <c r="T81" s="12"/>
      <c r="U81" s="12"/>
      <c r="V81" s="14"/>
    </row>
    <row r="82" spans="1:22" ht="22.5" x14ac:dyDescent="0.2">
      <c r="A82" s="217" t="s">
        <v>58</v>
      </c>
      <c r="B82" s="16" t="s">
        <v>262</v>
      </c>
      <c r="C82" s="160">
        <v>3</v>
      </c>
      <c r="D82" s="320"/>
      <c r="E82" s="342">
        <v>50.94</v>
      </c>
      <c r="F82" s="320"/>
      <c r="G82" s="174">
        <v>6</v>
      </c>
      <c r="H82" s="169" t="s">
        <v>529</v>
      </c>
      <c r="I82" s="170">
        <v>1</v>
      </c>
      <c r="J82" s="214" t="s">
        <v>592</v>
      </c>
      <c r="K82" s="214"/>
      <c r="L82" s="328" t="s">
        <v>777</v>
      </c>
      <c r="M82" s="214" t="s">
        <v>673</v>
      </c>
      <c r="N82" s="218" t="s">
        <v>685</v>
      </c>
      <c r="O82" s="234">
        <f>24+1</f>
        <v>25</v>
      </c>
      <c r="P82" s="224" t="s">
        <v>525</v>
      </c>
      <c r="Q82" s="12"/>
      <c r="R82" s="12"/>
      <c r="S82" s="12"/>
      <c r="T82" s="12"/>
      <c r="U82" s="12"/>
      <c r="V82" s="14"/>
    </row>
    <row r="83" spans="1:22" s="133" customFormat="1" ht="22.5" x14ac:dyDescent="0.2">
      <c r="A83" s="217" t="s">
        <v>59</v>
      </c>
      <c r="B83" s="16" t="s">
        <v>600</v>
      </c>
      <c r="C83" s="161">
        <v>1</v>
      </c>
      <c r="D83" s="320"/>
      <c r="E83" s="320"/>
      <c r="F83" s="333">
        <v>1.57</v>
      </c>
      <c r="G83" s="174">
        <v>7</v>
      </c>
      <c r="H83" s="169" t="s">
        <v>330</v>
      </c>
      <c r="I83" s="170">
        <v>4</v>
      </c>
      <c r="J83" s="214" t="s">
        <v>817</v>
      </c>
      <c r="K83" s="214" t="s">
        <v>818</v>
      </c>
      <c r="L83" s="221">
        <v>2</v>
      </c>
      <c r="M83" s="214" t="s">
        <v>473</v>
      </c>
      <c r="N83" s="218" t="s">
        <v>599</v>
      </c>
      <c r="O83" s="236" t="s">
        <v>334</v>
      </c>
      <c r="P83" s="226"/>
      <c r="Q83" s="68"/>
      <c r="R83" s="68"/>
      <c r="S83" s="68"/>
      <c r="T83" s="68"/>
      <c r="U83" s="68"/>
      <c r="V83" s="69"/>
    </row>
    <row r="84" spans="1:22" ht="22.5" x14ac:dyDescent="0.2">
      <c r="A84" s="217" t="s">
        <v>60</v>
      </c>
      <c r="B84" s="16" t="s">
        <v>262</v>
      </c>
      <c r="C84" s="160">
        <v>3</v>
      </c>
      <c r="D84" s="320"/>
      <c r="E84" s="342">
        <v>37.020000000000003</v>
      </c>
      <c r="F84" s="320"/>
      <c r="G84" s="174">
        <v>6</v>
      </c>
      <c r="H84" s="169" t="s">
        <v>529</v>
      </c>
      <c r="I84" s="170">
        <v>1</v>
      </c>
      <c r="J84" s="214" t="s">
        <v>592</v>
      </c>
      <c r="K84" s="214"/>
      <c r="L84" s="221">
        <v>13</v>
      </c>
      <c r="M84" s="214" t="s">
        <v>673</v>
      </c>
      <c r="N84" s="218" t="s">
        <v>685</v>
      </c>
      <c r="O84" s="234">
        <f>16+1</f>
        <v>17</v>
      </c>
      <c r="P84" s="224" t="s">
        <v>525</v>
      </c>
      <c r="Q84" s="12"/>
      <c r="R84" s="12"/>
      <c r="S84" s="12"/>
      <c r="T84" s="12"/>
      <c r="U84" s="12"/>
      <c r="V84" s="14"/>
    </row>
    <row r="85" spans="1:22" x14ac:dyDescent="0.2">
      <c r="A85" s="217" t="s">
        <v>61</v>
      </c>
      <c r="B85" s="16" t="s">
        <v>259</v>
      </c>
      <c r="C85" s="160">
        <v>3</v>
      </c>
      <c r="D85" s="320"/>
      <c r="E85" s="342">
        <v>18.32</v>
      </c>
      <c r="F85" s="320"/>
      <c r="G85" s="174">
        <v>3</v>
      </c>
      <c r="H85" s="169" t="s">
        <v>264</v>
      </c>
      <c r="I85" s="170">
        <v>1</v>
      </c>
      <c r="J85" s="169" t="s">
        <v>592</v>
      </c>
      <c r="K85" s="169"/>
      <c r="L85" s="221">
        <v>1</v>
      </c>
      <c r="M85" s="169" t="s">
        <v>592</v>
      </c>
      <c r="N85" s="218">
        <v>4330</v>
      </c>
      <c r="O85" s="234">
        <v>2</v>
      </c>
      <c r="P85" s="224" t="s">
        <v>604</v>
      </c>
      <c r="Q85" s="12"/>
      <c r="R85" s="12"/>
      <c r="S85" s="12"/>
      <c r="T85" s="12"/>
      <c r="U85" s="12"/>
      <c r="V85" s="14"/>
    </row>
    <row r="86" spans="1:22" x14ac:dyDescent="0.2">
      <c r="A86" s="217" t="s">
        <v>84</v>
      </c>
      <c r="B86" s="16" t="s">
        <v>363</v>
      </c>
      <c r="C86" s="160">
        <v>3</v>
      </c>
      <c r="D86" s="320"/>
      <c r="E86" s="342">
        <v>17.829999999999998</v>
      </c>
      <c r="F86" s="320"/>
      <c r="G86" s="174">
        <v>3</v>
      </c>
      <c r="H86" s="169" t="s">
        <v>264</v>
      </c>
      <c r="I86" s="170">
        <v>1</v>
      </c>
      <c r="J86" s="169" t="s">
        <v>592</v>
      </c>
      <c r="K86" s="169"/>
      <c r="L86" s="221">
        <v>1</v>
      </c>
      <c r="M86" s="169" t="s">
        <v>592</v>
      </c>
      <c r="N86" s="218">
        <v>4330</v>
      </c>
      <c r="O86" s="234">
        <v>1</v>
      </c>
      <c r="P86" s="224" t="s">
        <v>604</v>
      </c>
      <c r="Q86" s="12"/>
      <c r="R86" s="12"/>
      <c r="S86" s="12"/>
      <c r="T86" s="12"/>
      <c r="U86" s="12"/>
      <c r="V86" s="14"/>
    </row>
    <row r="87" spans="1:22" x14ac:dyDescent="0.2">
      <c r="A87" s="217" t="s">
        <v>62</v>
      </c>
      <c r="B87" s="16" t="s">
        <v>362</v>
      </c>
      <c r="C87" s="160">
        <v>3</v>
      </c>
      <c r="D87" s="320"/>
      <c r="E87" s="342">
        <v>29.43</v>
      </c>
      <c r="F87" s="320"/>
      <c r="G87" s="174">
        <v>3</v>
      </c>
      <c r="H87" s="169" t="s">
        <v>264</v>
      </c>
      <c r="I87" s="170">
        <v>1</v>
      </c>
      <c r="J87" s="169" t="s">
        <v>592</v>
      </c>
      <c r="K87" s="169"/>
      <c r="L87" s="221">
        <v>1</v>
      </c>
      <c r="M87" s="169" t="s">
        <v>592</v>
      </c>
      <c r="N87" s="218">
        <v>4350</v>
      </c>
      <c r="O87" s="234">
        <v>1</v>
      </c>
      <c r="P87" s="326" t="s">
        <v>604</v>
      </c>
      <c r="Q87" s="326"/>
      <c r="R87" s="12"/>
      <c r="S87" s="12"/>
      <c r="T87" s="12"/>
      <c r="U87" s="12"/>
      <c r="V87" s="14"/>
    </row>
    <row r="88" spans="1:22" x14ac:dyDescent="0.2">
      <c r="A88" s="217" t="s">
        <v>63</v>
      </c>
      <c r="B88" s="16" t="s">
        <v>265</v>
      </c>
      <c r="C88" s="160">
        <v>1</v>
      </c>
      <c r="D88" s="320"/>
      <c r="E88" s="342">
        <v>19.87</v>
      </c>
      <c r="F88" s="320"/>
      <c r="G88" s="174">
        <v>1</v>
      </c>
      <c r="H88" s="169" t="s">
        <v>814</v>
      </c>
      <c r="I88" s="170">
        <v>1</v>
      </c>
      <c r="J88" s="169" t="s">
        <v>592</v>
      </c>
      <c r="K88" s="169"/>
      <c r="L88" s="221">
        <v>1</v>
      </c>
      <c r="M88" s="169" t="s">
        <v>592</v>
      </c>
      <c r="N88" s="218">
        <v>4420</v>
      </c>
      <c r="O88" s="234" t="s">
        <v>334</v>
      </c>
      <c r="P88" s="326"/>
      <c r="Q88" s="326"/>
      <c r="R88" s="12"/>
      <c r="S88" s="12"/>
      <c r="T88" s="12"/>
      <c r="U88" s="12"/>
      <c r="V88" s="14"/>
    </row>
    <row r="89" spans="1:22" x14ac:dyDescent="0.2">
      <c r="A89" s="217" t="s">
        <v>463</v>
      </c>
      <c r="B89" s="16" t="s">
        <v>259</v>
      </c>
      <c r="C89" s="160">
        <v>3</v>
      </c>
      <c r="D89" s="320"/>
      <c r="E89" s="342">
        <v>12.62</v>
      </c>
      <c r="F89" s="320"/>
      <c r="G89" s="174">
        <v>3</v>
      </c>
      <c r="H89" s="169" t="s">
        <v>264</v>
      </c>
      <c r="I89" s="170">
        <v>1</v>
      </c>
      <c r="J89" s="169" t="s">
        <v>592</v>
      </c>
      <c r="K89" s="169"/>
      <c r="L89" s="221">
        <v>1</v>
      </c>
      <c r="M89" s="169" t="s">
        <v>592</v>
      </c>
      <c r="N89" s="218">
        <v>4380</v>
      </c>
      <c r="O89" s="234">
        <v>4</v>
      </c>
      <c r="P89" s="224" t="s">
        <v>604</v>
      </c>
      <c r="Q89" s="12"/>
      <c r="R89" s="12"/>
      <c r="S89" s="12"/>
      <c r="T89" s="12"/>
      <c r="U89" s="12"/>
      <c r="V89" s="14"/>
    </row>
    <row r="90" spans="1:22" ht="22.5" x14ac:dyDescent="0.2">
      <c r="A90" s="217" t="s">
        <v>64</v>
      </c>
      <c r="B90" s="16" t="s">
        <v>265</v>
      </c>
      <c r="C90" s="160">
        <v>1</v>
      </c>
      <c r="D90" s="320"/>
      <c r="E90" s="342">
        <v>92.34</v>
      </c>
      <c r="F90" s="320"/>
      <c r="G90" s="174">
        <v>1</v>
      </c>
      <c r="H90" s="169" t="s">
        <v>814</v>
      </c>
      <c r="I90" s="170" t="s">
        <v>819</v>
      </c>
      <c r="J90" s="169" t="s">
        <v>591</v>
      </c>
      <c r="K90" s="169"/>
      <c r="L90" s="221">
        <v>1</v>
      </c>
      <c r="M90" s="214" t="s">
        <v>592</v>
      </c>
      <c r="N90" s="218">
        <v>4420</v>
      </c>
      <c r="O90" s="234" t="s">
        <v>334</v>
      </c>
      <c r="P90" s="224"/>
      <c r="Q90" s="12"/>
      <c r="R90" s="12"/>
      <c r="S90" s="12"/>
      <c r="T90" s="12"/>
      <c r="U90" s="12"/>
      <c r="V90" s="14"/>
    </row>
    <row r="91" spans="1:22" ht="22.5" x14ac:dyDescent="0.2">
      <c r="A91" s="217" t="s">
        <v>65</v>
      </c>
      <c r="B91" s="16" t="s">
        <v>262</v>
      </c>
      <c r="C91" s="160">
        <v>3</v>
      </c>
      <c r="D91" s="320"/>
      <c r="E91" s="342">
        <v>47.16</v>
      </c>
      <c r="F91" s="320"/>
      <c r="G91" s="174">
        <v>6</v>
      </c>
      <c r="H91" s="169" t="s">
        <v>529</v>
      </c>
      <c r="I91" s="170">
        <v>1</v>
      </c>
      <c r="J91" s="214" t="s">
        <v>592</v>
      </c>
      <c r="K91" s="214"/>
      <c r="L91" s="221">
        <v>13</v>
      </c>
      <c r="M91" s="214" t="s">
        <v>673</v>
      </c>
      <c r="N91" s="218" t="s">
        <v>685</v>
      </c>
      <c r="O91" s="234">
        <f>16+1</f>
        <v>17</v>
      </c>
      <c r="P91" s="224" t="s">
        <v>525</v>
      </c>
      <c r="Q91" s="12"/>
      <c r="R91" s="12"/>
      <c r="S91" s="12"/>
      <c r="T91" s="12"/>
      <c r="U91" s="12"/>
      <c r="V91" s="14"/>
    </row>
    <row r="92" spans="1:22" s="133" customFormat="1" ht="22.5" x14ac:dyDescent="0.2">
      <c r="A92" s="217" t="s">
        <v>66</v>
      </c>
      <c r="B92" s="16" t="s">
        <v>601</v>
      </c>
      <c r="C92" s="161">
        <v>1</v>
      </c>
      <c r="D92" s="320"/>
      <c r="E92" s="320"/>
      <c r="F92" s="333">
        <v>1.82</v>
      </c>
      <c r="G92" s="174">
        <v>7</v>
      </c>
      <c r="H92" s="169" t="s">
        <v>330</v>
      </c>
      <c r="I92" s="170">
        <v>4</v>
      </c>
      <c r="J92" s="214" t="s">
        <v>817</v>
      </c>
      <c r="K92" s="214" t="s">
        <v>818</v>
      </c>
      <c r="L92" s="221">
        <v>2</v>
      </c>
      <c r="M92" s="214" t="s">
        <v>473</v>
      </c>
      <c r="N92" s="218" t="s">
        <v>599</v>
      </c>
      <c r="O92" s="256" t="s">
        <v>334</v>
      </c>
      <c r="P92" s="226"/>
      <c r="Q92" s="68"/>
      <c r="R92" s="68"/>
      <c r="S92" s="68"/>
      <c r="T92" s="68"/>
      <c r="U92" s="68"/>
      <c r="V92" s="69"/>
    </row>
    <row r="93" spans="1:22" s="133" customFormat="1" x14ac:dyDescent="0.2">
      <c r="A93" s="217" t="s">
        <v>67</v>
      </c>
      <c r="B93" s="16" t="s">
        <v>602</v>
      </c>
      <c r="C93" s="161">
        <v>1</v>
      </c>
      <c r="D93" s="320"/>
      <c r="E93" s="320"/>
      <c r="F93" s="333">
        <v>15.27</v>
      </c>
      <c r="G93" s="174">
        <v>3</v>
      </c>
      <c r="H93" s="169" t="s">
        <v>264</v>
      </c>
      <c r="I93" s="170">
        <v>1</v>
      </c>
      <c r="J93" s="214" t="s">
        <v>592</v>
      </c>
      <c r="K93" s="153"/>
      <c r="L93" s="221">
        <v>1</v>
      </c>
      <c r="M93" s="214" t="s">
        <v>592</v>
      </c>
      <c r="N93" s="218">
        <v>3300</v>
      </c>
      <c r="O93" s="236"/>
      <c r="P93" s="224" t="s">
        <v>604</v>
      </c>
      <c r="Q93" s="68"/>
      <c r="R93" s="68"/>
      <c r="S93" s="68"/>
      <c r="T93" s="68"/>
      <c r="U93" s="68"/>
      <c r="V93" s="69"/>
    </row>
    <row r="94" spans="1:22" s="141" customFormat="1" x14ac:dyDescent="0.2">
      <c r="A94" s="217" t="s">
        <v>0</v>
      </c>
      <c r="B94" s="16" t="s">
        <v>265</v>
      </c>
      <c r="C94" s="161">
        <v>1</v>
      </c>
      <c r="D94" s="320"/>
      <c r="E94" s="342">
        <v>4</v>
      </c>
      <c r="F94" s="320"/>
      <c r="G94" s="174">
        <v>3</v>
      </c>
      <c r="H94" s="169" t="s">
        <v>264</v>
      </c>
      <c r="I94" s="170">
        <v>1</v>
      </c>
      <c r="J94" s="169" t="s">
        <v>592</v>
      </c>
      <c r="K94" s="169"/>
      <c r="L94" s="221">
        <v>1</v>
      </c>
      <c r="M94" s="169" t="s">
        <v>592</v>
      </c>
      <c r="N94" s="218">
        <v>4380</v>
      </c>
      <c r="O94" s="234">
        <v>5</v>
      </c>
      <c r="P94" s="243"/>
      <c r="Q94" s="12"/>
      <c r="R94" s="12"/>
      <c r="S94" s="12"/>
      <c r="T94" s="12"/>
      <c r="U94" s="12" t="s">
        <v>83</v>
      </c>
      <c r="V94" s="14"/>
    </row>
    <row r="95" spans="1:22" x14ac:dyDescent="0.2">
      <c r="A95" s="217" t="s">
        <v>1</v>
      </c>
      <c r="B95" s="16" t="s">
        <v>270</v>
      </c>
      <c r="C95" s="160">
        <v>1</v>
      </c>
      <c r="D95" s="320"/>
      <c r="E95" s="342">
        <v>10.18</v>
      </c>
      <c r="F95" s="320"/>
      <c r="G95" s="174">
        <v>6</v>
      </c>
      <c r="H95" s="169" t="s">
        <v>529</v>
      </c>
      <c r="I95" s="170">
        <v>1</v>
      </c>
      <c r="J95" s="169" t="s">
        <v>592</v>
      </c>
      <c r="K95" s="169"/>
      <c r="L95" s="221">
        <v>1</v>
      </c>
      <c r="M95" s="169" t="s">
        <v>592</v>
      </c>
      <c r="N95" s="218">
        <v>4300</v>
      </c>
      <c r="O95" s="234"/>
      <c r="P95" s="224" t="s">
        <v>604</v>
      </c>
      <c r="Q95" s="12"/>
      <c r="R95" s="12"/>
      <c r="S95" s="12"/>
      <c r="T95" s="12"/>
      <c r="U95" s="12"/>
      <c r="V95" s="14"/>
    </row>
    <row r="96" spans="1:22" ht="22.5" x14ac:dyDescent="0.2">
      <c r="A96" s="217" t="s">
        <v>465</v>
      </c>
      <c r="B96" s="16" t="s">
        <v>262</v>
      </c>
      <c r="C96" s="160">
        <v>3</v>
      </c>
      <c r="D96" s="320"/>
      <c r="E96" s="342">
        <v>55.31</v>
      </c>
      <c r="F96" s="320"/>
      <c r="G96" s="174">
        <v>6</v>
      </c>
      <c r="H96" s="169" t="s">
        <v>529</v>
      </c>
      <c r="I96" s="170">
        <v>1</v>
      </c>
      <c r="J96" s="214" t="s">
        <v>592</v>
      </c>
      <c r="K96" s="214"/>
      <c r="L96" s="221">
        <v>13</v>
      </c>
      <c r="M96" s="214" t="s">
        <v>673</v>
      </c>
      <c r="N96" s="218" t="s">
        <v>686</v>
      </c>
      <c r="O96" s="234">
        <f>27+1</f>
        <v>28</v>
      </c>
      <c r="P96" s="224" t="s">
        <v>525</v>
      </c>
      <c r="Q96" s="12"/>
      <c r="R96" s="12"/>
      <c r="S96" s="12"/>
      <c r="T96" s="12"/>
      <c r="U96" s="12"/>
      <c r="V96" s="14"/>
    </row>
    <row r="97" spans="1:22" ht="22.5" x14ac:dyDescent="0.2">
      <c r="A97" s="217" t="s">
        <v>2</v>
      </c>
      <c r="B97" s="16" t="s">
        <v>269</v>
      </c>
      <c r="C97" s="160">
        <v>1</v>
      </c>
      <c r="D97" s="320"/>
      <c r="E97" s="320"/>
      <c r="F97" s="333">
        <v>18.2</v>
      </c>
      <c r="G97" s="174">
        <v>2</v>
      </c>
      <c r="H97" s="169" t="s">
        <v>815</v>
      </c>
      <c r="I97" s="170" t="s">
        <v>819</v>
      </c>
      <c r="J97" s="169" t="s">
        <v>591</v>
      </c>
      <c r="K97" s="153"/>
      <c r="L97" s="221">
        <v>1</v>
      </c>
      <c r="M97" s="214" t="s">
        <v>592</v>
      </c>
      <c r="N97" s="152" t="s">
        <v>334</v>
      </c>
      <c r="O97" s="234" t="s">
        <v>334</v>
      </c>
      <c r="P97" s="224"/>
      <c r="Q97" s="12"/>
      <c r="R97" s="12"/>
      <c r="S97" s="12"/>
      <c r="T97" s="12"/>
      <c r="U97" s="12"/>
      <c r="V97" s="14"/>
    </row>
    <row r="98" spans="1:22" x14ac:dyDescent="0.2">
      <c r="A98" s="148" t="s">
        <v>567</v>
      </c>
      <c r="B98" s="144" t="s">
        <v>472</v>
      </c>
      <c r="C98" s="160"/>
      <c r="D98" s="329"/>
      <c r="E98" s="329"/>
      <c r="F98" s="329"/>
      <c r="G98" s="173"/>
      <c r="H98" s="149"/>
      <c r="I98" s="150"/>
      <c r="J98" s="153"/>
      <c r="K98" s="153"/>
      <c r="L98" s="150"/>
      <c r="M98" s="153"/>
      <c r="N98" s="152"/>
      <c r="O98" s="234"/>
      <c r="P98" s="224"/>
      <c r="Q98" s="12"/>
      <c r="R98" s="12"/>
      <c r="S98" s="12"/>
      <c r="T98" s="12"/>
      <c r="U98" s="12"/>
      <c r="V98" s="14"/>
    </row>
    <row r="99" spans="1:22" ht="22.5" x14ac:dyDescent="0.2">
      <c r="A99" s="217" t="s">
        <v>3</v>
      </c>
      <c r="B99" s="16" t="s">
        <v>484</v>
      </c>
      <c r="C99" s="160">
        <v>1</v>
      </c>
      <c r="D99" s="320"/>
      <c r="E99" s="320"/>
      <c r="F99" s="333">
        <v>3.4</v>
      </c>
      <c r="G99" s="174">
        <v>7</v>
      </c>
      <c r="H99" s="169" t="s">
        <v>330</v>
      </c>
      <c r="I99" s="170">
        <v>4</v>
      </c>
      <c r="J99" s="214" t="s">
        <v>817</v>
      </c>
      <c r="K99" s="214" t="s">
        <v>818</v>
      </c>
      <c r="L99" s="221">
        <v>2</v>
      </c>
      <c r="M99" s="214" t="s">
        <v>473</v>
      </c>
      <c r="N99" s="218" t="s">
        <v>649</v>
      </c>
      <c r="O99" s="234" t="s">
        <v>334</v>
      </c>
      <c r="P99" s="224" t="s">
        <v>621</v>
      </c>
      <c r="Q99" s="12"/>
      <c r="R99" s="12"/>
      <c r="S99" s="12"/>
      <c r="T99" s="12"/>
      <c r="U99" s="12"/>
      <c r="V99" s="14"/>
    </row>
    <row r="100" spans="1:22" ht="22.5" x14ac:dyDescent="0.2">
      <c r="A100" s="217" t="s">
        <v>515</v>
      </c>
      <c r="B100" s="61" t="s">
        <v>266</v>
      </c>
      <c r="C100" s="163">
        <v>1</v>
      </c>
      <c r="D100" s="321"/>
      <c r="E100" s="321"/>
      <c r="F100" s="333">
        <v>2.68</v>
      </c>
      <c r="G100" s="174">
        <v>7</v>
      </c>
      <c r="H100" s="169" t="s">
        <v>330</v>
      </c>
      <c r="I100" s="170">
        <v>4</v>
      </c>
      <c r="J100" s="214" t="s">
        <v>817</v>
      </c>
      <c r="K100" s="214" t="s">
        <v>818</v>
      </c>
      <c r="L100" s="221">
        <v>2</v>
      </c>
      <c r="M100" s="214" t="s">
        <v>473</v>
      </c>
      <c r="N100" s="218" t="s">
        <v>649</v>
      </c>
      <c r="O100" s="257" t="s">
        <v>334</v>
      </c>
      <c r="P100" s="224" t="s">
        <v>621</v>
      </c>
      <c r="Q100" s="134"/>
      <c r="R100" s="134"/>
      <c r="S100" s="134"/>
      <c r="T100" s="134"/>
      <c r="U100" s="134"/>
      <c r="V100" s="135"/>
    </row>
    <row r="101" spans="1:22" ht="22.5" x14ac:dyDescent="0.2">
      <c r="A101" s="217" t="s">
        <v>516</v>
      </c>
      <c r="B101" s="61" t="s">
        <v>266</v>
      </c>
      <c r="C101" s="163">
        <v>1</v>
      </c>
      <c r="D101" s="321"/>
      <c r="E101" s="321"/>
      <c r="F101" s="333">
        <v>1.5</v>
      </c>
      <c r="G101" s="174">
        <v>7</v>
      </c>
      <c r="H101" s="169" t="s">
        <v>330</v>
      </c>
      <c r="I101" s="170">
        <v>4</v>
      </c>
      <c r="J101" s="214" t="s">
        <v>817</v>
      </c>
      <c r="K101" s="214" t="s">
        <v>818</v>
      </c>
      <c r="L101" s="221">
        <v>2</v>
      </c>
      <c r="M101" s="214" t="s">
        <v>473</v>
      </c>
      <c r="N101" s="218" t="s">
        <v>649</v>
      </c>
      <c r="O101" s="257" t="s">
        <v>334</v>
      </c>
      <c r="P101" s="224" t="s">
        <v>621</v>
      </c>
      <c r="Q101" s="134"/>
      <c r="R101" s="134"/>
      <c r="S101" s="134"/>
      <c r="T101" s="134"/>
      <c r="U101" s="134"/>
      <c r="V101" s="135"/>
    </row>
    <row r="102" spans="1:22" ht="22.5" x14ac:dyDescent="0.2">
      <c r="A102" s="217" t="s">
        <v>517</v>
      </c>
      <c r="B102" s="61" t="s">
        <v>266</v>
      </c>
      <c r="C102" s="163">
        <v>1</v>
      </c>
      <c r="D102" s="321"/>
      <c r="E102" s="321"/>
      <c r="F102" s="333">
        <v>1.5</v>
      </c>
      <c r="G102" s="174">
        <v>7</v>
      </c>
      <c r="H102" s="169" t="s">
        <v>330</v>
      </c>
      <c r="I102" s="170">
        <v>4</v>
      </c>
      <c r="J102" s="214" t="s">
        <v>817</v>
      </c>
      <c r="K102" s="214" t="s">
        <v>818</v>
      </c>
      <c r="L102" s="221">
        <v>2</v>
      </c>
      <c r="M102" s="214" t="s">
        <v>473</v>
      </c>
      <c r="N102" s="218" t="s">
        <v>649</v>
      </c>
      <c r="O102" s="257" t="s">
        <v>334</v>
      </c>
      <c r="P102" s="224" t="s">
        <v>621</v>
      </c>
      <c r="Q102" s="134"/>
      <c r="R102" s="134"/>
      <c r="S102" s="134"/>
      <c r="T102" s="134"/>
      <c r="U102" s="134"/>
      <c r="V102" s="135"/>
    </row>
    <row r="103" spans="1:22" s="133" customFormat="1" x14ac:dyDescent="0.2">
      <c r="A103" s="188" t="s">
        <v>78</v>
      </c>
      <c r="B103" s="189" t="s">
        <v>472</v>
      </c>
      <c r="C103" s="190"/>
      <c r="D103" s="329"/>
      <c r="E103" s="329"/>
      <c r="F103" s="332"/>
      <c r="G103" s="191"/>
      <c r="H103" s="192"/>
      <c r="I103" s="193"/>
      <c r="J103" s="194"/>
      <c r="K103" s="194"/>
      <c r="L103" s="193"/>
      <c r="M103" s="194"/>
      <c r="N103" s="195"/>
      <c r="O103" s="258"/>
      <c r="P103" s="255"/>
      <c r="Q103" s="192"/>
      <c r="R103" s="192"/>
      <c r="S103" s="192"/>
      <c r="T103" s="192"/>
      <c r="U103" s="192"/>
      <c r="V103" s="196"/>
    </row>
    <row r="104" spans="1:22" ht="20.100000000000001" customHeight="1" x14ac:dyDescent="0.2">
      <c r="A104" s="422" t="s">
        <v>779</v>
      </c>
      <c r="B104" s="422"/>
      <c r="C104" s="422"/>
      <c r="D104" s="343">
        <f>SUM(D3:D103)</f>
        <v>522.56000000000006</v>
      </c>
      <c r="E104" s="344">
        <f>SUM(E3:E103)</f>
        <v>973.15999999999985</v>
      </c>
      <c r="F104" s="402">
        <f>SUM(F3:F103)</f>
        <v>322.39999999999992</v>
      </c>
      <c r="G104" s="18"/>
      <c r="H104" s="18"/>
      <c r="I104" s="18"/>
      <c r="J104" s="27"/>
      <c r="K104" s="27"/>
      <c r="L104" s="27"/>
      <c r="M104" s="27"/>
      <c r="N104" s="28"/>
      <c r="O104" s="28"/>
      <c r="P104" s="27"/>
      <c r="Q104" s="18"/>
      <c r="R104" s="18"/>
      <c r="S104" s="18"/>
      <c r="T104" s="18"/>
      <c r="U104" s="18"/>
      <c r="V104" s="18"/>
    </row>
    <row r="105" spans="1:22" ht="20.100000000000001" customHeight="1" x14ac:dyDescent="0.2">
      <c r="A105" s="422" t="s">
        <v>778</v>
      </c>
      <c r="B105" s="422"/>
      <c r="C105" s="422"/>
      <c r="D105" s="419">
        <f t="shared" ref="D105" si="0">SUM(D104+E104+F104)</f>
        <v>1818.1199999999997</v>
      </c>
      <c r="E105" s="420"/>
      <c r="F105" s="421"/>
      <c r="G105" s="18"/>
      <c r="H105" s="18"/>
      <c r="I105" s="18"/>
      <c r="J105" s="27"/>
      <c r="K105" s="27"/>
      <c r="L105" s="27"/>
      <c r="M105" s="27"/>
      <c r="N105" s="28"/>
      <c r="O105" s="28"/>
      <c r="P105" s="27"/>
      <c r="Q105" s="18"/>
      <c r="R105" s="18"/>
      <c r="S105" s="18"/>
      <c r="T105" s="18"/>
      <c r="U105" s="18"/>
      <c r="V105" s="18"/>
    </row>
    <row r="107" spans="1:22" x14ac:dyDescent="0.2">
      <c r="C107" s="17"/>
      <c r="D107" s="17"/>
      <c r="J107" s="17"/>
      <c r="K107" s="17"/>
      <c r="L107" s="17"/>
      <c r="M107" s="17"/>
      <c r="N107" s="17"/>
      <c r="O107" s="17"/>
      <c r="P107" s="17"/>
    </row>
    <row r="108" spans="1:22" x14ac:dyDescent="0.2">
      <c r="C108" s="17"/>
      <c r="D108" s="17"/>
      <c r="E108" s="17"/>
      <c r="J108" s="17"/>
      <c r="K108" s="17"/>
      <c r="L108" s="17"/>
      <c r="M108" s="17"/>
      <c r="N108" s="17"/>
      <c r="O108" s="17"/>
      <c r="P108" s="17"/>
    </row>
    <row r="109" spans="1:22" x14ac:dyDescent="0.2">
      <c r="C109" s="17"/>
      <c r="D109" s="17"/>
      <c r="J109" s="17"/>
      <c r="K109" s="17"/>
      <c r="L109" s="17"/>
      <c r="M109" s="17"/>
      <c r="N109" s="17"/>
      <c r="O109" s="17"/>
      <c r="P109" s="17"/>
    </row>
    <row r="110" spans="1:22" x14ac:dyDescent="0.2">
      <c r="C110" s="17"/>
      <c r="D110" s="17"/>
      <c r="J110" s="17"/>
      <c r="K110" s="17"/>
      <c r="L110" s="17"/>
      <c r="M110" s="17"/>
      <c r="N110" s="17"/>
      <c r="O110" s="17"/>
      <c r="P110" s="17"/>
    </row>
    <row r="111" spans="1:22" x14ac:dyDescent="0.2">
      <c r="C111" s="17"/>
      <c r="D111" s="17"/>
      <c r="J111" s="17"/>
      <c r="K111" s="17"/>
      <c r="L111" s="17"/>
      <c r="M111" s="17"/>
      <c r="N111" s="17"/>
      <c r="O111" s="17"/>
      <c r="P111" s="17"/>
    </row>
    <row r="112" spans="1:22" x14ac:dyDescent="0.2">
      <c r="C112" s="17"/>
      <c r="D112" s="17"/>
      <c r="J112" s="17"/>
      <c r="K112" s="17"/>
      <c r="L112" s="17"/>
      <c r="M112" s="17"/>
      <c r="N112" s="17"/>
      <c r="O112" s="17"/>
      <c r="P112" s="17"/>
    </row>
    <row r="113" spans="3:16" x14ac:dyDescent="0.2">
      <c r="C113" s="17"/>
      <c r="D113" s="17"/>
      <c r="J113" s="17"/>
      <c r="K113" s="17"/>
      <c r="L113" s="17"/>
      <c r="M113" s="17"/>
      <c r="N113" s="17"/>
      <c r="O113" s="17"/>
      <c r="P113" s="17"/>
    </row>
    <row r="114" spans="3:16" x14ac:dyDescent="0.2">
      <c r="C114" s="17"/>
      <c r="D114" s="17"/>
      <c r="J114" s="17"/>
      <c r="K114" s="17"/>
      <c r="L114" s="17"/>
      <c r="M114" s="17"/>
      <c r="N114" s="17"/>
      <c r="O114" s="17"/>
      <c r="P114" s="17"/>
    </row>
    <row r="115" spans="3:16" x14ac:dyDescent="0.2">
      <c r="C115" s="17"/>
      <c r="D115" s="17"/>
      <c r="J115" s="17"/>
      <c r="K115" s="17"/>
      <c r="L115" s="17"/>
      <c r="M115" s="17"/>
      <c r="N115" s="17"/>
      <c r="O115" s="17"/>
      <c r="P115" s="17"/>
    </row>
    <row r="116" spans="3:16" x14ac:dyDescent="0.2">
      <c r="C116" s="17"/>
      <c r="D116" s="17"/>
      <c r="J116" s="17"/>
      <c r="K116" s="17"/>
      <c r="L116" s="17"/>
      <c r="M116" s="17"/>
      <c r="N116" s="17"/>
      <c r="O116" s="17"/>
      <c r="P116" s="17"/>
    </row>
    <row r="117" spans="3:16" x14ac:dyDescent="0.2">
      <c r="C117" s="17"/>
      <c r="D117" s="17"/>
      <c r="J117" s="17"/>
      <c r="K117" s="17"/>
      <c r="L117" s="17"/>
      <c r="M117" s="17"/>
      <c r="N117" s="17"/>
      <c r="O117" s="17"/>
      <c r="P117" s="17"/>
    </row>
    <row r="118" spans="3:16" x14ac:dyDescent="0.2">
      <c r="C118" s="17"/>
      <c r="D118" s="17"/>
      <c r="J118" s="17"/>
      <c r="K118" s="17"/>
      <c r="L118" s="17"/>
      <c r="M118" s="17"/>
      <c r="N118" s="17"/>
      <c r="O118" s="17"/>
      <c r="P118" s="17"/>
    </row>
    <row r="119" spans="3:16" x14ac:dyDescent="0.2">
      <c r="C119" s="17"/>
      <c r="D119" s="17"/>
      <c r="J119" s="17"/>
      <c r="K119" s="17"/>
      <c r="L119" s="17"/>
      <c r="M119" s="17"/>
      <c r="N119" s="17"/>
      <c r="O119" s="17"/>
      <c r="P119" s="17"/>
    </row>
    <row r="120" spans="3:16" x14ac:dyDescent="0.2">
      <c r="C120" s="17"/>
      <c r="D120" s="17"/>
      <c r="J120" s="17"/>
      <c r="K120" s="17"/>
      <c r="L120" s="17"/>
      <c r="M120" s="17"/>
      <c r="N120" s="17"/>
      <c r="O120" s="17"/>
      <c r="P120" s="17"/>
    </row>
    <row r="121" spans="3:16" x14ac:dyDescent="0.2">
      <c r="C121" s="17"/>
      <c r="D121" s="17"/>
      <c r="J121" s="17"/>
      <c r="K121" s="17"/>
      <c r="L121" s="17"/>
      <c r="M121" s="17"/>
      <c r="N121" s="17"/>
      <c r="O121" s="17"/>
      <c r="P121" s="17"/>
    </row>
  </sheetData>
  <sheetProtection password="C8D6" sheet="1" objects="1" scenarios="1" formatCells="0" formatColumns="0" formatRows="0" sort="0" autoFilter="0"/>
  <autoFilter ref="A2:V105"/>
  <mergeCells count="3">
    <mergeCell ref="D105:F105"/>
    <mergeCell ref="A104:C104"/>
    <mergeCell ref="A105:C10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82" fitToHeight="3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93"/>
  <sheetViews>
    <sheetView zoomScaleNormal="100" zoomScaleSheetLayoutView="75" workbookViewId="0">
      <pane ySplit="2" topLeftCell="A3" activePane="bottomLeft" state="frozen"/>
      <selection activeCell="L36" sqref="L36"/>
      <selection pane="bottomLeft" activeCell="H32" sqref="H32"/>
    </sheetView>
  </sheetViews>
  <sheetFormatPr defaultColWidth="9.33203125" defaultRowHeight="11.25" x14ac:dyDescent="0.2"/>
  <cols>
    <col min="1" max="1" width="6.83203125" style="112" customWidth="1"/>
    <col min="2" max="2" width="25.83203125" style="112" customWidth="1"/>
    <col min="3" max="3" width="6.33203125" style="112" hidden="1" customWidth="1"/>
    <col min="4" max="6" width="8.83203125" style="115" customWidth="1"/>
    <col min="7" max="7" width="5.83203125" style="112" customWidth="1"/>
    <col min="8" max="8" width="18.33203125" style="112" customWidth="1"/>
    <col min="9" max="9" width="5.83203125" style="112" customWidth="1"/>
    <col min="10" max="10" width="18.33203125" style="112" customWidth="1"/>
    <col min="11" max="11" width="16.5" style="112" customWidth="1"/>
    <col min="12" max="12" width="5.83203125" style="112" customWidth="1"/>
    <col min="13" max="13" width="13.33203125" style="112" customWidth="1"/>
    <col min="14" max="14" width="8.83203125" style="112" customWidth="1"/>
    <col min="15" max="15" width="8.83203125" style="185" hidden="1" customWidth="1"/>
    <col min="16" max="16" width="18.83203125" style="185" hidden="1" customWidth="1"/>
    <col min="17" max="21" width="10.83203125" style="185" hidden="1" customWidth="1"/>
    <col min="22" max="22" width="18.83203125" style="185" hidden="1" customWidth="1"/>
    <col min="23" max="24" width="9.33203125" style="112"/>
    <col min="25" max="25" width="18.83203125" style="112" hidden="1" customWidth="1"/>
    <col min="26" max="16384" width="9.33203125" style="112"/>
  </cols>
  <sheetData>
    <row r="1" spans="1:25" ht="12" x14ac:dyDescent="0.2">
      <c r="A1" s="109" t="s">
        <v>156</v>
      </c>
      <c r="B1" s="110"/>
      <c r="C1" s="110"/>
      <c r="D1" s="111"/>
      <c r="E1" s="111"/>
      <c r="F1" s="111"/>
      <c r="G1" s="110"/>
      <c r="H1" s="110"/>
      <c r="I1" s="110"/>
      <c r="J1" s="110"/>
      <c r="K1" s="110"/>
      <c r="L1" s="110"/>
      <c r="M1" s="110"/>
      <c r="N1" s="111"/>
      <c r="O1" s="254"/>
      <c r="P1" s="5"/>
      <c r="Q1" s="5"/>
      <c r="R1" s="5"/>
      <c r="S1" s="5"/>
      <c r="T1" s="5"/>
      <c r="U1" s="5"/>
      <c r="V1" s="7"/>
      <c r="Y1" s="110"/>
    </row>
    <row r="2" spans="1:25" s="115" customFormat="1" ht="22.5" x14ac:dyDescent="0.2">
      <c r="A2" s="113" t="s">
        <v>68</v>
      </c>
      <c r="B2" s="113" t="s">
        <v>258</v>
      </c>
      <c r="C2" s="113" t="s">
        <v>469</v>
      </c>
      <c r="D2" s="318" t="s">
        <v>773</v>
      </c>
      <c r="E2" s="330" t="s">
        <v>786</v>
      </c>
      <c r="F2" s="316" t="s">
        <v>764</v>
      </c>
      <c r="G2" s="113" t="s">
        <v>271</v>
      </c>
      <c r="H2" s="113" t="s">
        <v>69</v>
      </c>
      <c r="I2" s="113" t="s">
        <v>271</v>
      </c>
      <c r="J2" s="113" t="s">
        <v>70</v>
      </c>
      <c r="K2" s="113" t="s">
        <v>327</v>
      </c>
      <c r="L2" s="113" t="s">
        <v>271</v>
      </c>
      <c r="M2" s="113" t="s">
        <v>71</v>
      </c>
      <c r="N2" s="113" t="s">
        <v>336</v>
      </c>
      <c r="O2" s="184" t="s">
        <v>347</v>
      </c>
      <c r="P2" s="251" t="s">
        <v>605</v>
      </c>
      <c r="Q2" s="184" t="s">
        <v>325</v>
      </c>
      <c r="R2" s="184" t="s">
        <v>326</v>
      </c>
      <c r="S2" s="184" t="s">
        <v>82</v>
      </c>
      <c r="T2" s="184" t="s">
        <v>75</v>
      </c>
      <c r="U2" s="184" t="s">
        <v>475</v>
      </c>
      <c r="V2" s="184" t="s">
        <v>72</v>
      </c>
      <c r="Y2" s="114" t="s">
        <v>81</v>
      </c>
    </row>
    <row r="3" spans="1:25" ht="22.5" hidden="1" x14ac:dyDescent="0.2">
      <c r="A3" s="116" t="s">
        <v>85</v>
      </c>
      <c r="B3" s="21" t="s">
        <v>261</v>
      </c>
      <c r="C3" s="117">
        <v>14</v>
      </c>
      <c r="D3" s="341">
        <v>14.62</v>
      </c>
      <c r="E3" s="319"/>
      <c r="F3" s="319"/>
      <c r="G3" s="181">
        <v>3</v>
      </c>
      <c r="H3" s="215" t="s">
        <v>264</v>
      </c>
      <c r="I3" s="219">
        <v>1</v>
      </c>
      <c r="J3" s="215" t="s">
        <v>592</v>
      </c>
      <c r="K3" s="215"/>
      <c r="L3" s="220">
        <v>1</v>
      </c>
      <c r="M3" s="215" t="s">
        <v>592</v>
      </c>
      <c r="N3" s="216">
        <v>4150</v>
      </c>
      <c r="O3" s="233" t="s">
        <v>334</v>
      </c>
      <c r="P3" s="252" t="s">
        <v>604</v>
      </c>
      <c r="Q3" s="10"/>
      <c r="R3" s="12"/>
      <c r="S3" s="10"/>
      <c r="T3" s="10"/>
      <c r="U3" s="10"/>
      <c r="V3" s="14"/>
      <c r="Y3" s="118" t="s">
        <v>328</v>
      </c>
    </row>
    <row r="4" spans="1:25" hidden="1" x14ac:dyDescent="0.2">
      <c r="A4" s="119" t="s">
        <v>86</v>
      </c>
      <c r="B4" s="16" t="s">
        <v>265</v>
      </c>
      <c r="C4" s="121">
        <v>14</v>
      </c>
      <c r="D4" s="341">
        <v>14.43</v>
      </c>
      <c r="E4" s="320"/>
      <c r="F4" s="320"/>
      <c r="G4" s="181">
        <v>3</v>
      </c>
      <c r="H4" s="215" t="s">
        <v>264</v>
      </c>
      <c r="I4" s="219">
        <v>1</v>
      </c>
      <c r="J4" s="215" t="s">
        <v>592</v>
      </c>
      <c r="K4" s="215"/>
      <c r="L4" s="220">
        <v>1</v>
      </c>
      <c r="M4" s="215" t="s">
        <v>592</v>
      </c>
      <c r="N4" s="218">
        <v>4150</v>
      </c>
      <c r="O4" s="234" t="s">
        <v>334</v>
      </c>
      <c r="P4" s="166"/>
      <c r="Q4" s="12"/>
      <c r="R4" s="12"/>
      <c r="S4" s="12"/>
      <c r="T4" s="12"/>
      <c r="U4" s="12"/>
      <c r="V4" s="14"/>
      <c r="Y4" s="122"/>
    </row>
    <row r="5" spans="1:25" hidden="1" x14ac:dyDescent="0.2">
      <c r="A5" s="119" t="s">
        <v>87</v>
      </c>
      <c r="B5" s="16" t="s">
        <v>270</v>
      </c>
      <c r="C5" s="121">
        <v>14</v>
      </c>
      <c r="D5" s="341">
        <v>12.57</v>
      </c>
      <c r="E5" s="320"/>
      <c r="F5" s="320"/>
      <c r="G5" s="181">
        <v>6</v>
      </c>
      <c r="H5" s="215" t="s">
        <v>529</v>
      </c>
      <c r="I5" s="219">
        <v>1</v>
      </c>
      <c r="J5" s="215" t="s">
        <v>592</v>
      </c>
      <c r="K5" s="215"/>
      <c r="L5" s="220">
        <v>1</v>
      </c>
      <c r="M5" s="215" t="s">
        <v>592</v>
      </c>
      <c r="N5" s="218">
        <v>4150</v>
      </c>
      <c r="O5" s="234" t="s">
        <v>334</v>
      </c>
      <c r="P5" s="166" t="s">
        <v>604</v>
      </c>
      <c r="Q5" s="12"/>
      <c r="R5" s="12"/>
      <c r="S5" s="12"/>
      <c r="T5" s="12"/>
      <c r="U5" s="12"/>
      <c r="V5" s="14"/>
      <c r="Y5" s="122"/>
    </row>
    <row r="6" spans="1:25" hidden="1" x14ac:dyDescent="0.2">
      <c r="A6" s="119" t="s">
        <v>88</v>
      </c>
      <c r="B6" s="16" t="s">
        <v>259</v>
      </c>
      <c r="C6" s="121">
        <v>14</v>
      </c>
      <c r="D6" s="341">
        <v>13.39</v>
      </c>
      <c r="E6" s="320"/>
      <c r="F6" s="320"/>
      <c r="G6" s="181">
        <v>3</v>
      </c>
      <c r="H6" s="215" t="s">
        <v>264</v>
      </c>
      <c r="I6" s="219">
        <v>1</v>
      </c>
      <c r="J6" s="215" t="s">
        <v>592</v>
      </c>
      <c r="K6" s="215"/>
      <c r="L6" s="220">
        <v>1</v>
      </c>
      <c r="M6" s="215" t="s">
        <v>592</v>
      </c>
      <c r="N6" s="218">
        <v>4130</v>
      </c>
      <c r="O6" s="234">
        <v>2</v>
      </c>
      <c r="P6" s="243" t="s">
        <v>604</v>
      </c>
      <c r="Q6" s="12"/>
      <c r="R6" s="12"/>
      <c r="S6" s="12"/>
      <c r="T6" s="12"/>
      <c r="U6" s="12"/>
      <c r="V6" s="14"/>
      <c r="Y6" s="123"/>
    </row>
    <row r="7" spans="1:25" hidden="1" x14ac:dyDescent="0.2">
      <c r="A7" s="119" t="s">
        <v>89</v>
      </c>
      <c r="B7" s="16" t="s">
        <v>259</v>
      </c>
      <c r="C7" s="121">
        <v>14</v>
      </c>
      <c r="D7" s="341">
        <v>20.22</v>
      </c>
      <c r="E7" s="320"/>
      <c r="F7" s="320"/>
      <c r="G7" s="181">
        <v>3</v>
      </c>
      <c r="H7" s="215" t="s">
        <v>264</v>
      </c>
      <c r="I7" s="219">
        <v>1</v>
      </c>
      <c r="J7" s="215" t="s">
        <v>592</v>
      </c>
      <c r="K7" s="215"/>
      <c r="L7" s="220">
        <v>1</v>
      </c>
      <c r="M7" s="215" t="s">
        <v>592</v>
      </c>
      <c r="N7" s="218">
        <v>4120</v>
      </c>
      <c r="O7" s="234">
        <v>2</v>
      </c>
      <c r="P7" s="243" t="s">
        <v>604</v>
      </c>
      <c r="Q7" s="12"/>
      <c r="R7" s="12"/>
      <c r="S7" s="12"/>
      <c r="T7" s="12"/>
      <c r="U7" s="12"/>
      <c r="V7" s="14"/>
      <c r="Y7" s="123"/>
    </row>
    <row r="8" spans="1:25" ht="22.5" hidden="1" x14ac:dyDescent="0.2">
      <c r="A8" s="119" t="s">
        <v>90</v>
      </c>
      <c r="B8" s="120" t="s">
        <v>259</v>
      </c>
      <c r="C8" s="121">
        <v>14</v>
      </c>
      <c r="D8" s="341">
        <v>18.91</v>
      </c>
      <c r="E8" s="320"/>
      <c r="F8" s="320"/>
      <c r="G8" s="181">
        <v>3</v>
      </c>
      <c r="H8" s="215" t="s">
        <v>264</v>
      </c>
      <c r="I8" s="219">
        <v>1</v>
      </c>
      <c r="J8" s="215" t="s">
        <v>592</v>
      </c>
      <c r="K8" s="215"/>
      <c r="L8" s="220">
        <v>1</v>
      </c>
      <c r="M8" s="215" t="s">
        <v>592</v>
      </c>
      <c r="N8" s="218">
        <v>4080</v>
      </c>
      <c r="O8" s="234">
        <v>2</v>
      </c>
      <c r="P8" s="243" t="s">
        <v>604</v>
      </c>
      <c r="Q8" s="12"/>
      <c r="R8" s="12"/>
      <c r="S8" s="12"/>
      <c r="T8" s="12"/>
      <c r="U8" s="12"/>
      <c r="V8" s="14"/>
      <c r="Y8" s="124" t="s">
        <v>329</v>
      </c>
    </row>
    <row r="9" spans="1:25" ht="22.5" hidden="1" x14ac:dyDescent="0.2">
      <c r="A9" s="119" t="s">
        <v>91</v>
      </c>
      <c r="B9" s="120" t="s">
        <v>259</v>
      </c>
      <c r="C9" s="121">
        <v>14</v>
      </c>
      <c r="D9" s="341">
        <v>18.91</v>
      </c>
      <c r="E9" s="320"/>
      <c r="F9" s="320"/>
      <c r="G9" s="181">
        <v>3</v>
      </c>
      <c r="H9" s="215" t="s">
        <v>264</v>
      </c>
      <c r="I9" s="219">
        <v>1</v>
      </c>
      <c r="J9" s="215" t="s">
        <v>592</v>
      </c>
      <c r="K9" s="215"/>
      <c r="L9" s="220">
        <v>1</v>
      </c>
      <c r="M9" s="215" t="s">
        <v>592</v>
      </c>
      <c r="N9" s="218">
        <v>4080</v>
      </c>
      <c r="O9" s="234">
        <v>2</v>
      </c>
      <c r="P9" s="243" t="s">
        <v>604</v>
      </c>
      <c r="Q9" s="12"/>
      <c r="R9" s="12"/>
      <c r="S9" s="12"/>
      <c r="T9" s="12"/>
      <c r="U9" s="12"/>
      <c r="V9" s="14"/>
      <c r="Y9" s="124" t="s">
        <v>329</v>
      </c>
    </row>
    <row r="10" spans="1:25" ht="22.5" hidden="1" x14ac:dyDescent="0.2">
      <c r="A10" s="119" t="s">
        <v>92</v>
      </c>
      <c r="B10" s="120" t="s">
        <v>259</v>
      </c>
      <c r="C10" s="121">
        <v>14</v>
      </c>
      <c r="D10" s="341">
        <v>18.91</v>
      </c>
      <c r="E10" s="320"/>
      <c r="F10" s="320"/>
      <c r="G10" s="181">
        <v>3</v>
      </c>
      <c r="H10" s="215" t="s">
        <v>264</v>
      </c>
      <c r="I10" s="219">
        <v>1</v>
      </c>
      <c r="J10" s="215" t="s">
        <v>592</v>
      </c>
      <c r="K10" s="215"/>
      <c r="L10" s="220">
        <v>1</v>
      </c>
      <c r="M10" s="215" t="s">
        <v>592</v>
      </c>
      <c r="N10" s="218">
        <v>4080</v>
      </c>
      <c r="O10" s="234">
        <v>2</v>
      </c>
      <c r="P10" s="243" t="s">
        <v>604</v>
      </c>
      <c r="Q10" s="12"/>
      <c r="R10" s="12"/>
      <c r="S10" s="12"/>
      <c r="T10" s="12"/>
      <c r="U10" s="12"/>
      <c r="V10" s="14"/>
      <c r="Y10" s="124" t="s">
        <v>328</v>
      </c>
    </row>
    <row r="11" spans="1:25" ht="22.5" hidden="1" x14ac:dyDescent="0.2">
      <c r="A11" s="119" t="s">
        <v>93</v>
      </c>
      <c r="B11" s="16" t="s">
        <v>606</v>
      </c>
      <c r="C11" s="121">
        <v>14</v>
      </c>
      <c r="D11" s="341">
        <v>64.05</v>
      </c>
      <c r="E11" s="320"/>
      <c r="F11" s="320"/>
      <c r="G11" s="181">
        <v>6</v>
      </c>
      <c r="H11" s="215" t="s">
        <v>529</v>
      </c>
      <c r="I11" s="219">
        <v>1</v>
      </c>
      <c r="J11" s="215" t="s">
        <v>592</v>
      </c>
      <c r="K11" s="215"/>
      <c r="L11" s="220">
        <v>13</v>
      </c>
      <c r="M11" s="215" t="s">
        <v>673</v>
      </c>
      <c r="N11" s="218" t="s">
        <v>607</v>
      </c>
      <c r="O11" s="234">
        <v>20</v>
      </c>
      <c r="P11" s="243" t="s">
        <v>525</v>
      </c>
      <c r="Q11" s="12"/>
      <c r="R11" s="12"/>
      <c r="S11" s="12"/>
      <c r="T11" s="12"/>
      <c r="U11" s="12"/>
      <c r="V11" s="14"/>
      <c r="Y11" s="124" t="s">
        <v>329</v>
      </c>
    </row>
    <row r="12" spans="1:25" ht="22.5" hidden="1" x14ac:dyDescent="0.2">
      <c r="A12" s="119" t="s">
        <v>94</v>
      </c>
      <c r="B12" s="120" t="s">
        <v>259</v>
      </c>
      <c r="C12" s="121">
        <v>14</v>
      </c>
      <c r="D12" s="341">
        <v>23.14</v>
      </c>
      <c r="E12" s="320"/>
      <c r="F12" s="320"/>
      <c r="G12" s="181">
        <v>3</v>
      </c>
      <c r="H12" s="215" t="s">
        <v>264</v>
      </c>
      <c r="I12" s="219">
        <v>1</v>
      </c>
      <c r="J12" s="215" t="s">
        <v>592</v>
      </c>
      <c r="K12" s="215"/>
      <c r="L12" s="220">
        <v>1</v>
      </c>
      <c r="M12" s="215" t="s">
        <v>592</v>
      </c>
      <c r="N12" s="218">
        <v>4140</v>
      </c>
      <c r="O12" s="234">
        <v>2</v>
      </c>
      <c r="P12" s="166" t="s">
        <v>604</v>
      </c>
      <c r="Q12" s="12"/>
      <c r="R12" s="12"/>
      <c r="S12" s="12"/>
      <c r="T12" s="12"/>
      <c r="U12" s="12"/>
      <c r="V12" s="14"/>
      <c r="Y12" s="124" t="s">
        <v>329</v>
      </c>
    </row>
    <row r="13" spans="1:25" ht="22.5" hidden="1" x14ac:dyDescent="0.2">
      <c r="A13" s="119" t="s">
        <v>95</v>
      </c>
      <c r="B13" s="120" t="s">
        <v>332</v>
      </c>
      <c r="C13" s="121">
        <v>14</v>
      </c>
      <c r="D13" s="341">
        <v>102.97</v>
      </c>
      <c r="E13" s="320"/>
      <c r="F13" s="320"/>
      <c r="G13" s="181">
        <v>6</v>
      </c>
      <c r="H13" s="215" t="s">
        <v>529</v>
      </c>
      <c r="I13" s="219">
        <v>1</v>
      </c>
      <c r="J13" s="215" t="s">
        <v>592</v>
      </c>
      <c r="K13" s="215"/>
      <c r="L13" s="220">
        <v>13</v>
      </c>
      <c r="M13" s="215" t="s">
        <v>673</v>
      </c>
      <c r="N13" s="218" t="s">
        <v>676</v>
      </c>
      <c r="O13" s="234">
        <v>55</v>
      </c>
      <c r="P13" s="166" t="s">
        <v>525</v>
      </c>
      <c r="Q13" s="12"/>
      <c r="R13" s="12"/>
      <c r="S13" s="12"/>
      <c r="T13" s="12"/>
      <c r="U13" s="12"/>
      <c r="V13" s="14"/>
      <c r="Y13" s="124" t="s">
        <v>329</v>
      </c>
    </row>
    <row r="14" spans="1:25" ht="22.5" hidden="1" x14ac:dyDescent="0.2">
      <c r="A14" s="119" t="s">
        <v>96</v>
      </c>
      <c r="B14" s="120" t="s">
        <v>259</v>
      </c>
      <c r="C14" s="121">
        <v>14</v>
      </c>
      <c r="D14" s="341">
        <v>20.11</v>
      </c>
      <c r="E14" s="320"/>
      <c r="F14" s="320"/>
      <c r="G14" s="181">
        <v>3</v>
      </c>
      <c r="H14" s="215" t="s">
        <v>264</v>
      </c>
      <c r="I14" s="219">
        <v>1</v>
      </c>
      <c r="J14" s="215" t="s">
        <v>592</v>
      </c>
      <c r="K14" s="215"/>
      <c r="L14" s="220">
        <v>1</v>
      </c>
      <c r="M14" s="215" t="s">
        <v>592</v>
      </c>
      <c r="N14" s="218">
        <v>4080</v>
      </c>
      <c r="O14" s="234">
        <v>2</v>
      </c>
      <c r="P14" s="243" t="s">
        <v>604</v>
      </c>
      <c r="Q14" s="12"/>
      <c r="R14" s="12"/>
      <c r="S14" s="12"/>
      <c r="T14" s="12"/>
      <c r="U14" s="12"/>
      <c r="V14" s="14"/>
      <c r="Y14" s="124" t="s">
        <v>329</v>
      </c>
    </row>
    <row r="15" spans="1:25" ht="22.5" hidden="1" x14ac:dyDescent="0.2">
      <c r="A15" s="119" t="s">
        <v>97</v>
      </c>
      <c r="B15" s="16" t="s">
        <v>584</v>
      </c>
      <c r="C15" s="121">
        <v>14</v>
      </c>
      <c r="D15" s="341">
        <v>23.73</v>
      </c>
      <c r="E15" s="320"/>
      <c r="F15" s="320"/>
      <c r="G15" s="181">
        <v>3</v>
      </c>
      <c r="H15" s="215" t="s">
        <v>264</v>
      </c>
      <c r="I15" s="219">
        <v>1</v>
      </c>
      <c r="J15" s="215" t="s">
        <v>592</v>
      </c>
      <c r="K15" s="215"/>
      <c r="L15" s="220">
        <v>8</v>
      </c>
      <c r="M15" s="215" t="s">
        <v>668</v>
      </c>
      <c r="N15" s="218" t="s">
        <v>671</v>
      </c>
      <c r="O15" s="234">
        <v>1</v>
      </c>
      <c r="P15" s="243" t="s">
        <v>604</v>
      </c>
      <c r="Q15" s="12"/>
      <c r="R15" s="12"/>
      <c r="S15" s="12"/>
      <c r="T15" s="12"/>
      <c r="U15" s="12"/>
      <c r="V15" s="14"/>
      <c r="Y15" s="124" t="s">
        <v>328</v>
      </c>
    </row>
    <row r="16" spans="1:25" ht="22.5" hidden="1" x14ac:dyDescent="0.2">
      <c r="A16" s="119" t="s">
        <v>98</v>
      </c>
      <c r="B16" s="120" t="s">
        <v>332</v>
      </c>
      <c r="C16" s="121">
        <v>14</v>
      </c>
      <c r="D16" s="341">
        <v>63.65</v>
      </c>
      <c r="E16" s="320"/>
      <c r="F16" s="320"/>
      <c r="G16" s="181">
        <v>6</v>
      </c>
      <c r="H16" s="215" t="s">
        <v>529</v>
      </c>
      <c r="I16" s="219">
        <v>1</v>
      </c>
      <c r="J16" s="215" t="s">
        <v>592</v>
      </c>
      <c r="K16" s="215"/>
      <c r="L16" s="221">
        <v>13</v>
      </c>
      <c r="M16" s="214" t="s">
        <v>673</v>
      </c>
      <c r="N16" s="218" t="s">
        <v>607</v>
      </c>
      <c r="O16" s="234">
        <v>35</v>
      </c>
      <c r="P16" s="243" t="s">
        <v>525</v>
      </c>
      <c r="Q16" s="12"/>
      <c r="R16" s="12"/>
      <c r="S16" s="12"/>
      <c r="T16" s="12"/>
      <c r="U16" s="12"/>
      <c r="V16" s="14"/>
      <c r="Y16" s="124" t="s">
        <v>329</v>
      </c>
    </row>
    <row r="17" spans="1:25" ht="22.5" hidden="1" x14ac:dyDescent="0.2">
      <c r="A17" s="119" t="s">
        <v>99</v>
      </c>
      <c r="B17" s="16" t="s">
        <v>265</v>
      </c>
      <c r="C17" s="121">
        <v>1</v>
      </c>
      <c r="D17" s="341">
        <v>12.21</v>
      </c>
      <c r="E17" s="320"/>
      <c r="F17" s="320"/>
      <c r="G17" s="181">
        <v>2</v>
      </c>
      <c r="H17" s="215" t="s">
        <v>263</v>
      </c>
      <c r="I17" s="219">
        <v>1</v>
      </c>
      <c r="J17" s="215" t="s">
        <v>592</v>
      </c>
      <c r="K17" s="149"/>
      <c r="L17" s="221">
        <v>5</v>
      </c>
      <c r="M17" s="214" t="s">
        <v>669</v>
      </c>
      <c r="N17" s="212" t="s">
        <v>670</v>
      </c>
      <c r="O17" s="234" t="s">
        <v>334</v>
      </c>
      <c r="P17" s="243"/>
      <c r="Q17" s="12"/>
      <c r="R17" s="12"/>
      <c r="S17" s="12"/>
      <c r="T17" s="12"/>
      <c r="U17" s="12"/>
      <c r="V17" s="14"/>
      <c r="Y17" s="123" t="s">
        <v>329</v>
      </c>
    </row>
    <row r="18" spans="1:25" ht="22.5" hidden="1" x14ac:dyDescent="0.2">
      <c r="A18" s="119" t="s">
        <v>100</v>
      </c>
      <c r="B18" s="120" t="s">
        <v>269</v>
      </c>
      <c r="C18" s="121">
        <v>1</v>
      </c>
      <c r="D18" s="320"/>
      <c r="E18" s="320"/>
      <c r="F18" s="338">
        <v>22.87</v>
      </c>
      <c r="G18" s="181">
        <v>8</v>
      </c>
      <c r="H18" s="169" t="s">
        <v>816</v>
      </c>
      <c r="I18" s="170" t="s">
        <v>819</v>
      </c>
      <c r="J18" s="169" t="s">
        <v>591</v>
      </c>
      <c r="K18" s="169"/>
      <c r="L18" s="221">
        <v>6</v>
      </c>
      <c r="M18" s="169" t="s">
        <v>593</v>
      </c>
      <c r="N18" s="218">
        <v>4350</v>
      </c>
      <c r="O18" s="234" t="s">
        <v>334</v>
      </c>
      <c r="P18" s="166"/>
      <c r="Q18" s="12"/>
      <c r="R18" s="12"/>
      <c r="S18" s="12"/>
      <c r="T18" s="12"/>
      <c r="U18" s="12"/>
      <c r="V18" s="14"/>
      <c r="Y18" s="122"/>
    </row>
    <row r="19" spans="1:25" ht="22.5" hidden="1" x14ac:dyDescent="0.2">
      <c r="A19" s="119" t="s">
        <v>101</v>
      </c>
      <c r="B19" s="61" t="s">
        <v>471</v>
      </c>
      <c r="C19" s="121">
        <v>1</v>
      </c>
      <c r="D19" s="320"/>
      <c r="E19" s="320"/>
      <c r="F19" s="338">
        <v>3.69</v>
      </c>
      <c r="G19" s="181">
        <v>7</v>
      </c>
      <c r="H19" s="169" t="s">
        <v>330</v>
      </c>
      <c r="I19" s="170">
        <v>4</v>
      </c>
      <c r="J19" s="214" t="s">
        <v>817</v>
      </c>
      <c r="K19" s="214" t="s">
        <v>818</v>
      </c>
      <c r="L19" s="221">
        <v>2</v>
      </c>
      <c r="M19" s="214" t="s">
        <v>473</v>
      </c>
      <c r="N19" s="212" t="s">
        <v>642</v>
      </c>
      <c r="O19" s="234" t="s">
        <v>334</v>
      </c>
      <c r="P19" s="224" t="s">
        <v>621</v>
      </c>
      <c r="Q19" s="12"/>
      <c r="R19" s="12"/>
      <c r="S19" s="12"/>
      <c r="T19" s="12"/>
      <c r="U19" s="12"/>
      <c r="V19" s="14"/>
      <c r="Y19" s="123"/>
    </row>
    <row r="20" spans="1:25" ht="22.5" hidden="1" x14ac:dyDescent="0.2">
      <c r="A20" s="119" t="s">
        <v>151</v>
      </c>
      <c r="B20" s="61" t="s">
        <v>267</v>
      </c>
      <c r="C20" s="121">
        <v>1</v>
      </c>
      <c r="D20" s="320"/>
      <c r="E20" s="320"/>
      <c r="F20" s="338">
        <v>3.45</v>
      </c>
      <c r="G20" s="181">
        <v>7</v>
      </c>
      <c r="H20" s="169" t="s">
        <v>330</v>
      </c>
      <c r="I20" s="170">
        <v>4</v>
      </c>
      <c r="J20" s="214" t="s">
        <v>817</v>
      </c>
      <c r="K20" s="214" t="s">
        <v>818</v>
      </c>
      <c r="L20" s="221">
        <v>2</v>
      </c>
      <c r="M20" s="214" t="s">
        <v>473</v>
      </c>
      <c r="N20" s="218" t="s">
        <v>642</v>
      </c>
      <c r="O20" s="234" t="s">
        <v>334</v>
      </c>
      <c r="P20" s="224" t="s">
        <v>621</v>
      </c>
      <c r="Q20" s="12"/>
      <c r="R20" s="12"/>
      <c r="S20" s="12"/>
      <c r="T20" s="12"/>
      <c r="U20" s="12"/>
      <c r="V20" s="14"/>
      <c r="Y20" s="123"/>
    </row>
    <row r="21" spans="1:25" ht="22.5" hidden="1" x14ac:dyDescent="0.2">
      <c r="A21" s="119" t="s">
        <v>152</v>
      </c>
      <c r="B21" s="61" t="s">
        <v>267</v>
      </c>
      <c r="C21" s="121">
        <v>1</v>
      </c>
      <c r="D21" s="320"/>
      <c r="E21" s="320"/>
      <c r="F21" s="338">
        <v>1.35</v>
      </c>
      <c r="G21" s="181">
        <v>7</v>
      </c>
      <c r="H21" s="169" t="s">
        <v>330</v>
      </c>
      <c r="I21" s="170">
        <v>4</v>
      </c>
      <c r="J21" s="214" t="s">
        <v>817</v>
      </c>
      <c r="K21" s="214" t="s">
        <v>818</v>
      </c>
      <c r="L21" s="221">
        <v>2</v>
      </c>
      <c r="M21" s="214" t="s">
        <v>473</v>
      </c>
      <c r="N21" s="218" t="s">
        <v>642</v>
      </c>
      <c r="O21" s="234" t="s">
        <v>334</v>
      </c>
      <c r="P21" s="224" t="s">
        <v>621</v>
      </c>
      <c r="Q21" s="12"/>
      <c r="R21" s="12"/>
      <c r="S21" s="12"/>
      <c r="T21" s="12"/>
      <c r="U21" s="12"/>
      <c r="V21" s="14"/>
      <c r="Y21" s="123"/>
    </row>
    <row r="22" spans="1:25" ht="22.5" hidden="1" x14ac:dyDescent="0.2">
      <c r="A22" s="217" t="s">
        <v>522</v>
      </c>
      <c r="B22" s="61" t="s">
        <v>267</v>
      </c>
      <c r="C22" s="121">
        <v>1</v>
      </c>
      <c r="D22" s="320"/>
      <c r="E22" s="320"/>
      <c r="F22" s="338">
        <v>1.38</v>
      </c>
      <c r="G22" s="181">
        <v>7</v>
      </c>
      <c r="H22" s="169" t="s">
        <v>330</v>
      </c>
      <c r="I22" s="170">
        <v>4</v>
      </c>
      <c r="J22" s="214" t="s">
        <v>817</v>
      </c>
      <c r="K22" s="214" t="s">
        <v>818</v>
      </c>
      <c r="L22" s="221">
        <v>2</v>
      </c>
      <c r="M22" s="214" t="s">
        <v>473</v>
      </c>
      <c r="N22" s="218" t="s">
        <v>642</v>
      </c>
      <c r="O22" s="234" t="s">
        <v>334</v>
      </c>
      <c r="P22" s="224" t="s">
        <v>621</v>
      </c>
      <c r="Q22" s="12"/>
      <c r="R22" s="12"/>
      <c r="S22" s="12"/>
      <c r="T22" s="12"/>
      <c r="U22" s="12"/>
      <c r="V22" s="14"/>
      <c r="Y22" s="123"/>
    </row>
    <row r="23" spans="1:25" ht="22.5" hidden="1" x14ac:dyDescent="0.2">
      <c r="A23" s="217" t="s">
        <v>102</v>
      </c>
      <c r="B23" s="61" t="s">
        <v>265</v>
      </c>
      <c r="C23" s="121">
        <v>1</v>
      </c>
      <c r="D23" s="341">
        <v>26.8</v>
      </c>
      <c r="E23" s="320"/>
      <c r="F23" s="320"/>
      <c r="G23" s="181">
        <v>1</v>
      </c>
      <c r="H23" s="169" t="s">
        <v>814</v>
      </c>
      <c r="I23" s="170" t="s">
        <v>819</v>
      </c>
      <c r="J23" s="169" t="s">
        <v>591</v>
      </c>
      <c r="K23" s="149"/>
      <c r="L23" s="221">
        <v>6</v>
      </c>
      <c r="M23" s="169" t="s">
        <v>593</v>
      </c>
      <c r="N23" s="218" t="s">
        <v>643</v>
      </c>
      <c r="O23" s="234" t="s">
        <v>334</v>
      </c>
      <c r="P23" s="243"/>
      <c r="Q23" s="12"/>
      <c r="R23" s="12"/>
      <c r="S23" s="12"/>
      <c r="T23" s="12"/>
      <c r="U23" s="12"/>
      <c r="V23" s="14"/>
      <c r="Y23" s="123"/>
    </row>
    <row r="24" spans="1:25" ht="22.5" hidden="1" x14ac:dyDescent="0.2">
      <c r="A24" s="119" t="s">
        <v>103</v>
      </c>
      <c r="B24" s="120" t="s">
        <v>265</v>
      </c>
      <c r="C24" s="121">
        <v>1</v>
      </c>
      <c r="D24" s="341">
        <v>79.739999999999995</v>
      </c>
      <c r="E24" s="320"/>
      <c r="F24" s="320"/>
      <c r="G24" s="181">
        <v>1</v>
      </c>
      <c r="H24" s="169" t="s">
        <v>814</v>
      </c>
      <c r="I24" s="170" t="s">
        <v>819</v>
      </c>
      <c r="J24" s="169" t="s">
        <v>591</v>
      </c>
      <c r="K24" s="149"/>
      <c r="L24" s="221">
        <v>6</v>
      </c>
      <c r="M24" s="169" t="s">
        <v>593</v>
      </c>
      <c r="N24" s="218" t="s">
        <v>644</v>
      </c>
      <c r="O24" s="234" t="s">
        <v>334</v>
      </c>
      <c r="P24" s="166"/>
      <c r="Q24" s="12"/>
      <c r="R24" s="12"/>
      <c r="S24" s="12"/>
      <c r="T24" s="12"/>
      <c r="U24" s="12"/>
      <c r="V24" s="14"/>
      <c r="Y24" s="122"/>
    </row>
    <row r="25" spans="1:25" ht="22.5" hidden="1" x14ac:dyDescent="0.2">
      <c r="A25" s="119" t="s">
        <v>104</v>
      </c>
      <c r="B25" s="16" t="s">
        <v>262</v>
      </c>
      <c r="C25" s="121">
        <v>13</v>
      </c>
      <c r="D25" s="341">
        <v>65.290000000000006</v>
      </c>
      <c r="E25" s="321"/>
      <c r="F25" s="321"/>
      <c r="G25" s="181">
        <v>6</v>
      </c>
      <c r="H25" s="215" t="s">
        <v>529</v>
      </c>
      <c r="I25" s="219">
        <v>1</v>
      </c>
      <c r="J25" s="215" t="s">
        <v>592</v>
      </c>
      <c r="K25" s="215"/>
      <c r="L25" s="221">
        <v>13</v>
      </c>
      <c r="M25" s="214" t="s">
        <v>673</v>
      </c>
      <c r="N25" s="212" t="s">
        <v>608</v>
      </c>
      <c r="O25" s="234">
        <v>35</v>
      </c>
      <c r="P25" s="243" t="s">
        <v>525</v>
      </c>
      <c r="Q25" s="12"/>
      <c r="R25" s="12"/>
      <c r="S25" s="12"/>
      <c r="T25" s="12"/>
      <c r="U25" s="12"/>
      <c r="V25" s="14"/>
      <c r="Y25" s="123"/>
    </row>
    <row r="26" spans="1:25" x14ac:dyDescent="0.2">
      <c r="A26" s="119" t="s">
        <v>105</v>
      </c>
      <c r="B26" s="16" t="s">
        <v>259</v>
      </c>
      <c r="C26" s="121">
        <v>13</v>
      </c>
      <c r="D26" s="335"/>
      <c r="E26" s="337">
        <v>18.11</v>
      </c>
      <c r="F26" s="273"/>
      <c r="G26" s="181">
        <v>3</v>
      </c>
      <c r="H26" s="215" t="s">
        <v>264</v>
      </c>
      <c r="I26" s="219">
        <v>1</v>
      </c>
      <c r="J26" s="215" t="s">
        <v>592</v>
      </c>
      <c r="K26" s="215"/>
      <c r="L26" s="220">
        <v>1</v>
      </c>
      <c r="M26" s="215" t="s">
        <v>592</v>
      </c>
      <c r="N26" s="218">
        <v>4100</v>
      </c>
      <c r="O26" s="234">
        <v>2</v>
      </c>
      <c r="P26" s="243" t="s">
        <v>604</v>
      </c>
      <c r="Q26" s="12"/>
      <c r="R26" s="12"/>
      <c r="S26" s="12"/>
      <c r="T26" s="12"/>
      <c r="U26" s="12"/>
      <c r="V26" s="14"/>
      <c r="Y26" s="123"/>
    </row>
    <row r="27" spans="1:25" x14ac:dyDescent="0.2">
      <c r="A27" s="119" t="s">
        <v>406</v>
      </c>
      <c r="B27" s="120" t="s">
        <v>259</v>
      </c>
      <c r="C27" s="121">
        <v>13</v>
      </c>
      <c r="D27" s="335"/>
      <c r="E27" s="337">
        <v>19.66</v>
      </c>
      <c r="F27" s="273"/>
      <c r="G27" s="181">
        <v>6</v>
      </c>
      <c r="H27" s="215" t="s">
        <v>529</v>
      </c>
      <c r="I27" s="219">
        <v>1</v>
      </c>
      <c r="J27" s="215" t="s">
        <v>592</v>
      </c>
      <c r="K27" s="215"/>
      <c r="L27" s="220">
        <v>1</v>
      </c>
      <c r="M27" s="215" t="s">
        <v>592</v>
      </c>
      <c r="N27" s="218">
        <v>4120</v>
      </c>
      <c r="O27" s="234">
        <v>12</v>
      </c>
      <c r="P27" s="243" t="s">
        <v>604</v>
      </c>
      <c r="Q27" s="12"/>
      <c r="R27" s="12"/>
      <c r="S27" s="12"/>
      <c r="T27" s="12"/>
      <c r="U27" s="12"/>
      <c r="V27" s="14"/>
      <c r="Y27" s="123"/>
    </row>
    <row r="28" spans="1:25" x14ac:dyDescent="0.2">
      <c r="A28" s="119" t="s">
        <v>106</v>
      </c>
      <c r="B28" s="120" t="s">
        <v>259</v>
      </c>
      <c r="C28" s="121">
        <v>13</v>
      </c>
      <c r="D28" s="335"/>
      <c r="E28" s="337">
        <v>18.690000000000001</v>
      </c>
      <c r="F28" s="273"/>
      <c r="G28" s="181">
        <v>3</v>
      </c>
      <c r="H28" s="215" t="s">
        <v>264</v>
      </c>
      <c r="I28" s="219">
        <v>1</v>
      </c>
      <c r="J28" s="215" t="s">
        <v>592</v>
      </c>
      <c r="K28" s="215"/>
      <c r="L28" s="220">
        <v>1</v>
      </c>
      <c r="M28" s="215" t="s">
        <v>592</v>
      </c>
      <c r="N28" s="218">
        <v>4100</v>
      </c>
      <c r="O28" s="234">
        <v>4</v>
      </c>
      <c r="P28" s="243" t="s">
        <v>604</v>
      </c>
      <c r="Q28" s="12"/>
      <c r="R28" s="12"/>
      <c r="S28" s="12"/>
      <c r="T28" s="12"/>
      <c r="U28" s="12"/>
      <c r="V28" s="14"/>
      <c r="Y28" s="123"/>
    </row>
    <row r="29" spans="1:25" ht="22.5" x14ac:dyDescent="0.2">
      <c r="A29" s="119" t="s">
        <v>408</v>
      </c>
      <c r="B29" s="16" t="s">
        <v>693</v>
      </c>
      <c r="C29" s="121">
        <v>13</v>
      </c>
      <c r="D29" s="335"/>
      <c r="E29" s="337">
        <v>53.49</v>
      </c>
      <c r="F29" s="273"/>
      <c r="G29" s="181">
        <v>6</v>
      </c>
      <c r="H29" s="215" t="s">
        <v>529</v>
      </c>
      <c r="I29" s="219">
        <v>1</v>
      </c>
      <c r="J29" s="215" t="s">
        <v>592</v>
      </c>
      <c r="K29" s="215"/>
      <c r="L29" s="221">
        <v>13</v>
      </c>
      <c r="M29" s="214" t="s">
        <v>673</v>
      </c>
      <c r="N29" s="212" t="s">
        <v>608</v>
      </c>
      <c r="O29" s="234">
        <v>20</v>
      </c>
      <c r="P29" s="243" t="s">
        <v>525</v>
      </c>
      <c r="Q29" s="12"/>
      <c r="R29" s="12"/>
      <c r="S29" s="12"/>
      <c r="T29" s="12"/>
      <c r="U29" s="12"/>
      <c r="V29" s="14"/>
      <c r="Y29" s="123"/>
    </row>
    <row r="30" spans="1:25" ht="22.5" x14ac:dyDescent="0.2">
      <c r="A30" s="119" t="s">
        <v>107</v>
      </c>
      <c r="B30" s="16" t="s">
        <v>692</v>
      </c>
      <c r="C30" s="121">
        <v>13</v>
      </c>
      <c r="D30" s="335"/>
      <c r="E30" s="337">
        <v>44.03</v>
      </c>
      <c r="F30" s="273"/>
      <c r="G30" s="181">
        <v>5</v>
      </c>
      <c r="H30" s="215" t="s">
        <v>377</v>
      </c>
      <c r="I30" s="219">
        <v>1</v>
      </c>
      <c r="J30" s="215" t="s">
        <v>592</v>
      </c>
      <c r="K30" s="215"/>
      <c r="L30" s="221">
        <v>3</v>
      </c>
      <c r="M30" s="214" t="s">
        <v>672</v>
      </c>
      <c r="N30" s="212" t="s">
        <v>609</v>
      </c>
      <c r="O30" s="234">
        <v>20</v>
      </c>
      <c r="P30" s="243" t="s">
        <v>525</v>
      </c>
      <c r="Q30" s="12"/>
      <c r="R30" s="12"/>
      <c r="S30" s="12"/>
      <c r="T30" s="12"/>
      <c r="U30" s="12"/>
      <c r="V30" s="14"/>
      <c r="Y30" s="123"/>
    </row>
    <row r="31" spans="1:25" x14ac:dyDescent="0.2">
      <c r="A31" s="217" t="s">
        <v>108</v>
      </c>
      <c r="B31" s="16" t="s">
        <v>259</v>
      </c>
      <c r="C31" s="121">
        <v>13</v>
      </c>
      <c r="D31" s="335"/>
      <c r="E31" s="337">
        <v>18.11</v>
      </c>
      <c r="F31" s="273"/>
      <c r="G31" s="181">
        <v>3</v>
      </c>
      <c r="H31" s="215" t="s">
        <v>264</v>
      </c>
      <c r="I31" s="219">
        <v>1</v>
      </c>
      <c r="J31" s="215" t="s">
        <v>592</v>
      </c>
      <c r="K31" s="215"/>
      <c r="L31" s="220">
        <v>1</v>
      </c>
      <c r="M31" s="215" t="s">
        <v>592</v>
      </c>
      <c r="N31" s="218">
        <v>4100</v>
      </c>
      <c r="O31" s="234">
        <v>2</v>
      </c>
      <c r="P31" s="243" t="s">
        <v>604</v>
      </c>
      <c r="Q31" s="12"/>
      <c r="R31" s="12"/>
      <c r="S31" s="12"/>
      <c r="T31" s="12"/>
      <c r="U31" s="12"/>
      <c r="V31" s="14"/>
      <c r="Y31" s="123"/>
    </row>
    <row r="32" spans="1:25" s="129" customFormat="1" x14ac:dyDescent="0.2">
      <c r="A32" s="217" t="s">
        <v>109</v>
      </c>
      <c r="B32" s="16" t="s">
        <v>259</v>
      </c>
      <c r="C32" s="121">
        <v>13</v>
      </c>
      <c r="D32" s="335"/>
      <c r="E32" s="337">
        <v>15.92</v>
      </c>
      <c r="F32" s="273"/>
      <c r="G32" s="181">
        <v>3</v>
      </c>
      <c r="H32" s="215" t="s">
        <v>264</v>
      </c>
      <c r="I32" s="219">
        <v>1</v>
      </c>
      <c r="J32" s="215" t="s">
        <v>592</v>
      </c>
      <c r="K32" s="215"/>
      <c r="L32" s="220">
        <v>1</v>
      </c>
      <c r="M32" s="215" t="s">
        <v>592</v>
      </c>
      <c r="N32" s="218">
        <v>4100</v>
      </c>
      <c r="O32" s="234">
        <v>2</v>
      </c>
      <c r="P32" s="243" t="s">
        <v>604</v>
      </c>
      <c r="Q32" s="12"/>
      <c r="R32" s="12"/>
      <c r="S32" s="12"/>
      <c r="T32" s="12"/>
      <c r="U32" s="12"/>
      <c r="V32" s="14"/>
      <c r="Y32" s="128"/>
    </row>
    <row r="33" spans="1:25" s="129" customFormat="1" hidden="1" x14ac:dyDescent="0.2">
      <c r="A33" s="217" t="s">
        <v>110</v>
      </c>
      <c r="B33" s="16" t="s">
        <v>261</v>
      </c>
      <c r="C33" s="121">
        <v>1</v>
      </c>
      <c r="D33" s="341">
        <v>6.98</v>
      </c>
      <c r="E33" s="273"/>
      <c r="F33" s="273"/>
      <c r="G33" s="181">
        <v>6</v>
      </c>
      <c r="H33" s="215" t="s">
        <v>529</v>
      </c>
      <c r="I33" s="219">
        <v>1</v>
      </c>
      <c r="J33" s="215" t="s">
        <v>592</v>
      </c>
      <c r="K33" s="149"/>
      <c r="L33" s="220">
        <v>1</v>
      </c>
      <c r="M33" s="215" t="s">
        <v>592</v>
      </c>
      <c r="N33" s="218" t="s">
        <v>334</v>
      </c>
      <c r="O33" s="234" t="s">
        <v>334</v>
      </c>
      <c r="P33" s="243"/>
      <c r="Q33" s="12"/>
      <c r="R33" s="12"/>
      <c r="S33" s="12"/>
      <c r="T33" s="12"/>
      <c r="U33" s="12"/>
      <c r="V33" s="14"/>
      <c r="Y33" s="128"/>
    </row>
    <row r="34" spans="1:25" ht="22.5" hidden="1" x14ac:dyDescent="0.2">
      <c r="A34" s="119" t="s">
        <v>111</v>
      </c>
      <c r="B34" s="120" t="s">
        <v>269</v>
      </c>
      <c r="C34" s="121">
        <v>1</v>
      </c>
      <c r="D34" s="335"/>
      <c r="E34" s="273"/>
      <c r="F34" s="338">
        <v>40.9</v>
      </c>
      <c r="G34" s="181">
        <v>8</v>
      </c>
      <c r="H34" s="169" t="s">
        <v>816</v>
      </c>
      <c r="I34" s="170">
        <v>5</v>
      </c>
      <c r="J34" s="169" t="s">
        <v>591</v>
      </c>
      <c r="K34" s="169"/>
      <c r="L34" s="221">
        <v>6</v>
      </c>
      <c r="M34" s="169" t="s">
        <v>593</v>
      </c>
      <c r="N34" s="218" t="s">
        <v>334</v>
      </c>
      <c r="O34" s="234" t="s">
        <v>334</v>
      </c>
      <c r="P34" s="166"/>
      <c r="Q34" s="12"/>
      <c r="R34" s="12"/>
      <c r="S34" s="12"/>
      <c r="T34" s="12"/>
      <c r="U34" s="12"/>
      <c r="V34" s="14"/>
      <c r="Y34" s="122"/>
    </row>
    <row r="35" spans="1:25" ht="22.5" hidden="1" x14ac:dyDescent="0.2">
      <c r="A35" s="119" t="s">
        <v>112</v>
      </c>
      <c r="B35" s="120" t="s">
        <v>471</v>
      </c>
      <c r="C35" s="121">
        <v>1</v>
      </c>
      <c r="D35" s="335"/>
      <c r="E35" s="273"/>
      <c r="F35" s="338">
        <v>8.82</v>
      </c>
      <c r="G35" s="181">
        <v>7</v>
      </c>
      <c r="H35" s="169" t="s">
        <v>330</v>
      </c>
      <c r="I35" s="170">
        <v>4</v>
      </c>
      <c r="J35" s="214" t="s">
        <v>817</v>
      </c>
      <c r="K35" s="214" t="s">
        <v>818</v>
      </c>
      <c r="L35" s="221">
        <v>2</v>
      </c>
      <c r="M35" s="214" t="s">
        <v>473</v>
      </c>
      <c r="N35" s="212" t="s">
        <v>639</v>
      </c>
      <c r="O35" s="234" t="s">
        <v>334</v>
      </c>
      <c r="P35" s="243"/>
      <c r="Q35" s="12"/>
      <c r="R35" s="12"/>
      <c r="S35" s="12"/>
      <c r="T35" s="12"/>
      <c r="U35" s="12"/>
      <c r="V35" s="14"/>
      <c r="Y35" s="123"/>
    </row>
    <row r="36" spans="1:25" ht="22.5" hidden="1" x14ac:dyDescent="0.2">
      <c r="A36" s="119" t="s">
        <v>500</v>
      </c>
      <c r="B36" s="16" t="s">
        <v>537</v>
      </c>
      <c r="C36" s="121">
        <v>1</v>
      </c>
      <c r="D36" s="335"/>
      <c r="E36" s="273"/>
      <c r="F36" s="338">
        <v>8.4700000000000006</v>
      </c>
      <c r="G36" s="181">
        <v>7</v>
      </c>
      <c r="H36" s="169" t="s">
        <v>330</v>
      </c>
      <c r="I36" s="170">
        <v>4</v>
      </c>
      <c r="J36" s="214" t="s">
        <v>817</v>
      </c>
      <c r="K36" s="214" t="s">
        <v>818</v>
      </c>
      <c r="L36" s="221">
        <v>2</v>
      </c>
      <c r="M36" s="214" t="s">
        <v>473</v>
      </c>
      <c r="N36" s="218" t="s">
        <v>641</v>
      </c>
      <c r="O36" s="234" t="s">
        <v>334</v>
      </c>
      <c r="P36" s="224" t="s">
        <v>621</v>
      </c>
      <c r="Q36" s="12"/>
      <c r="R36" s="12"/>
      <c r="S36" s="12"/>
      <c r="T36" s="12"/>
      <c r="U36" s="12"/>
      <c r="V36" s="14"/>
      <c r="Y36" s="123"/>
    </row>
    <row r="37" spans="1:25" ht="22.5" hidden="1" x14ac:dyDescent="0.2">
      <c r="A37" s="119" t="s">
        <v>501</v>
      </c>
      <c r="B37" s="120" t="s">
        <v>267</v>
      </c>
      <c r="C37" s="121">
        <v>1</v>
      </c>
      <c r="D37" s="335"/>
      <c r="E37" s="273"/>
      <c r="F37" s="338">
        <v>1.53</v>
      </c>
      <c r="G37" s="181">
        <v>7</v>
      </c>
      <c r="H37" s="169" t="s">
        <v>330</v>
      </c>
      <c r="I37" s="170">
        <v>4</v>
      </c>
      <c r="J37" s="214" t="s">
        <v>817</v>
      </c>
      <c r="K37" s="214" t="s">
        <v>818</v>
      </c>
      <c r="L37" s="221">
        <v>2</v>
      </c>
      <c r="M37" s="214" t="s">
        <v>473</v>
      </c>
      <c r="N37" s="218" t="s">
        <v>639</v>
      </c>
      <c r="O37" s="234" t="s">
        <v>334</v>
      </c>
      <c r="P37" s="243"/>
      <c r="Q37" s="12"/>
      <c r="R37" s="12"/>
      <c r="S37" s="12"/>
      <c r="T37" s="12"/>
      <c r="U37" s="12"/>
      <c r="V37" s="14"/>
      <c r="Y37" s="123"/>
    </row>
    <row r="38" spans="1:25" ht="22.5" hidden="1" x14ac:dyDescent="0.2">
      <c r="A38" s="217" t="s">
        <v>536</v>
      </c>
      <c r="B38" s="120" t="s">
        <v>267</v>
      </c>
      <c r="C38" s="121">
        <v>1</v>
      </c>
      <c r="D38" s="335"/>
      <c r="E38" s="273"/>
      <c r="F38" s="338">
        <v>1.53</v>
      </c>
      <c r="G38" s="181">
        <v>7</v>
      </c>
      <c r="H38" s="169" t="s">
        <v>330</v>
      </c>
      <c r="I38" s="170">
        <v>4</v>
      </c>
      <c r="J38" s="214" t="s">
        <v>817</v>
      </c>
      <c r="K38" s="214" t="s">
        <v>818</v>
      </c>
      <c r="L38" s="221">
        <v>2</v>
      </c>
      <c r="M38" s="214" t="s">
        <v>473</v>
      </c>
      <c r="N38" s="218" t="s">
        <v>639</v>
      </c>
      <c r="O38" s="234" t="s">
        <v>334</v>
      </c>
      <c r="P38" s="243"/>
      <c r="Q38" s="12"/>
      <c r="R38" s="12"/>
      <c r="S38" s="12"/>
      <c r="T38" s="12"/>
      <c r="U38" s="12"/>
      <c r="V38" s="14"/>
      <c r="Y38" s="123"/>
    </row>
    <row r="39" spans="1:25" ht="22.5" hidden="1" x14ac:dyDescent="0.2">
      <c r="A39" s="217" t="s">
        <v>562</v>
      </c>
      <c r="B39" s="120" t="s">
        <v>267</v>
      </c>
      <c r="C39" s="121">
        <v>1</v>
      </c>
      <c r="D39" s="335"/>
      <c r="E39" s="273"/>
      <c r="F39" s="338">
        <v>1.53</v>
      </c>
      <c r="G39" s="181">
        <v>7</v>
      </c>
      <c r="H39" s="169" t="s">
        <v>330</v>
      </c>
      <c r="I39" s="170">
        <v>4</v>
      </c>
      <c r="J39" s="214" t="s">
        <v>817</v>
      </c>
      <c r="K39" s="214" t="s">
        <v>818</v>
      </c>
      <c r="L39" s="221">
        <v>2</v>
      </c>
      <c r="M39" s="214" t="s">
        <v>473</v>
      </c>
      <c r="N39" s="218" t="s">
        <v>639</v>
      </c>
      <c r="O39" s="234" t="s">
        <v>334</v>
      </c>
      <c r="P39" s="243"/>
      <c r="Q39" s="12"/>
      <c r="R39" s="12"/>
      <c r="S39" s="12"/>
      <c r="T39" s="12"/>
      <c r="U39" s="12"/>
      <c r="V39" s="14"/>
      <c r="Y39" s="123"/>
    </row>
    <row r="40" spans="1:25" ht="22.5" hidden="1" x14ac:dyDescent="0.2">
      <c r="A40" s="217" t="s">
        <v>563</v>
      </c>
      <c r="B40" s="120" t="s">
        <v>478</v>
      </c>
      <c r="C40" s="121">
        <v>1</v>
      </c>
      <c r="D40" s="335"/>
      <c r="E40" s="273"/>
      <c r="F40" s="338">
        <v>2.97</v>
      </c>
      <c r="G40" s="181">
        <v>7</v>
      </c>
      <c r="H40" s="169" t="s">
        <v>330</v>
      </c>
      <c r="I40" s="170">
        <v>4</v>
      </c>
      <c r="J40" s="214" t="s">
        <v>817</v>
      </c>
      <c r="K40" s="214" t="s">
        <v>818</v>
      </c>
      <c r="L40" s="221">
        <v>2</v>
      </c>
      <c r="M40" s="214" t="s">
        <v>473</v>
      </c>
      <c r="N40" s="218" t="s">
        <v>639</v>
      </c>
      <c r="O40" s="234" t="s">
        <v>334</v>
      </c>
      <c r="P40" s="243"/>
      <c r="Q40" s="12"/>
      <c r="R40" s="12"/>
      <c r="S40" s="12"/>
      <c r="T40" s="12"/>
      <c r="U40" s="12"/>
      <c r="V40" s="14"/>
      <c r="Y40" s="123"/>
    </row>
    <row r="41" spans="1:25" ht="22.5" hidden="1" x14ac:dyDescent="0.2">
      <c r="A41" s="119" t="s">
        <v>113</v>
      </c>
      <c r="B41" s="120" t="s">
        <v>527</v>
      </c>
      <c r="C41" s="121">
        <v>1</v>
      </c>
      <c r="D41" s="335"/>
      <c r="E41" s="273"/>
      <c r="F41" s="338">
        <v>1.69</v>
      </c>
      <c r="G41" s="181">
        <v>7</v>
      </c>
      <c r="H41" s="169" t="s">
        <v>330</v>
      </c>
      <c r="I41" s="170">
        <v>4</v>
      </c>
      <c r="J41" s="214" t="s">
        <v>817</v>
      </c>
      <c r="K41" s="214" t="s">
        <v>818</v>
      </c>
      <c r="L41" s="221">
        <v>2</v>
      </c>
      <c r="M41" s="214" t="s">
        <v>473</v>
      </c>
      <c r="N41" s="218" t="s">
        <v>639</v>
      </c>
      <c r="O41" s="234" t="s">
        <v>334</v>
      </c>
      <c r="P41" s="243"/>
      <c r="Q41" s="12"/>
      <c r="R41" s="12"/>
      <c r="S41" s="12"/>
      <c r="T41" s="12"/>
      <c r="U41" s="12"/>
      <c r="V41" s="14"/>
      <c r="Y41" s="123"/>
    </row>
    <row r="42" spans="1:25" s="129" customFormat="1" ht="22.5" hidden="1" x14ac:dyDescent="0.2">
      <c r="A42" s="119" t="s">
        <v>114</v>
      </c>
      <c r="B42" s="120" t="s">
        <v>502</v>
      </c>
      <c r="C42" s="121">
        <v>4</v>
      </c>
      <c r="D42" s="341">
        <v>162.80000000000001</v>
      </c>
      <c r="E42" s="273"/>
      <c r="F42" s="273"/>
      <c r="G42" s="181">
        <v>4</v>
      </c>
      <c r="H42" s="215" t="s">
        <v>470</v>
      </c>
      <c r="I42" s="219">
        <v>1</v>
      </c>
      <c r="J42" s="215" t="s">
        <v>592</v>
      </c>
      <c r="K42" s="214"/>
      <c r="L42" s="221">
        <v>3</v>
      </c>
      <c r="M42" s="214" t="s">
        <v>672</v>
      </c>
      <c r="N42" s="212" t="s">
        <v>614</v>
      </c>
      <c r="O42" s="234">
        <v>80</v>
      </c>
      <c r="P42" s="243" t="s">
        <v>525</v>
      </c>
      <c r="Q42" s="12"/>
      <c r="R42" s="12"/>
      <c r="S42" s="12"/>
      <c r="T42" s="12"/>
      <c r="U42" s="12"/>
      <c r="V42" s="14"/>
      <c r="Y42" s="123"/>
    </row>
    <row r="43" spans="1:25" s="129" customFormat="1" hidden="1" x14ac:dyDescent="0.2">
      <c r="A43" s="217" t="s">
        <v>115</v>
      </c>
      <c r="B43" s="16" t="s">
        <v>261</v>
      </c>
      <c r="C43" s="121">
        <v>1</v>
      </c>
      <c r="D43" s="341">
        <v>5.57</v>
      </c>
      <c r="E43" s="273"/>
      <c r="F43" s="273"/>
      <c r="G43" s="181">
        <v>6</v>
      </c>
      <c r="H43" s="215" t="s">
        <v>529</v>
      </c>
      <c r="I43" s="219">
        <v>1</v>
      </c>
      <c r="J43" s="215" t="s">
        <v>592</v>
      </c>
      <c r="K43" s="149"/>
      <c r="L43" s="220">
        <v>1</v>
      </c>
      <c r="M43" s="215" t="s">
        <v>592</v>
      </c>
      <c r="N43" s="218" t="s">
        <v>334</v>
      </c>
      <c r="O43" s="234" t="s">
        <v>334</v>
      </c>
      <c r="P43" s="243"/>
      <c r="Q43" s="12"/>
      <c r="R43" s="12"/>
      <c r="S43" s="12"/>
      <c r="T43" s="12"/>
      <c r="U43" s="12"/>
      <c r="V43" s="14"/>
      <c r="Y43" s="128"/>
    </row>
    <row r="44" spans="1:25" s="129" customFormat="1" hidden="1" x14ac:dyDescent="0.2">
      <c r="A44" s="125" t="s">
        <v>116</v>
      </c>
      <c r="B44" s="126" t="s">
        <v>472</v>
      </c>
      <c r="C44" s="127"/>
      <c r="D44" s="329"/>
      <c r="E44" s="329"/>
      <c r="F44" s="329"/>
      <c r="G44" s="176"/>
      <c r="H44" s="149"/>
      <c r="I44" s="150"/>
      <c r="J44" s="153"/>
      <c r="K44" s="153"/>
      <c r="L44" s="151"/>
      <c r="M44" s="153"/>
      <c r="N44" s="152"/>
      <c r="O44" s="234"/>
      <c r="P44" s="243"/>
      <c r="Q44" s="12"/>
      <c r="R44" s="12"/>
      <c r="S44" s="12"/>
      <c r="T44" s="12"/>
      <c r="U44" s="12"/>
      <c r="V44" s="14"/>
      <c r="Y44" s="128"/>
    </row>
    <row r="45" spans="1:25" hidden="1" x14ac:dyDescent="0.2">
      <c r="A45" s="125" t="s">
        <v>117</v>
      </c>
      <c r="B45" s="126" t="s">
        <v>472</v>
      </c>
      <c r="C45" s="127"/>
      <c r="D45" s="329"/>
      <c r="E45" s="329"/>
      <c r="F45" s="329"/>
      <c r="G45" s="176"/>
      <c r="H45" s="149"/>
      <c r="I45" s="150"/>
      <c r="J45" s="153"/>
      <c r="K45" s="149"/>
      <c r="L45" s="151"/>
      <c r="M45" s="153"/>
      <c r="N45" s="152"/>
      <c r="O45" s="234"/>
      <c r="P45" s="243"/>
      <c r="Q45" s="12"/>
      <c r="R45" s="12"/>
      <c r="S45" s="12"/>
      <c r="T45" s="12"/>
      <c r="U45" s="12"/>
      <c r="V45" s="14"/>
      <c r="Y45" s="128"/>
    </row>
    <row r="46" spans="1:25" ht="22.5" hidden="1" x14ac:dyDescent="0.2">
      <c r="A46" s="119" t="s">
        <v>118</v>
      </c>
      <c r="B46" s="120" t="s">
        <v>416</v>
      </c>
      <c r="C46" s="121">
        <v>1</v>
      </c>
      <c r="D46" s="341">
        <v>13.6</v>
      </c>
      <c r="E46" s="273"/>
      <c r="F46" s="273"/>
      <c r="G46" s="181">
        <v>3</v>
      </c>
      <c r="H46" s="215" t="s">
        <v>264</v>
      </c>
      <c r="I46" s="219">
        <v>1</v>
      </c>
      <c r="J46" s="215" t="s">
        <v>592</v>
      </c>
      <c r="K46" s="214"/>
      <c r="L46" s="221">
        <v>4</v>
      </c>
      <c r="M46" s="214" t="s">
        <v>331</v>
      </c>
      <c r="N46" s="212" t="s">
        <v>615</v>
      </c>
      <c r="O46" s="234" t="s">
        <v>334</v>
      </c>
      <c r="P46" s="243"/>
      <c r="Q46" s="12"/>
      <c r="R46" s="12"/>
      <c r="S46" s="12"/>
      <c r="T46" s="12"/>
      <c r="U46" s="12"/>
      <c r="V46" s="14"/>
      <c r="Y46" s="123"/>
    </row>
    <row r="47" spans="1:25" ht="22.5" hidden="1" x14ac:dyDescent="0.2">
      <c r="A47" s="119" t="s">
        <v>119</v>
      </c>
      <c r="B47" s="120" t="s">
        <v>484</v>
      </c>
      <c r="C47" s="121">
        <v>1</v>
      </c>
      <c r="D47" s="335"/>
      <c r="E47" s="273"/>
      <c r="F47" s="338">
        <v>11.8</v>
      </c>
      <c r="G47" s="181">
        <v>7</v>
      </c>
      <c r="H47" s="169" t="s">
        <v>330</v>
      </c>
      <c r="I47" s="170">
        <v>4</v>
      </c>
      <c r="J47" s="214" t="s">
        <v>817</v>
      </c>
      <c r="K47" s="214" t="s">
        <v>818</v>
      </c>
      <c r="L47" s="221">
        <v>2</v>
      </c>
      <c r="M47" s="214" t="s">
        <v>473</v>
      </c>
      <c r="N47" s="218" t="s">
        <v>613</v>
      </c>
      <c r="O47" s="234" t="s">
        <v>334</v>
      </c>
      <c r="P47" s="243"/>
      <c r="Q47" s="12"/>
      <c r="R47" s="12"/>
      <c r="S47" s="12"/>
      <c r="T47" s="12"/>
      <c r="U47" s="12"/>
      <c r="V47" s="14"/>
      <c r="Y47" s="123"/>
    </row>
    <row r="48" spans="1:25" ht="22.5" hidden="1" x14ac:dyDescent="0.2">
      <c r="A48" s="119" t="s">
        <v>153</v>
      </c>
      <c r="B48" s="120" t="s">
        <v>266</v>
      </c>
      <c r="C48" s="121">
        <v>1</v>
      </c>
      <c r="D48" s="335"/>
      <c r="E48" s="273"/>
      <c r="F48" s="338">
        <v>2.58</v>
      </c>
      <c r="G48" s="181">
        <v>7</v>
      </c>
      <c r="H48" s="169" t="s">
        <v>330</v>
      </c>
      <c r="I48" s="170">
        <v>4</v>
      </c>
      <c r="J48" s="214" t="s">
        <v>817</v>
      </c>
      <c r="K48" s="214" t="s">
        <v>818</v>
      </c>
      <c r="L48" s="221">
        <v>2</v>
      </c>
      <c r="M48" s="214" t="s">
        <v>473</v>
      </c>
      <c r="N48" s="218" t="s">
        <v>639</v>
      </c>
      <c r="O48" s="234" t="s">
        <v>334</v>
      </c>
      <c r="P48" s="243"/>
      <c r="Q48" s="12"/>
      <c r="R48" s="12"/>
      <c r="S48" s="12"/>
      <c r="T48" s="12"/>
      <c r="U48" s="12"/>
      <c r="V48" s="14"/>
      <c r="Y48" s="123"/>
    </row>
    <row r="49" spans="1:25" ht="22.5" hidden="1" x14ac:dyDescent="0.2">
      <c r="A49" s="119" t="s">
        <v>497</v>
      </c>
      <c r="B49" s="120" t="s">
        <v>266</v>
      </c>
      <c r="C49" s="121">
        <v>1</v>
      </c>
      <c r="D49" s="335"/>
      <c r="E49" s="273"/>
      <c r="F49" s="338">
        <v>1.49</v>
      </c>
      <c r="G49" s="181">
        <v>7</v>
      </c>
      <c r="H49" s="169" t="s">
        <v>330</v>
      </c>
      <c r="I49" s="170">
        <v>4</v>
      </c>
      <c r="J49" s="214" t="s">
        <v>817</v>
      </c>
      <c r="K49" s="214" t="s">
        <v>818</v>
      </c>
      <c r="L49" s="221">
        <v>2</v>
      </c>
      <c r="M49" s="214" t="s">
        <v>473</v>
      </c>
      <c r="N49" s="218" t="s">
        <v>639</v>
      </c>
      <c r="O49" s="234" t="s">
        <v>334</v>
      </c>
      <c r="P49" s="224"/>
      <c r="Q49" s="12"/>
      <c r="R49" s="12"/>
      <c r="S49" s="12"/>
      <c r="T49" s="12"/>
      <c r="U49" s="12"/>
      <c r="V49" s="14"/>
      <c r="Y49" s="123"/>
    </row>
    <row r="50" spans="1:25" ht="22.5" hidden="1" x14ac:dyDescent="0.2">
      <c r="A50" s="119" t="s">
        <v>498</v>
      </c>
      <c r="B50" s="120" t="s">
        <v>266</v>
      </c>
      <c r="C50" s="121">
        <v>1</v>
      </c>
      <c r="D50" s="335"/>
      <c r="E50" s="273"/>
      <c r="F50" s="338">
        <v>1.49</v>
      </c>
      <c r="G50" s="181">
        <v>7</v>
      </c>
      <c r="H50" s="169" t="s">
        <v>330</v>
      </c>
      <c r="I50" s="170">
        <v>4</v>
      </c>
      <c r="J50" s="214" t="s">
        <v>817</v>
      </c>
      <c r="K50" s="214" t="s">
        <v>818</v>
      </c>
      <c r="L50" s="221">
        <v>2</v>
      </c>
      <c r="M50" s="214" t="s">
        <v>473</v>
      </c>
      <c r="N50" s="218" t="s">
        <v>639</v>
      </c>
      <c r="O50" s="234" t="s">
        <v>334</v>
      </c>
      <c r="P50" s="243"/>
      <c r="Q50" s="12"/>
      <c r="R50" s="12"/>
      <c r="S50" s="12"/>
      <c r="T50" s="12"/>
      <c r="U50" s="12"/>
      <c r="V50" s="14"/>
      <c r="Y50" s="123"/>
    </row>
    <row r="51" spans="1:25" ht="22.5" hidden="1" x14ac:dyDescent="0.2">
      <c r="A51" s="119" t="s">
        <v>499</v>
      </c>
      <c r="B51" s="120" t="s">
        <v>266</v>
      </c>
      <c r="C51" s="121">
        <v>1</v>
      </c>
      <c r="D51" s="335"/>
      <c r="E51" s="273"/>
      <c r="F51" s="338">
        <v>1.48</v>
      </c>
      <c r="G51" s="181">
        <v>7</v>
      </c>
      <c r="H51" s="169" t="s">
        <v>330</v>
      </c>
      <c r="I51" s="170">
        <v>4</v>
      </c>
      <c r="J51" s="214" t="s">
        <v>817</v>
      </c>
      <c r="K51" s="214" t="s">
        <v>818</v>
      </c>
      <c r="L51" s="221">
        <v>2</v>
      </c>
      <c r="M51" s="214" t="s">
        <v>473</v>
      </c>
      <c r="N51" s="218" t="s">
        <v>640</v>
      </c>
      <c r="O51" s="234" t="s">
        <v>334</v>
      </c>
      <c r="P51" s="224" t="s">
        <v>621</v>
      </c>
      <c r="Q51" s="12"/>
      <c r="R51" s="12"/>
      <c r="S51" s="12"/>
      <c r="T51" s="12"/>
      <c r="U51" s="12"/>
      <c r="V51" s="14"/>
      <c r="Y51" s="123"/>
    </row>
    <row r="52" spans="1:25" ht="22.5" hidden="1" x14ac:dyDescent="0.2">
      <c r="A52" s="217" t="s">
        <v>564</v>
      </c>
      <c r="B52" s="120" t="s">
        <v>266</v>
      </c>
      <c r="C52" s="121">
        <v>1</v>
      </c>
      <c r="D52" s="335"/>
      <c r="E52" s="273"/>
      <c r="F52" s="338">
        <v>1.57</v>
      </c>
      <c r="G52" s="181">
        <v>7</v>
      </c>
      <c r="H52" s="169" t="s">
        <v>330</v>
      </c>
      <c r="I52" s="170">
        <v>4</v>
      </c>
      <c r="J52" s="214" t="s">
        <v>817</v>
      </c>
      <c r="K52" s="214" t="s">
        <v>818</v>
      </c>
      <c r="L52" s="221">
        <v>2</v>
      </c>
      <c r="M52" s="214" t="s">
        <v>473</v>
      </c>
      <c r="N52" s="218" t="s">
        <v>639</v>
      </c>
      <c r="O52" s="234" t="s">
        <v>334</v>
      </c>
      <c r="P52" s="243"/>
      <c r="Q52" s="12"/>
      <c r="R52" s="12"/>
      <c r="S52" s="12"/>
      <c r="T52" s="12"/>
      <c r="U52" s="12"/>
      <c r="V52" s="14"/>
      <c r="Y52" s="123"/>
    </row>
    <row r="53" spans="1:25" ht="22.5" hidden="1" x14ac:dyDescent="0.2">
      <c r="A53" s="217" t="s">
        <v>565</v>
      </c>
      <c r="B53" s="120" t="s">
        <v>474</v>
      </c>
      <c r="C53" s="121">
        <v>1</v>
      </c>
      <c r="D53" s="335"/>
      <c r="E53" s="273"/>
      <c r="F53" s="338">
        <v>2.97</v>
      </c>
      <c r="G53" s="181">
        <v>7</v>
      </c>
      <c r="H53" s="169" t="s">
        <v>330</v>
      </c>
      <c r="I53" s="170">
        <v>4</v>
      </c>
      <c r="J53" s="214" t="s">
        <v>817</v>
      </c>
      <c r="K53" s="214" t="s">
        <v>818</v>
      </c>
      <c r="L53" s="221">
        <v>2</v>
      </c>
      <c r="M53" s="214" t="s">
        <v>473</v>
      </c>
      <c r="N53" s="218" t="s">
        <v>612</v>
      </c>
      <c r="O53" s="234" t="s">
        <v>334</v>
      </c>
      <c r="P53" s="243"/>
      <c r="Q53" s="12"/>
      <c r="R53" s="12"/>
      <c r="S53" s="12"/>
      <c r="T53" s="12"/>
      <c r="U53" s="12"/>
      <c r="V53" s="14"/>
      <c r="Y53" s="123"/>
    </row>
    <row r="54" spans="1:25" ht="22.5" hidden="1" x14ac:dyDescent="0.2">
      <c r="A54" s="217" t="s">
        <v>678</v>
      </c>
      <c r="B54" s="16" t="s">
        <v>527</v>
      </c>
      <c r="C54" s="121">
        <v>1</v>
      </c>
      <c r="D54" s="335"/>
      <c r="E54" s="273"/>
      <c r="F54" s="338">
        <v>2.16</v>
      </c>
      <c r="G54" s="181">
        <v>7</v>
      </c>
      <c r="H54" s="169" t="s">
        <v>330</v>
      </c>
      <c r="I54" s="170">
        <v>4</v>
      </c>
      <c r="J54" s="214" t="s">
        <v>817</v>
      </c>
      <c r="K54" s="214" t="s">
        <v>818</v>
      </c>
      <c r="L54" s="221">
        <v>2</v>
      </c>
      <c r="M54" s="214" t="s">
        <v>473</v>
      </c>
      <c r="N54" s="218" t="s">
        <v>612</v>
      </c>
      <c r="O54" s="234" t="s">
        <v>334</v>
      </c>
      <c r="P54" s="243"/>
      <c r="Q54" s="12"/>
      <c r="R54" s="12"/>
      <c r="S54" s="12"/>
      <c r="T54" s="12"/>
      <c r="U54" s="12"/>
      <c r="V54" s="14"/>
      <c r="Y54" s="123"/>
    </row>
    <row r="55" spans="1:25" ht="22.5" hidden="1" x14ac:dyDescent="0.2">
      <c r="A55" s="119" t="s">
        <v>120</v>
      </c>
      <c r="B55" s="120" t="s">
        <v>269</v>
      </c>
      <c r="C55" s="121">
        <v>1</v>
      </c>
      <c r="D55" s="335"/>
      <c r="E55" s="273"/>
      <c r="F55" s="338">
        <v>41.04</v>
      </c>
      <c r="G55" s="181">
        <v>8</v>
      </c>
      <c r="H55" s="169" t="s">
        <v>816</v>
      </c>
      <c r="I55" s="170">
        <v>5</v>
      </c>
      <c r="J55" s="169" t="s">
        <v>591</v>
      </c>
      <c r="K55" s="169"/>
      <c r="L55" s="221">
        <v>6</v>
      </c>
      <c r="M55" s="169" t="s">
        <v>593</v>
      </c>
      <c r="N55" s="218" t="s">
        <v>334</v>
      </c>
      <c r="O55" s="234" t="s">
        <v>334</v>
      </c>
      <c r="P55" s="166"/>
      <c r="Q55" s="12"/>
      <c r="R55" s="12"/>
      <c r="S55" s="12"/>
      <c r="T55" s="12"/>
      <c r="U55" s="12"/>
      <c r="V55" s="14"/>
      <c r="Y55" s="122"/>
    </row>
    <row r="56" spans="1:25" ht="22.5" hidden="1" x14ac:dyDescent="0.2">
      <c r="A56" s="119" t="s">
        <v>121</v>
      </c>
      <c r="B56" s="120" t="s">
        <v>265</v>
      </c>
      <c r="C56" s="121">
        <v>1</v>
      </c>
      <c r="D56" s="335"/>
      <c r="E56" s="273"/>
      <c r="F56" s="338">
        <v>40.270000000000003</v>
      </c>
      <c r="G56" s="181">
        <v>1</v>
      </c>
      <c r="H56" s="169" t="s">
        <v>814</v>
      </c>
      <c r="I56" s="219">
        <v>5</v>
      </c>
      <c r="J56" s="215" t="s">
        <v>591</v>
      </c>
      <c r="K56" s="215"/>
      <c r="L56" s="220">
        <v>6</v>
      </c>
      <c r="M56" s="215" t="s">
        <v>593</v>
      </c>
      <c r="N56" s="218">
        <v>4170</v>
      </c>
      <c r="O56" s="234" t="s">
        <v>334</v>
      </c>
      <c r="P56" s="166"/>
      <c r="Q56" s="12"/>
      <c r="R56" s="12"/>
      <c r="S56" s="12"/>
      <c r="T56" s="12"/>
      <c r="U56" s="12"/>
      <c r="V56" s="14"/>
      <c r="Y56" s="122" t="s">
        <v>339</v>
      </c>
    </row>
    <row r="57" spans="1:25" ht="22.5" hidden="1" x14ac:dyDescent="0.2">
      <c r="A57" s="119" t="s">
        <v>122</v>
      </c>
      <c r="B57" s="120" t="s">
        <v>416</v>
      </c>
      <c r="C57" s="121">
        <v>4</v>
      </c>
      <c r="D57" s="341">
        <v>13.6</v>
      </c>
      <c r="E57" s="273"/>
      <c r="F57" s="273"/>
      <c r="G57" s="181">
        <v>3</v>
      </c>
      <c r="H57" s="215" t="s">
        <v>264</v>
      </c>
      <c r="I57" s="219">
        <v>1</v>
      </c>
      <c r="J57" s="215" t="s">
        <v>592</v>
      </c>
      <c r="K57" s="214"/>
      <c r="L57" s="221">
        <v>4</v>
      </c>
      <c r="M57" s="214" t="s">
        <v>331</v>
      </c>
      <c r="N57" s="212" t="s">
        <v>616</v>
      </c>
      <c r="O57" s="234" t="s">
        <v>334</v>
      </c>
      <c r="P57" s="166"/>
      <c r="Q57" s="12"/>
      <c r="R57" s="12"/>
      <c r="S57" s="12"/>
      <c r="T57" s="12"/>
      <c r="U57" s="12"/>
      <c r="V57" s="14"/>
      <c r="Y57" s="122"/>
    </row>
    <row r="58" spans="1:25" hidden="1" x14ac:dyDescent="0.2">
      <c r="A58" s="217" t="s">
        <v>575</v>
      </c>
      <c r="B58" s="16" t="s">
        <v>535</v>
      </c>
      <c r="C58" s="121">
        <v>1</v>
      </c>
      <c r="D58" s="341">
        <v>5.34</v>
      </c>
      <c r="E58" s="273"/>
      <c r="F58" s="273"/>
      <c r="G58" s="181">
        <v>5</v>
      </c>
      <c r="H58" s="215" t="s">
        <v>377</v>
      </c>
      <c r="I58" s="219">
        <v>1</v>
      </c>
      <c r="J58" s="215" t="s">
        <v>592</v>
      </c>
      <c r="K58" s="153"/>
      <c r="L58" s="220">
        <v>1</v>
      </c>
      <c r="M58" s="215" t="s">
        <v>592</v>
      </c>
      <c r="N58" s="218">
        <v>3830</v>
      </c>
      <c r="O58" s="234" t="s">
        <v>334</v>
      </c>
      <c r="P58" s="166"/>
      <c r="Q58" s="12"/>
      <c r="R58" s="12"/>
      <c r="S58" s="12"/>
      <c r="T58" s="12"/>
      <c r="U58" s="12"/>
      <c r="V58" s="14"/>
      <c r="Y58" s="122"/>
    </row>
    <row r="59" spans="1:25" s="129" customFormat="1" ht="22.5" hidden="1" x14ac:dyDescent="0.2">
      <c r="A59" s="119" t="s">
        <v>123</v>
      </c>
      <c r="B59" s="16" t="s">
        <v>540</v>
      </c>
      <c r="C59" s="121">
        <v>1</v>
      </c>
      <c r="D59" s="335"/>
      <c r="E59" s="273"/>
      <c r="F59" s="338">
        <v>62.11</v>
      </c>
      <c r="G59" s="181">
        <v>1</v>
      </c>
      <c r="H59" s="169" t="s">
        <v>814</v>
      </c>
      <c r="I59" s="170" t="s">
        <v>819</v>
      </c>
      <c r="J59" s="169" t="s">
        <v>591</v>
      </c>
      <c r="K59" s="149"/>
      <c r="L59" s="220">
        <v>1</v>
      </c>
      <c r="M59" s="215" t="s">
        <v>592</v>
      </c>
      <c r="N59" s="218">
        <v>4120</v>
      </c>
      <c r="O59" s="234" t="s">
        <v>334</v>
      </c>
      <c r="P59" s="166"/>
      <c r="Q59" s="12"/>
      <c r="R59" s="12"/>
      <c r="S59" s="12"/>
      <c r="T59" s="12"/>
      <c r="U59" s="12"/>
      <c r="V59" s="14"/>
      <c r="Y59" s="122" t="s">
        <v>339</v>
      </c>
    </row>
    <row r="60" spans="1:25" s="129" customFormat="1" ht="22.5" hidden="1" x14ac:dyDescent="0.2">
      <c r="A60" s="119" t="s">
        <v>124</v>
      </c>
      <c r="B60" s="120" t="s">
        <v>265</v>
      </c>
      <c r="C60" s="121">
        <v>1</v>
      </c>
      <c r="D60" s="335"/>
      <c r="E60" s="273"/>
      <c r="F60" s="338">
        <v>41.32</v>
      </c>
      <c r="G60" s="181">
        <v>1</v>
      </c>
      <c r="H60" s="169" t="s">
        <v>814</v>
      </c>
      <c r="I60" s="219">
        <v>5</v>
      </c>
      <c r="J60" s="215" t="s">
        <v>591</v>
      </c>
      <c r="K60" s="215"/>
      <c r="L60" s="220">
        <v>6</v>
      </c>
      <c r="M60" s="215" t="s">
        <v>593</v>
      </c>
      <c r="N60" s="218" t="s">
        <v>645</v>
      </c>
      <c r="O60" s="234"/>
      <c r="P60" s="166"/>
      <c r="Q60" s="12"/>
      <c r="R60" s="12"/>
      <c r="S60" s="12"/>
      <c r="T60" s="12"/>
      <c r="U60" s="12"/>
      <c r="V60" s="14"/>
      <c r="Y60" s="122" t="s">
        <v>338</v>
      </c>
    </row>
    <row r="61" spans="1:25" hidden="1" x14ac:dyDescent="0.2">
      <c r="A61" s="125" t="s">
        <v>125</v>
      </c>
      <c r="B61" s="126" t="s">
        <v>472</v>
      </c>
      <c r="C61" s="127"/>
      <c r="D61" s="329"/>
      <c r="E61" s="329"/>
      <c r="F61" s="329"/>
      <c r="G61" s="176"/>
      <c r="H61" s="149"/>
      <c r="I61" s="150"/>
      <c r="J61" s="153"/>
      <c r="K61" s="149"/>
      <c r="L61" s="151"/>
      <c r="M61" s="153"/>
      <c r="N61" s="152"/>
      <c r="O61" s="234"/>
      <c r="P61" s="243"/>
      <c r="Q61" s="12"/>
      <c r="R61" s="12"/>
      <c r="S61" s="12"/>
      <c r="T61" s="12"/>
      <c r="U61" s="12"/>
      <c r="V61" s="14"/>
      <c r="Y61" s="128"/>
    </row>
    <row r="62" spans="1:25" ht="22.5" x14ac:dyDescent="0.2">
      <c r="A62" s="119" t="s">
        <v>126</v>
      </c>
      <c r="B62" s="16" t="s">
        <v>259</v>
      </c>
      <c r="C62" s="121">
        <v>13</v>
      </c>
      <c r="D62" s="335"/>
      <c r="E62" s="337">
        <v>45.19</v>
      </c>
      <c r="F62" s="273"/>
      <c r="G62" s="181">
        <v>6</v>
      </c>
      <c r="H62" s="215" t="s">
        <v>529</v>
      </c>
      <c r="I62" s="219">
        <v>1</v>
      </c>
      <c r="J62" s="215" t="s">
        <v>592</v>
      </c>
      <c r="K62" s="215"/>
      <c r="L62" s="221">
        <v>13</v>
      </c>
      <c r="M62" s="214" t="s">
        <v>673</v>
      </c>
      <c r="N62" s="212" t="s">
        <v>610</v>
      </c>
      <c r="O62" s="234">
        <v>20</v>
      </c>
      <c r="P62" s="243" t="s">
        <v>525</v>
      </c>
      <c r="Q62" s="12"/>
      <c r="R62" s="12"/>
      <c r="S62" s="12"/>
      <c r="T62" s="12"/>
      <c r="U62" s="12"/>
      <c r="V62" s="14"/>
      <c r="Y62" s="123"/>
    </row>
    <row r="63" spans="1:25" s="129" customFormat="1" ht="22.5" hidden="1" x14ac:dyDescent="0.2">
      <c r="A63" s="119" t="s">
        <v>127</v>
      </c>
      <c r="B63" s="120" t="s">
        <v>265</v>
      </c>
      <c r="C63" s="121">
        <v>1</v>
      </c>
      <c r="D63" s="335"/>
      <c r="E63" s="337">
        <v>50.81</v>
      </c>
      <c r="F63" s="273"/>
      <c r="G63" s="181">
        <v>1</v>
      </c>
      <c r="H63" s="169" t="s">
        <v>814</v>
      </c>
      <c r="I63" s="219">
        <v>5</v>
      </c>
      <c r="J63" s="215" t="s">
        <v>591</v>
      </c>
      <c r="K63" s="149"/>
      <c r="L63" s="220">
        <v>1</v>
      </c>
      <c r="M63" s="215" t="s">
        <v>592</v>
      </c>
      <c r="N63" s="218" t="s">
        <v>646</v>
      </c>
      <c r="O63" s="234" t="s">
        <v>334</v>
      </c>
      <c r="P63" s="166"/>
      <c r="Q63" s="12"/>
      <c r="R63" s="12"/>
      <c r="S63" s="12"/>
      <c r="T63" s="12"/>
      <c r="U63" s="12"/>
      <c r="V63" s="14"/>
      <c r="Y63" s="122"/>
    </row>
    <row r="64" spans="1:25" x14ac:dyDescent="0.2">
      <c r="A64" s="119" t="s">
        <v>128</v>
      </c>
      <c r="B64" s="16" t="s">
        <v>259</v>
      </c>
      <c r="C64" s="121">
        <v>13</v>
      </c>
      <c r="D64" s="335"/>
      <c r="E64" s="337">
        <v>18.11</v>
      </c>
      <c r="F64" s="273"/>
      <c r="G64" s="181">
        <v>3</v>
      </c>
      <c r="H64" s="215" t="s">
        <v>264</v>
      </c>
      <c r="I64" s="219">
        <v>1</v>
      </c>
      <c r="J64" s="215" t="s">
        <v>592</v>
      </c>
      <c r="K64" s="215"/>
      <c r="L64" s="220">
        <v>1</v>
      </c>
      <c r="M64" s="215" t="s">
        <v>592</v>
      </c>
      <c r="N64" s="218">
        <v>4100</v>
      </c>
      <c r="O64" s="234">
        <v>2</v>
      </c>
      <c r="P64" s="243" t="s">
        <v>604</v>
      </c>
      <c r="Q64" s="12"/>
      <c r="R64" s="12"/>
      <c r="S64" s="12"/>
      <c r="T64" s="12"/>
      <c r="U64" s="12"/>
      <c r="V64" s="14"/>
      <c r="Y64" s="123"/>
    </row>
    <row r="65" spans="1:25" s="129" customFormat="1" ht="22.5" x14ac:dyDescent="0.2">
      <c r="A65" s="217" t="s">
        <v>129</v>
      </c>
      <c r="B65" s="16" t="s">
        <v>265</v>
      </c>
      <c r="C65" s="92">
        <v>1</v>
      </c>
      <c r="D65" s="335"/>
      <c r="E65" s="337">
        <v>8.08</v>
      </c>
      <c r="F65" s="273"/>
      <c r="G65" s="181">
        <v>6</v>
      </c>
      <c r="H65" s="215" t="s">
        <v>529</v>
      </c>
      <c r="I65" s="219">
        <v>1</v>
      </c>
      <c r="J65" s="215" t="s">
        <v>592</v>
      </c>
      <c r="K65" s="149"/>
      <c r="L65" s="220">
        <v>1</v>
      </c>
      <c r="M65" s="215" t="s">
        <v>592</v>
      </c>
      <c r="N65" s="218" t="s">
        <v>696</v>
      </c>
      <c r="O65" s="234" t="s">
        <v>334</v>
      </c>
      <c r="P65" s="243"/>
      <c r="Q65" s="12"/>
      <c r="R65" s="12"/>
      <c r="S65" s="12"/>
      <c r="T65" s="12"/>
      <c r="U65" s="12"/>
      <c r="V65" s="14"/>
      <c r="Y65" s="128"/>
    </row>
    <row r="66" spans="1:25" s="129" customFormat="1" ht="45" x14ac:dyDescent="0.2">
      <c r="A66" s="217" t="s">
        <v>130</v>
      </c>
      <c r="B66" s="16" t="s">
        <v>417</v>
      </c>
      <c r="C66" s="108">
        <v>13</v>
      </c>
      <c r="D66" s="335"/>
      <c r="E66" s="337">
        <v>25.91</v>
      </c>
      <c r="F66" s="273"/>
      <c r="G66" s="181">
        <v>9</v>
      </c>
      <c r="H66" s="215" t="s">
        <v>264</v>
      </c>
      <c r="I66" s="219">
        <v>1</v>
      </c>
      <c r="J66" s="215" t="s">
        <v>592</v>
      </c>
      <c r="K66" s="215"/>
      <c r="L66" s="220">
        <v>4</v>
      </c>
      <c r="M66" s="215" t="s">
        <v>592</v>
      </c>
      <c r="N66" s="218" t="s">
        <v>696</v>
      </c>
      <c r="O66" s="234">
        <v>4</v>
      </c>
      <c r="P66" s="243" t="s">
        <v>755</v>
      </c>
      <c r="Q66" s="12"/>
      <c r="R66" s="12"/>
      <c r="S66" s="12"/>
      <c r="T66" s="12"/>
      <c r="U66" s="12"/>
      <c r="V66" s="14"/>
      <c r="Y66" s="128"/>
    </row>
    <row r="67" spans="1:25" ht="22.5" x14ac:dyDescent="0.2">
      <c r="A67" s="217" t="s">
        <v>131</v>
      </c>
      <c r="B67" s="16" t="s">
        <v>694</v>
      </c>
      <c r="C67" s="108">
        <v>13</v>
      </c>
      <c r="D67" s="335"/>
      <c r="E67" s="337">
        <v>23.91</v>
      </c>
      <c r="F67" s="273"/>
      <c r="G67" s="181">
        <v>3</v>
      </c>
      <c r="H67" s="215" t="s">
        <v>264</v>
      </c>
      <c r="I67" s="219">
        <v>1</v>
      </c>
      <c r="J67" s="215" t="s">
        <v>592</v>
      </c>
      <c r="K67" s="215"/>
      <c r="L67" s="220">
        <v>1</v>
      </c>
      <c r="M67" s="215" t="s">
        <v>592</v>
      </c>
      <c r="N67" s="218">
        <v>4120</v>
      </c>
      <c r="O67" s="234">
        <v>4</v>
      </c>
      <c r="P67" s="243" t="s">
        <v>604</v>
      </c>
      <c r="Q67" s="12"/>
      <c r="R67" s="12"/>
      <c r="S67" s="12"/>
      <c r="T67" s="12"/>
      <c r="U67" s="12"/>
      <c r="V67" s="14"/>
      <c r="Y67" s="128"/>
    </row>
    <row r="68" spans="1:25" x14ac:dyDescent="0.2">
      <c r="A68" s="119" t="s">
        <v>132</v>
      </c>
      <c r="B68" s="120" t="s">
        <v>372</v>
      </c>
      <c r="C68" s="121">
        <v>13</v>
      </c>
      <c r="D68" s="335"/>
      <c r="E68" s="337">
        <v>18.190000000000001</v>
      </c>
      <c r="F68" s="273"/>
      <c r="G68" s="181">
        <v>3</v>
      </c>
      <c r="H68" s="215" t="s">
        <v>264</v>
      </c>
      <c r="I68" s="219">
        <v>1</v>
      </c>
      <c r="J68" s="215" t="s">
        <v>592</v>
      </c>
      <c r="K68" s="215"/>
      <c r="L68" s="220">
        <v>1</v>
      </c>
      <c r="M68" s="215" t="s">
        <v>592</v>
      </c>
      <c r="N68" s="218">
        <v>4110</v>
      </c>
      <c r="O68" s="234">
        <v>2</v>
      </c>
      <c r="P68" s="243" t="s">
        <v>604</v>
      </c>
      <c r="Q68" s="12"/>
      <c r="R68" s="12"/>
      <c r="S68" s="12"/>
      <c r="T68" s="12"/>
      <c r="U68" s="12"/>
      <c r="V68" s="14"/>
      <c r="Y68" s="123"/>
    </row>
    <row r="69" spans="1:25" ht="45" x14ac:dyDescent="0.2">
      <c r="A69" s="217" t="s">
        <v>133</v>
      </c>
      <c r="B69" s="16" t="s">
        <v>695</v>
      </c>
      <c r="C69" s="108">
        <v>13</v>
      </c>
      <c r="D69" s="335"/>
      <c r="E69" s="337">
        <v>44.7</v>
      </c>
      <c r="F69" s="273"/>
      <c r="G69" s="181">
        <v>5</v>
      </c>
      <c r="H69" s="215" t="s">
        <v>377</v>
      </c>
      <c r="I69" s="219">
        <v>1</v>
      </c>
      <c r="J69" s="215" t="s">
        <v>592</v>
      </c>
      <c r="K69" s="215"/>
      <c r="L69" s="220">
        <v>4</v>
      </c>
      <c r="M69" s="215" t="s">
        <v>592</v>
      </c>
      <c r="N69" s="218" t="s">
        <v>696</v>
      </c>
      <c r="O69" s="234">
        <v>10</v>
      </c>
      <c r="P69" s="243" t="s">
        <v>755</v>
      </c>
      <c r="Q69" s="12"/>
      <c r="R69" s="12"/>
      <c r="S69" s="12"/>
      <c r="T69" s="12"/>
      <c r="U69" s="12"/>
      <c r="V69" s="14"/>
      <c r="Y69" s="128"/>
    </row>
    <row r="70" spans="1:25" hidden="1" x14ac:dyDescent="0.2">
      <c r="A70" s="125" t="s">
        <v>134</v>
      </c>
      <c r="B70" s="126" t="s">
        <v>472</v>
      </c>
      <c r="C70" s="127"/>
      <c r="D70" s="329"/>
      <c r="E70" s="329"/>
      <c r="F70" s="329"/>
      <c r="G70" s="176"/>
      <c r="H70" s="149"/>
      <c r="I70" s="150"/>
      <c r="J70" s="153"/>
      <c r="K70" s="149"/>
      <c r="L70" s="151"/>
      <c r="M70" s="153"/>
      <c r="N70" s="152"/>
      <c r="O70" s="234"/>
      <c r="P70" s="243"/>
      <c r="Q70" s="12"/>
      <c r="R70" s="12"/>
      <c r="S70" s="12"/>
      <c r="T70" s="12"/>
      <c r="U70" s="12"/>
      <c r="V70" s="14"/>
      <c r="Y70" s="128"/>
    </row>
    <row r="71" spans="1:25" x14ac:dyDescent="0.2">
      <c r="A71" s="119" t="s">
        <v>421</v>
      </c>
      <c r="B71" s="238" t="s">
        <v>697</v>
      </c>
      <c r="C71" s="121">
        <v>13</v>
      </c>
      <c r="D71" s="335"/>
      <c r="E71" s="337">
        <v>25.67</v>
      </c>
      <c r="F71" s="273"/>
      <c r="G71" s="181">
        <v>3</v>
      </c>
      <c r="H71" s="215" t="s">
        <v>264</v>
      </c>
      <c r="I71" s="219">
        <v>1</v>
      </c>
      <c r="J71" s="215" t="s">
        <v>592</v>
      </c>
      <c r="K71" s="215"/>
      <c r="L71" s="220">
        <v>1</v>
      </c>
      <c r="M71" s="215" t="s">
        <v>592</v>
      </c>
      <c r="N71" s="218">
        <v>4100</v>
      </c>
      <c r="O71" s="234">
        <v>1</v>
      </c>
      <c r="P71" s="243" t="s">
        <v>604</v>
      </c>
      <c r="Q71" s="12"/>
      <c r="R71" s="12"/>
      <c r="S71" s="12"/>
      <c r="T71" s="12"/>
      <c r="U71" s="12"/>
      <c r="V71" s="14"/>
      <c r="Y71" s="123"/>
    </row>
    <row r="72" spans="1:25" x14ac:dyDescent="0.2">
      <c r="A72" s="119" t="s">
        <v>423</v>
      </c>
      <c r="B72" s="238" t="s">
        <v>698</v>
      </c>
      <c r="C72" s="121">
        <v>13</v>
      </c>
      <c r="D72" s="335"/>
      <c r="E72" s="337">
        <v>42.05</v>
      </c>
      <c r="F72" s="273"/>
      <c r="G72" s="181">
        <v>3</v>
      </c>
      <c r="H72" s="215" t="s">
        <v>264</v>
      </c>
      <c r="I72" s="219">
        <v>1</v>
      </c>
      <c r="J72" s="215" t="s">
        <v>592</v>
      </c>
      <c r="K72" s="215"/>
      <c r="L72" s="220">
        <v>1</v>
      </c>
      <c r="M72" s="215" t="s">
        <v>592</v>
      </c>
      <c r="N72" s="218">
        <v>4100</v>
      </c>
      <c r="O72" s="234">
        <v>1</v>
      </c>
      <c r="P72" s="243" t="s">
        <v>604</v>
      </c>
      <c r="Q72" s="12"/>
      <c r="R72" s="12"/>
      <c r="S72" s="12"/>
      <c r="T72" s="12"/>
      <c r="U72" s="12"/>
      <c r="V72" s="14"/>
      <c r="Y72" s="123"/>
    </row>
    <row r="73" spans="1:25" ht="22.5" hidden="1" x14ac:dyDescent="0.2">
      <c r="A73" s="119" t="s">
        <v>135</v>
      </c>
      <c r="B73" s="16" t="s">
        <v>262</v>
      </c>
      <c r="C73" s="121">
        <v>14</v>
      </c>
      <c r="D73" s="341">
        <v>56.16</v>
      </c>
      <c r="E73" s="273"/>
      <c r="F73" s="273"/>
      <c r="G73" s="181">
        <v>6</v>
      </c>
      <c r="H73" s="215" t="s">
        <v>529</v>
      </c>
      <c r="I73" s="219">
        <v>1</v>
      </c>
      <c r="J73" s="215" t="s">
        <v>592</v>
      </c>
      <c r="K73" s="215"/>
      <c r="L73" s="221">
        <v>13</v>
      </c>
      <c r="M73" s="214" t="s">
        <v>673</v>
      </c>
      <c r="N73" s="212" t="s">
        <v>611</v>
      </c>
      <c r="O73" s="234">
        <v>28</v>
      </c>
      <c r="P73" s="243" t="s">
        <v>525</v>
      </c>
      <c r="Q73" s="12"/>
      <c r="R73" s="12"/>
      <c r="S73" s="12"/>
      <c r="T73" s="12"/>
      <c r="U73" s="12"/>
      <c r="V73" s="14"/>
      <c r="Y73" s="123"/>
    </row>
    <row r="74" spans="1:25" ht="22.5" x14ac:dyDescent="0.2">
      <c r="A74" s="119" t="s">
        <v>136</v>
      </c>
      <c r="B74" s="16" t="s">
        <v>259</v>
      </c>
      <c r="C74" s="121">
        <v>13</v>
      </c>
      <c r="D74" s="335"/>
      <c r="E74" s="337">
        <v>21.57</v>
      </c>
      <c r="F74" s="273"/>
      <c r="G74" s="181">
        <v>3</v>
      </c>
      <c r="H74" s="215" t="s">
        <v>264</v>
      </c>
      <c r="I74" s="219">
        <v>1</v>
      </c>
      <c r="J74" s="215" t="s">
        <v>592</v>
      </c>
      <c r="K74" s="215"/>
      <c r="L74" s="220">
        <v>1</v>
      </c>
      <c r="M74" s="215" t="s">
        <v>592</v>
      </c>
      <c r="N74" s="218">
        <v>4100</v>
      </c>
      <c r="O74" s="234">
        <v>2</v>
      </c>
      <c r="P74" s="243" t="s">
        <v>604</v>
      </c>
      <c r="Q74" s="12"/>
      <c r="R74" s="12"/>
      <c r="S74" s="12"/>
      <c r="T74" s="12"/>
      <c r="U74" s="12"/>
      <c r="V74" s="14"/>
      <c r="Y74" s="123" t="s">
        <v>329</v>
      </c>
    </row>
    <row r="75" spans="1:25" ht="22.5" x14ac:dyDescent="0.2">
      <c r="A75" s="119" t="s">
        <v>137</v>
      </c>
      <c r="B75" s="16" t="s">
        <v>259</v>
      </c>
      <c r="C75" s="121">
        <v>13</v>
      </c>
      <c r="D75" s="335"/>
      <c r="E75" s="337">
        <v>17.25</v>
      </c>
      <c r="F75" s="273"/>
      <c r="G75" s="181">
        <v>3</v>
      </c>
      <c r="H75" s="215" t="s">
        <v>264</v>
      </c>
      <c r="I75" s="219">
        <v>1</v>
      </c>
      <c r="J75" s="215" t="s">
        <v>592</v>
      </c>
      <c r="K75" s="215"/>
      <c r="L75" s="220">
        <v>1</v>
      </c>
      <c r="M75" s="215" t="s">
        <v>592</v>
      </c>
      <c r="N75" s="218">
        <v>4100</v>
      </c>
      <c r="O75" s="234">
        <v>2</v>
      </c>
      <c r="P75" s="243" t="s">
        <v>604</v>
      </c>
      <c r="Q75" s="12"/>
      <c r="R75" s="12"/>
      <c r="S75" s="12"/>
      <c r="T75" s="12"/>
      <c r="U75" s="12"/>
      <c r="V75" s="14"/>
      <c r="Y75" s="123" t="s">
        <v>329</v>
      </c>
    </row>
    <row r="76" spans="1:25" ht="22.5" x14ac:dyDescent="0.2">
      <c r="A76" s="119" t="s">
        <v>138</v>
      </c>
      <c r="B76" s="120" t="s">
        <v>259</v>
      </c>
      <c r="C76" s="121">
        <v>13</v>
      </c>
      <c r="D76" s="335"/>
      <c r="E76" s="337">
        <v>17.05</v>
      </c>
      <c r="F76" s="273"/>
      <c r="G76" s="181">
        <v>3</v>
      </c>
      <c r="H76" s="215" t="s">
        <v>264</v>
      </c>
      <c r="I76" s="219">
        <v>1</v>
      </c>
      <c r="J76" s="215" t="s">
        <v>592</v>
      </c>
      <c r="K76" s="215"/>
      <c r="L76" s="220">
        <v>1</v>
      </c>
      <c r="M76" s="215" t="s">
        <v>592</v>
      </c>
      <c r="N76" s="218">
        <v>4100</v>
      </c>
      <c r="O76" s="234">
        <v>2</v>
      </c>
      <c r="P76" s="243" t="s">
        <v>604</v>
      </c>
      <c r="Q76" s="12"/>
      <c r="R76" s="12"/>
      <c r="S76" s="12"/>
      <c r="T76" s="12"/>
      <c r="U76" s="12"/>
      <c r="V76" s="14"/>
      <c r="Y76" s="123" t="s">
        <v>329</v>
      </c>
    </row>
    <row r="77" spans="1:25" x14ac:dyDescent="0.2">
      <c r="A77" s="119" t="s">
        <v>139</v>
      </c>
      <c r="B77" s="16" t="s">
        <v>259</v>
      </c>
      <c r="C77" s="121">
        <v>13</v>
      </c>
      <c r="D77" s="335"/>
      <c r="E77" s="337">
        <v>17.329999999999998</v>
      </c>
      <c r="F77" s="273"/>
      <c r="G77" s="181">
        <v>3</v>
      </c>
      <c r="H77" s="215" t="s">
        <v>264</v>
      </c>
      <c r="I77" s="219">
        <v>1</v>
      </c>
      <c r="J77" s="215" t="s">
        <v>592</v>
      </c>
      <c r="K77" s="215"/>
      <c r="L77" s="220">
        <v>1</v>
      </c>
      <c r="M77" s="215" t="s">
        <v>592</v>
      </c>
      <c r="N77" s="218">
        <v>4120</v>
      </c>
      <c r="O77" s="234">
        <v>1</v>
      </c>
      <c r="P77" s="243" t="s">
        <v>604</v>
      </c>
      <c r="Q77" s="12"/>
      <c r="R77" s="12"/>
      <c r="S77" s="12"/>
      <c r="T77" s="12"/>
      <c r="U77" s="12"/>
      <c r="V77" s="14"/>
      <c r="Y77" s="123"/>
    </row>
    <row r="78" spans="1:25" x14ac:dyDescent="0.2">
      <c r="A78" s="119" t="s">
        <v>140</v>
      </c>
      <c r="B78" s="16" t="s">
        <v>259</v>
      </c>
      <c r="C78" s="121">
        <v>13</v>
      </c>
      <c r="D78" s="335"/>
      <c r="E78" s="337">
        <v>19.010000000000002</v>
      </c>
      <c r="F78" s="273"/>
      <c r="G78" s="181">
        <v>3</v>
      </c>
      <c r="H78" s="215" t="s">
        <v>264</v>
      </c>
      <c r="I78" s="219">
        <v>1</v>
      </c>
      <c r="J78" s="215" t="s">
        <v>592</v>
      </c>
      <c r="K78" s="215"/>
      <c r="L78" s="220">
        <v>1</v>
      </c>
      <c r="M78" s="215" t="s">
        <v>592</v>
      </c>
      <c r="N78" s="218">
        <v>4100</v>
      </c>
      <c r="O78" s="234">
        <v>2</v>
      </c>
      <c r="P78" s="166" t="s">
        <v>604</v>
      </c>
      <c r="Q78" s="12"/>
      <c r="R78" s="12"/>
      <c r="S78" s="12"/>
      <c r="T78" s="12"/>
      <c r="U78" s="12"/>
      <c r="V78" s="14"/>
      <c r="Y78" s="122"/>
    </row>
    <row r="79" spans="1:25" x14ac:dyDescent="0.2">
      <c r="A79" s="119" t="s">
        <v>141</v>
      </c>
      <c r="B79" s="16" t="s">
        <v>259</v>
      </c>
      <c r="C79" s="121">
        <v>13</v>
      </c>
      <c r="D79" s="335"/>
      <c r="E79" s="337">
        <v>17.52</v>
      </c>
      <c r="F79" s="273"/>
      <c r="G79" s="181">
        <v>3</v>
      </c>
      <c r="H79" s="215" t="s">
        <v>264</v>
      </c>
      <c r="I79" s="219">
        <v>1</v>
      </c>
      <c r="J79" s="215" t="s">
        <v>592</v>
      </c>
      <c r="K79" s="215"/>
      <c r="L79" s="220">
        <v>1</v>
      </c>
      <c r="M79" s="215" t="s">
        <v>592</v>
      </c>
      <c r="N79" s="218">
        <v>4120</v>
      </c>
      <c r="O79" s="234">
        <v>1</v>
      </c>
      <c r="P79" s="243" t="s">
        <v>604</v>
      </c>
      <c r="Q79" s="12"/>
      <c r="R79" s="12"/>
      <c r="S79" s="12"/>
      <c r="T79" s="12"/>
      <c r="U79" s="12"/>
      <c r="V79" s="14"/>
      <c r="Y79" s="123"/>
    </row>
    <row r="80" spans="1:25" hidden="1" x14ac:dyDescent="0.2">
      <c r="A80" s="146" t="s">
        <v>142</v>
      </c>
      <c r="B80" s="126" t="s">
        <v>472</v>
      </c>
      <c r="C80" s="121"/>
      <c r="D80" s="329"/>
      <c r="E80" s="329"/>
      <c r="F80" s="329"/>
      <c r="G80" s="176"/>
      <c r="H80" s="149"/>
      <c r="I80" s="150"/>
      <c r="J80" s="153"/>
      <c r="K80" s="149"/>
      <c r="L80" s="151"/>
      <c r="M80" s="153"/>
      <c r="N80" s="152"/>
      <c r="O80" s="234"/>
      <c r="P80" s="243"/>
      <c r="Q80" s="12"/>
      <c r="R80" s="12"/>
      <c r="S80" s="12"/>
      <c r="T80" s="12"/>
      <c r="U80" s="12"/>
      <c r="V80" s="14"/>
      <c r="Y80" s="123"/>
    </row>
    <row r="81" spans="1:25" hidden="1" x14ac:dyDescent="0.2">
      <c r="A81" s="146" t="s">
        <v>143</v>
      </c>
      <c r="B81" s="126" t="s">
        <v>472</v>
      </c>
      <c r="C81" s="121"/>
      <c r="D81" s="329"/>
      <c r="E81" s="329"/>
      <c r="F81" s="329"/>
      <c r="G81" s="176"/>
      <c r="H81" s="149"/>
      <c r="I81" s="150"/>
      <c r="J81" s="153"/>
      <c r="K81" s="149"/>
      <c r="L81" s="151"/>
      <c r="M81" s="153"/>
      <c r="N81" s="152"/>
      <c r="O81" s="234"/>
      <c r="P81" s="243"/>
      <c r="Q81" s="12"/>
      <c r="R81" s="12"/>
      <c r="S81" s="12"/>
      <c r="T81" s="12"/>
      <c r="U81" s="12"/>
      <c r="V81" s="14"/>
      <c r="Y81" s="123"/>
    </row>
    <row r="82" spans="1:25" hidden="1" x14ac:dyDescent="0.2">
      <c r="A82" s="146" t="s">
        <v>144</v>
      </c>
      <c r="B82" s="126" t="s">
        <v>472</v>
      </c>
      <c r="C82" s="121"/>
      <c r="D82" s="329"/>
      <c r="E82" s="329"/>
      <c r="F82" s="329"/>
      <c r="G82" s="176"/>
      <c r="H82" s="149"/>
      <c r="I82" s="150"/>
      <c r="J82" s="153"/>
      <c r="K82" s="149"/>
      <c r="L82" s="151"/>
      <c r="M82" s="153"/>
      <c r="N82" s="152"/>
      <c r="O82" s="234"/>
      <c r="P82" s="243"/>
      <c r="Q82" s="12"/>
      <c r="R82" s="12"/>
      <c r="S82" s="12"/>
      <c r="T82" s="12"/>
      <c r="U82" s="12"/>
      <c r="V82" s="14"/>
      <c r="Y82" s="123"/>
    </row>
    <row r="83" spans="1:25" ht="22.5" hidden="1" x14ac:dyDescent="0.2">
      <c r="A83" s="119" t="s">
        <v>145</v>
      </c>
      <c r="B83" s="16" t="s">
        <v>265</v>
      </c>
      <c r="C83" s="121">
        <v>1</v>
      </c>
      <c r="D83" s="335"/>
      <c r="E83" s="273"/>
      <c r="F83" s="338">
        <v>11.99</v>
      </c>
      <c r="G83" s="181">
        <v>2</v>
      </c>
      <c r="H83" s="215" t="s">
        <v>815</v>
      </c>
      <c r="I83" s="219">
        <v>5</v>
      </c>
      <c r="J83" s="215" t="s">
        <v>591</v>
      </c>
      <c r="K83" s="215"/>
      <c r="L83" s="220">
        <v>1</v>
      </c>
      <c r="M83" s="215" t="s">
        <v>592</v>
      </c>
      <c r="N83" s="218">
        <v>4120</v>
      </c>
      <c r="O83" s="234" t="s">
        <v>334</v>
      </c>
      <c r="P83" s="243"/>
      <c r="Q83" s="12"/>
      <c r="R83" s="12"/>
      <c r="S83" s="12"/>
      <c r="T83" s="12"/>
      <c r="U83" s="12"/>
      <c r="V83" s="14"/>
      <c r="Y83" s="123"/>
    </row>
    <row r="84" spans="1:25" hidden="1" x14ac:dyDescent="0.2">
      <c r="A84" s="65" t="s">
        <v>146</v>
      </c>
      <c r="B84" s="126" t="s">
        <v>472</v>
      </c>
      <c r="C84" s="121"/>
      <c r="D84" s="329"/>
      <c r="E84" s="329"/>
      <c r="F84" s="329"/>
      <c r="G84" s="176"/>
      <c r="H84" s="149"/>
      <c r="I84" s="150"/>
      <c r="J84" s="153"/>
      <c r="K84" s="149"/>
      <c r="L84" s="151"/>
      <c r="M84" s="153"/>
      <c r="N84" s="152"/>
      <c r="O84" s="234"/>
      <c r="P84" s="243"/>
      <c r="Q84" s="215"/>
      <c r="R84" s="215"/>
      <c r="S84" s="215"/>
      <c r="T84" s="215"/>
      <c r="U84" s="215"/>
      <c r="V84" s="14"/>
      <c r="Y84" s="130"/>
    </row>
    <row r="85" spans="1:25" ht="22.5" hidden="1" x14ac:dyDescent="0.2">
      <c r="A85" s="119" t="s">
        <v>147</v>
      </c>
      <c r="B85" s="120" t="s">
        <v>269</v>
      </c>
      <c r="C85" s="121">
        <v>1</v>
      </c>
      <c r="D85" s="335"/>
      <c r="E85" s="273"/>
      <c r="F85" s="338">
        <v>19.46</v>
      </c>
      <c r="G85" s="181">
        <v>8</v>
      </c>
      <c r="H85" s="169" t="s">
        <v>816</v>
      </c>
      <c r="I85" s="170">
        <v>5</v>
      </c>
      <c r="J85" s="169" t="s">
        <v>591</v>
      </c>
      <c r="K85" s="169"/>
      <c r="L85" s="221">
        <v>6</v>
      </c>
      <c r="M85" s="169" t="s">
        <v>593</v>
      </c>
      <c r="N85" s="218">
        <v>4350</v>
      </c>
      <c r="O85" s="234" t="s">
        <v>334</v>
      </c>
      <c r="P85" s="166"/>
      <c r="Q85" s="12"/>
      <c r="R85" s="12"/>
      <c r="S85" s="12"/>
      <c r="T85" s="12"/>
      <c r="U85" s="12"/>
      <c r="V85" s="14"/>
      <c r="Y85" s="122"/>
    </row>
    <row r="86" spans="1:25" s="70" customFormat="1" ht="22.5" hidden="1" x14ac:dyDescent="0.2">
      <c r="A86" s="119" t="s">
        <v>148</v>
      </c>
      <c r="B86" s="16" t="s">
        <v>484</v>
      </c>
      <c r="C86" s="121">
        <v>1</v>
      </c>
      <c r="D86" s="335"/>
      <c r="E86" s="273"/>
      <c r="F86" s="338">
        <v>3.33</v>
      </c>
      <c r="G86" s="181">
        <v>7</v>
      </c>
      <c r="H86" s="169" t="s">
        <v>330</v>
      </c>
      <c r="I86" s="170">
        <v>4</v>
      </c>
      <c r="J86" s="214" t="s">
        <v>817</v>
      </c>
      <c r="K86" s="214" t="s">
        <v>818</v>
      </c>
      <c r="L86" s="221">
        <v>2</v>
      </c>
      <c r="M86" s="214" t="s">
        <v>473</v>
      </c>
      <c r="N86" s="212" t="s">
        <v>647</v>
      </c>
      <c r="O86" s="234" t="s">
        <v>334</v>
      </c>
      <c r="P86" s="224" t="s">
        <v>621</v>
      </c>
      <c r="Q86" s="12"/>
      <c r="R86" s="12"/>
      <c r="S86" s="12"/>
      <c r="T86" s="12"/>
      <c r="U86" s="12"/>
      <c r="V86" s="14"/>
      <c r="Y86" s="123"/>
    </row>
    <row r="87" spans="1:25" ht="22.5" hidden="1" x14ac:dyDescent="0.2">
      <c r="A87" s="119" t="s">
        <v>154</v>
      </c>
      <c r="B87" s="120" t="s">
        <v>266</v>
      </c>
      <c r="C87" s="121">
        <v>1</v>
      </c>
      <c r="D87" s="335"/>
      <c r="E87" s="273"/>
      <c r="F87" s="338">
        <v>2.4700000000000002</v>
      </c>
      <c r="G87" s="181">
        <v>7</v>
      </c>
      <c r="H87" s="169" t="s">
        <v>330</v>
      </c>
      <c r="I87" s="170">
        <v>4</v>
      </c>
      <c r="J87" s="214" t="s">
        <v>817</v>
      </c>
      <c r="K87" s="214" t="s">
        <v>818</v>
      </c>
      <c r="L87" s="221">
        <v>2</v>
      </c>
      <c r="M87" s="214" t="s">
        <v>473</v>
      </c>
      <c r="N87" s="218" t="s">
        <v>647</v>
      </c>
      <c r="O87" s="234" t="s">
        <v>334</v>
      </c>
      <c r="P87" s="224" t="s">
        <v>621</v>
      </c>
      <c r="Q87" s="12"/>
      <c r="R87" s="12"/>
      <c r="S87" s="12"/>
      <c r="T87" s="12"/>
      <c r="U87" s="12"/>
      <c r="V87" s="14"/>
      <c r="Y87" s="123"/>
    </row>
    <row r="88" spans="1:25" ht="22.5" hidden="1" x14ac:dyDescent="0.2">
      <c r="A88" s="119" t="s">
        <v>155</v>
      </c>
      <c r="B88" s="120" t="s">
        <v>266</v>
      </c>
      <c r="C88" s="121">
        <v>1</v>
      </c>
      <c r="D88" s="335"/>
      <c r="E88" s="273"/>
      <c r="F88" s="338">
        <v>1.46</v>
      </c>
      <c r="G88" s="181">
        <v>7</v>
      </c>
      <c r="H88" s="169" t="s">
        <v>330</v>
      </c>
      <c r="I88" s="170">
        <v>4</v>
      </c>
      <c r="J88" s="214" t="s">
        <v>817</v>
      </c>
      <c r="K88" s="214" t="s">
        <v>818</v>
      </c>
      <c r="L88" s="221">
        <v>2</v>
      </c>
      <c r="M88" s="214" t="s">
        <v>473</v>
      </c>
      <c r="N88" s="218" t="s">
        <v>647</v>
      </c>
      <c r="O88" s="234" t="s">
        <v>334</v>
      </c>
      <c r="P88" s="224" t="s">
        <v>621</v>
      </c>
      <c r="Q88" s="12"/>
      <c r="R88" s="12"/>
      <c r="S88" s="12"/>
      <c r="T88" s="12"/>
      <c r="U88" s="12"/>
      <c r="V88" s="14"/>
      <c r="Y88" s="123"/>
    </row>
    <row r="89" spans="1:25" ht="22.5" hidden="1" x14ac:dyDescent="0.2">
      <c r="A89" s="217" t="s">
        <v>521</v>
      </c>
      <c r="B89" s="120" t="s">
        <v>266</v>
      </c>
      <c r="C89" s="121">
        <v>1</v>
      </c>
      <c r="D89" s="335"/>
      <c r="E89" s="273"/>
      <c r="F89" s="338">
        <v>1.46</v>
      </c>
      <c r="G89" s="181">
        <v>7</v>
      </c>
      <c r="H89" s="169" t="s">
        <v>330</v>
      </c>
      <c r="I89" s="170">
        <v>4</v>
      </c>
      <c r="J89" s="214" t="s">
        <v>817</v>
      </c>
      <c r="K89" s="214" t="s">
        <v>818</v>
      </c>
      <c r="L89" s="221">
        <v>2</v>
      </c>
      <c r="M89" s="214" t="s">
        <v>473</v>
      </c>
      <c r="N89" s="218" t="s">
        <v>647</v>
      </c>
      <c r="O89" s="234" t="s">
        <v>334</v>
      </c>
      <c r="P89" s="224" t="s">
        <v>621</v>
      </c>
      <c r="Q89" s="12"/>
      <c r="R89" s="12"/>
      <c r="S89" s="12"/>
      <c r="T89" s="12"/>
      <c r="U89" s="12"/>
      <c r="V89" s="14"/>
      <c r="Y89" s="123"/>
    </row>
    <row r="90" spans="1:25" x14ac:dyDescent="0.2">
      <c r="A90" s="217" t="s">
        <v>149</v>
      </c>
      <c r="B90" s="182" t="s">
        <v>259</v>
      </c>
      <c r="C90" s="108">
        <v>13</v>
      </c>
      <c r="D90" s="335"/>
      <c r="E90" s="337">
        <v>19.45</v>
      </c>
      <c r="F90" s="273"/>
      <c r="G90" s="181">
        <v>3</v>
      </c>
      <c r="H90" s="215" t="s">
        <v>264</v>
      </c>
      <c r="I90" s="219">
        <v>1</v>
      </c>
      <c r="J90" s="215" t="s">
        <v>592</v>
      </c>
      <c r="K90" s="215"/>
      <c r="L90" s="220">
        <v>1</v>
      </c>
      <c r="M90" s="215" t="s">
        <v>592</v>
      </c>
      <c r="N90" s="218">
        <v>4130</v>
      </c>
      <c r="O90" s="234">
        <v>2</v>
      </c>
      <c r="P90" s="243" t="s">
        <v>604</v>
      </c>
      <c r="Q90" s="134"/>
      <c r="R90" s="134"/>
      <c r="S90" s="134"/>
      <c r="T90" s="134"/>
      <c r="U90" s="134"/>
      <c r="V90" s="135"/>
      <c r="Y90" s="137"/>
    </row>
    <row r="91" spans="1:25" ht="22.5" hidden="1" x14ac:dyDescent="0.2">
      <c r="A91" s="136" t="s">
        <v>150</v>
      </c>
      <c r="B91" s="183" t="s">
        <v>265</v>
      </c>
      <c r="C91" s="131">
        <v>1</v>
      </c>
      <c r="D91" s="336"/>
      <c r="E91" s="339">
        <v>65.22</v>
      </c>
      <c r="F91" s="340"/>
      <c r="G91" s="186">
        <v>1</v>
      </c>
      <c r="H91" s="180" t="s">
        <v>814</v>
      </c>
      <c r="I91" s="179">
        <v>1</v>
      </c>
      <c r="J91" s="15" t="s">
        <v>592</v>
      </c>
      <c r="K91" s="154"/>
      <c r="L91" s="187">
        <v>1</v>
      </c>
      <c r="M91" s="15" t="s">
        <v>592</v>
      </c>
      <c r="N91" s="25" t="s">
        <v>646</v>
      </c>
      <c r="O91" s="197" t="s">
        <v>334</v>
      </c>
      <c r="P91" s="253"/>
      <c r="Q91" s="15"/>
      <c r="R91" s="15"/>
      <c r="S91" s="15"/>
      <c r="T91" s="15"/>
      <c r="U91" s="15"/>
      <c r="V91" s="26"/>
      <c r="Y91" s="132"/>
    </row>
    <row r="92" spans="1:25" s="17" customFormat="1" ht="20.100000000000001" hidden="1" customHeight="1" x14ac:dyDescent="0.2">
      <c r="A92" s="422" t="s">
        <v>779</v>
      </c>
      <c r="B92" s="422"/>
      <c r="C92" s="422"/>
      <c r="D92" s="404">
        <f>SUM(D3:D91)</f>
        <v>877.70000000000016</v>
      </c>
      <c r="E92" s="403">
        <f>SUM(E3:E91)</f>
        <v>685.03000000000009</v>
      </c>
      <c r="F92" s="405">
        <f>SUM(F3:F91)</f>
        <v>350.62999999999994</v>
      </c>
      <c r="G92" s="18"/>
      <c r="H92" s="18"/>
      <c r="I92" s="27"/>
      <c r="J92" s="27"/>
      <c r="K92" s="27"/>
      <c r="L92" s="27"/>
      <c r="M92" s="28"/>
      <c r="N92" s="28"/>
      <c r="O92" s="27"/>
      <c r="P92" s="18"/>
      <c r="Q92" s="18"/>
      <c r="R92" s="18"/>
      <c r="S92" s="18"/>
      <c r="T92" s="18"/>
      <c r="U92" s="18"/>
    </row>
    <row r="93" spans="1:25" s="17" customFormat="1" ht="20.100000000000001" hidden="1" customHeight="1" x14ac:dyDescent="0.2">
      <c r="A93" s="422" t="s">
        <v>781</v>
      </c>
      <c r="B93" s="422"/>
      <c r="C93" s="422"/>
      <c r="D93" s="423">
        <f t="shared" ref="D93" si="0">SUM(D92+E92+F92)</f>
        <v>1913.3600000000001</v>
      </c>
      <c r="E93" s="423"/>
      <c r="F93" s="423"/>
      <c r="G93" s="18"/>
      <c r="H93" s="18"/>
      <c r="I93" s="27"/>
      <c r="J93" s="27"/>
      <c r="K93" s="27"/>
      <c r="L93" s="27"/>
      <c r="M93" s="28"/>
      <c r="N93" s="28"/>
      <c r="O93" s="27"/>
      <c r="P93" s="18"/>
      <c r="Q93" s="18"/>
      <c r="R93" s="18"/>
      <c r="S93" s="18"/>
      <c r="T93" s="18"/>
      <c r="U93" s="18"/>
    </row>
  </sheetData>
  <sheetProtection password="C8D6" sheet="1" objects="1" scenarios="1" formatCells="0" formatColumns="0" formatRows="0" sort="0" autoFilter="0"/>
  <autoFilter ref="A2:V93">
    <filterColumn colId="4">
      <colorFilter dxfId="0"/>
    </filterColumn>
    <filterColumn colId="7">
      <filters>
        <filter val="ANTISTATICKÉ PVC"/>
        <filter val="DŘEV.VLYSY"/>
        <filter val="KOBEREC"/>
        <filter val="ZÁTĚŽ.LINOLEUM"/>
      </filters>
    </filterColumn>
  </autoFilter>
  <mergeCells count="3">
    <mergeCell ref="A92:C92"/>
    <mergeCell ref="A93:C93"/>
    <mergeCell ref="D93:F93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82" fitToHeight="3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95"/>
  <sheetViews>
    <sheetView zoomScale="110" zoomScaleNormal="110" zoomScaleSheetLayoutView="75" workbookViewId="0">
      <pane ySplit="2" topLeftCell="A3" activePane="bottomLeft" state="frozen"/>
      <selection activeCell="L36" sqref="L36"/>
      <selection pane="bottomLeft" activeCell="I36" sqref="I36"/>
    </sheetView>
  </sheetViews>
  <sheetFormatPr defaultColWidth="9.33203125" defaultRowHeight="11.25" x14ac:dyDescent="0.2"/>
  <cols>
    <col min="1" max="1" width="6.83203125" style="96" customWidth="1"/>
    <col min="2" max="2" width="29.6640625" style="96" customWidth="1"/>
    <col min="3" max="3" width="6.33203125" style="96" hidden="1" customWidth="1"/>
    <col min="4" max="9" width="8.83203125" style="89" customWidth="1"/>
    <col min="10" max="10" width="5.83203125" style="96" customWidth="1"/>
    <col min="11" max="11" width="18.33203125" style="96" customWidth="1"/>
    <col min="12" max="12" width="5.83203125" style="96" customWidth="1"/>
    <col min="13" max="13" width="18.33203125" style="96" customWidth="1"/>
    <col min="14" max="14" width="15.83203125" style="96" customWidth="1"/>
    <col min="15" max="15" width="5.83203125" style="96" customWidth="1"/>
    <col min="16" max="16" width="13.33203125" style="96" customWidth="1"/>
    <col min="17" max="17" width="8.83203125" style="96" customWidth="1"/>
    <col min="18" max="18" width="8.83203125" style="96" hidden="1" customWidth="1"/>
    <col min="19" max="19" width="18.83203125" style="89" hidden="1" customWidth="1"/>
    <col min="20" max="24" width="10.83203125" style="96" hidden="1" customWidth="1"/>
    <col min="25" max="25" width="18.83203125" style="96" hidden="1" customWidth="1"/>
    <col min="26" max="26" width="0" style="96" hidden="1" customWidth="1"/>
    <col min="27" max="27" width="43" style="96" customWidth="1"/>
    <col min="28" max="28" width="18.83203125" style="89" hidden="1" customWidth="1"/>
    <col min="29" max="16384" width="9.33203125" style="96"/>
  </cols>
  <sheetData>
    <row r="1" spans="1:28" s="86" customFormat="1" ht="22.5" customHeight="1" x14ac:dyDescent="0.2">
      <c r="A1" s="82" t="s">
        <v>157</v>
      </c>
      <c r="B1" s="83"/>
      <c r="C1" s="83"/>
      <c r="D1" s="84"/>
      <c r="E1" s="84"/>
      <c r="F1" s="84"/>
      <c r="G1" s="84"/>
      <c r="H1" s="84"/>
      <c r="I1" s="84"/>
      <c r="J1" s="83"/>
      <c r="K1" s="83"/>
      <c r="L1" s="83"/>
      <c r="M1" s="83"/>
      <c r="N1" s="83"/>
      <c r="O1" s="83"/>
      <c r="P1" s="83"/>
      <c r="Q1" s="84"/>
      <c r="R1" s="246"/>
      <c r="S1" s="83"/>
      <c r="T1" s="83"/>
      <c r="U1" s="83"/>
      <c r="V1" s="83"/>
      <c r="W1" s="83"/>
      <c r="X1" s="83"/>
      <c r="Y1" s="85"/>
      <c r="AB1" s="83"/>
    </row>
    <row r="2" spans="1:28" s="89" customFormat="1" ht="31.5" customHeight="1" x14ac:dyDescent="0.2">
      <c r="A2" s="87" t="s">
        <v>68</v>
      </c>
      <c r="B2" s="87" t="s">
        <v>258</v>
      </c>
      <c r="C2" s="87" t="s">
        <v>469</v>
      </c>
      <c r="D2" s="342" t="s">
        <v>774</v>
      </c>
      <c r="E2" s="345" t="s">
        <v>782</v>
      </c>
      <c r="F2" s="346" t="s">
        <v>783</v>
      </c>
      <c r="G2" s="347" t="s">
        <v>784</v>
      </c>
      <c r="H2" s="348" t="s">
        <v>785</v>
      </c>
      <c r="I2" s="316" t="s">
        <v>764</v>
      </c>
      <c r="J2" s="87" t="s">
        <v>271</v>
      </c>
      <c r="K2" s="87" t="s">
        <v>69</v>
      </c>
      <c r="L2" s="87" t="s">
        <v>271</v>
      </c>
      <c r="M2" s="87" t="s">
        <v>70</v>
      </c>
      <c r="N2" s="87" t="s">
        <v>327</v>
      </c>
      <c r="O2" s="87" t="s">
        <v>271</v>
      </c>
      <c r="P2" s="87" t="s">
        <v>71</v>
      </c>
      <c r="Q2" s="87" t="s">
        <v>336</v>
      </c>
      <c r="R2" s="56" t="s">
        <v>347</v>
      </c>
      <c r="S2" s="239" t="s">
        <v>605</v>
      </c>
      <c r="T2" s="88" t="s">
        <v>325</v>
      </c>
      <c r="U2" s="88" t="s">
        <v>326</v>
      </c>
      <c r="V2" s="88" t="s">
        <v>82</v>
      </c>
      <c r="W2" s="88" t="s">
        <v>75</v>
      </c>
      <c r="X2" s="88" t="s">
        <v>475</v>
      </c>
      <c r="Y2" s="87" t="s">
        <v>72</v>
      </c>
      <c r="AB2" s="88" t="s">
        <v>81</v>
      </c>
    </row>
    <row r="3" spans="1:28" ht="25.5" hidden="1" x14ac:dyDescent="0.2">
      <c r="A3" s="90" t="s">
        <v>158</v>
      </c>
      <c r="B3" s="91" t="s">
        <v>262</v>
      </c>
      <c r="C3" s="92">
        <v>5</v>
      </c>
      <c r="D3" s="319"/>
      <c r="E3" s="319"/>
      <c r="F3" s="362">
        <v>44.62</v>
      </c>
      <c r="G3" s="319"/>
      <c r="H3" s="319"/>
      <c r="I3" s="319"/>
      <c r="J3" s="198">
        <v>6</v>
      </c>
      <c r="K3" s="215" t="s">
        <v>529</v>
      </c>
      <c r="L3" s="219">
        <v>1</v>
      </c>
      <c r="M3" s="215" t="s">
        <v>592</v>
      </c>
      <c r="N3" s="215"/>
      <c r="O3" s="221">
        <v>13</v>
      </c>
      <c r="P3" s="214" t="s">
        <v>673</v>
      </c>
      <c r="Q3" s="216" t="s">
        <v>677</v>
      </c>
      <c r="R3" s="247">
        <v>20</v>
      </c>
      <c r="S3" s="224" t="s">
        <v>525</v>
      </c>
      <c r="T3" s="93"/>
      <c r="U3" s="93"/>
      <c r="V3" s="93"/>
      <c r="W3" s="93"/>
      <c r="X3" s="93"/>
      <c r="Y3" s="95"/>
      <c r="AB3" s="94"/>
    </row>
    <row r="4" spans="1:28" hidden="1" x14ac:dyDescent="0.2">
      <c r="A4" s="97" t="s">
        <v>215</v>
      </c>
      <c r="B4" s="98" t="s">
        <v>367</v>
      </c>
      <c r="C4" s="92">
        <v>5</v>
      </c>
      <c r="D4" s="320"/>
      <c r="E4" s="320"/>
      <c r="F4" s="366">
        <v>9</v>
      </c>
      <c r="G4" s="320"/>
      <c r="H4" s="320"/>
      <c r="I4" s="320"/>
      <c r="J4" s="198">
        <v>6</v>
      </c>
      <c r="K4" s="215" t="s">
        <v>529</v>
      </c>
      <c r="L4" s="219">
        <v>1</v>
      </c>
      <c r="M4" s="215" t="s">
        <v>592</v>
      </c>
      <c r="N4" s="215"/>
      <c r="O4" s="220">
        <v>1</v>
      </c>
      <c r="P4" s="215" t="s">
        <v>592</v>
      </c>
      <c r="Q4" s="218">
        <v>3920</v>
      </c>
      <c r="R4" s="234" t="s">
        <v>334</v>
      </c>
      <c r="S4" s="240"/>
      <c r="T4" s="93"/>
      <c r="U4" s="93"/>
      <c r="V4" s="93"/>
      <c r="W4" s="93"/>
      <c r="X4" s="93"/>
      <c r="Y4" s="95"/>
      <c r="AB4" s="94"/>
    </row>
    <row r="5" spans="1:28" hidden="1" x14ac:dyDescent="0.2">
      <c r="A5" s="97" t="s">
        <v>368</v>
      </c>
      <c r="B5" s="98" t="s">
        <v>270</v>
      </c>
      <c r="C5" s="92">
        <v>5</v>
      </c>
      <c r="D5" s="320"/>
      <c r="E5" s="320"/>
      <c r="F5" s="362">
        <v>8.84</v>
      </c>
      <c r="G5" s="320"/>
      <c r="H5" s="320"/>
      <c r="I5" s="320"/>
      <c r="J5" s="198">
        <v>6</v>
      </c>
      <c r="K5" s="215" t="s">
        <v>529</v>
      </c>
      <c r="L5" s="219">
        <v>1</v>
      </c>
      <c r="M5" s="215" t="s">
        <v>592</v>
      </c>
      <c r="N5" s="215"/>
      <c r="O5" s="220">
        <v>1</v>
      </c>
      <c r="P5" s="215" t="s">
        <v>592</v>
      </c>
      <c r="Q5" s="218">
        <v>3920</v>
      </c>
      <c r="R5" s="248">
        <v>2</v>
      </c>
      <c r="S5" s="166" t="s">
        <v>604</v>
      </c>
      <c r="T5" s="93"/>
      <c r="U5" s="93"/>
      <c r="V5" s="93"/>
      <c r="W5" s="93"/>
      <c r="X5" s="93"/>
      <c r="Y5" s="95"/>
      <c r="AB5" s="94"/>
    </row>
    <row r="6" spans="1:28" ht="22.5" hidden="1" x14ac:dyDescent="0.2">
      <c r="A6" s="97" t="s">
        <v>159</v>
      </c>
      <c r="B6" s="16" t="s">
        <v>262</v>
      </c>
      <c r="C6" s="92">
        <v>5</v>
      </c>
      <c r="D6" s="320"/>
      <c r="E6" s="320"/>
      <c r="F6" s="362">
        <v>41.65</v>
      </c>
      <c r="G6" s="320"/>
      <c r="H6" s="320"/>
      <c r="I6" s="320"/>
      <c r="J6" s="198">
        <v>3</v>
      </c>
      <c r="K6" s="215" t="s">
        <v>264</v>
      </c>
      <c r="L6" s="219">
        <v>1</v>
      </c>
      <c r="M6" s="215" t="s">
        <v>592</v>
      </c>
      <c r="N6" s="215"/>
      <c r="O6" s="221">
        <v>13</v>
      </c>
      <c r="P6" s="214" t="s">
        <v>673</v>
      </c>
      <c r="Q6" s="218" t="s">
        <v>679</v>
      </c>
      <c r="R6" s="248">
        <v>20</v>
      </c>
      <c r="S6" s="166" t="s">
        <v>525</v>
      </c>
      <c r="T6" s="93"/>
      <c r="U6" s="93"/>
      <c r="V6" s="93"/>
      <c r="W6" s="93"/>
      <c r="X6" s="93"/>
      <c r="Y6" s="95"/>
      <c r="AB6" s="99"/>
    </row>
    <row r="7" spans="1:28" hidden="1" x14ac:dyDescent="0.2">
      <c r="A7" s="97" t="s">
        <v>160</v>
      </c>
      <c r="B7" s="98" t="s">
        <v>372</v>
      </c>
      <c r="C7" s="92">
        <v>5</v>
      </c>
      <c r="D7" s="320"/>
      <c r="E7" s="320"/>
      <c r="F7" s="362">
        <v>20.89</v>
      </c>
      <c r="G7" s="320"/>
      <c r="H7" s="320"/>
      <c r="I7" s="320"/>
      <c r="J7" s="198">
        <v>3</v>
      </c>
      <c r="K7" s="215" t="s">
        <v>264</v>
      </c>
      <c r="L7" s="219">
        <v>1</v>
      </c>
      <c r="M7" s="215" t="s">
        <v>592</v>
      </c>
      <c r="N7" s="215"/>
      <c r="O7" s="220">
        <v>1</v>
      </c>
      <c r="P7" s="215" t="s">
        <v>592</v>
      </c>
      <c r="Q7" s="218">
        <v>3950</v>
      </c>
      <c r="R7" s="248">
        <v>4</v>
      </c>
      <c r="S7" s="224" t="s">
        <v>604</v>
      </c>
      <c r="T7" s="93"/>
      <c r="U7" s="93"/>
      <c r="V7" s="93"/>
      <c r="W7" s="93"/>
      <c r="X7" s="93"/>
      <c r="Y7" s="95"/>
      <c r="AB7" s="94"/>
    </row>
    <row r="8" spans="1:28" hidden="1" x14ac:dyDescent="0.2">
      <c r="A8" s="97" t="s">
        <v>216</v>
      </c>
      <c r="B8" s="98" t="s">
        <v>372</v>
      </c>
      <c r="C8" s="92">
        <v>5</v>
      </c>
      <c r="D8" s="320"/>
      <c r="E8" s="320"/>
      <c r="F8" s="362">
        <v>20.69</v>
      </c>
      <c r="G8" s="320"/>
      <c r="H8" s="320"/>
      <c r="I8" s="320"/>
      <c r="J8" s="198">
        <v>3</v>
      </c>
      <c r="K8" s="215" t="s">
        <v>264</v>
      </c>
      <c r="L8" s="219">
        <v>1</v>
      </c>
      <c r="M8" s="215" t="s">
        <v>592</v>
      </c>
      <c r="N8" s="215"/>
      <c r="O8" s="220">
        <v>1</v>
      </c>
      <c r="P8" s="215" t="s">
        <v>592</v>
      </c>
      <c r="Q8" s="218">
        <v>3950</v>
      </c>
      <c r="R8" s="248">
        <v>4</v>
      </c>
      <c r="S8" s="241" t="s">
        <v>604</v>
      </c>
      <c r="T8" s="93"/>
      <c r="U8" s="93"/>
      <c r="V8" s="93"/>
      <c r="W8" s="93"/>
      <c r="X8" s="93"/>
      <c r="Y8" s="95"/>
      <c r="AB8" s="99"/>
    </row>
    <row r="9" spans="1:28" hidden="1" x14ac:dyDescent="0.2">
      <c r="A9" s="97" t="s">
        <v>161</v>
      </c>
      <c r="B9" s="98" t="s">
        <v>372</v>
      </c>
      <c r="C9" s="92">
        <v>5</v>
      </c>
      <c r="D9" s="320"/>
      <c r="E9" s="320"/>
      <c r="F9" s="362">
        <v>18.559999999999999</v>
      </c>
      <c r="G9" s="320"/>
      <c r="H9" s="320"/>
      <c r="I9" s="320"/>
      <c r="J9" s="198">
        <v>3</v>
      </c>
      <c r="K9" s="215" t="s">
        <v>264</v>
      </c>
      <c r="L9" s="219">
        <v>1</v>
      </c>
      <c r="M9" s="215" t="s">
        <v>592</v>
      </c>
      <c r="N9" s="215"/>
      <c r="O9" s="220">
        <v>1</v>
      </c>
      <c r="P9" s="215" t="s">
        <v>592</v>
      </c>
      <c r="Q9" s="218">
        <v>3920</v>
      </c>
      <c r="R9" s="248">
        <v>4</v>
      </c>
      <c r="S9" s="241" t="s">
        <v>604</v>
      </c>
      <c r="T9" s="93"/>
      <c r="U9" s="93"/>
      <c r="V9" s="93"/>
      <c r="W9" s="93"/>
      <c r="X9" s="93"/>
      <c r="Y9" s="95"/>
      <c r="AB9" s="99"/>
    </row>
    <row r="10" spans="1:28" hidden="1" x14ac:dyDescent="0.2">
      <c r="A10" s="97" t="s">
        <v>162</v>
      </c>
      <c r="B10" s="98" t="s">
        <v>373</v>
      </c>
      <c r="C10" s="92">
        <v>5</v>
      </c>
      <c r="D10" s="320"/>
      <c r="E10" s="320"/>
      <c r="F10" s="362">
        <v>18.57</v>
      </c>
      <c r="G10" s="320"/>
      <c r="H10" s="320"/>
      <c r="I10" s="320"/>
      <c r="J10" s="198">
        <v>3</v>
      </c>
      <c r="K10" s="215" t="s">
        <v>264</v>
      </c>
      <c r="L10" s="219">
        <v>1</v>
      </c>
      <c r="M10" s="215" t="s">
        <v>592</v>
      </c>
      <c r="N10" s="215"/>
      <c r="O10" s="220">
        <v>1</v>
      </c>
      <c r="P10" s="215" t="s">
        <v>592</v>
      </c>
      <c r="Q10" s="218">
        <v>3920</v>
      </c>
      <c r="R10" s="248">
        <v>2</v>
      </c>
      <c r="S10" s="241" t="s">
        <v>604</v>
      </c>
      <c r="T10" s="93"/>
      <c r="U10" s="93"/>
      <c r="V10" s="93"/>
      <c r="W10" s="93"/>
      <c r="X10" s="93"/>
      <c r="Y10" s="95"/>
      <c r="AB10" s="99"/>
    </row>
    <row r="11" spans="1:28" hidden="1" x14ac:dyDescent="0.2">
      <c r="A11" s="97" t="s">
        <v>163</v>
      </c>
      <c r="B11" s="98" t="s">
        <v>373</v>
      </c>
      <c r="C11" s="92">
        <v>5</v>
      </c>
      <c r="D11" s="320"/>
      <c r="E11" s="320"/>
      <c r="F11" s="362">
        <v>20.48</v>
      </c>
      <c r="G11" s="320"/>
      <c r="H11" s="320"/>
      <c r="I11" s="320"/>
      <c r="J11" s="198">
        <v>3</v>
      </c>
      <c r="K11" s="215" t="s">
        <v>264</v>
      </c>
      <c r="L11" s="219">
        <v>1</v>
      </c>
      <c r="M11" s="215" t="s">
        <v>592</v>
      </c>
      <c r="N11" s="215"/>
      <c r="O11" s="220">
        <v>1</v>
      </c>
      <c r="P11" s="215" t="s">
        <v>592</v>
      </c>
      <c r="Q11" s="218">
        <v>3890</v>
      </c>
      <c r="R11" s="248">
        <v>2</v>
      </c>
      <c r="S11" s="241" t="s">
        <v>604</v>
      </c>
      <c r="T11" s="93"/>
      <c r="U11" s="93"/>
      <c r="V11" s="93"/>
      <c r="W11" s="93"/>
      <c r="X11" s="93"/>
      <c r="Y11" s="95"/>
      <c r="AB11" s="99"/>
    </row>
    <row r="12" spans="1:28" hidden="1" x14ac:dyDescent="0.2">
      <c r="A12" s="97" t="s">
        <v>164</v>
      </c>
      <c r="B12" s="98" t="s">
        <v>373</v>
      </c>
      <c r="C12" s="92">
        <v>5</v>
      </c>
      <c r="D12" s="320"/>
      <c r="E12" s="320"/>
      <c r="F12" s="362">
        <v>20.83</v>
      </c>
      <c r="G12" s="320"/>
      <c r="H12" s="320"/>
      <c r="I12" s="320"/>
      <c r="J12" s="198">
        <v>3</v>
      </c>
      <c r="K12" s="215" t="s">
        <v>264</v>
      </c>
      <c r="L12" s="219">
        <v>1</v>
      </c>
      <c r="M12" s="215" t="s">
        <v>592</v>
      </c>
      <c r="N12" s="215"/>
      <c r="O12" s="220">
        <v>1</v>
      </c>
      <c r="P12" s="215" t="s">
        <v>592</v>
      </c>
      <c r="Q12" s="218">
        <v>3980</v>
      </c>
      <c r="R12" s="248">
        <v>2</v>
      </c>
      <c r="S12" s="241" t="s">
        <v>604</v>
      </c>
      <c r="T12" s="93"/>
      <c r="U12" s="93"/>
      <c r="V12" s="93"/>
      <c r="W12" s="93"/>
      <c r="X12" s="93"/>
      <c r="Y12" s="95"/>
      <c r="AB12" s="99"/>
    </row>
    <row r="13" spans="1:28" hidden="1" x14ac:dyDescent="0.2">
      <c r="A13" s="97" t="s">
        <v>165</v>
      </c>
      <c r="B13" s="16" t="s">
        <v>625</v>
      </c>
      <c r="C13" s="92">
        <v>5</v>
      </c>
      <c r="D13" s="320"/>
      <c r="E13" s="320"/>
      <c r="F13" s="362">
        <v>40.19</v>
      </c>
      <c r="G13" s="320"/>
      <c r="H13" s="320"/>
      <c r="I13" s="320"/>
      <c r="J13" s="198">
        <v>3</v>
      </c>
      <c r="K13" s="215" t="s">
        <v>264</v>
      </c>
      <c r="L13" s="219">
        <v>1</v>
      </c>
      <c r="M13" s="215" t="s">
        <v>592</v>
      </c>
      <c r="N13" s="215"/>
      <c r="O13" s="220">
        <v>1</v>
      </c>
      <c r="P13" s="215" t="s">
        <v>592</v>
      </c>
      <c r="Q13" s="218">
        <v>3950</v>
      </c>
      <c r="R13" s="248">
        <v>3</v>
      </c>
      <c r="S13" s="242"/>
      <c r="T13" s="93"/>
      <c r="U13" s="93"/>
      <c r="V13" s="93"/>
      <c r="W13" s="93"/>
      <c r="X13" s="93"/>
      <c r="Y13" s="95"/>
      <c r="AB13" s="99"/>
    </row>
    <row r="14" spans="1:28" ht="22.5" hidden="1" x14ac:dyDescent="0.2">
      <c r="A14" s="97" t="s">
        <v>166</v>
      </c>
      <c r="B14" s="16" t="s">
        <v>626</v>
      </c>
      <c r="C14" s="92">
        <v>6</v>
      </c>
      <c r="D14" s="320"/>
      <c r="E14" s="320"/>
      <c r="F14" s="320"/>
      <c r="G14" s="365">
        <v>18.649999999999999</v>
      </c>
      <c r="H14" s="320"/>
      <c r="I14" s="320"/>
      <c r="J14" s="198">
        <v>3</v>
      </c>
      <c r="K14" s="215" t="s">
        <v>264</v>
      </c>
      <c r="L14" s="219">
        <v>1</v>
      </c>
      <c r="M14" s="215" t="s">
        <v>592</v>
      </c>
      <c r="N14" s="215"/>
      <c r="O14" s="220">
        <v>1</v>
      </c>
      <c r="P14" s="215" t="s">
        <v>592</v>
      </c>
      <c r="Q14" s="218">
        <v>3970</v>
      </c>
      <c r="R14" s="248">
        <v>2</v>
      </c>
      <c r="S14" s="241" t="s">
        <v>604</v>
      </c>
      <c r="T14" s="93"/>
      <c r="U14" s="93"/>
      <c r="V14" s="93"/>
      <c r="W14" s="93"/>
      <c r="X14" s="93"/>
      <c r="Y14" s="95"/>
      <c r="AB14" s="99"/>
    </row>
    <row r="15" spans="1:28" hidden="1" x14ac:dyDescent="0.2">
      <c r="A15" s="97" t="s">
        <v>217</v>
      </c>
      <c r="B15" s="16" t="s">
        <v>385</v>
      </c>
      <c r="C15" s="92">
        <v>6</v>
      </c>
      <c r="D15" s="320"/>
      <c r="E15" s="320"/>
      <c r="F15" s="320"/>
      <c r="G15" s="365">
        <v>39.130000000000003</v>
      </c>
      <c r="H15" s="320"/>
      <c r="I15" s="320"/>
      <c r="J15" s="198">
        <v>5</v>
      </c>
      <c r="K15" s="215" t="s">
        <v>377</v>
      </c>
      <c r="L15" s="219">
        <v>1</v>
      </c>
      <c r="M15" s="215" t="s">
        <v>592</v>
      </c>
      <c r="N15" s="215"/>
      <c r="O15" s="220">
        <v>1</v>
      </c>
      <c r="P15" s="215" t="s">
        <v>592</v>
      </c>
      <c r="Q15" s="218">
        <v>3950</v>
      </c>
      <c r="R15" s="248">
        <v>2</v>
      </c>
      <c r="S15" s="241" t="s">
        <v>525</v>
      </c>
      <c r="T15" s="93"/>
      <c r="U15" s="93"/>
      <c r="V15" s="93"/>
      <c r="W15" s="93"/>
      <c r="X15" s="93"/>
      <c r="Y15" s="95"/>
      <c r="AB15" s="99"/>
    </row>
    <row r="16" spans="1:28" hidden="1" x14ac:dyDescent="0.2">
      <c r="A16" s="97" t="s">
        <v>167</v>
      </c>
      <c r="B16" s="98" t="s">
        <v>259</v>
      </c>
      <c r="C16" s="92">
        <v>6</v>
      </c>
      <c r="D16" s="320"/>
      <c r="E16" s="320"/>
      <c r="F16" s="320"/>
      <c r="G16" s="365">
        <v>18.82</v>
      </c>
      <c r="H16" s="320"/>
      <c r="I16" s="320"/>
      <c r="J16" s="198">
        <v>3</v>
      </c>
      <c r="K16" s="215" t="s">
        <v>264</v>
      </c>
      <c r="L16" s="219">
        <v>1</v>
      </c>
      <c r="M16" s="215" t="s">
        <v>592</v>
      </c>
      <c r="N16" s="215"/>
      <c r="O16" s="220">
        <v>1</v>
      </c>
      <c r="P16" s="215" t="s">
        <v>592</v>
      </c>
      <c r="Q16" s="218">
        <v>3940</v>
      </c>
      <c r="R16" s="248">
        <v>4</v>
      </c>
      <c r="S16" s="241" t="s">
        <v>604</v>
      </c>
      <c r="T16" s="93"/>
      <c r="U16" s="93"/>
      <c r="V16" s="93"/>
      <c r="W16" s="93"/>
      <c r="X16" s="93"/>
      <c r="Y16" s="95"/>
      <c r="AB16" s="99"/>
    </row>
    <row r="17" spans="1:28" hidden="1" x14ac:dyDescent="0.2">
      <c r="A17" s="97" t="s">
        <v>168</v>
      </c>
      <c r="B17" s="16" t="s">
        <v>397</v>
      </c>
      <c r="C17" s="92">
        <v>6</v>
      </c>
      <c r="D17" s="320"/>
      <c r="E17" s="320"/>
      <c r="F17" s="335"/>
      <c r="G17" s="365">
        <v>20.2</v>
      </c>
      <c r="H17" s="320"/>
      <c r="I17" s="320"/>
      <c r="J17" s="198">
        <v>5</v>
      </c>
      <c r="K17" s="215" t="s">
        <v>377</v>
      </c>
      <c r="L17" s="219">
        <v>1</v>
      </c>
      <c r="M17" s="215" t="s">
        <v>592</v>
      </c>
      <c r="N17" s="149"/>
      <c r="O17" s="220">
        <v>1</v>
      </c>
      <c r="P17" s="215" t="s">
        <v>592</v>
      </c>
      <c r="Q17" s="218">
        <v>3990</v>
      </c>
      <c r="R17" s="248">
        <f>4+1</f>
        <v>5</v>
      </c>
      <c r="S17" s="166"/>
      <c r="T17" s="12"/>
      <c r="U17" s="12"/>
      <c r="V17" s="12"/>
      <c r="W17" s="12"/>
      <c r="X17" s="12" t="s">
        <v>475</v>
      </c>
      <c r="Y17" s="14" t="s">
        <v>627</v>
      </c>
      <c r="AB17" s="99"/>
    </row>
    <row r="18" spans="1:28" s="104" customFormat="1" ht="22.5" hidden="1" x14ac:dyDescent="0.2">
      <c r="A18" s="217" t="s">
        <v>169</v>
      </c>
      <c r="B18" s="16" t="s">
        <v>628</v>
      </c>
      <c r="C18" s="108">
        <v>6</v>
      </c>
      <c r="D18" s="320"/>
      <c r="E18" s="320"/>
      <c r="F18" s="320"/>
      <c r="G18" s="365">
        <v>23.73</v>
      </c>
      <c r="H18" s="320"/>
      <c r="I18" s="320"/>
      <c r="J18" s="198">
        <v>3</v>
      </c>
      <c r="K18" s="215" t="s">
        <v>264</v>
      </c>
      <c r="L18" s="219">
        <v>1</v>
      </c>
      <c r="M18" s="215" t="s">
        <v>592</v>
      </c>
      <c r="N18" s="215"/>
      <c r="O18" s="220">
        <v>1</v>
      </c>
      <c r="P18" s="215" t="s">
        <v>592</v>
      </c>
      <c r="Q18" s="218">
        <v>3970</v>
      </c>
      <c r="R18" s="234">
        <v>2</v>
      </c>
      <c r="S18" s="166" t="s">
        <v>604</v>
      </c>
      <c r="T18" s="12"/>
      <c r="U18" s="12"/>
      <c r="V18" s="12"/>
      <c r="W18" s="12"/>
      <c r="X18" s="12"/>
      <c r="Y18" s="14"/>
      <c r="AB18" s="102"/>
    </row>
    <row r="19" spans="1:28" ht="22.5" hidden="1" x14ac:dyDescent="0.2">
      <c r="A19" s="97" t="s">
        <v>170</v>
      </c>
      <c r="B19" s="16" t="s">
        <v>262</v>
      </c>
      <c r="C19" s="92">
        <v>6</v>
      </c>
      <c r="D19" s="320"/>
      <c r="E19" s="320"/>
      <c r="F19" s="320"/>
      <c r="G19" s="365">
        <v>39.94</v>
      </c>
      <c r="H19" s="320"/>
      <c r="I19" s="321"/>
      <c r="J19" s="198">
        <v>5</v>
      </c>
      <c r="K19" s="215" t="s">
        <v>377</v>
      </c>
      <c r="L19" s="219">
        <v>1</v>
      </c>
      <c r="M19" s="215" t="s">
        <v>592</v>
      </c>
      <c r="N19" s="149"/>
      <c r="O19" s="221">
        <v>13</v>
      </c>
      <c r="P19" s="214" t="s">
        <v>673</v>
      </c>
      <c r="Q19" s="218" t="s">
        <v>680</v>
      </c>
      <c r="R19" s="248">
        <f>20+1</f>
        <v>21</v>
      </c>
      <c r="S19" s="241" t="s">
        <v>525</v>
      </c>
      <c r="T19" s="93"/>
      <c r="U19" s="93"/>
      <c r="V19" s="93"/>
      <c r="W19" s="93"/>
      <c r="X19" s="93" t="s">
        <v>83</v>
      </c>
      <c r="Y19" s="95"/>
      <c r="AB19" s="99"/>
    </row>
    <row r="20" spans="1:28" ht="22.5" hidden="1" x14ac:dyDescent="0.2">
      <c r="A20" s="97" t="s">
        <v>171</v>
      </c>
      <c r="B20" s="16" t="s">
        <v>484</v>
      </c>
      <c r="C20" s="92">
        <v>1</v>
      </c>
      <c r="D20" s="320"/>
      <c r="E20" s="320"/>
      <c r="F20" s="320"/>
      <c r="G20" s="320"/>
      <c r="H20" s="335"/>
      <c r="I20" s="338">
        <v>3.47</v>
      </c>
      <c r="J20" s="198">
        <v>7</v>
      </c>
      <c r="K20" s="169" t="s">
        <v>330</v>
      </c>
      <c r="L20" s="170">
        <v>4</v>
      </c>
      <c r="M20" s="214" t="s">
        <v>817</v>
      </c>
      <c r="N20" s="214" t="s">
        <v>818</v>
      </c>
      <c r="O20" s="221">
        <v>2</v>
      </c>
      <c r="P20" s="214" t="s">
        <v>473</v>
      </c>
      <c r="Q20" s="212" t="s">
        <v>617</v>
      </c>
      <c r="R20" s="234" t="s">
        <v>334</v>
      </c>
      <c r="S20" s="224"/>
      <c r="T20" s="93"/>
      <c r="U20" s="93"/>
      <c r="V20" s="93"/>
      <c r="W20" s="93"/>
      <c r="X20" s="93"/>
      <c r="Y20" s="95"/>
      <c r="AB20" s="99"/>
    </row>
    <row r="21" spans="1:28" ht="22.5" hidden="1" x14ac:dyDescent="0.2">
      <c r="A21" s="217" t="s">
        <v>554</v>
      </c>
      <c r="B21" s="16" t="s">
        <v>557</v>
      </c>
      <c r="C21" s="92">
        <v>1</v>
      </c>
      <c r="D21" s="320"/>
      <c r="E21" s="320"/>
      <c r="F21" s="320"/>
      <c r="G21" s="320"/>
      <c r="H21" s="335"/>
      <c r="I21" s="338">
        <v>3.08</v>
      </c>
      <c r="J21" s="198">
        <v>7</v>
      </c>
      <c r="K21" s="169" t="s">
        <v>330</v>
      </c>
      <c r="L21" s="170">
        <v>4</v>
      </c>
      <c r="M21" s="214" t="s">
        <v>817</v>
      </c>
      <c r="N21" s="214" t="s">
        <v>818</v>
      </c>
      <c r="O21" s="221">
        <v>2</v>
      </c>
      <c r="P21" s="214" t="s">
        <v>473</v>
      </c>
      <c r="Q21" s="218" t="s">
        <v>617</v>
      </c>
      <c r="R21" s="234" t="s">
        <v>334</v>
      </c>
      <c r="S21" s="224"/>
      <c r="T21" s="93"/>
      <c r="U21" s="93"/>
      <c r="V21" s="93"/>
      <c r="W21" s="93"/>
      <c r="X21" s="93"/>
      <c r="Y21" s="95"/>
      <c r="AB21" s="99"/>
    </row>
    <row r="22" spans="1:28" ht="22.5" hidden="1" x14ac:dyDescent="0.2">
      <c r="A22" s="217" t="s">
        <v>555</v>
      </c>
      <c r="B22" s="16" t="s">
        <v>266</v>
      </c>
      <c r="C22" s="92">
        <v>1</v>
      </c>
      <c r="D22" s="320"/>
      <c r="E22" s="320"/>
      <c r="F22" s="320"/>
      <c r="G22" s="320"/>
      <c r="H22" s="335"/>
      <c r="I22" s="338">
        <v>1.86</v>
      </c>
      <c r="J22" s="198">
        <v>7</v>
      </c>
      <c r="K22" s="169" t="s">
        <v>330</v>
      </c>
      <c r="L22" s="170">
        <v>4</v>
      </c>
      <c r="M22" s="214" t="s">
        <v>817</v>
      </c>
      <c r="N22" s="214" t="s">
        <v>818</v>
      </c>
      <c r="O22" s="221">
        <v>2</v>
      </c>
      <c r="P22" s="214" t="s">
        <v>473</v>
      </c>
      <c r="Q22" s="218" t="s">
        <v>617</v>
      </c>
      <c r="R22" s="234" t="s">
        <v>334</v>
      </c>
      <c r="S22" s="224"/>
      <c r="T22" s="93"/>
      <c r="U22" s="93"/>
      <c r="V22" s="93"/>
      <c r="W22" s="93"/>
      <c r="X22" s="93"/>
      <c r="Y22" s="95"/>
      <c r="AB22" s="99"/>
    </row>
    <row r="23" spans="1:28" ht="22.5" hidden="1" x14ac:dyDescent="0.2">
      <c r="A23" s="217" t="s">
        <v>556</v>
      </c>
      <c r="B23" s="16" t="s">
        <v>266</v>
      </c>
      <c r="C23" s="92">
        <v>1</v>
      </c>
      <c r="D23" s="320"/>
      <c r="E23" s="320"/>
      <c r="F23" s="320"/>
      <c r="G23" s="320"/>
      <c r="H23" s="335"/>
      <c r="I23" s="338">
        <v>1.89</v>
      </c>
      <c r="J23" s="198">
        <v>7</v>
      </c>
      <c r="K23" s="169" t="s">
        <v>330</v>
      </c>
      <c r="L23" s="170">
        <v>4</v>
      </c>
      <c r="M23" s="214" t="s">
        <v>817</v>
      </c>
      <c r="N23" s="214" t="s">
        <v>818</v>
      </c>
      <c r="O23" s="221">
        <v>2</v>
      </c>
      <c r="P23" s="214" t="s">
        <v>473</v>
      </c>
      <c r="Q23" s="218" t="s">
        <v>617</v>
      </c>
      <c r="R23" s="234" t="s">
        <v>334</v>
      </c>
      <c r="S23" s="224"/>
      <c r="T23" s="93"/>
      <c r="U23" s="93"/>
      <c r="V23" s="93"/>
      <c r="W23" s="93"/>
      <c r="X23" s="93"/>
      <c r="Y23" s="95"/>
      <c r="AB23" s="99"/>
    </row>
    <row r="24" spans="1:28" ht="22.5" hidden="1" x14ac:dyDescent="0.2">
      <c r="A24" s="97" t="s">
        <v>172</v>
      </c>
      <c r="B24" s="98" t="s">
        <v>269</v>
      </c>
      <c r="C24" s="92">
        <v>1</v>
      </c>
      <c r="D24" s="320"/>
      <c r="E24" s="320"/>
      <c r="F24" s="320"/>
      <c r="G24" s="320"/>
      <c r="H24" s="335"/>
      <c r="I24" s="338">
        <v>22.21</v>
      </c>
      <c r="J24" s="198">
        <v>8</v>
      </c>
      <c r="K24" s="169" t="s">
        <v>590</v>
      </c>
      <c r="L24" s="170">
        <v>5</v>
      </c>
      <c r="M24" s="169" t="s">
        <v>591</v>
      </c>
      <c r="N24" s="169"/>
      <c r="O24" s="221">
        <v>6</v>
      </c>
      <c r="P24" s="169" t="s">
        <v>593</v>
      </c>
      <c r="Q24" s="218" t="s">
        <v>334</v>
      </c>
      <c r="R24" s="234" t="s">
        <v>334</v>
      </c>
      <c r="S24" s="242"/>
      <c r="T24" s="93"/>
      <c r="U24" s="93"/>
      <c r="V24" s="93"/>
      <c r="W24" s="93"/>
      <c r="X24" s="93"/>
      <c r="Y24" s="95"/>
      <c r="AB24" s="99"/>
    </row>
    <row r="25" spans="1:28" ht="22.5" hidden="1" x14ac:dyDescent="0.2">
      <c r="A25" s="97" t="s">
        <v>173</v>
      </c>
      <c r="B25" s="61" t="s">
        <v>471</v>
      </c>
      <c r="C25" s="92">
        <v>1</v>
      </c>
      <c r="D25" s="320"/>
      <c r="E25" s="320"/>
      <c r="F25" s="320"/>
      <c r="G25" s="320"/>
      <c r="H25" s="335"/>
      <c r="I25" s="338">
        <v>3.21</v>
      </c>
      <c r="J25" s="198">
        <v>7</v>
      </c>
      <c r="K25" s="169" t="s">
        <v>330</v>
      </c>
      <c r="L25" s="170">
        <v>4</v>
      </c>
      <c r="M25" s="214" t="s">
        <v>817</v>
      </c>
      <c r="N25" s="214" t="s">
        <v>818</v>
      </c>
      <c r="O25" s="221">
        <v>2</v>
      </c>
      <c r="P25" s="214" t="s">
        <v>473</v>
      </c>
      <c r="Q25" s="218" t="s">
        <v>624</v>
      </c>
      <c r="R25" s="234" t="s">
        <v>334</v>
      </c>
      <c r="S25" s="224" t="s">
        <v>621</v>
      </c>
      <c r="T25" s="93"/>
      <c r="U25" s="93"/>
      <c r="V25" s="93"/>
      <c r="W25" s="93"/>
      <c r="X25" s="93"/>
      <c r="Y25" s="95"/>
      <c r="AB25" s="94"/>
    </row>
    <row r="26" spans="1:28" ht="22.5" hidden="1" x14ac:dyDescent="0.2">
      <c r="A26" s="97" t="s">
        <v>218</v>
      </c>
      <c r="B26" s="16" t="s">
        <v>267</v>
      </c>
      <c r="C26" s="92">
        <v>1</v>
      </c>
      <c r="D26" s="320"/>
      <c r="E26" s="320"/>
      <c r="F26" s="320"/>
      <c r="G26" s="320"/>
      <c r="H26" s="335"/>
      <c r="I26" s="338">
        <v>3.58</v>
      </c>
      <c r="J26" s="198">
        <v>7</v>
      </c>
      <c r="K26" s="169" t="s">
        <v>330</v>
      </c>
      <c r="L26" s="170">
        <v>4</v>
      </c>
      <c r="M26" s="214" t="s">
        <v>817</v>
      </c>
      <c r="N26" s="214" t="s">
        <v>818</v>
      </c>
      <c r="O26" s="221">
        <v>2</v>
      </c>
      <c r="P26" s="214" t="s">
        <v>473</v>
      </c>
      <c r="Q26" s="218" t="s">
        <v>624</v>
      </c>
      <c r="R26" s="234" t="s">
        <v>334</v>
      </c>
      <c r="S26" s="224" t="s">
        <v>621</v>
      </c>
      <c r="T26" s="93"/>
      <c r="U26" s="93"/>
      <c r="V26" s="93"/>
      <c r="W26" s="93"/>
      <c r="X26" s="93"/>
      <c r="Y26" s="95"/>
      <c r="AB26" s="94"/>
    </row>
    <row r="27" spans="1:28" ht="22.5" hidden="1" x14ac:dyDescent="0.2">
      <c r="A27" s="97" t="s">
        <v>485</v>
      </c>
      <c r="B27" s="61" t="s">
        <v>267</v>
      </c>
      <c r="C27" s="92">
        <v>1</v>
      </c>
      <c r="D27" s="320"/>
      <c r="E27" s="320"/>
      <c r="F27" s="320"/>
      <c r="G27" s="320"/>
      <c r="H27" s="335"/>
      <c r="I27" s="338">
        <v>1.37</v>
      </c>
      <c r="J27" s="198">
        <v>7</v>
      </c>
      <c r="K27" s="169" t="s">
        <v>330</v>
      </c>
      <c r="L27" s="170">
        <v>4</v>
      </c>
      <c r="M27" s="214" t="s">
        <v>817</v>
      </c>
      <c r="N27" s="214" t="s">
        <v>818</v>
      </c>
      <c r="O27" s="221">
        <v>2</v>
      </c>
      <c r="P27" s="214" t="s">
        <v>473</v>
      </c>
      <c r="Q27" s="218" t="s">
        <v>624</v>
      </c>
      <c r="R27" s="234" t="s">
        <v>334</v>
      </c>
      <c r="S27" s="224" t="s">
        <v>621</v>
      </c>
      <c r="T27" s="93"/>
      <c r="U27" s="93"/>
      <c r="V27" s="93"/>
      <c r="W27" s="93"/>
      <c r="X27" s="93"/>
      <c r="Y27" s="95"/>
      <c r="AB27" s="94"/>
    </row>
    <row r="28" spans="1:28" ht="22.5" hidden="1" x14ac:dyDescent="0.2">
      <c r="A28" s="217" t="s">
        <v>523</v>
      </c>
      <c r="B28" s="61" t="s">
        <v>267</v>
      </c>
      <c r="C28" s="92">
        <v>1</v>
      </c>
      <c r="D28" s="320"/>
      <c r="E28" s="320"/>
      <c r="F28" s="320"/>
      <c r="G28" s="320"/>
      <c r="H28" s="335"/>
      <c r="I28" s="338">
        <v>1.37</v>
      </c>
      <c r="J28" s="198">
        <v>7</v>
      </c>
      <c r="K28" s="169" t="s">
        <v>330</v>
      </c>
      <c r="L28" s="170">
        <v>4</v>
      </c>
      <c r="M28" s="214" t="s">
        <v>817</v>
      </c>
      <c r="N28" s="214" t="s">
        <v>818</v>
      </c>
      <c r="O28" s="221">
        <v>2</v>
      </c>
      <c r="P28" s="214" t="s">
        <v>473</v>
      </c>
      <c r="Q28" s="218" t="s">
        <v>624</v>
      </c>
      <c r="R28" s="234" t="s">
        <v>334</v>
      </c>
      <c r="S28" s="224" t="s">
        <v>621</v>
      </c>
      <c r="T28" s="93"/>
      <c r="U28" s="93"/>
      <c r="V28" s="93"/>
      <c r="W28" s="93"/>
      <c r="X28" s="93"/>
      <c r="Y28" s="95"/>
      <c r="AB28" s="94"/>
    </row>
    <row r="29" spans="1:28" s="133" customFormat="1" hidden="1" x14ac:dyDescent="0.2">
      <c r="A29" s="217" t="s">
        <v>174</v>
      </c>
      <c r="B29" s="16" t="s">
        <v>261</v>
      </c>
      <c r="C29" s="92">
        <v>1</v>
      </c>
      <c r="D29" s="320"/>
      <c r="E29" s="320"/>
      <c r="F29" s="362">
        <v>4.9800000000000004</v>
      </c>
      <c r="G29" s="320"/>
      <c r="H29" s="320"/>
      <c r="I29" s="349"/>
      <c r="J29" s="198">
        <v>6</v>
      </c>
      <c r="K29" s="169" t="s">
        <v>529</v>
      </c>
      <c r="L29" s="219">
        <v>1</v>
      </c>
      <c r="M29" s="215" t="s">
        <v>592</v>
      </c>
      <c r="N29" s="215"/>
      <c r="O29" s="220">
        <v>1</v>
      </c>
      <c r="P29" s="215" t="s">
        <v>592</v>
      </c>
      <c r="Q29" s="218" t="s">
        <v>334</v>
      </c>
      <c r="R29" s="234" t="s">
        <v>334</v>
      </c>
      <c r="S29" s="243"/>
      <c r="T29" s="12"/>
      <c r="U29" s="12"/>
      <c r="V29" s="12"/>
      <c r="W29" s="12"/>
      <c r="X29" s="12"/>
      <c r="Y29" s="14"/>
      <c r="AB29" s="71"/>
    </row>
    <row r="30" spans="1:28" s="133" customFormat="1" ht="22.5" hidden="1" x14ac:dyDescent="0.2">
      <c r="A30" s="217" t="s">
        <v>792</v>
      </c>
      <c r="B30" s="16" t="s">
        <v>794</v>
      </c>
      <c r="C30" s="92"/>
      <c r="D30" s="320"/>
      <c r="E30" s="320"/>
      <c r="F30" s="363">
        <v>68.45</v>
      </c>
      <c r="G30" s="320"/>
      <c r="H30" s="320"/>
      <c r="I30" s="349"/>
      <c r="J30" s="198">
        <v>1</v>
      </c>
      <c r="K30" s="169" t="s">
        <v>814</v>
      </c>
      <c r="L30" s="219">
        <v>5</v>
      </c>
      <c r="M30" s="215" t="s">
        <v>591</v>
      </c>
      <c r="N30" s="149"/>
      <c r="O30" s="221">
        <v>6</v>
      </c>
      <c r="P30" s="169" t="s">
        <v>593</v>
      </c>
      <c r="Q30" s="218">
        <v>4030</v>
      </c>
      <c r="R30" s="234" t="s">
        <v>334</v>
      </c>
      <c r="S30" s="243"/>
      <c r="T30" s="215"/>
      <c r="U30" s="215"/>
      <c r="V30" s="215"/>
      <c r="W30" s="215"/>
      <c r="X30" s="215"/>
      <c r="Y30" s="14"/>
      <c r="AB30" s="71"/>
    </row>
    <row r="31" spans="1:28" s="133" customFormat="1" ht="22.5" hidden="1" x14ac:dyDescent="0.2">
      <c r="A31" s="217" t="s">
        <v>793</v>
      </c>
      <c r="B31" s="16" t="s">
        <v>795</v>
      </c>
      <c r="C31" s="92"/>
      <c r="D31" s="320"/>
      <c r="E31" s="320"/>
      <c r="F31" s="364"/>
      <c r="G31" s="365">
        <v>38.43</v>
      </c>
      <c r="H31" s="320"/>
      <c r="I31" s="349"/>
      <c r="J31" s="198">
        <v>1</v>
      </c>
      <c r="K31" s="169" t="s">
        <v>814</v>
      </c>
      <c r="L31" s="219">
        <v>5</v>
      </c>
      <c r="M31" s="215" t="s">
        <v>591</v>
      </c>
      <c r="N31" s="149"/>
      <c r="O31" s="221">
        <v>6</v>
      </c>
      <c r="P31" s="169" t="s">
        <v>593</v>
      </c>
      <c r="Q31" s="218">
        <v>4030</v>
      </c>
      <c r="R31" s="234" t="s">
        <v>334</v>
      </c>
      <c r="S31" s="243"/>
      <c r="T31" s="215"/>
      <c r="U31" s="215"/>
      <c r="V31" s="215"/>
      <c r="W31" s="215"/>
      <c r="X31" s="215"/>
      <c r="Y31" s="14"/>
      <c r="AB31" s="71"/>
    </row>
    <row r="32" spans="1:28" hidden="1" x14ac:dyDescent="0.2">
      <c r="A32" s="158" t="s">
        <v>572</v>
      </c>
      <c r="B32" s="157" t="s">
        <v>472</v>
      </c>
      <c r="C32" s="92"/>
      <c r="D32" s="327"/>
      <c r="E32" s="327"/>
      <c r="F32" s="327"/>
      <c r="G32" s="327"/>
      <c r="H32" s="327"/>
      <c r="I32" s="327"/>
      <c r="J32" s="177"/>
      <c r="K32" s="149"/>
      <c r="L32" s="150"/>
      <c r="M32" s="153"/>
      <c r="N32" s="149"/>
      <c r="O32" s="151"/>
      <c r="P32" s="153"/>
      <c r="Q32" s="218"/>
      <c r="R32" s="234"/>
      <c r="S32" s="166"/>
      <c r="T32" s="12"/>
      <c r="U32" s="12"/>
      <c r="V32" s="12"/>
      <c r="W32" s="12"/>
      <c r="X32" s="12"/>
      <c r="Y32" s="14"/>
      <c r="AB32" s="99"/>
    </row>
    <row r="33" spans="1:28" ht="22.5" hidden="1" x14ac:dyDescent="0.2">
      <c r="A33" s="97" t="s">
        <v>175</v>
      </c>
      <c r="B33" s="16" t="s">
        <v>262</v>
      </c>
      <c r="C33" s="92">
        <v>6</v>
      </c>
      <c r="D33" s="320"/>
      <c r="E33" s="320"/>
      <c r="F33" s="320"/>
      <c r="G33" s="365">
        <v>64.75</v>
      </c>
      <c r="H33" s="320"/>
      <c r="I33" s="320"/>
      <c r="J33" s="198">
        <v>6</v>
      </c>
      <c r="K33" s="169" t="s">
        <v>529</v>
      </c>
      <c r="L33" s="219">
        <v>1</v>
      </c>
      <c r="M33" s="215" t="s">
        <v>592</v>
      </c>
      <c r="N33" s="149"/>
      <c r="O33" s="221">
        <v>13</v>
      </c>
      <c r="P33" s="214" t="s">
        <v>673</v>
      </c>
      <c r="Q33" s="212" t="s">
        <v>629</v>
      </c>
      <c r="R33" s="234">
        <f>25+1</f>
        <v>26</v>
      </c>
      <c r="S33" s="241" t="s">
        <v>525</v>
      </c>
      <c r="T33" s="12"/>
      <c r="U33" s="12"/>
      <c r="V33" s="12"/>
      <c r="W33" s="12"/>
      <c r="X33" s="12" t="s">
        <v>83</v>
      </c>
      <c r="Y33" s="14"/>
      <c r="AB33" s="105"/>
    </row>
    <row r="34" spans="1:28" hidden="1" x14ac:dyDescent="0.2">
      <c r="A34" s="158" t="s">
        <v>573</v>
      </c>
      <c r="B34" s="157" t="s">
        <v>472</v>
      </c>
      <c r="C34" s="92"/>
      <c r="D34" s="327"/>
      <c r="E34" s="327"/>
      <c r="F34" s="327"/>
      <c r="G34" s="327"/>
      <c r="H34" s="327"/>
      <c r="I34" s="327"/>
      <c r="J34" s="177"/>
      <c r="K34" s="149"/>
      <c r="L34" s="150"/>
      <c r="M34" s="153"/>
      <c r="N34" s="149"/>
      <c r="O34" s="151"/>
      <c r="P34" s="149"/>
      <c r="Q34" s="218"/>
      <c r="R34" s="234"/>
      <c r="S34" s="243"/>
      <c r="T34" s="12"/>
      <c r="U34" s="12"/>
      <c r="V34" s="12"/>
      <c r="W34" s="12"/>
      <c r="X34" s="12"/>
      <c r="Y34" s="14"/>
      <c r="AB34" s="105"/>
    </row>
    <row r="35" spans="1:28" ht="22.5" x14ac:dyDescent="0.2">
      <c r="A35" s="97" t="s">
        <v>176</v>
      </c>
      <c r="B35" s="98" t="s">
        <v>262</v>
      </c>
      <c r="C35" s="92">
        <v>7</v>
      </c>
      <c r="D35" s="342">
        <v>56.89</v>
      </c>
      <c r="E35" s="320"/>
      <c r="F35" s="320"/>
      <c r="G35" s="320"/>
      <c r="H35" s="320"/>
      <c r="I35" s="320"/>
      <c r="J35" s="198">
        <v>6</v>
      </c>
      <c r="K35" s="169" t="s">
        <v>529</v>
      </c>
      <c r="L35" s="219">
        <v>1</v>
      </c>
      <c r="M35" s="215" t="s">
        <v>592</v>
      </c>
      <c r="N35" s="149"/>
      <c r="O35" s="221">
        <v>13</v>
      </c>
      <c r="P35" s="214" t="s">
        <v>673</v>
      </c>
      <c r="Q35" s="218" t="s">
        <v>629</v>
      </c>
      <c r="R35" s="234">
        <f>20+1</f>
        <v>21</v>
      </c>
      <c r="S35" s="241" t="s">
        <v>525</v>
      </c>
      <c r="T35" s="12"/>
      <c r="U35" s="12"/>
      <c r="V35" s="12"/>
      <c r="W35" s="12"/>
      <c r="X35" s="12" t="s">
        <v>83</v>
      </c>
      <c r="Y35" s="14"/>
      <c r="AB35" s="94"/>
    </row>
    <row r="36" spans="1:28" ht="22.5" x14ac:dyDescent="0.2">
      <c r="A36" s="97" t="s">
        <v>177</v>
      </c>
      <c r="B36" s="98" t="s">
        <v>262</v>
      </c>
      <c r="C36" s="92">
        <v>7</v>
      </c>
      <c r="D36" s="342">
        <v>75.760000000000005</v>
      </c>
      <c r="E36" s="320"/>
      <c r="F36" s="320"/>
      <c r="G36" s="320"/>
      <c r="H36" s="320"/>
      <c r="I36" s="320"/>
      <c r="J36" s="198">
        <v>6</v>
      </c>
      <c r="K36" s="169" t="s">
        <v>529</v>
      </c>
      <c r="L36" s="219">
        <v>1</v>
      </c>
      <c r="M36" s="215" t="s">
        <v>592</v>
      </c>
      <c r="N36" s="149"/>
      <c r="O36" s="221">
        <v>13</v>
      </c>
      <c r="P36" s="214" t="s">
        <v>673</v>
      </c>
      <c r="Q36" s="218" t="s">
        <v>630</v>
      </c>
      <c r="R36" s="234">
        <f>30+1</f>
        <v>31</v>
      </c>
      <c r="S36" s="243" t="s">
        <v>525</v>
      </c>
      <c r="T36" s="12"/>
      <c r="U36" s="12"/>
      <c r="V36" s="12"/>
      <c r="W36" s="12"/>
      <c r="X36" s="12" t="s">
        <v>83</v>
      </c>
      <c r="Y36" s="14"/>
      <c r="AB36" s="105"/>
    </row>
    <row r="37" spans="1:28" ht="22.5" x14ac:dyDescent="0.2">
      <c r="A37" s="97" t="s">
        <v>178</v>
      </c>
      <c r="B37" s="98" t="s">
        <v>262</v>
      </c>
      <c r="C37" s="92">
        <v>7</v>
      </c>
      <c r="D37" s="342">
        <v>65.239999999999995</v>
      </c>
      <c r="E37" s="320"/>
      <c r="F37" s="320"/>
      <c r="G37" s="320"/>
      <c r="H37" s="320"/>
      <c r="I37" s="320"/>
      <c r="J37" s="198">
        <v>6</v>
      </c>
      <c r="K37" s="169" t="s">
        <v>529</v>
      </c>
      <c r="L37" s="219">
        <v>1</v>
      </c>
      <c r="M37" s="215" t="s">
        <v>592</v>
      </c>
      <c r="N37" s="149"/>
      <c r="O37" s="221">
        <v>13</v>
      </c>
      <c r="P37" s="214" t="s">
        <v>673</v>
      </c>
      <c r="Q37" s="218" t="s">
        <v>631</v>
      </c>
      <c r="R37" s="234">
        <f>27+1</f>
        <v>28</v>
      </c>
      <c r="S37" s="243" t="s">
        <v>525</v>
      </c>
      <c r="T37" s="12"/>
      <c r="U37" s="12"/>
      <c r="V37" s="12"/>
      <c r="W37" s="12"/>
      <c r="X37" s="12" t="s">
        <v>83</v>
      </c>
      <c r="Y37" s="14"/>
      <c r="AB37" s="105"/>
    </row>
    <row r="38" spans="1:28" ht="22.5" hidden="1" x14ac:dyDescent="0.2">
      <c r="A38" s="97" t="s">
        <v>179</v>
      </c>
      <c r="B38" s="98" t="s">
        <v>269</v>
      </c>
      <c r="C38" s="92">
        <v>1</v>
      </c>
      <c r="D38" s="320"/>
      <c r="E38" s="320"/>
      <c r="F38" s="320"/>
      <c r="G38" s="320"/>
      <c r="H38" s="320"/>
      <c r="I38" s="338">
        <v>40.97</v>
      </c>
      <c r="J38" s="198">
        <v>8</v>
      </c>
      <c r="K38" s="169" t="s">
        <v>816</v>
      </c>
      <c r="L38" s="170">
        <v>5</v>
      </c>
      <c r="M38" s="169" t="s">
        <v>591</v>
      </c>
      <c r="N38" s="169"/>
      <c r="O38" s="221">
        <v>6</v>
      </c>
      <c r="P38" s="169" t="s">
        <v>593</v>
      </c>
      <c r="Q38" s="218" t="s">
        <v>334</v>
      </c>
      <c r="R38" s="234" t="s">
        <v>334</v>
      </c>
      <c r="S38" s="166"/>
      <c r="T38" s="12"/>
      <c r="U38" s="12"/>
      <c r="V38" s="12"/>
      <c r="W38" s="12"/>
      <c r="X38" s="12"/>
      <c r="Y38" s="14"/>
      <c r="AB38" s="99"/>
    </row>
    <row r="39" spans="1:28" ht="22.5" hidden="1" x14ac:dyDescent="0.2">
      <c r="A39" s="97" t="s">
        <v>180</v>
      </c>
      <c r="B39" s="98" t="s">
        <v>471</v>
      </c>
      <c r="C39" s="92">
        <v>1</v>
      </c>
      <c r="D39" s="320"/>
      <c r="E39" s="320"/>
      <c r="F39" s="320"/>
      <c r="G39" s="320"/>
      <c r="H39" s="320"/>
      <c r="I39" s="338">
        <v>8.8800000000000008</v>
      </c>
      <c r="J39" s="198">
        <v>7</v>
      </c>
      <c r="K39" s="169" t="s">
        <v>330</v>
      </c>
      <c r="L39" s="170">
        <v>4</v>
      </c>
      <c r="M39" s="214" t="s">
        <v>817</v>
      </c>
      <c r="N39" s="214" t="s">
        <v>818</v>
      </c>
      <c r="O39" s="221">
        <v>2</v>
      </c>
      <c r="P39" s="214" t="s">
        <v>473</v>
      </c>
      <c r="Q39" s="218" t="s">
        <v>618</v>
      </c>
      <c r="R39" s="234" t="s">
        <v>334</v>
      </c>
      <c r="S39" s="243"/>
      <c r="T39" s="12"/>
      <c r="U39" s="12"/>
      <c r="V39" s="12"/>
      <c r="W39" s="12"/>
      <c r="X39" s="12"/>
      <c r="Y39" s="14"/>
      <c r="AB39" s="94"/>
    </row>
    <row r="40" spans="1:28" ht="22.5" hidden="1" x14ac:dyDescent="0.2">
      <c r="A40" s="97" t="s">
        <v>219</v>
      </c>
      <c r="B40" s="98" t="s">
        <v>267</v>
      </c>
      <c r="C40" s="92">
        <v>1</v>
      </c>
      <c r="D40" s="320"/>
      <c r="E40" s="320"/>
      <c r="F40" s="320"/>
      <c r="G40" s="320"/>
      <c r="H40" s="320"/>
      <c r="I40" s="338">
        <v>8.2100000000000009</v>
      </c>
      <c r="J40" s="198">
        <v>7</v>
      </c>
      <c r="K40" s="169" t="s">
        <v>330</v>
      </c>
      <c r="L40" s="170">
        <v>4</v>
      </c>
      <c r="M40" s="214" t="s">
        <v>817</v>
      </c>
      <c r="N40" s="214" t="s">
        <v>818</v>
      </c>
      <c r="O40" s="221">
        <v>2</v>
      </c>
      <c r="P40" s="214" t="s">
        <v>473</v>
      </c>
      <c r="Q40" s="218" t="s">
        <v>620</v>
      </c>
      <c r="R40" s="234" t="s">
        <v>334</v>
      </c>
      <c r="S40" s="243" t="s">
        <v>621</v>
      </c>
      <c r="T40" s="12"/>
      <c r="U40" s="12"/>
      <c r="V40" s="12"/>
      <c r="W40" s="12"/>
      <c r="X40" s="12"/>
      <c r="Y40" s="14"/>
      <c r="AB40" s="94"/>
    </row>
    <row r="41" spans="1:28" ht="22.5" hidden="1" x14ac:dyDescent="0.2">
      <c r="A41" s="97" t="s">
        <v>479</v>
      </c>
      <c r="B41" s="98" t="s">
        <v>267</v>
      </c>
      <c r="C41" s="92">
        <v>1</v>
      </c>
      <c r="D41" s="320"/>
      <c r="E41" s="320"/>
      <c r="F41" s="320"/>
      <c r="G41" s="320"/>
      <c r="H41" s="320"/>
      <c r="I41" s="338">
        <v>1.71</v>
      </c>
      <c r="J41" s="198">
        <v>7</v>
      </c>
      <c r="K41" s="169" t="s">
        <v>330</v>
      </c>
      <c r="L41" s="170">
        <v>4</v>
      </c>
      <c r="M41" s="214" t="s">
        <v>817</v>
      </c>
      <c r="N41" s="214" t="s">
        <v>818</v>
      </c>
      <c r="O41" s="221">
        <v>2</v>
      </c>
      <c r="P41" s="214" t="s">
        <v>473</v>
      </c>
      <c r="Q41" s="218" t="s">
        <v>619</v>
      </c>
      <c r="R41" s="234" t="s">
        <v>334</v>
      </c>
      <c r="S41" s="243"/>
      <c r="T41" s="12"/>
      <c r="U41" s="12"/>
      <c r="V41" s="12"/>
      <c r="W41" s="12"/>
      <c r="X41" s="12"/>
      <c r="Y41" s="14"/>
      <c r="AB41" s="94"/>
    </row>
    <row r="42" spans="1:28" ht="22.5" hidden="1" x14ac:dyDescent="0.2">
      <c r="A42" s="217" t="s">
        <v>528</v>
      </c>
      <c r="B42" s="98" t="s">
        <v>267</v>
      </c>
      <c r="C42" s="92">
        <v>1</v>
      </c>
      <c r="D42" s="320"/>
      <c r="E42" s="320"/>
      <c r="F42" s="320"/>
      <c r="G42" s="320"/>
      <c r="H42" s="320"/>
      <c r="I42" s="338">
        <v>1.71</v>
      </c>
      <c r="J42" s="198">
        <v>7</v>
      </c>
      <c r="K42" s="169" t="s">
        <v>330</v>
      </c>
      <c r="L42" s="170">
        <v>4</v>
      </c>
      <c r="M42" s="214" t="s">
        <v>817</v>
      </c>
      <c r="N42" s="214" t="s">
        <v>818</v>
      </c>
      <c r="O42" s="221">
        <v>2</v>
      </c>
      <c r="P42" s="214" t="s">
        <v>473</v>
      </c>
      <c r="Q42" s="218" t="s">
        <v>619</v>
      </c>
      <c r="R42" s="234" t="s">
        <v>334</v>
      </c>
      <c r="S42" s="240"/>
      <c r="T42" s="93"/>
      <c r="U42" s="93"/>
      <c r="V42" s="93"/>
      <c r="W42" s="93"/>
      <c r="X42" s="93"/>
      <c r="Y42" s="95"/>
      <c r="AB42" s="94"/>
    </row>
    <row r="43" spans="1:28" ht="22.5" hidden="1" x14ac:dyDescent="0.2">
      <c r="A43" s="217" t="s">
        <v>558</v>
      </c>
      <c r="B43" s="98" t="s">
        <v>267</v>
      </c>
      <c r="C43" s="92">
        <v>1</v>
      </c>
      <c r="D43" s="320"/>
      <c r="E43" s="320"/>
      <c r="F43" s="320"/>
      <c r="G43" s="320"/>
      <c r="H43" s="320"/>
      <c r="I43" s="338">
        <v>1.71</v>
      </c>
      <c r="J43" s="198">
        <v>7</v>
      </c>
      <c r="K43" s="169" t="s">
        <v>330</v>
      </c>
      <c r="L43" s="170">
        <v>4</v>
      </c>
      <c r="M43" s="214" t="s">
        <v>817</v>
      </c>
      <c r="N43" s="214" t="s">
        <v>818</v>
      </c>
      <c r="O43" s="221">
        <v>2</v>
      </c>
      <c r="P43" s="214" t="s">
        <v>473</v>
      </c>
      <c r="Q43" s="218" t="s">
        <v>619</v>
      </c>
      <c r="R43" s="234" t="s">
        <v>334</v>
      </c>
      <c r="S43" s="240"/>
      <c r="T43" s="93"/>
      <c r="U43" s="93"/>
      <c r="V43" s="93"/>
      <c r="W43" s="93"/>
      <c r="X43" s="93"/>
      <c r="Y43" s="95"/>
      <c r="AB43" s="94"/>
    </row>
    <row r="44" spans="1:28" ht="22.5" hidden="1" x14ac:dyDescent="0.2">
      <c r="A44" s="217" t="s">
        <v>559</v>
      </c>
      <c r="B44" s="98" t="s">
        <v>478</v>
      </c>
      <c r="C44" s="92">
        <v>1</v>
      </c>
      <c r="D44" s="320"/>
      <c r="E44" s="320"/>
      <c r="F44" s="320"/>
      <c r="G44" s="320"/>
      <c r="H44" s="320"/>
      <c r="I44" s="338">
        <v>2.98</v>
      </c>
      <c r="J44" s="198">
        <v>7</v>
      </c>
      <c r="K44" s="169" t="s">
        <v>330</v>
      </c>
      <c r="L44" s="170">
        <v>4</v>
      </c>
      <c r="M44" s="214" t="s">
        <v>817</v>
      </c>
      <c r="N44" s="214" t="s">
        <v>818</v>
      </c>
      <c r="O44" s="221">
        <v>2</v>
      </c>
      <c r="P44" s="214" t="s">
        <v>473</v>
      </c>
      <c r="Q44" s="218" t="s">
        <v>619</v>
      </c>
      <c r="R44" s="234" t="s">
        <v>334</v>
      </c>
      <c r="S44" s="240"/>
      <c r="T44" s="93"/>
      <c r="U44" s="93"/>
      <c r="V44" s="93"/>
      <c r="W44" s="93"/>
      <c r="X44" s="93"/>
      <c r="Y44" s="95"/>
      <c r="AB44" s="94"/>
    </row>
    <row r="45" spans="1:28" ht="22.5" hidden="1" x14ac:dyDescent="0.2">
      <c r="A45" s="97" t="s">
        <v>181</v>
      </c>
      <c r="B45" s="16" t="s">
        <v>527</v>
      </c>
      <c r="C45" s="92">
        <v>1</v>
      </c>
      <c r="D45" s="320"/>
      <c r="E45" s="320"/>
      <c r="F45" s="320"/>
      <c r="G45" s="320"/>
      <c r="H45" s="320"/>
      <c r="I45" s="338">
        <v>1.7</v>
      </c>
      <c r="J45" s="198">
        <v>7</v>
      </c>
      <c r="K45" s="169" t="s">
        <v>330</v>
      </c>
      <c r="L45" s="170">
        <v>4</v>
      </c>
      <c r="M45" s="214" t="s">
        <v>817</v>
      </c>
      <c r="N45" s="214" t="s">
        <v>818</v>
      </c>
      <c r="O45" s="221">
        <v>2</v>
      </c>
      <c r="P45" s="214" t="s">
        <v>473</v>
      </c>
      <c r="Q45" s="218" t="s">
        <v>619</v>
      </c>
      <c r="R45" s="234" t="s">
        <v>334</v>
      </c>
      <c r="S45" s="240"/>
      <c r="T45" s="93"/>
      <c r="U45" s="93"/>
      <c r="V45" s="93"/>
      <c r="W45" s="93"/>
      <c r="X45" s="93"/>
      <c r="Y45" s="95"/>
      <c r="AB45" s="94"/>
    </row>
    <row r="46" spans="1:28" ht="22.5" hidden="1" x14ac:dyDescent="0.2">
      <c r="A46" s="97" t="s">
        <v>182</v>
      </c>
      <c r="B46" s="98" t="s">
        <v>262</v>
      </c>
      <c r="C46" s="92">
        <v>5</v>
      </c>
      <c r="D46" s="320"/>
      <c r="E46" s="320"/>
      <c r="F46" s="362">
        <v>80.36</v>
      </c>
      <c r="G46" s="320"/>
      <c r="H46" s="320"/>
      <c r="I46" s="320"/>
      <c r="J46" s="198">
        <v>4</v>
      </c>
      <c r="K46" s="215" t="s">
        <v>470</v>
      </c>
      <c r="L46" s="219">
        <v>1</v>
      </c>
      <c r="M46" s="215" t="s">
        <v>592</v>
      </c>
      <c r="N46" s="149"/>
      <c r="O46" s="221">
        <v>3</v>
      </c>
      <c r="P46" s="214" t="s">
        <v>672</v>
      </c>
      <c r="Q46" s="212" t="s">
        <v>632</v>
      </c>
      <c r="R46" s="248">
        <v>40</v>
      </c>
      <c r="S46" s="241" t="s">
        <v>525</v>
      </c>
      <c r="T46" s="93"/>
      <c r="U46" s="93"/>
      <c r="V46" s="93"/>
      <c r="W46" s="93"/>
      <c r="X46" s="93" t="s">
        <v>83</v>
      </c>
      <c r="Y46" s="95"/>
      <c r="AB46" s="99"/>
    </row>
    <row r="47" spans="1:28" ht="22.5" hidden="1" x14ac:dyDescent="0.2">
      <c r="A47" s="97" t="s">
        <v>183</v>
      </c>
      <c r="B47" s="98" t="s">
        <v>262</v>
      </c>
      <c r="C47" s="92">
        <v>5</v>
      </c>
      <c r="D47" s="320"/>
      <c r="E47" s="320"/>
      <c r="F47" s="362">
        <v>80.44</v>
      </c>
      <c r="G47" s="320"/>
      <c r="H47" s="320"/>
      <c r="I47" s="320"/>
      <c r="J47" s="198">
        <v>4</v>
      </c>
      <c r="K47" s="215" t="s">
        <v>470</v>
      </c>
      <c r="L47" s="219">
        <v>1</v>
      </c>
      <c r="M47" s="215" t="s">
        <v>592</v>
      </c>
      <c r="N47" s="149"/>
      <c r="O47" s="221">
        <v>3</v>
      </c>
      <c r="P47" s="214" t="s">
        <v>672</v>
      </c>
      <c r="Q47" s="218" t="s">
        <v>632</v>
      </c>
      <c r="R47" s="248">
        <v>40</v>
      </c>
      <c r="S47" s="241" t="s">
        <v>525</v>
      </c>
      <c r="T47" s="93"/>
      <c r="U47" s="93"/>
      <c r="V47" s="93"/>
      <c r="W47" s="93"/>
      <c r="X47" s="93" t="s">
        <v>83</v>
      </c>
      <c r="Y47" s="95"/>
      <c r="AB47" s="99"/>
    </row>
    <row r="48" spans="1:28" ht="22.5" hidden="1" x14ac:dyDescent="0.2">
      <c r="A48" s="97" t="s">
        <v>184</v>
      </c>
      <c r="B48" s="98" t="s">
        <v>355</v>
      </c>
      <c r="C48" s="92">
        <v>5</v>
      </c>
      <c r="D48" s="320"/>
      <c r="E48" s="320"/>
      <c r="F48" s="362">
        <v>13.95</v>
      </c>
      <c r="G48" s="320"/>
      <c r="H48" s="320"/>
      <c r="I48" s="320"/>
      <c r="J48" s="198">
        <v>3</v>
      </c>
      <c r="K48" s="215" t="s">
        <v>264</v>
      </c>
      <c r="L48" s="219">
        <v>1</v>
      </c>
      <c r="M48" s="215" t="s">
        <v>592</v>
      </c>
      <c r="N48" s="149"/>
      <c r="O48" s="221">
        <v>4</v>
      </c>
      <c r="P48" s="214" t="s">
        <v>331</v>
      </c>
      <c r="Q48" s="218" t="s">
        <v>633</v>
      </c>
      <c r="R48" s="234" t="s">
        <v>334</v>
      </c>
      <c r="S48" s="242"/>
      <c r="T48" s="93"/>
      <c r="U48" s="93"/>
      <c r="V48" s="93"/>
      <c r="W48" s="93"/>
      <c r="X48" s="93"/>
      <c r="Y48" s="95"/>
      <c r="AB48" s="99"/>
    </row>
    <row r="49" spans="1:28" s="104" customFormat="1" hidden="1" x14ac:dyDescent="0.2">
      <c r="A49" s="217" t="s">
        <v>185</v>
      </c>
      <c r="B49" s="16" t="s">
        <v>261</v>
      </c>
      <c r="C49" s="92">
        <v>1</v>
      </c>
      <c r="D49" s="320"/>
      <c r="E49" s="335"/>
      <c r="F49" s="362">
        <v>6.42</v>
      </c>
      <c r="G49" s="320"/>
      <c r="H49" s="320"/>
      <c r="I49" s="320"/>
      <c r="J49" s="198">
        <v>6</v>
      </c>
      <c r="K49" s="169" t="s">
        <v>529</v>
      </c>
      <c r="L49" s="219">
        <v>1</v>
      </c>
      <c r="M49" s="215" t="s">
        <v>592</v>
      </c>
      <c r="N49" s="149"/>
      <c r="O49" s="221">
        <v>4</v>
      </c>
      <c r="P49" s="214" t="s">
        <v>331</v>
      </c>
      <c r="Q49" s="218" t="s">
        <v>334</v>
      </c>
      <c r="R49" s="234" t="s">
        <v>334</v>
      </c>
      <c r="S49" s="166"/>
      <c r="T49" s="12"/>
      <c r="U49" s="12"/>
      <c r="V49" s="12"/>
      <c r="W49" s="12"/>
      <c r="X49" s="12"/>
      <c r="Y49" s="14"/>
      <c r="AB49" s="102"/>
    </row>
    <row r="50" spans="1:28" s="104" customFormat="1" hidden="1" x14ac:dyDescent="0.2">
      <c r="A50" s="100" t="s">
        <v>186</v>
      </c>
      <c r="B50" s="66" t="s">
        <v>472</v>
      </c>
      <c r="C50" s="101" t="s">
        <v>334</v>
      </c>
      <c r="D50" s="327"/>
      <c r="E50" s="327"/>
      <c r="F50" s="361"/>
      <c r="G50" s="327"/>
      <c r="H50" s="327"/>
      <c r="I50" s="327"/>
      <c r="J50" s="198"/>
      <c r="K50" s="215"/>
      <c r="L50" s="150"/>
      <c r="M50" s="149"/>
      <c r="N50" s="149"/>
      <c r="O50" s="151"/>
      <c r="P50" s="149"/>
      <c r="Q50" s="218"/>
      <c r="R50" s="234"/>
      <c r="S50" s="166"/>
      <c r="T50" s="12"/>
      <c r="U50" s="12"/>
      <c r="V50" s="12"/>
      <c r="W50" s="12"/>
      <c r="X50" s="12"/>
      <c r="Y50" s="14"/>
      <c r="AB50" s="102"/>
    </row>
    <row r="51" spans="1:28" ht="22.5" hidden="1" x14ac:dyDescent="0.2">
      <c r="A51" s="97" t="s">
        <v>187</v>
      </c>
      <c r="B51" s="98" t="s">
        <v>355</v>
      </c>
      <c r="C51" s="92">
        <v>5</v>
      </c>
      <c r="D51" s="320"/>
      <c r="E51" s="320"/>
      <c r="F51" s="362">
        <v>9.16</v>
      </c>
      <c r="G51" s="320"/>
      <c r="H51" s="320"/>
      <c r="I51" s="320"/>
      <c r="J51" s="198">
        <v>3</v>
      </c>
      <c r="K51" s="215" t="s">
        <v>264</v>
      </c>
      <c r="L51" s="219">
        <v>1</v>
      </c>
      <c r="M51" s="215" t="s">
        <v>592</v>
      </c>
      <c r="N51" s="149"/>
      <c r="O51" s="221">
        <v>4</v>
      </c>
      <c r="P51" s="214" t="s">
        <v>331</v>
      </c>
      <c r="Q51" s="218" t="s">
        <v>634</v>
      </c>
      <c r="R51" s="248"/>
      <c r="S51" s="242"/>
      <c r="T51" s="93"/>
      <c r="U51" s="93"/>
      <c r="V51" s="93"/>
      <c r="W51" s="93"/>
      <c r="X51" s="93"/>
      <c r="Y51" s="95"/>
      <c r="AB51" s="99"/>
    </row>
    <row r="52" spans="1:28" hidden="1" x14ac:dyDescent="0.2">
      <c r="A52" s="97" t="s">
        <v>375</v>
      </c>
      <c r="B52" s="16" t="s">
        <v>535</v>
      </c>
      <c r="C52" s="108">
        <v>1</v>
      </c>
      <c r="D52" s="320"/>
      <c r="E52" s="320"/>
      <c r="F52" s="362">
        <v>9.56</v>
      </c>
      <c r="G52" s="320"/>
      <c r="H52" s="320"/>
      <c r="I52" s="320"/>
      <c r="J52" s="198">
        <v>5</v>
      </c>
      <c r="K52" s="215" t="s">
        <v>377</v>
      </c>
      <c r="L52" s="219">
        <v>1</v>
      </c>
      <c r="M52" s="215" t="s">
        <v>592</v>
      </c>
      <c r="N52" s="215"/>
      <c r="O52" s="220">
        <v>1</v>
      </c>
      <c r="P52" s="215" t="s">
        <v>592</v>
      </c>
      <c r="Q52" s="218">
        <v>3700</v>
      </c>
      <c r="R52" s="248"/>
      <c r="S52" s="242"/>
      <c r="T52" s="93"/>
      <c r="U52" s="93"/>
      <c r="V52" s="93"/>
      <c r="W52" s="93"/>
      <c r="X52" s="93" t="s">
        <v>476</v>
      </c>
      <c r="Y52" s="95"/>
      <c r="AB52" s="99"/>
    </row>
    <row r="53" spans="1:28" ht="22.5" hidden="1" x14ac:dyDescent="0.2">
      <c r="A53" s="97" t="s">
        <v>188</v>
      </c>
      <c r="B53" s="16" t="s">
        <v>527</v>
      </c>
      <c r="C53" s="92">
        <v>1</v>
      </c>
      <c r="D53" s="320"/>
      <c r="E53" s="320"/>
      <c r="F53" s="320"/>
      <c r="G53" s="320"/>
      <c r="H53" s="320"/>
      <c r="I53" s="338">
        <v>2.13</v>
      </c>
      <c r="J53" s="198">
        <v>7</v>
      </c>
      <c r="K53" s="169" t="s">
        <v>330</v>
      </c>
      <c r="L53" s="170">
        <v>4</v>
      </c>
      <c r="M53" s="214" t="s">
        <v>817</v>
      </c>
      <c r="N53" s="214" t="s">
        <v>818</v>
      </c>
      <c r="O53" s="221">
        <v>2</v>
      </c>
      <c r="P53" s="214" t="s">
        <v>473</v>
      </c>
      <c r="Q53" s="218" t="s">
        <v>622</v>
      </c>
      <c r="R53" s="234" t="s">
        <v>334</v>
      </c>
      <c r="S53" s="240"/>
      <c r="T53" s="93"/>
      <c r="U53" s="93"/>
      <c r="V53" s="93"/>
      <c r="W53" s="93"/>
      <c r="X53" s="93"/>
      <c r="Y53" s="95"/>
      <c r="AB53" s="94"/>
    </row>
    <row r="54" spans="1:28" ht="22.5" hidden="1" x14ac:dyDescent="0.2">
      <c r="A54" s="97" t="s">
        <v>189</v>
      </c>
      <c r="B54" s="16" t="s">
        <v>484</v>
      </c>
      <c r="C54" s="92">
        <v>1</v>
      </c>
      <c r="D54" s="320"/>
      <c r="E54" s="320"/>
      <c r="F54" s="320"/>
      <c r="G54" s="320"/>
      <c r="H54" s="320"/>
      <c r="I54" s="338">
        <v>11.87</v>
      </c>
      <c r="J54" s="198">
        <v>7</v>
      </c>
      <c r="K54" s="169" t="s">
        <v>330</v>
      </c>
      <c r="L54" s="170">
        <v>4</v>
      </c>
      <c r="M54" s="214" t="s">
        <v>817</v>
      </c>
      <c r="N54" s="214" t="s">
        <v>818</v>
      </c>
      <c r="O54" s="221">
        <v>2</v>
      </c>
      <c r="P54" s="214" t="s">
        <v>473</v>
      </c>
      <c r="Q54" s="218" t="s">
        <v>622</v>
      </c>
      <c r="R54" s="234" t="s">
        <v>334</v>
      </c>
      <c r="S54" s="240"/>
      <c r="T54" s="93"/>
      <c r="U54" s="93"/>
      <c r="V54" s="93"/>
      <c r="W54" s="93"/>
      <c r="X54" s="93"/>
      <c r="Y54" s="95"/>
      <c r="AB54" s="94"/>
    </row>
    <row r="55" spans="1:28" ht="22.5" hidden="1" x14ac:dyDescent="0.2">
      <c r="A55" s="97" t="s">
        <v>480</v>
      </c>
      <c r="B55" s="16" t="s">
        <v>484</v>
      </c>
      <c r="C55" s="92">
        <v>1</v>
      </c>
      <c r="D55" s="320"/>
      <c r="E55" s="320"/>
      <c r="F55" s="320"/>
      <c r="G55" s="320"/>
      <c r="H55" s="320"/>
      <c r="I55" s="338">
        <v>2.4900000000000002</v>
      </c>
      <c r="J55" s="198">
        <v>7</v>
      </c>
      <c r="K55" s="169" t="s">
        <v>330</v>
      </c>
      <c r="L55" s="170">
        <v>4</v>
      </c>
      <c r="M55" s="214" t="s">
        <v>817</v>
      </c>
      <c r="N55" s="214" t="s">
        <v>818</v>
      </c>
      <c r="O55" s="221">
        <v>2</v>
      </c>
      <c r="P55" s="214" t="s">
        <v>473</v>
      </c>
      <c r="Q55" s="218" t="s">
        <v>623</v>
      </c>
      <c r="R55" s="234" t="s">
        <v>334</v>
      </c>
      <c r="S55" s="224" t="s">
        <v>621</v>
      </c>
      <c r="T55" s="93"/>
      <c r="U55" s="93"/>
      <c r="V55" s="93"/>
      <c r="W55" s="93"/>
      <c r="X55" s="93"/>
      <c r="Y55" s="95"/>
      <c r="AB55" s="94"/>
    </row>
    <row r="56" spans="1:28" ht="22.5" hidden="1" x14ac:dyDescent="0.2">
      <c r="A56" s="97" t="s">
        <v>481</v>
      </c>
      <c r="B56" s="98" t="s">
        <v>266</v>
      </c>
      <c r="C56" s="92">
        <v>1</v>
      </c>
      <c r="D56" s="320"/>
      <c r="E56" s="320"/>
      <c r="F56" s="320"/>
      <c r="G56" s="320"/>
      <c r="H56" s="320"/>
      <c r="I56" s="338">
        <v>1.45</v>
      </c>
      <c r="J56" s="198">
        <v>7</v>
      </c>
      <c r="K56" s="13" t="s">
        <v>330</v>
      </c>
      <c r="L56" s="170">
        <v>4</v>
      </c>
      <c r="M56" s="214" t="s">
        <v>817</v>
      </c>
      <c r="N56" s="214" t="s">
        <v>818</v>
      </c>
      <c r="O56" s="221">
        <v>2</v>
      </c>
      <c r="P56" s="214" t="s">
        <v>473</v>
      </c>
      <c r="Q56" s="218" t="s">
        <v>622</v>
      </c>
      <c r="R56" s="234" t="s">
        <v>334</v>
      </c>
      <c r="S56" s="240"/>
      <c r="T56" s="93"/>
      <c r="U56" s="93"/>
      <c r="V56" s="93"/>
      <c r="W56" s="93"/>
      <c r="X56" s="93"/>
      <c r="Y56" s="95"/>
      <c r="AB56" s="94"/>
    </row>
    <row r="57" spans="1:28" ht="22.5" hidden="1" x14ac:dyDescent="0.2">
      <c r="A57" s="97" t="s">
        <v>482</v>
      </c>
      <c r="B57" s="98" t="s">
        <v>266</v>
      </c>
      <c r="C57" s="92">
        <v>1</v>
      </c>
      <c r="D57" s="320"/>
      <c r="E57" s="320"/>
      <c r="F57" s="320"/>
      <c r="G57" s="320"/>
      <c r="H57" s="320"/>
      <c r="I57" s="338">
        <v>1.54</v>
      </c>
      <c r="J57" s="198">
        <v>7</v>
      </c>
      <c r="K57" s="169" t="s">
        <v>330</v>
      </c>
      <c r="L57" s="170">
        <v>4</v>
      </c>
      <c r="M57" s="214" t="s">
        <v>817</v>
      </c>
      <c r="N57" s="214" t="s">
        <v>818</v>
      </c>
      <c r="O57" s="221">
        <v>2</v>
      </c>
      <c r="P57" s="214" t="s">
        <v>473</v>
      </c>
      <c r="Q57" s="218" t="s">
        <v>622</v>
      </c>
      <c r="R57" s="234" t="s">
        <v>334</v>
      </c>
      <c r="S57" s="240"/>
      <c r="T57" s="93"/>
      <c r="U57" s="93"/>
      <c r="V57" s="93"/>
      <c r="W57" s="93"/>
      <c r="X57" s="93"/>
      <c r="Y57" s="95"/>
      <c r="AB57" s="94"/>
    </row>
    <row r="58" spans="1:28" ht="22.5" hidden="1" x14ac:dyDescent="0.2">
      <c r="A58" s="217" t="s">
        <v>483</v>
      </c>
      <c r="B58" s="98" t="s">
        <v>266</v>
      </c>
      <c r="C58" s="92">
        <v>1</v>
      </c>
      <c r="D58" s="320"/>
      <c r="E58" s="320"/>
      <c r="F58" s="320"/>
      <c r="G58" s="320"/>
      <c r="H58" s="320"/>
      <c r="I58" s="338">
        <v>1.53</v>
      </c>
      <c r="J58" s="198">
        <v>7</v>
      </c>
      <c r="K58" s="169" t="s">
        <v>330</v>
      </c>
      <c r="L58" s="170">
        <v>4</v>
      </c>
      <c r="M58" s="214" t="s">
        <v>817</v>
      </c>
      <c r="N58" s="214" t="s">
        <v>818</v>
      </c>
      <c r="O58" s="221">
        <v>2</v>
      </c>
      <c r="P58" s="214" t="s">
        <v>473</v>
      </c>
      <c r="Q58" s="218" t="s">
        <v>622</v>
      </c>
      <c r="R58" s="234" t="s">
        <v>334</v>
      </c>
      <c r="S58" s="240"/>
      <c r="T58" s="93"/>
      <c r="U58" s="93"/>
      <c r="V58" s="93"/>
      <c r="W58" s="93"/>
      <c r="X58" s="93"/>
      <c r="Y58" s="95"/>
      <c r="AB58" s="94"/>
    </row>
    <row r="59" spans="1:28" ht="22.5" hidden="1" x14ac:dyDescent="0.2">
      <c r="A59" s="217" t="s">
        <v>560</v>
      </c>
      <c r="B59" s="98" t="s">
        <v>266</v>
      </c>
      <c r="C59" s="92">
        <v>1</v>
      </c>
      <c r="D59" s="320"/>
      <c r="E59" s="320"/>
      <c r="F59" s="320"/>
      <c r="G59" s="320"/>
      <c r="H59" s="320"/>
      <c r="I59" s="338">
        <v>1.53</v>
      </c>
      <c r="J59" s="198">
        <v>7</v>
      </c>
      <c r="K59" s="169" t="s">
        <v>330</v>
      </c>
      <c r="L59" s="170">
        <v>4</v>
      </c>
      <c r="M59" s="214" t="s">
        <v>817</v>
      </c>
      <c r="N59" s="214" t="s">
        <v>818</v>
      </c>
      <c r="O59" s="221">
        <v>2</v>
      </c>
      <c r="P59" s="214" t="s">
        <v>473</v>
      </c>
      <c r="Q59" s="218" t="s">
        <v>622</v>
      </c>
      <c r="R59" s="234" t="s">
        <v>334</v>
      </c>
      <c r="S59" s="240"/>
      <c r="T59" s="93"/>
      <c r="U59" s="93"/>
      <c r="V59" s="93"/>
      <c r="W59" s="93"/>
      <c r="X59" s="93"/>
      <c r="Y59" s="95"/>
      <c r="AB59" s="94"/>
    </row>
    <row r="60" spans="1:28" ht="22.5" hidden="1" x14ac:dyDescent="0.2">
      <c r="A60" s="217" t="s">
        <v>561</v>
      </c>
      <c r="B60" s="98" t="s">
        <v>474</v>
      </c>
      <c r="C60" s="92">
        <v>1</v>
      </c>
      <c r="D60" s="320"/>
      <c r="E60" s="320"/>
      <c r="F60" s="320"/>
      <c r="G60" s="320"/>
      <c r="H60" s="320"/>
      <c r="I60" s="338">
        <v>2.97</v>
      </c>
      <c r="J60" s="198">
        <v>7</v>
      </c>
      <c r="K60" s="169" t="s">
        <v>330</v>
      </c>
      <c r="L60" s="170">
        <v>4</v>
      </c>
      <c r="M60" s="214" t="s">
        <v>817</v>
      </c>
      <c r="N60" s="214" t="s">
        <v>818</v>
      </c>
      <c r="O60" s="221">
        <v>2</v>
      </c>
      <c r="P60" s="214" t="s">
        <v>473</v>
      </c>
      <c r="Q60" s="218" t="s">
        <v>622</v>
      </c>
      <c r="R60" s="234" t="s">
        <v>334</v>
      </c>
      <c r="S60" s="240"/>
      <c r="T60" s="93"/>
      <c r="U60" s="93"/>
      <c r="V60" s="93"/>
      <c r="W60" s="93"/>
      <c r="X60" s="93"/>
      <c r="Y60" s="95"/>
      <c r="AB60" s="94"/>
    </row>
    <row r="61" spans="1:28" ht="22.5" hidden="1" x14ac:dyDescent="0.2">
      <c r="A61" s="145" t="s">
        <v>190</v>
      </c>
      <c r="B61" s="98" t="s">
        <v>269</v>
      </c>
      <c r="C61" s="92">
        <v>1</v>
      </c>
      <c r="D61" s="320"/>
      <c r="E61" s="320"/>
      <c r="F61" s="320"/>
      <c r="G61" s="320"/>
      <c r="H61" s="320"/>
      <c r="I61" s="338">
        <v>41.41</v>
      </c>
      <c r="J61" s="198">
        <v>8</v>
      </c>
      <c r="K61" s="169" t="s">
        <v>816</v>
      </c>
      <c r="L61" s="170">
        <v>5</v>
      </c>
      <c r="M61" s="169" t="s">
        <v>591</v>
      </c>
      <c r="N61" s="169"/>
      <c r="O61" s="221">
        <v>6</v>
      </c>
      <c r="P61" s="169" t="s">
        <v>593</v>
      </c>
      <c r="Q61" s="218" t="s">
        <v>334</v>
      </c>
      <c r="R61" s="234" t="s">
        <v>334</v>
      </c>
      <c r="S61" s="242"/>
      <c r="T61" s="93"/>
      <c r="U61" s="93"/>
      <c r="V61" s="93"/>
      <c r="W61" s="93"/>
      <c r="X61" s="93"/>
      <c r="Y61" s="95"/>
      <c r="AB61" s="99"/>
    </row>
    <row r="62" spans="1:28" ht="22.5" hidden="1" x14ac:dyDescent="0.2">
      <c r="A62" s="97" t="s">
        <v>191</v>
      </c>
      <c r="B62" s="98" t="s">
        <v>265</v>
      </c>
      <c r="C62" s="92">
        <v>1</v>
      </c>
      <c r="D62" s="320"/>
      <c r="E62" s="320"/>
      <c r="F62" s="320"/>
      <c r="G62" s="320"/>
      <c r="H62" s="320"/>
      <c r="I62" s="338">
        <v>40.340000000000003</v>
      </c>
      <c r="J62" s="198">
        <v>1</v>
      </c>
      <c r="K62" s="169" t="s">
        <v>814</v>
      </c>
      <c r="L62" s="219">
        <v>5</v>
      </c>
      <c r="M62" s="215" t="s">
        <v>591</v>
      </c>
      <c r="N62" s="215"/>
      <c r="O62" s="220">
        <v>6</v>
      </c>
      <c r="P62" s="215" t="s">
        <v>593</v>
      </c>
      <c r="Q62" s="218" t="s">
        <v>580</v>
      </c>
      <c r="R62" s="234" t="s">
        <v>334</v>
      </c>
      <c r="S62" s="242"/>
      <c r="T62" s="93"/>
      <c r="U62" s="93"/>
      <c r="V62" s="93"/>
      <c r="W62" s="93"/>
      <c r="X62" s="93"/>
      <c r="Y62" s="95"/>
      <c r="AB62" s="99"/>
    </row>
    <row r="63" spans="1:28" ht="22.5" hidden="1" x14ac:dyDescent="0.2">
      <c r="A63" s="97" t="s">
        <v>192</v>
      </c>
      <c r="B63" s="98" t="s">
        <v>265</v>
      </c>
      <c r="C63" s="92">
        <v>1</v>
      </c>
      <c r="D63" s="342">
        <v>60.26</v>
      </c>
      <c r="E63" s="320"/>
      <c r="F63" s="320"/>
      <c r="G63" s="320"/>
      <c r="H63" s="320"/>
      <c r="I63" s="320"/>
      <c r="J63" s="198">
        <v>1</v>
      </c>
      <c r="K63" s="169" t="s">
        <v>814</v>
      </c>
      <c r="L63" s="219">
        <v>5</v>
      </c>
      <c r="M63" s="215" t="s">
        <v>591</v>
      </c>
      <c r="N63" s="149"/>
      <c r="O63" s="221">
        <v>6</v>
      </c>
      <c r="P63" s="169" t="s">
        <v>593</v>
      </c>
      <c r="Q63" s="218">
        <v>3930</v>
      </c>
      <c r="R63" s="234" t="s">
        <v>334</v>
      </c>
      <c r="S63" s="242"/>
      <c r="T63" s="93"/>
      <c r="U63" s="93"/>
      <c r="V63" s="93"/>
      <c r="W63" s="93"/>
      <c r="X63" s="93"/>
      <c r="Y63" s="95"/>
      <c r="AB63" s="99"/>
    </row>
    <row r="64" spans="1:28" ht="22.5" hidden="1" x14ac:dyDescent="0.2">
      <c r="A64" s="97" t="s">
        <v>193</v>
      </c>
      <c r="B64" s="98" t="s">
        <v>265</v>
      </c>
      <c r="C64" s="92">
        <v>1</v>
      </c>
      <c r="D64" s="320"/>
      <c r="E64" s="320"/>
      <c r="F64" s="320"/>
      <c r="G64" s="320"/>
      <c r="H64" s="320"/>
      <c r="I64" s="338">
        <v>39.450000000000003</v>
      </c>
      <c r="J64" s="198">
        <v>1</v>
      </c>
      <c r="K64" s="169" t="s">
        <v>814</v>
      </c>
      <c r="L64" s="219">
        <v>5</v>
      </c>
      <c r="M64" s="215" t="s">
        <v>591</v>
      </c>
      <c r="N64" s="215"/>
      <c r="O64" s="220">
        <v>6</v>
      </c>
      <c r="P64" s="215" t="s">
        <v>593</v>
      </c>
      <c r="Q64" s="218" t="s">
        <v>581</v>
      </c>
      <c r="R64" s="234" t="s">
        <v>334</v>
      </c>
      <c r="S64" s="242"/>
      <c r="T64" s="93"/>
      <c r="U64" s="93"/>
      <c r="V64" s="93"/>
      <c r="W64" s="93"/>
      <c r="X64" s="93"/>
      <c r="Y64" s="95"/>
      <c r="AB64" s="99"/>
    </row>
    <row r="65" spans="1:28" ht="22.5" hidden="1" x14ac:dyDescent="0.2">
      <c r="A65" s="97" t="s">
        <v>194</v>
      </c>
      <c r="B65" s="16" t="s">
        <v>262</v>
      </c>
      <c r="C65" s="92">
        <v>8</v>
      </c>
      <c r="D65" s="320"/>
      <c r="E65" s="360">
        <v>66.239999999999995</v>
      </c>
      <c r="F65" s="320"/>
      <c r="G65" s="320"/>
      <c r="H65" s="320"/>
      <c r="I65" s="320"/>
      <c r="J65" s="198">
        <v>6</v>
      </c>
      <c r="K65" s="169" t="s">
        <v>529</v>
      </c>
      <c r="L65" s="219">
        <v>1</v>
      </c>
      <c r="M65" s="215" t="s">
        <v>592</v>
      </c>
      <c r="N65" s="149"/>
      <c r="O65" s="221">
        <v>13</v>
      </c>
      <c r="P65" s="214" t="s">
        <v>673</v>
      </c>
      <c r="Q65" s="218" t="s">
        <v>674</v>
      </c>
      <c r="R65" s="248">
        <v>20</v>
      </c>
      <c r="S65" s="241" t="s">
        <v>525</v>
      </c>
      <c r="T65" s="93"/>
      <c r="U65" s="93"/>
      <c r="V65" s="93"/>
      <c r="W65" s="93"/>
      <c r="X65" s="93" t="s">
        <v>83</v>
      </c>
      <c r="Y65" s="14"/>
      <c r="AB65" s="105" t="s">
        <v>335</v>
      </c>
    </row>
    <row r="66" spans="1:28" ht="22.5" hidden="1" x14ac:dyDescent="0.2">
      <c r="A66" s="97" t="s">
        <v>195</v>
      </c>
      <c r="B66" s="98" t="s">
        <v>259</v>
      </c>
      <c r="C66" s="92">
        <v>8</v>
      </c>
      <c r="D66" s="320"/>
      <c r="E66" s="360">
        <v>37.32</v>
      </c>
      <c r="F66" s="320"/>
      <c r="G66" s="320"/>
      <c r="H66" s="320"/>
      <c r="I66" s="320"/>
      <c r="J66" s="198">
        <v>3</v>
      </c>
      <c r="K66" s="215" t="s">
        <v>264</v>
      </c>
      <c r="L66" s="219">
        <v>1</v>
      </c>
      <c r="M66" s="215" t="s">
        <v>592</v>
      </c>
      <c r="N66" s="215"/>
      <c r="O66" s="220">
        <v>1</v>
      </c>
      <c r="P66" s="215" t="s">
        <v>592</v>
      </c>
      <c r="Q66" s="218">
        <v>3920</v>
      </c>
      <c r="R66" s="248">
        <v>9</v>
      </c>
      <c r="S66" s="166" t="s">
        <v>604</v>
      </c>
      <c r="T66" s="93"/>
      <c r="U66" s="93"/>
      <c r="V66" s="93"/>
      <c r="W66" s="93"/>
      <c r="X66" s="93"/>
      <c r="Y66" s="14"/>
      <c r="AB66" s="105" t="s">
        <v>335</v>
      </c>
    </row>
    <row r="67" spans="1:28" hidden="1" x14ac:dyDescent="0.2">
      <c r="A67" s="97" t="s">
        <v>196</v>
      </c>
      <c r="B67" s="98" t="s">
        <v>373</v>
      </c>
      <c r="C67" s="92">
        <v>8</v>
      </c>
      <c r="D67" s="320"/>
      <c r="E67" s="360">
        <v>17.440000000000001</v>
      </c>
      <c r="F67" s="320"/>
      <c r="G67" s="320"/>
      <c r="H67" s="320"/>
      <c r="I67" s="320"/>
      <c r="J67" s="198">
        <v>3</v>
      </c>
      <c r="K67" s="215" t="s">
        <v>264</v>
      </c>
      <c r="L67" s="219">
        <v>1</v>
      </c>
      <c r="M67" s="215" t="s">
        <v>592</v>
      </c>
      <c r="N67" s="215"/>
      <c r="O67" s="220">
        <v>1</v>
      </c>
      <c r="P67" s="215" t="s">
        <v>592</v>
      </c>
      <c r="Q67" s="218">
        <v>3920</v>
      </c>
      <c r="R67" s="248">
        <v>2</v>
      </c>
      <c r="S67" s="224" t="s">
        <v>604</v>
      </c>
      <c r="T67" s="93"/>
      <c r="U67" s="93"/>
      <c r="V67" s="93"/>
      <c r="W67" s="93"/>
      <c r="X67" s="93"/>
      <c r="Y67" s="95"/>
      <c r="AB67" s="94"/>
    </row>
    <row r="68" spans="1:28" ht="22.5" hidden="1" x14ac:dyDescent="0.2">
      <c r="A68" s="97" t="s">
        <v>197</v>
      </c>
      <c r="B68" s="98" t="s">
        <v>373</v>
      </c>
      <c r="C68" s="92">
        <v>8</v>
      </c>
      <c r="D68" s="320"/>
      <c r="E68" s="360">
        <v>17.11</v>
      </c>
      <c r="F68" s="320"/>
      <c r="G68" s="320"/>
      <c r="H68" s="320"/>
      <c r="I68" s="320"/>
      <c r="J68" s="198">
        <v>3</v>
      </c>
      <c r="K68" s="215" t="s">
        <v>264</v>
      </c>
      <c r="L68" s="219">
        <v>1</v>
      </c>
      <c r="M68" s="215" t="s">
        <v>592</v>
      </c>
      <c r="N68" s="215"/>
      <c r="O68" s="220">
        <v>1</v>
      </c>
      <c r="P68" s="215" t="s">
        <v>592</v>
      </c>
      <c r="Q68" s="218">
        <v>3920</v>
      </c>
      <c r="R68" s="248">
        <v>2</v>
      </c>
      <c r="S68" s="224" t="s">
        <v>604</v>
      </c>
      <c r="T68" s="93"/>
      <c r="U68" s="93"/>
      <c r="V68" s="93"/>
      <c r="W68" s="93"/>
      <c r="X68" s="93"/>
      <c r="Y68" s="95"/>
      <c r="AB68" s="94" t="s">
        <v>335</v>
      </c>
    </row>
    <row r="69" spans="1:28" hidden="1" x14ac:dyDescent="0.2">
      <c r="A69" s="97" t="s">
        <v>394</v>
      </c>
      <c r="B69" s="98" t="s">
        <v>259</v>
      </c>
      <c r="C69" s="92">
        <v>8</v>
      </c>
      <c r="D69" s="320"/>
      <c r="E69" s="360">
        <v>18.760000000000002</v>
      </c>
      <c r="F69" s="320"/>
      <c r="G69" s="320"/>
      <c r="H69" s="320"/>
      <c r="I69" s="320"/>
      <c r="J69" s="198">
        <v>3</v>
      </c>
      <c r="K69" s="215" t="s">
        <v>264</v>
      </c>
      <c r="L69" s="219">
        <v>1</v>
      </c>
      <c r="M69" s="215" t="s">
        <v>592</v>
      </c>
      <c r="N69" s="215"/>
      <c r="O69" s="220">
        <v>1</v>
      </c>
      <c r="P69" s="215" t="s">
        <v>592</v>
      </c>
      <c r="Q69" s="218">
        <v>3920</v>
      </c>
      <c r="R69" s="248">
        <v>2</v>
      </c>
      <c r="S69" s="224" t="s">
        <v>604</v>
      </c>
      <c r="T69" s="93"/>
      <c r="U69" s="93"/>
      <c r="V69" s="93"/>
      <c r="W69" s="93"/>
      <c r="X69" s="93"/>
      <c r="Y69" s="95"/>
      <c r="AB69" s="94"/>
    </row>
    <row r="70" spans="1:28" hidden="1" x14ac:dyDescent="0.2">
      <c r="A70" s="97" t="s">
        <v>198</v>
      </c>
      <c r="B70" s="98" t="s">
        <v>372</v>
      </c>
      <c r="C70" s="92">
        <v>8</v>
      </c>
      <c r="D70" s="320"/>
      <c r="E70" s="360">
        <v>66.03</v>
      </c>
      <c r="F70" s="321"/>
      <c r="G70" s="320"/>
      <c r="H70" s="320"/>
      <c r="I70" s="320"/>
      <c r="J70" s="198">
        <v>6</v>
      </c>
      <c r="K70" s="169" t="s">
        <v>529</v>
      </c>
      <c r="L70" s="219">
        <v>1</v>
      </c>
      <c r="M70" s="215" t="s">
        <v>592</v>
      </c>
      <c r="N70" s="149"/>
      <c r="O70" s="220">
        <v>1</v>
      </c>
      <c r="P70" s="215" t="s">
        <v>592</v>
      </c>
      <c r="Q70" s="218">
        <v>3940</v>
      </c>
      <c r="R70" s="248">
        <v>12</v>
      </c>
      <c r="S70" s="224" t="s">
        <v>604</v>
      </c>
      <c r="T70" s="93"/>
      <c r="U70" s="93"/>
      <c r="V70" s="93"/>
      <c r="W70" s="93"/>
      <c r="X70" s="93"/>
      <c r="Y70" s="95"/>
      <c r="AB70" s="94"/>
    </row>
    <row r="71" spans="1:28" s="104" customFormat="1" hidden="1" x14ac:dyDescent="0.2">
      <c r="A71" s="217" t="s">
        <v>199</v>
      </c>
      <c r="B71" s="98" t="s">
        <v>259</v>
      </c>
      <c r="C71" s="92">
        <v>9</v>
      </c>
      <c r="D71" s="320"/>
      <c r="E71" s="409"/>
      <c r="F71" s="367"/>
      <c r="G71" s="320"/>
      <c r="H71" s="350">
        <v>23.68</v>
      </c>
      <c r="I71" s="320"/>
      <c r="J71" s="198">
        <v>3</v>
      </c>
      <c r="K71" s="215" t="s">
        <v>264</v>
      </c>
      <c r="L71" s="219">
        <v>1</v>
      </c>
      <c r="M71" s="215" t="s">
        <v>592</v>
      </c>
      <c r="N71" s="215"/>
      <c r="O71" s="220">
        <v>1</v>
      </c>
      <c r="P71" s="215" t="s">
        <v>592</v>
      </c>
      <c r="Q71" s="218">
        <v>3970</v>
      </c>
      <c r="R71" s="248">
        <v>2</v>
      </c>
      <c r="S71" s="224" t="s">
        <v>604</v>
      </c>
      <c r="T71" s="102"/>
      <c r="U71" s="102"/>
      <c r="V71" s="102"/>
      <c r="W71" s="102"/>
      <c r="X71" s="102"/>
      <c r="Y71" s="103"/>
      <c r="AB71" s="94"/>
    </row>
    <row r="72" spans="1:28" s="104" customFormat="1" hidden="1" x14ac:dyDescent="0.2">
      <c r="A72" s="100" t="s">
        <v>200</v>
      </c>
      <c r="B72" s="106" t="s">
        <v>472</v>
      </c>
      <c r="C72" s="101"/>
      <c r="D72" s="327"/>
      <c r="E72" s="327"/>
      <c r="F72" s="361"/>
      <c r="G72" s="327"/>
      <c r="H72" s="327"/>
      <c r="I72" s="327"/>
      <c r="J72" s="177"/>
      <c r="K72" s="149"/>
      <c r="L72" s="150"/>
      <c r="M72" s="153"/>
      <c r="N72" s="153"/>
      <c r="O72" s="151"/>
      <c r="P72" s="153"/>
      <c r="Q72" s="152"/>
      <c r="R72" s="249"/>
      <c r="S72" s="244"/>
      <c r="T72" s="102"/>
      <c r="U72" s="102"/>
      <c r="V72" s="102"/>
      <c r="W72" s="102"/>
      <c r="X72" s="102"/>
      <c r="Y72" s="103"/>
      <c r="AB72" s="107"/>
    </row>
    <row r="73" spans="1:28" s="104" customFormat="1" hidden="1" x14ac:dyDescent="0.2">
      <c r="A73" s="100" t="s">
        <v>201</v>
      </c>
      <c r="B73" s="106" t="s">
        <v>472</v>
      </c>
      <c r="C73" s="101"/>
      <c r="D73" s="327"/>
      <c r="E73" s="327"/>
      <c r="F73" s="327"/>
      <c r="G73" s="327"/>
      <c r="H73" s="327"/>
      <c r="I73" s="327"/>
      <c r="J73" s="177"/>
      <c r="K73" s="149"/>
      <c r="L73" s="150"/>
      <c r="M73" s="153"/>
      <c r="N73" s="153"/>
      <c r="O73" s="151"/>
      <c r="P73" s="153"/>
      <c r="Q73" s="152"/>
      <c r="R73" s="249"/>
      <c r="S73" s="244"/>
      <c r="T73" s="102"/>
      <c r="U73" s="102"/>
      <c r="V73" s="102"/>
      <c r="W73" s="102"/>
      <c r="X73" s="102"/>
      <c r="Y73" s="103"/>
      <c r="AB73" s="107"/>
    </row>
    <row r="74" spans="1:28" s="104" customFormat="1" hidden="1" x14ac:dyDescent="0.2">
      <c r="A74" s="100" t="s">
        <v>202</v>
      </c>
      <c r="B74" s="106" t="s">
        <v>472</v>
      </c>
      <c r="C74" s="101"/>
      <c r="D74" s="327"/>
      <c r="E74" s="327"/>
      <c r="F74" s="327"/>
      <c r="G74" s="327"/>
      <c r="H74" s="327"/>
      <c r="I74" s="327"/>
      <c r="J74" s="177"/>
      <c r="K74" s="149"/>
      <c r="L74" s="150"/>
      <c r="M74" s="153"/>
      <c r="N74" s="149"/>
      <c r="O74" s="151"/>
      <c r="P74" s="153"/>
      <c r="Q74" s="152"/>
      <c r="R74" s="249"/>
      <c r="S74" s="244"/>
      <c r="T74" s="102"/>
      <c r="U74" s="102"/>
      <c r="V74" s="102"/>
      <c r="W74" s="102"/>
      <c r="X74" s="102"/>
      <c r="Y74" s="103"/>
      <c r="AB74" s="107"/>
    </row>
    <row r="75" spans="1:28" hidden="1" x14ac:dyDescent="0.2">
      <c r="A75" s="97" t="s">
        <v>203</v>
      </c>
      <c r="B75" s="98" t="s">
        <v>259</v>
      </c>
      <c r="C75" s="92">
        <v>9</v>
      </c>
      <c r="D75" s="320"/>
      <c r="E75" s="320"/>
      <c r="F75" s="320"/>
      <c r="G75" s="320"/>
      <c r="H75" s="350">
        <v>19.14</v>
      </c>
      <c r="I75" s="320"/>
      <c r="J75" s="198">
        <v>3</v>
      </c>
      <c r="K75" s="215" t="s">
        <v>264</v>
      </c>
      <c r="L75" s="219">
        <v>1</v>
      </c>
      <c r="M75" s="215" t="s">
        <v>592</v>
      </c>
      <c r="N75" s="215"/>
      <c r="O75" s="220">
        <v>1</v>
      </c>
      <c r="P75" s="215" t="s">
        <v>592</v>
      </c>
      <c r="Q75" s="218">
        <v>3920</v>
      </c>
      <c r="R75" s="248">
        <v>2</v>
      </c>
      <c r="S75" s="224" t="s">
        <v>604</v>
      </c>
      <c r="T75" s="93"/>
      <c r="U75" s="93"/>
      <c r="V75" s="93"/>
      <c r="W75" s="93"/>
      <c r="X75" s="93"/>
      <c r="Y75" s="95"/>
      <c r="AB75" s="99"/>
    </row>
    <row r="76" spans="1:28" hidden="1" x14ac:dyDescent="0.2">
      <c r="A76" s="97" t="s">
        <v>204</v>
      </c>
      <c r="B76" s="98" t="s">
        <v>259</v>
      </c>
      <c r="C76" s="92">
        <v>9</v>
      </c>
      <c r="D76" s="320"/>
      <c r="E76" s="320"/>
      <c r="F76" s="320"/>
      <c r="G76" s="320"/>
      <c r="H76" s="350">
        <v>17.14</v>
      </c>
      <c r="I76" s="320"/>
      <c r="J76" s="198">
        <v>3</v>
      </c>
      <c r="K76" s="215" t="s">
        <v>264</v>
      </c>
      <c r="L76" s="219">
        <v>1</v>
      </c>
      <c r="M76" s="215" t="s">
        <v>592</v>
      </c>
      <c r="N76" s="215"/>
      <c r="O76" s="220">
        <v>1</v>
      </c>
      <c r="P76" s="215" t="s">
        <v>592</v>
      </c>
      <c r="Q76" s="218">
        <v>3970</v>
      </c>
      <c r="R76" s="248">
        <v>2</v>
      </c>
      <c r="S76" s="224" t="s">
        <v>604</v>
      </c>
      <c r="T76" s="93"/>
      <c r="U76" s="93"/>
      <c r="V76" s="93"/>
      <c r="W76" s="93"/>
      <c r="X76" s="93"/>
      <c r="Y76" s="95"/>
      <c r="AB76" s="99"/>
    </row>
    <row r="77" spans="1:28" hidden="1" x14ac:dyDescent="0.2">
      <c r="A77" s="97" t="s">
        <v>205</v>
      </c>
      <c r="B77" s="98" t="s">
        <v>259</v>
      </c>
      <c r="C77" s="92">
        <v>9</v>
      </c>
      <c r="D77" s="320"/>
      <c r="E77" s="320"/>
      <c r="F77" s="320"/>
      <c r="G77" s="320"/>
      <c r="H77" s="350">
        <v>17.18</v>
      </c>
      <c r="I77" s="320"/>
      <c r="J77" s="198">
        <v>3</v>
      </c>
      <c r="K77" s="215" t="s">
        <v>264</v>
      </c>
      <c r="L77" s="219">
        <v>1</v>
      </c>
      <c r="M77" s="215" t="s">
        <v>592</v>
      </c>
      <c r="N77" s="215"/>
      <c r="O77" s="220">
        <v>1</v>
      </c>
      <c r="P77" s="215" t="s">
        <v>592</v>
      </c>
      <c r="Q77" s="218">
        <v>3970</v>
      </c>
      <c r="R77" s="248">
        <v>2</v>
      </c>
      <c r="S77" s="224" t="s">
        <v>604</v>
      </c>
      <c r="T77" s="93"/>
      <c r="U77" s="93"/>
      <c r="V77" s="93"/>
      <c r="W77" s="93"/>
      <c r="X77" s="93"/>
      <c r="Y77" s="95"/>
      <c r="AB77" s="94"/>
    </row>
    <row r="78" spans="1:28" hidden="1" x14ac:dyDescent="0.2">
      <c r="A78" s="97" t="s">
        <v>206</v>
      </c>
      <c r="B78" s="98" t="s">
        <v>259</v>
      </c>
      <c r="C78" s="92">
        <v>9</v>
      </c>
      <c r="D78" s="320"/>
      <c r="E78" s="320"/>
      <c r="F78" s="320"/>
      <c r="G78" s="320"/>
      <c r="H78" s="350">
        <v>17.149999999999999</v>
      </c>
      <c r="I78" s="320"/>
      <c r="J78" s="198">
        <v>3</v>
      </c>
      <c r="K78" s="215" t="s">
        <v>264</v>
      </c>
      <c r="L78" s="219">
        <v>1</v>
      </c>
      <c r="M78" s="215" t="s">
        <v>592</v>
      </c>
      <c r="N78" s="215"/>
      <c r="O78" s="220">
        <v>1</v>
      </c>
      <c r="P78" s="215" t="s">
        <v>592</v>
      </c>
      <c r="Q78" s="218">
        <v>3980</v>
      </c>
      <c r="R78" s="248">
        <v>1</v>
      </c>
      <c r="S78" s="224" t="s">
        <v>604</v>
      </c>
      <c r="T78" s="93"/>
      <c r="U78" s="93"/>
      <c r="V78" s="93"/>
      <c r="W78" s="93"/>
      <c r="X78" s="93"/>
      <c r="Y78" s="95"/>
      <c r="AB78" s="94"/>
    </row>
    <row r="79" spans="1:28" ht="22.5" hidden="1" x14ac:dyDescent="0.2">
      <c r="A79" s="97" t="s">
        <v>207</v>
      </c>
      <c r="B79" s="98" t="s">
        <v>259</v>
      </c>
      <c r="C79" s="92">
        <v>9</v>
      </c>
      <c r="D79" s="320"/>
      <c r="E79" s="320"/>
      <c r="F79" s="320"/>
      <c r="G79" s="320"/>
      <c r="H79" s="350">
        <v>16.87</v>
      </c>
      <c r="I79" s="320"/>
      <c r="J79" s="198">
        <v>3</v>
      </c>
      <c r="K79" s="215" t="s">
        <v>264</v>
      </c>
      <c r="L79" s="219">
        <v>1</v>
      </c>
      <c r="M79" s="215" t="s">
        <v>592</v>
      </c>
      <c r="N79" s="215"/>
      <c r="O79" s="220">
        <v>1</v>
      </c>
      <c r="P79" s="215" t="s">
        <v>592</v>
      </c>
      <c r="Q79" s="218">
        <v>3960</v>
      </c>
      <c r="R79" s="248">
        <v>1</v>
      </c>
      <c r="S79" s="224" t="s">
        <v>604</v>
      </c>
      <c r="T79" s="93"/>
      <c r="U79" s="93"/>
      <c r="V79" s="93"/>
      <c r="W79" s="93"/>
      <c r="X79" s="93"/>
      <c r="Y79" s="95"/>
      <c r="AB79" s="105" t="s">
        <v>329</v>
      </c>
    </row>
    <row r="80" spans="1:28" ht="22.5" hidden="1" x14ac:dyDescent="0.2">
      <c r="A80" s="97" t="s">
        <v>208</v>
      </c>
      <c r="B80" s="16" t="s">
        <v>538</v>
      </c>
      <c r="C80" s="92">
        <v>9</v>
      </c>
      <c r="D80" s="320"/>
      <c r="E80" s="320"/>
      <c r="F80" s="320"/>
      <c r="G80" s="320"/>
      <c r="H80" s="350">
        <v>47.39</v>
      </c>
      <c r="I80" s="320"/>
      <c r="J80" s="198">
        <v>6</v>
      </c>
      <c r="K80" s="169" t="s">
        <v>529</v>
      </c>
      <c r="L80" s="219">
        <v>1</v>
      </c>
      <c r="M80" s="215" t="s">
        <v>592</v>
      </c>
      <c r="N80" s="149"/>
      <c r="O80" s="221">
        <v>13</v>
      </c>
      <c r="P80" s="214" t="s">
        <v>673</v>
      </c>
      <c r="Q80" s="218" t="s">
        <v>687</v>
      </c>
      <c r="R80" s="248">
        <f t="shared" ref="R80" si="0">20+1</f>
        <v>21</v>
      </c>
      <c r="S80" s="224" t="s">
        <v>604</v>
      </c>
      <c r="T80" s="93"/>
      <c r="U80" s="93"/>
      <c r="V80" s="93"/>
      <c r="W80" s="93"/>
      <c r="X80" s="93"/>
      <c r="Y80" s="95"/>
      <c r="AB80" s="94"/>
    </row>
    <row r="81" spans="1:28" ht="22.5" hidden="1" x14ac:dyDescent="0.2">
      <c r="A81" s="97" t="s">
        <v>209</v>
      </c>
      <c r="B81" s="98" t="s">
        <v>367</v>
      </c>
      <c r="C81" s="92">
        <v>9</v>
      </c>
      <c r="D81" s="320"/>
      <c r="E81" s="320"/>
      <c r="F81" s="320"/>
      <c r="G81" s="320"/>
      <c r="H81" s="350">
        <v>7.85</v>
      </c>
      <c r="I81" s="320"/>
      <c r="J81" s="198">
        <v>6</v>
      </c>
      <c r="K81" s="169" t="s">
        <v>529</v>
      </c>
      <c r="L81" s="219">
        <v>1</v>
      </c>
      <c r="M81" s="215" t="s">
        <v>592</v>
      </c>
      <c r="N81" s="149"/>
      <c r="O81" s="220">
        <v>1</v>
      </c>
      <c r="P81" s="215" t="s">
        <v>592</v>
      </c>
      <c r="Q81" s="218">
        <v>3930</v>
      </c>
      <c r="R81" s="234" t="s">
        <v>334</v>
      </c>
      <c r="S81" s="240"/>
      <c r="T81" s="93"/>
      <c r="U81" s="93"/>
      <c r="V81" s="93"/>
      <c r="W81" s="93"/>
      <c r="X81" s="93"/>
      <c r="Y81" s="95"/>
      <c r="AB81" s="105" t="s">
        <v>335</v>
      </c>
    </row>
    <row r="82" spans="1:28" hidden="1" x14ac:dyDescent="0.2">
      <c r="A82" s="97" t="s">
        <v>221</v>
      </c>
      <c r="B82" s="98" t="s">
        <v>270</v>
      </c>
      <c r="C82" s="92">
        <v>9</v>
      </c>
      <c r="D82" s="320"/>
      <c r="E82" s="320"/>
      <c r="F82" s="320"/>
      <c r="G82" s="320"/>
      <c r="H82" s="350">
        <v>8.09</v>
      </c>
      <c r="I82" s="320"/>
      <c r="J82" s="198">
        <v>6</v>
      </c>
      <c r="K82" s="169" t="s">
        <v>529</v>
      </c>
      <c r="L82" s="219">
        <v>1</v>
      </c>
      <c r="M82" s="215" t="s">
        <v>592</v>
      </c>
      <c r="N82" s="153"/>
      <c r="O82" s="220">
        <v>1</v>
      </c>
      <c r="P82" s="215" t="s">
        <v>592</v>
      </c>
      <c r="Q82" s="218">
        <v>3930</v>
      </c>
      <c r="R82" s="234">
        <v>3</v>
      </c>
      <c r="S82" s="224" t="s">
        <v>604</v>
      </c>
      <c r="T82" s="93"/>
      <c r="U82" s="93"/>
      <c r="V82" s="93"/>
      <c r="W82" s="93"/>
      <c r="X82" s="93"/>
      <c r="Y82" s="95"/>
      <c r="AB82" s="94"/>
    </row>
    <row r="83" spans="1:28" ht="22.5" hidden="1" x14ac:dyDescent="0.2">
      <c r="A83" s="97" t="s">
        <v>210</v>
      </c>
      <c r="B83" s="16" t="s">
        <v>538</v>
      </c>
      <c r="C83" s="92">
        <v>9</v>
      </c>
      <c r="D83" s="320"/>
      <c r="E83" s="320"/>
      <c r="F83" s="320"/>
      <c r="G83" s="335"/>
      <c r="H83" s="350">
        <v>40.229999999999997</v>
      </c>
      <c r="I83" s="320"/>
      <c r="J83" s="198">
        <v>6</v>
      </c>
      <c r="K83" s="169" t="s">
        <v>529</v>
      </c>
      <c r="L83" s="219">
        <v>1</v>
      </c>
      <c r="M83" s="215" t="s">
        <v>592</v>
      </c>
      <c r="N83" s="149"/>
      <c r="O83" s="221">
        <v>13</v>
      </c>
      <c r="P83" s="214" t="s">
        <v>673</v>
      </c>
      <c r="Q83" s="218" t="s">
        <v>687</v>
      </c>
      <c r="R83" s="248">
        <v>30</v>
      </c>
      <c r="S83" s="224" t="s">
        <v>604</v>
      </c>
      <c r="T83" s="93"/>
      <c r="U83" s="93"/>
      <c r="V83" s="93"/>
      <c r="W83" s="93"/>
      <c r="X83" s="93"/>
      <c r="Y83" s="95"/>
      <c r="AB83" s="99"/>
    </row>
    <row r="84" spans="1:28" ht="22.5" hidden="1" x14ac:dyDescent="0.2">
      <c r="A84" s="97" t="s">
        <v>211</v>
      </c>
      <c r="B84" s="16" t="s">
        <v>796</v>
      </c>
      <c r="C84" s="92">
        <v>1</v>
      </c>
      <c r="D84" s="320"/>
      <c r="E84" s="320"/>
      <c r="F84" s="320"/>
      <c r="G84" s="320"/>
      <c r="H84" s="350">
        <v>10.45</v>
      </c>
      <c r="I84" s="320"/>
      <c r="J84" s="198">
        <v>6</v>
      </c>
      <c r="K84" s="169" t="s">
        <v>529</v>
      </c>
      <c r="L84" s="219">
        <v>1</v>
      </c>
      <c r="M84" s="215" t="s">
        <v>592</v>
      </c>
      <c r="N84" s="153"/>
      <c r="O84" s="220">
        <v>1</v>
      </c>
      <c r="P84" s="215" t="s">
        <v>592</v>
      </c>
      <c r="Q84" s="218">
        <v>3540</v>
      </c>
      <c r="R84" s="234" t="s">
        <v>334</v>
      </c>
      <c r="S84" s="240"/>
      <c r="T84" s="93"/>
      <c r="U84" s="93"/>
      <c r="V84" s="93"/>
      <c r="W84" s="93"/>
      <c r="X84" s="93"/>
      <c r="Y84" s="95"/>
      <c r="AB84" s="105" t="s">
        <v>335</v>
      </c>
    </row>
    <row r="85" spans="1:28" ht="22.5" hidden="1" x14ac:dyDescent="0.2">
      <c r="A85" s="97" t="s">
        <v>212</v>
      </c>
      <c r="B85" s="98" t="s">
        <v>269</v>
      </c>
      <c r="C85" s="92">
        <v>1</v>
      </c>
      <c r="D85" s="320"/>
      <c r="E85" s="320"/>
      <c r="F85" s="320"/>
      <c r="G85" s="320"/>
      <c r="H85" s="320"/>
      <c r="I85" s="338">
        <v>19.43</v>
      </c>
      <c r="J85" s="198">
        <v>8</v>
      </c>
      <c r="K85" s="169" t="s">
        <v>816</v>
      </c>
      <c r="L85" s="170">
        <v>5</v>
      </c>
      <c r="M85" s="169" t="s">
        <v>591</v>
      </c>
      <c r="N85" s="169"/>
      <c r="O85" s="221">
        <v>6</v>
      </c>
      <c r="P85" s="169" t="s">
        <v>593</v>
      </c>
      <c r="Q85" s="218" t="s">
        <v>334</v>
      </c>
      <c r="R85" s="234" t="s">
        <v>334</v>
      </c>
      <c r="S85" s="242"/>
      <c r="T85" s="93"/>
      <c r="U85" s="93"/>
      <c r="V85" s="93"/>
      <c r="W85" s="93"/>
      <c r="X85" s="93"/>
      <c r="Y85" s="95"/>
      <c r="AB85" s="99"/>
    </row>
    <row r="86" spans="1:28" ht="22.5" hidden="1" x14ac:dyDescent="0.2">
      <c r="A86" s="97" t="s">
        <v>213</v>
      </c>
      <c r="B86" s="16" t="s">
        <v>484</v>
      </c>
      <c r="C86" s="92">
        <v>1</v>
      </c>
      <c r="D86" s="320"/>
      <c r="E86" s="320"/>
      <c r="F86" s="320"/>
      <c r="G86" s="320"/>
      <c r="H86" s="320"/>
      <c r="I86" s="338">
        <v>3.39</v>
      </c>
      <c r="J86" s="198">
        <v>7</v>
      </c>
      <c r="K86" s="169" t="s">
        <v>330</v>
      </c>
      <c r="L86" s="170">
        <v>4</v>
      </c>
      <c r="M86" s="214" t="s">
        <v>817</v>
      </c>
      <c r="N86" s="214" t="s">
        <v>818</v>
      </c>
      <c r="O86" s="221">
        <v>2</v>
      </c>
      <c r="P86" s="214" t="s">
        <v>473</v>
      </c>
      <c r="Q86" s="218" t="s">
        <v>624</v>
      </c>
      <c r="R86" s="234" t="s">
        <v>334</v>
      </c>
      <c r="S86" s="224" t="s">
        <v>621</v>
      </c>
      <c r="T86" s="93"/>
      <c r="U86" s="93"/>
      <c r="V86" s="93"/>
      <c r="W86" s="93"/>
      <c r="X86" s="93"/>
      <c r="Y86" s="95"/>
      <c r="AB86" s="94"/>
    </row>
    <row r="87" spans="1:28" ht="22.5" hidden="1" x14ac:dyDescent="0.2">
      <c r="A87" s="97" t="s">
        <v>222</v>
      </c>
      <c r="B87" s="120" t="s">
        <v>266</v>
      </c>
      <c r="C87" s="92">
        <v>1</v>
      </c>
      <c r="D87" s="320"/>
      <c r="E87" s="320"/>
      <c r="F87" s="320"/>
      <c r="G87" s="320"/>
      <c r="H87" s="320"/>
      <c r="I87" s="338">
        <v>2.44</v>
      </c>
      <c r="J87" s="198">
        <v>7</v>
      </c>
      <c r="K87" s="169" t="s">
        <v>330</v>
      </c>
      <c r="L87" s="170">
        <v>4</v>
      </c>
      <c r="M87" s="214" t="s">
        <v>817</v>
      </c>
      <c r="N87" s="214" t="s">
        <v>818</v>
      </c>
      <c r="O87" s="221">
        <v>2</v>
      </c>
      <c r="P87" s="214" t="s">
        <v>473</v>
      </c>
      <c r="Q87" s="218" t="s">
        <v>624</v>
      </c>
      <c r="R87" s="234" t="s">
        <v>334</v>
      </c>
      <c r="S87" s="224" t="s">
        <v>621</v>
      </c>
      <c r="T87" s="93"/>
      <c r="U87" s="93"/>
      <c r="V87" s="93"/>
      <c r="W87" s="93"/>
      <c r="X87" s="93"/>
      <c r="Y87" s="95"/>
      <c r="AB87" s="94"/>
    </row>
    <row r="88" spans="1:28" ht="22.5" hidden="1" x14ac:dyDescent="0.2">
      <c r="A88" s="97" t="s">
        <v>487</v>
      </c>
      <c r="B88" s="120" t="s">
        <v>266</v>
      </c>
      <c r="C88" s="92">
        <v>1</v>
      </c>
      <c r="D88" s="320"/>
      <c r="E88" s="320"/>
      <c r="F88" s="320"/>
      <c r="G88" s="320"/>
      <c r="H88" s="320"/>
      <c r="I88" s="338">
        <v>1.49</v>
      </c>
      <c r="J88" s="198">
        <v>7</v>
      </c>
      <c r="K88" s="169" t="s">
        <v>330</v>
      </c>
      <c r="L88" s="170">
        <v>4</v>
      </c>
      <c r="M88" s="214" t="s">
        <v>817</v>
      </c>
      <c r="N88" s="214" t="s">
        <v>818</v>
      </c>
      <c r="O88" s="221">
        <v>2</v>
      </c>
      <c r="P88" s="214" t="s">
        <v>473</v>
      </c>
      <c r="Q88" s="218" t="s">
        <v>624</v>
      </c>
      <c r="R88" s="234" t="s">
        <v>334</v>
      </c>
      <c r="S88" s="224" t="s">
        <v>621</v>
      </c>
      <c r="T88" s="93"/>
      <c r="U88" s="93"/>
      <c r="V88" s="93"/>
      <c r="W88" s="93"/>
      <c r="X88" s="93"/>
      <c r="Y88" s="95"/>
      <c r="AB88" s="94"/>
    </row>
    <row r="89" spans="1:28" ht="22.5" hidden="1" x14ac:dyDescent="0.2">
      <c r="A89" s="217" t="s">
        <v>524</v>
      </c>
      <c r="B89" s="120" t="s">
        <v>266</v>
      </c>
      <c r="C89" s="92">
        <v>1</v>
      </c>
      <c r="D89" s="320"/>
      <c r="E89" s="320"/>
      <c r="F89" s="320"/>
      <c r="G89" s="320"/>
      <c r="H89" s="320"/>
      <c r="I89" s="338">
        <v>1.49</v>
      </c>
      <c r="J89" s="198">
        <v>7</v>
      </c>
      <c r="K89" s="169" t="s">
        <v>330</v>
      </c>
      <c r="L89" s="170">
        <v>4</v>
      </c>
      <c r="M89" s="214" t="s">
        <v>817</v>
      </c>
      <c r="N89" s="214" t="s">
        <v>818</v>
      </c>
      <c r="O89" s="221">
        <v>2</v>
      </c>
      <c r="P89" s="214" t="s">
        <v>473</v>
      </c>
      <c r="Q89" s="218" t="s">
        <v>624</v>
      </c>
      <c r="R89" s="234" t="s">
        <v>334</v>
      </c>
      <c r="S89" s="224" t="s">
        <v>621</v>
      </c>
      <c r="T89" s="93"/>
      <c r="U89" s="93"/>
      <c r="V89" s="93"/>
      <c r="W89" s="93"/>
      <c r="X89" s="93"/>
      <c r="Y89" s="95"/>
      <c r="AB89" s="94"/>
    </row>
    <row r="90" spans="1:28" s="133" customFormat="1" hidden="1" x14ac:dyDescent="0.2">
      <c r="A90" s="65" t="s">
        <v>214</v>
      </c>
      <c r="B90" s="66" t="s">
        <v>472</v>
      </c>
      <c r="C90" s="67"/>
      <c r="D90" s="327"/>
      <c r="E90" s="327"/>
      <c r="F90" s="327"/>
      <c r="G90" s="327"/>
      <c r="H90" s="327"/>
      <c r="I90" s="327"/>
      <c r="J90" s="177"/>
      <c r="K90" s="149"/>
      <c r="L90" s="150"/>
      <c r="M90" s="153"/>
      <c r="N90" s="153"/>
      <c r="O90" s="151"/>
      <c r="P90" s="153"/>
      <c r="Q90" s="152"/>
      <c r="R90" s="236"/>
      <c r="S90" s="226"/>
      <c r="T90" s="68"/>
      <c r="U90" s="68"/>
      <c r="V90" s="68"/>
      <c r="W90" s="68"/>
      <c r="X90" s="68"/>
      <c r="Y90" s="69"/>
      <c r="AB90" s="71"/>
    </row>
    <row r="91" spans="1:28" s="133" customFormat="1" hidden="1" x14ac:dyDescent="0.2">
      <c r="A91" s="65" t="s">
        <v>486</v>
      </c>
      <c r="B91" s="66" t="s">
        <v>472</v>
      </c>
      <c r="C91" s="140"/>
      <c r="D91" s="327"/>
      <c r="E91" s="359"/>
      <c r="F91" s="327"/>
      <c r="G91" s="327"/>
      <c r="H91" s="327"/>
      <c r="I91" s="327"/>
      <c r="J91" s="177"/>
      <c r="K91" s="149"/>
      <c r="L91" s="150"/>
      <c r="M91" s="153"/>
      <c r="N91" s="153"/>
      <c r="O91" s="151"/>
      <c r="P91" s="153"/>
      <c r="Q91" s="155"/>
      <c r="R91" s="250"/>
      <c r="S91" s="245"/>
      <c r="T91" s="138"/>
      <c r="U91" s="138"/>
      <c r="V91" s="138"/>
      <c r="W91" s="138"/>
      <c r="X91" s="138"/>
      <c r="Y91" s="139"/>
      <c r="AB91" s="137"/>
    </row>
    <row r="92" spans="1:28" s="133" customFormat="1" ht="22.5" hidden="1" x14ac:dyDescent="0.2">
      <c r="A92" s="23" t="s">
        <v>788</v>
      </c>
      <c r="B92" s="24" t="s">
        <v>790</v>
      </c>
      <c r="C92" s="140"/>
      <c r="D92" s="358"/>
      <c r="E92" s="360">
        <v>66.38</v>
      </c>
      <c r="F92" s="321"/>
      <c r="G92" s="321"/>
      <c r="H92" s="321"/>
      <c r="I92" s="321"/>
      <c r="J92" s="351">
        <v>1</v>
      </c>
      <c r="K92" s="169" t="s">
        <v>814</v>
      </c>
      <c r="L92" s="219">
        <v>5</v>
      </c>
      <c r="M92" s="215" t="s">
        <v>591</v>
      </c>
      <c r="N92" s="282"/>
      <c r="O92" s="352">
        <v>6</v>
      </c>
      <c r="P92" s="290" t="s">
        <v>593</v>
      </c>
      <c r="Q92" s="284" t="s">
        <v>582</v>
      </c>
      <c r="R92" s="257" t="s">
        <v>334</v>
      </c>
      <c r="S92" s="353"/>
      <c r="T92" s="138"/>
      <c r="U92" s="138"/>
      <c r="V92" s="138"/>
      <c r="W92" s="138"/>
      <c r="X92" s="138"/>
      <c r="Y92" s="139"/>
      <c r="AB92" s="137"/>
    </row>
    <row r="93" spans="1:28" s="133" customFormat="1" ht="22.5" hidden="1" x14ac:dyDescent="0.2">
      <c r="A93" s="23" t="s">
        <v>789</v>
      </c>
      <c r="B93" s="24" t="s">
        <v>791</v>
      </c>
      <c r="C93" s="140"/>
      <c r="D93" s="331"/>
      <c r="E93" s="322"/>
      <c r="F93" s="331"/>
      <c r="G93" s="331"/>
      <c r="H93" s="357">
        <v>48.25</v>
      </c>
      <c r="I93" s="331"/>
      <c r="J93" s="199">
        <v>1</v>
      </c>
      <c r="K93" s="180" t="s">
        <v>814</v>
      </c>
      <c r="L93" s="219">
        <v>5</v>
      </c>
      <c r="M93" s="215" t="s">
        <v>591</v>
      </c>
      <c r="N93" s="154"/>
      <c r="O93" s="200">
        <v>6</v>
      </c>
      <c r="P93" s="180" t="s">
        <v>593</v>
      </c>
      <c r="Q93" s="25" t="s">
        <v>582</v>
      </c>
      <c r="R93" s="197" t="s">
        <v>334</v>
      </c>
      <c r="S93" s="255"/>
      <c r="T93" s="192"/>
      <c r="U93" s="192"/>
      <c r="V93" s="192"/>
      <c r="W93" s="192"/>
      <c r="X93" s="192"/>
      <c r="Y93" s="196"/>
      <c r="AB93" s="137"/>
    </row>
    <row r="94" spans="1:28" s="17" customFormat="1" ht="20.100000000000001" hidden="1" customHeight="1" x14ac:dyDescent="0.2">
      <c r="A94" s="422" t="s">
        <v>779</v>
      </c>
      <c r="B94" s="422"/>
      <c r="C94" s="422"/>
      <c r="D94" s="379">
        <f t="shared" ref="D94:I94" si="1">SUM(D3:D93)</f>
        <v>258.14999999999998</v>
      </c>
      <c r="E94" s="379">
        <f t="shared" si="1"/>
        <v>289.27999999999997</v>
      </c>
      <c r="F94" s="379">
        <f>SUM(F3:F93)</f>
        <v>537.63999999999987</v>
      </c>
      <c r="G94" s="379">
        <f t="shared" si="1"/>
        <v>263.64999999999998</v>
      </c>
      <c r="H94" s="379">
        <f t="shared" si="1"/>
        <v>273.41999999999996</v>
      </c>
      <c r="I94" s="379">
        <f t="shared" si="1"/>
        <v>284.86</v>
      </c>
      <c r="J94" s="356"/>
      <c r="K94" s="355"/>
      <c r="L94" s="18"/>
      <c r="M94" s="18"/>
      <c r="N94" s="18"/>
      <c r="O94" s="27"/>
      <c r="P94" s="27"/>
      <c r="Q94" s="27"/>
      <c r="R94" s="27"/>
      <c r="S94" s="28"/>
      <c r="T94" s="28"/>
      <c r="U94" s="27"/>
      <c r="V94" s="18"/>
      <c r="W94" s="18"/>
      <c r="X94" s="18"/>
      <c r="Y94" s="18"/>
      <c r="Z94" s="18"/>
      <c r="AA94" s="18"/>
    </row>
    <row r="95" spans="1:28" s="17" customFormat="1" ht="20.100000000000001" hidden="1" customHeight="1" x14ac:dyDescent="0.2">
      <c r="A95" s="422" t="s">
        <v>787</v>
      </c>
      <c r="B95" s="422"/>
      <c r="C95" s="422"/>
      <c r="D95" s="423">
        <f t="shared" ref="D95" si="2">SUM(D94+E94+F94+G94+H94+I94)</f>
        <v>1907</v>
      </c>
      <c r="E95" s="423"/>
      <c r="F95" s="423"/>
      <c r="G95" s="423"/>
      <c r="H95" s="423"/>
      <c r="I95" s="423"/>
      <c r="J95" s="354"/>
      <c r="K95" s="323"/>
      <c r="L95" s="18"/>
      <c r="M95" s="18"/>
      <c r="N95" s="18"/>
      <c r="O95" s="27"/>
      <c r="P95" s="27"/>
      <c r="Q95" s="27"/>
      <c r="R95" s="27"/>
      <c r="S95" s="28"/>
      <c r="T95" s="28"/>
      <c r="U95" s="27"/>
      <c r="V95" s="18"/>
      <c r="W95" s="18"/>
      <c r="X95" s="18"/>
      <c r="Y95" s="18"/>
      <c r="Z95" s="18"/>
      <c r="AA95" s="18"/>
    </row>
  </sheetData>
  <sheetProtection password="C8D6" sheet="1" objects="1" scenarios="1" formatCells="0" formatColumns="0" formatRows="0" sort="0" autoFilter="0"/>
  <autoFilter ref="A2:Y95">
    <filterColumn colId="3">
      <colorFilter dxfId="1"/>
    </filterColumn>
    <filterColumn colId="10">
      <filters>
        <filter val="ZÁTĚŽ.LINOLEUM"/>
      </filters>
    </filterColumn>
  </autoFilter>
  <mergeCells count="3">
    <mergeCell ref="A94:C94"/>
    <mergeCell ref="A95:C95"/>
    <mergeCell ref="D95:I95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82" fitToHeight="3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67"/>
  <sheetViews>
    <sheetView zoomScaleNormal="100" zoomScaleSheetLayoutView="75" workbookViewId="0">
      <selection activeCell="I22" sqref="I22"/>
    </sheetView>
  </sheetViews>
  <sheetFormatPr defaultColWidth="9.33203125" defaultRowHeight="11.25" x14ac:dyDescent="0.2"/>
  <cols>
    <col min="1" max="1" width="6.83203125" style="55" customWidth="1"/>
    <col min="2" max="2" width="29.5" style="55" customWidth="1"/>
    <col min="3" max="3" width="6.33203125" style="55" hidden="1" customWidth="1"/>
    <col min="4" max="6" width="8.83203125" style="57" customWidth="1"/>
    <col min="7" max="7" width="8.83203125" style="372" customWidth="1"/>
    <col min="8" max="8" width="6.33203125" style="55" customWidth="1"/>
    <col min="9" max="9" width="18.33203125" style="55" customWidth="1"/>
    <col min="10" max="10" width="7.5" style="55" customWidth="1"/>
    <col min="11" max="11" width="18.33203125" style="55" customWidth="1"/>
    <col min="12" max="12" width="15" style="55" customWidth="1"/>
    <col min="13" max="13" width="6.33203125" style="55" customWidth="1"/>
    <col min="14" max="14" width="13.33203125" style="55" customWidth="1"/>
    <col min="15" max="15" width="8.83203125" style="55" customWidth="1"/>
    <col min="16" max="16" width="8.83203125" style="55" hidden="1" customWidth="1"/>
    <col min="17" max="17" width="18.83203125" style="55" hidden="1" customWidth="1"/>
    <col min="18" max="22" width="10.83203125" style="55" hidden="1" customWidth="1"/>
    <col min="23" max="23" width="18.83203125" style="55" hidden="1" customWidth="1"/>
    <col min="24" max="25" width="9.33203125" style="55"/>
    <col min="26" max="26" width="18.83203125" style="55" hidden="1" customWidth="1"/>
    <col min="27" max="16384" width="9.33203125" style="55"/>
  </cols>
  <sheetData>
    <row r="1" spans="1:26" ht="12" x14ac:dyDescent="0.2">
      <c r="A1" s="4" t="s">
        <v>701</v>
      </c>
      <c r="B1" s="52"/>
      <c r="C1" s="52"/>
      <c r="D1" s="53"/>
      <c r="E1" s="53"/>
      <c r="F1" s="53"/>
      <c r="G1" s="371"/>
      <c r="H1" s="52"/>
      <c r="I1" s="52"/>
      <c r="J1" s="52"/>
      <c r="K1" s="52"/>
      <c r="L1" s="52"/>
      <c r="M1" s="52"/>
      <c r="N1" s="52"/>
      <c r="O1" s="53"/>
      <c r="P1" s="53"/>
      <c r="Q1" s="52"/>
      <c r="R1" s="52"/>
      <c r="S1" s="52"/>
      <c r="T1" s="52"/>
      <c r="U1" s="52"/>
      <c r="V1" s="52"/>
      <c r="W1" s="54"/>
      <c r="Z1" s="52"/>
    </row>
    <row r="2" spans="1:26" s="57" customFormat="1" ht="22.5" customHeight="1" x14ac:dyDescent="0.2">
      <c r="A2" s="87" t="s">
        <v>68</v>
      </c>
      <c r="B2" s="87" t="s">
        <v>258</v>
      </c>
      <c r="C2" s="87" t="s">
        <v>469</v>
      </c>
      <c r="D2" s="318" t="s">
        <v>775</v>
      </c>
      <c r="E2" s="317" t="s">
        <v>797</v>
      </c>
      <c r="F2" s="316" t="s">
        <v>764</v>
      </c>
      <c r="G2" s="373" t="s">
        <v>805</v>
      </c>
      <c r="H2" s="87" t="s">
        <v>271</v>
      </c>
      <c r="I2" s="87" t="s">
        <v>69</v>
      </c>
      <c r="J2" s="87" t="s">
        <v>271</v>
      </c>
      <c r="K2" s="87" t="s">
        <v>70</v>
      </c>
      <c r="L2" s="87" t="s">
        <v>327</v>
      </c>
      <c r="M2" s="87" t="s">
        <v>271</v>
      </c>
      <c r="N2" s="87" t="s">
        <v>71</v>
      </c>
      <c r="O2" s="87" t="s">
        <v>336</v>
      </c>
      <c r="P2" s="56" t="s">
        <v>347</v>
      </c>
      <c r="Q2" s="168" t="s">
        <v>605</v>
      </c>
      <c r="R2" s="88" t="s">
        <v>325</v>
      </c>
      <c r="S2" s="88" t="s">
        <v>326</v>
      </c>
      <c r="T2" s="88" t="s">
        <v>82</v>
      </c>
      <c r="U2" s="88" t="s">
        <v>75</v>
      </c>
      <c r="V2" s="88" t="s">
        <v>475</v>
      </c>
      <c r="W2" s="87" t="s">
        <v>72</v>
      </c>
      <c r="Z2" s="88" t="s">
        <v>81</v>
      </c>
    </row>
    <row r="3" spans="1:26" s="57" customFormat="1" ht="22.5" hidden="1" x14ac:dyDescent="0.2">
      <c r="A3" s="228" t="s">
        <v>541</v>
      </c>
      <c r="B3" s="21" t="s">
        <v>542</v>
      </c>
      <c r="C3" s="229">
        <v>1</v>
      </c>
      <c r="D3" s="319"/>
      <c r="E3" s="319"/>
      <c r="F3" s="369">
        <v>40.78</v>
      </c>
      <c r="G3" s="319"/>
      <c r="H3" s="230">
        <v>9</v>
      </c>
      <c r="I3" s="10" t="s">
        <v>657</v>
      </c>
      <c r="J3" s="231">
        <v>7</v>
      </c>
      <c r="K3" s="10" t="s">
        <v>636</v>
      </c>
      <c r="L3" s="10"/>
      <c r="M3" s="232">
        <v>1</v>
      </c>
      <c r="N3" s="10" t="s">
        <v>592</v>
      </c>
      <c r="O3" s="216" t="s">
        <v>334</v>
      </c>
      <c r="P3" s="233" t="s">
        <v>334</v>
      </c>
      <c r="Q3" s="166"/>
      <c r="R3" s="12"/>
      <c r="S3" s="12"/>
      <c r="T3" s="12"/>
      <c r="U3" s="12"/>
      <c r="V3" s="12"/>
      <c r="W3" s="14"/>
      <c r="Z3" s="63"/>
    </row>
    <row r="4" spans="1:26" ht="22.5" hidden="1" x14ac:dyDescent="0.2">
      <c r="A4" s="58" t="s">
        <v>223</v>
      </c>
      <c r="B4" s="16" t="s">
        <v>474</v>
      </c>
      <c r="C4" s="62">
        <v>1</v>
      </c>
      <c r="D4" s="320"/>
      <c r="E4" s="320"/>
      <c r="F4" s="369">
        <v>2.97</v>
      </c>
      <c r="G4" s="320"/>
      <c r="H4" s="201">
        <v>7</v>
      </c>
      <c r="I4" s="169" t="s">
        <v>330</v>
      </c>
      <c r="J4" s="170">
        <v>4</v>
      </c>
      <c r="K4" s="214" t="s">
        <v>588</v>
      </c>
      <c r="L4" s="214"/>
      <c r="M4" s="221">
        <v>2</v>
      </c>
      <c r="N4" s="214" t="s">
        <v>473</v>
      </c>
      <c r="O4" s="218" t="s">
        <v>635</v>
      </c>
      <c r="P4" s="234" t="s">
        <v>334</v>
      </c>
      <c r="Q4" s="223"/>
      <c r="R4" s="59"/>
      <c r="S4" s="59"/>
      <c r="T4" s="59"/>
      <c r="U4" s="59"/>
      <c r="V4" s="59"/>
      <c r="W4" s="64"/>
      <c r="Z4" s="63"/>
    </row>
    <row r="5" spans="1:26" x14ac:dyDescent="0.2">
      <c r="A5" s="58" t="s">
        <v>224</v>
      </c>
      <c r="B5" s="16" t="s">
        <v>543</v>
      </c>
      <c r="C5" s="62">
        <v>10</v>
      </c>
      <c r="D5" s="324">
        <v>7.98</v>
      </c>
      <c r="E5" s="320"/>
      <c r="F5" s="320"/>
      <c r="G5" s="320"/>
      <c r="H5" s="201">
        <v>6</v>
      </c>
      <c r="I5" s="215" t="s">
        <v>529</v>
      </c>
      <c r="J5" s="219">
        <v>1</v>
      </c>
      <c r="K5" s="215" t="s">
        <v>592</v>
      </c>
      <c r="L5" s="215"/>
      <c r="M5" s="220">
        <v>1</v>
      </c>
      <c r="N5" s="215" t="s">
        <v>592</v>
      </c>
      <c r="O5" s="218">
        <v>3180</v>
      </c>
      <c r="P5" s="234" t="s">
        <v>334</v>
      </c>
      <c r="Q5" s="223"/>
      <c r="R5" s="59"/>
      <c r="S5" s="59"/>
      <c r="T5" s="59"/>
      <c r="U5" s="59"/>
      <c r="V5" s="59"/>
      <c r="W5" s="64"/>
      <c r="Z5" s="63"/>
    </row>
    <row r="6" spans="1:26" x14ac:dyDescent="0.2">
      <c r="A6" s="58" t="s">
        <v>225</v>
      </c>
      <c r="B6" s="16" t="s">
        <v>259</v>
      </c>
      <c r="C6" s="62">
        <v>10</v>
      </c>
      <c r="D6" s="324">
        <v>17.55</v>
      </c>
      <c r="E6" s="320"/>
      <c r="F6" s="320"/>
      <c r="G6" s="320"/>
      <c r="H6" s="201">
        <v>3</v>
      </c>
      <c r="I6" s="215" t="s">
        <v>264</v>
      </c>
      <c r="J6" s="219">
        <v>1</v>
      </c>
      <c r="K6" s="215" t="s">
        <v>592</v>
      </c>
      <c r="L6" s="215"/>
      <c r="M6" s="220">
        <v>1</v>
      </c>
      <c r="N6" s="215" t="s">
        <v>592</v>
      </c>
      <c r="O6" s="218">
        <v>3190</v>
      </c>
      <c r="P6" s="235">
        <v>2</v>
      </c>
      <c r="Q6" s="166" t="s">
        <v>604</v>
      </c>
      <c r="R6" s="59"/>
      <c r="S6" s="59"/>
      <c r="T6" s="59"/>
      <c r="U6" s="59"/>
      <c r="V6" s="59"/>
      <c r="W6" s="64"/>
      <c r="Z6" s="63"/>
    </row>
    <row r="7" spans="1:26" ht="22.5" hidden="1" x14ac:dyDescent="0.2">
      <c r="A7" s="58" t="s">
        <v>226</v>
      </c>
      <c r="B7" s="16" t="s">
        <v>545</v>
      </c>
      <c r="C7" s="62">
        <v>1</v>
      </c>
      <c r="D7" s="320"/>
      <c r="E7" s="320"/>
      <c r="F7" s="369">
        <v>10.44</v>
      </c>
      <c r="G7" s="320"/>
      <c r="H7" s="201">
        <v>7</v>
      </c>
      <c r="I7" s="169" t="s">
        <v>330</v>
      </c>
      <c r="J7" s="170">
        <v>4</v>
      </c>
      <c r="K7" s="214" t="s">
        <v>817</v>
      </c>
      <c r="L7" s="214" t="s">
        <v>818</v>
      </c>
      <c r="M7" s="221">
        <v>2</v>
      </c>
      <c r="N7" s="214" t="s">
        <v>473</v>
      </c>
      <c r="O7" s="218" t="s">
        <v>635</v>
      </c>
      <c r="P7" s="234" t="s">
        <v>334</v>
      </c>
      <c r="Q7" s="223"/>
      <c r="R7" s="59"/>
      <c r="S7" s="59"/>
      <c r="T7" s="59"/>
      <c r="U7" s="59"/>
      <c r="V7" s="59"/>
      <c r="W7" s="64"/>
      <c r="Z7" s="63"/>
    </row>
    <row r="8" spans="1:26" ht="22.5" hidden="1" x14ac:dyDescent="0.2">
      <c r="A8" s="217" t="s">
        <v>491</v>
      </c>
      <c r="B8" s="16" t="s">
        <v>484</v>
      </c>
      <c r="C8" s="62">
        <v>1</v>
      </c>
      <c r="D8" s="320"/>
      <c r="E8" s="320"/>
      <c r="F8" s="369">
        <v>2.2799999999999998</v>
      </c>
      <c r="G8" s="320"/>
      <c r="H8" s="201">
        <v>7</v>
      </c>
      <c r="I8" s="169" t="s">
        <v>330</v>
      </c>
      <c r="J8" s="170">
        <v>4</v>
      </c>
      <c r="K8" s="214" t="s">
        <v>817</v>
      </c>
      <c r="L8" s="214" t="s">
        <v>818</v>
      </c>
      <c r="M8" s="221">
        <v>2</v>
      </c>
      <c r="N8" s="214" t="s">
        <v>473</v>
      </c>
      <c r="O8" s="218" t="s">
        <v>635</v>
      </c>
      <c r="P8" s="234" t="s">
        <v>334</v>
      </c>
      <c r="Q8" s="223"/>
      <c r="R8" s="59"/>
      <c r="S8" s="59"/>
      <c r="T8" s="59"/>
      <c r="U8" s="59"/>
      <c r="V8" s="59"/>
      <c r="W8" s="64"/>
      <c r="Z8" s="63"/>
    </row>
    <row r="9" spans="1:26" ht="22.5" hidden="1" x14ac:dyDescent="0.2">
      <c r="A9" s="217" t="s">
        <v>492</v>
      </c>
      <c r="B9" s="61" t="s">
        <v>266</v>
      </c>
      <c r="C9" s="62">
        <v>1</v>
      </c>
      <c r="D9" s="320"/>
      <c r="E9" s="320"/>
      <c r="F9" s="369">
        <v>1.53</v>
      </c>
      <c r="G9" s="320"/>
      <c r="H9" s="201">
        <v>7</v>
      </c>
      <c r="I9" s="169" t="s">
        <v>330</v>
      </c>
      <c r="J9" s="170">
        <v>4</v>
      </c>
      <c r="K9" s="214" t="s">
        <v>817</v>
      </c>
      <c r="L9" s="214" t="s">
        <v>818</v>
      </c>
      <c r="M9" s="221">
        <v>2</v>
      </c>
      <c r="N9" s="214" t="s">
        <v>473</v>
      </c>
      <c r="O9" s="218" t="s">
        <v>635</v>
      </c>
      <c r="P9" s="234" t="s">
        <v>334</v>
      </c>
      <c r="Q9" s="223"/>
      <c r="R9" s="59"/>
      <c r="S9" s="59"/>
      <c r="T9" s="59"/>
      <c r="U9" s="59"/>
      <c r="V9" s="59"/>
      <c r="W9" s="64"/>
      <c r="Z9" s="63"/>
    </row>
    <row r="10" spans="1:26" ht="22.5" hidden="1" x14ac:dyDescent="0.2">
      <c r="A10" s="217" t="s">
        <v>493</v>
      </c>
      <c r="B10" s="61" t="s">
        <v>266</v>
      </c>
      <c r="C10" s="62">
        <v>1</v>
      </c>
      <c r="D10" s="320"/>
      <c r="E10" s="320"/>
      <c r="F10" s="369">
        <v>1.51</v>
      </c>
      <c r="G10" s="320"/>
      <c r="H10" s="201">
        <v>7</v>
      </c>
      <c r="I10" s="169" t="s">
        <v>330</v>
      </c>
      <c r="J10" s="170">
        <v>4</v>
      </c>
      <c r="K10" s="214" t="s">
        <v>817</v>
      </c>
      <c r="L10" s="214" t="s">
        <v>818</v>
      </c>
      <c r="M10" s="221">
        <v>2</v>
      </c>
      <c r="N10" s="214" t="s">
        <v>473</v>
      </c>
      <c r="O10" s="218" t="s">
        <v>635</v>
      </c>
      <c r="P10" s="234" t="s">
        <v>334</v>
      </c>
      <c r="Q10" s="224" t="s">
        <v>621</v>
      </c>
      <c r="R10" s="59"/>
      <c r="S10" s="59"/>
      <c r="T10" s="59"/>
      <c r="U10" s="59"/>
      <c r="V10" s="59"/>
      <c r="W10" s="64"/>
      <c r="Z10" s="63"/>
    </row>
    <row r="11" spans="1:26" ht="22.5" hidden="1" x14ac:dyDescent="0.2">
      <c r="A11" s="217" t="s">
        <v>494</v>
      </c>
      <c r="B11" s="61" t="s">
        <v>266</v>
      </c>
      <c r="C11" s="62">
        <v>1</v>
      </c>
      <c r="D11" s="320"/>
      <c r="E11" s="320"/>
      <c r="F11" s="369">
        <v>1.51</v>
      </c>
      <c r="G11" s="320"/>
      <c r="H11" s="201">
        <v>7</v>
      </c>
      <c r="I11" s="169" t="s">
        <v>330</v>
      </c>
      <c r="J11" s="170">
        <v>4</v>
      </c>
      <c r="K11" s="214" t="s">
        <v>817</v>
      </c>
      <c r="L11" s="214" t="s">
        <v>818</v>
      </c>
      <c r="M11" s="221">
        <v>2</v>
      </c>
      <c r="N11" s="214" t="s">
        <v>473</v>
      </c>
      <c r="O11" s="218" t="s">
        <v>635</v>
      </c>
      <c r="P11" s="234" t="s">
        <v>334</v>
      </c>
      <c r="Q11" s="223"/>
      <c r="R11" s="59"/>
      <c r="S11" s="59"/>
      <c r="T11" s="59"/>
      <c r="U11" s="59"/>
      <c r="V11" s="59"/>
      <c r="W11" s="64"/>
      <c r="Z11" s="63"/>
    </row>
    <row r="12" spans="1:26" ht="22.5" hidden="1" x14ac:dyDescent="0.2">
      <c r="A12" s="217" t="s">
        <v>544</v>
      </c>
      <c r="B12" s="61" t="s">
        <v>266</v>
      </c>
      <c r="C12" s="62">
        <v>1</v>
      </c>
      <c r="D12" s="320"/>
      <c r="E12" s="320"/>
      <c r="F12" s="369">
        <v>1.53</v>
      </c>
      <c r="G12" s="320"/>
      <c r="H12" s="201">
        <v>7</v>
      </c>
      <c r="I12" s="169" t="s">
        <v>330</v>
      </c>
      <c r="J12" s="170">
        <v>4</v>
      </c>
      <c r="K12" s="214" t="s">
        <v>817</v>
      </c>
      <c r="L12" s="214" t="s">
        <v>818</v>
      </c>
      <c r="M12" s="221">
        <v>2</v>
      </c>
      <c r="N12" s="214" t="s">
        <v>473</v>
      </c>
      <c r="O12" s="218" t="s">
        <v>635</v>
      </c>
      <c r="P12" s="234" t="s">
        <v>334</v>
      </c>
      <c r="Q12" s="223"/>
      <c r="R12" s="59"/>
      <c r="S12" s="59"/>
      <c r="T12" s="59"/>
      <c r="U12" s="59"/>
      <c r="V12" s="59"/>
      <c r="W12" s="64"/>
      <c r="Z12" s="63"/>
    </row>
    <row r="13" spans="1:26" ht="22.5" hidden="1" x14ac:dyDescent="0.2">
      <c r="A13" s="58" t="s">
        <v>227</v>
      </c>
      <c r="B13" s="16" t="s">
        <v>546</v>
      </c>
      <c r="C13" s="62">
        <v>1</v>
      </c>
      <c r="D13" s="320"/>
      <c r="E13" s="320"/>
      <c r="F13" s="369">
        <v>2.66</v>
      </c>
      <c r="G13" s="320"/>
      <c r="H13" s="201">
        <v>7</v>
      </c>
      <c r="I13" s="169" t="s">
        <v>330</v>
      </c>
      <c r="J13" s="170">
        <v>4</v>
      </c>
      <c r="K13" s="214" t="s">
        <v>817</v>
      </c>
      <c r="L13" s="214" t="s">
        <v>818</v>
      </c>
      <c r="M13" s="221">
        <v>2</v>
      </c>
      <c r="N13" s="214" t="s">
        <v>473</v>
      </c>
      <c r="O13" s="218" t="s">
        <v>635</v>
      </c>
      <c r="P13" s="234" t="s">
        <v>334</v>
      </c>
      <c r="Q13" s="225"/>
      <c r="R13" s="59"/>
      <c r="S13" s="59"/>
      <c r="T13" s="59"/>
      <c r="U13" s="59"/>
      <c r="V13" s="59"/>
      <c r="W13" s="64"/>
      <c r="Z13" s="60"/>
    </row>
    <row r="14" spans="1:26" s="70" customFormat="1" x14ac:dyDescent="0.2">
      <c r="A14" s="217" t="s">
        <v>228</v>
      </c>
      <c r="B14" s="16" t="s">
        <v>265</v>
      </c>
      <c r="C14" s="108">
        <v>10</v>
      </c>
      <c r="D14" s="324">
        <v>12.52</v>
      </c>
      <c r="E14" s="320"/>
      <c r="F14" s="320"/>
      <c r="G14" s="320"/>
      <c r="H14" s="201">
        <v>6</v>
      </c>
      <c r="I14" s="215" t="s">
        <v>529</v>
      </c>
      <c r="J14" s="219">
        <v>1</v>
      </c>
      <c r="K14" s="215" t="s">
        <v>592</v>
      </c>
      <c r="L14" s="215"/>
      <c r="M14" s="220">
        <v>1</v>
      </c>
      <c r="N14" s="215" t="s">
        <v>592</v>
      </c>
      <c r="O14" s="218">
        <v>3420</v>
      </c>
      <c r="P14" s="236" t="s">
        <v>334</v>
      </c>
      <c r="Q14" s="167"/>
      <c r="R14" s="68"/>
      <c r="S14" s="68"/>
      <c r="T14" s="68"/>
      <c r="U14" s="68"/>
      <c r="V14" s="68"/>
      <c r="W14" s="69"/>
      <c r="Z14" s="68"/>
    </row>
    <row r="15" spans="1:26" x14ac:dyDescent="0.2">
      <c r="A15" s="58" t="s">
        <v>229</v>
      </c>
      <c r="B15" s="16" t="s">
        <v>259</v>
      </c>
      <c r="C15" s="62">
        <v>10</v>
      </c>
      <c r="D15" s="324">
        <v>34.770000000000003</v>
      </c>
      <c r="E15" s="321"/>
      <c r="F15" s="320"/>
      <c r="G15" s="320"/>
      <c r="H15" s="201">
        <v>3</v>
      </c>
      <c r="I15" s="215" t="s">
        <v>264</v>
      </c>
      <c r="J15" s="219">
        <v>1</v>
      </c>
      <c r="K15" s="215" t="s">
        <v>592</v>
      </c>
      <c r="L15" s="215"/>
      <c r="M15" s="220">
        <v>1</v>
      </c>
      <c r="N15" s="215" t="s">
        <v>592</v>
      </c>
      <c r="O15" s="218">
        <v>3180</v>
      </c>
      <c r="P15" s="235">
        <v>5</v>
      </c>
      <c r="Q15" s="166" t="s">
        <v>604</v>
      </c>
      <c r="R15" s="59"/>
      <c r="S15" s="59"/>
      <c r="T15" s="59"/>
      <c r="U15" s="59"/>
      <c r="V15" s="59"/>
      <c r="W15" s="64"/>
      <c r="Z15" s="63"/>
    </row>
    <row r="16" spans="1:26" ht="22.5" hidden="1" x14ac:dyDescent="0.2">
      <c r="A16" s="58" t="s">
        <v>230</v>
      </c>
      <c r="B16" s="61" t="s">
        <v>350</v>
      </c>
      <c r="C16" s="62">
        <v>11</v>
      </c>
      <c r="D16" s="335"/>
      <c r="E16" s="376">
        <v>81.19</v>
      </c>
      <c r="F16" s="320"/>
      <c r="G16" s="320"/>
      <c r="H16" s="201">
        <v>4</v>
      </c>
      <c r="I16" s="215" t="s">
        <v>470</v>
      </c>
      <c r="J16" s="219">
        <v>1</v>
      </c>
      <c r="K16" s="215" t="s">
        <v>592</v>
      </c>
      <c r="L16" s="149"/>
      <c r="M16" s="221">
        <v>3</v>
      </c>
      <c r="N16" s="214" t="s">
        <v>672</v>
      </c>
      <c r="O16" s="218" t="s">
        <v>637</v>
      </c>
      <c r="P16" s="235">
        <v>40</v>
      </c>
      <c r="Q16" s="166" t="s">
        <v>525</v>
      </c>
      <c r="R16" s="59"/>
      <c r="S16" s="59"/>
      <c r="T16" s="59"/>
      <c r="U16" s="59"/>
      <c r="V16" s="59"/>
      <c r="W16" s="64"/>
      <c r="Z16" s="63"/>
    </row>
    <row r="17" spans="1:26" s="70" customFormat="1" x14ac:dyDescent="0.2">
      <c r="A17" s="217" t="s">
        <v>231</v>
      </c>
      <c r="B17" s="16" t="s">
        <v>261</v>
      </c>
      <c r="C17" s="108">
        <v>10</v>
      </c>
      <c r="D17" s="324">
        <v>6.89</v>
      </c>
      <c r="E17" s="349"/>
      <c r="F17" s="320"/>
      <c r="G17" s="320"/>
      <c r="H17" s="201">
        <v>6</v>
      </c>
      <c r="I17" s="215" t="s">
        <v>529</v>
      </c>
      <c r="J17" s="219">
        <v>1</v>
      </c>
      <c r="K17" s="215" t="s">
        <v>592</v>
      </c>
      <c r="L17" s="215"/>
      <c r="M17" s="220">
        <v>1</v>
      </c>
      <c r="N17" s="215" t="s">
        <v>592</v>
      </c>
      <c r="O17" s="218" t="s">
        <v>334</v>
      </c>
      <c r="P17" s="234" t="s">
        <v>334</v>
      </c>
      <c r="Q17" s="166"/>
      <c r="R17" s="12"/>
      <c r="S17" s="12"/>
      <c r="T17" s="12"/>
      <c r="U17" s="12"/>
      <c r="V17" s="12"/>
      <c r="W17" s="14"/>
      <c r="Z17" s="68"/>
    </row>
    <row r="18" spans="1:26" s="70" customFormat="1" hidden="1" x14ac:dyDescent="0.2">
      <c r="A18" s="217" t="s">
        <v>232</v>
      </c>
      <c r="B18" s="16" t="s">
        <v>261</v>
      </c>
      <c r="C18" s="108">
        <v>11</v>
      </c>
      <c r="D18" s="320"/>
      <c r="E18" s="376">
        <v>5.35</v>
      </c>
      <c r="F18" s="320"/>
      <c r="G18" s="320"/>
      <c r="H18" s="201">
        <v>6</v>
      </c>
      <c r="I18" s="215" t="s">
        <v>529</v>
      </c>
      <c r="J18" s="219">
        <v>1</v>
      </c>
      <c r="K18" s="215" t="s">
        <v>592</v>
      </c>
      <c r="L18" s="215"/>
      <c r="M18" s="220">
        <v>1</v>
      </c>
      <c r="N18" s="215" t="s">
        <v>592</v>
      </c>
      <c r="O18" s="218" t="s">
        <v>334</v>
      </c>
      <c r="P18" s="234" t="s">
        <v>334</v>
      </c>
      <c r="Q18" s="166"/>
      <c r="R18" s="12"/>
      <c r="S18" s="12"/>
      <c r="T18" s="12"/>
      <c r="U18" s="12"/>
      <c r="V18" s="12"/>
      <c r="W18" s="14"/>
      <c r="Z18" s="68"/>
    </row>
    <row r="19" spans="1:26" hidden="1" x14ac:dyDescent="0.2">
      <c r="A19" s="58" t="s">
        <v>233</v>
      </c>
      <c r="B19" s="61" t="s">
        <v>355</v>
      </c>
      <c r="C19" s="62">
        <v>11</v>
      </c>
      <c r="D19" s="320"/>
      <c r="E19" s="376">
        <v>9.02</v>
      </c>
      <c r="F19" s="320"/>
      <c r="G19" s="320"/>
      <c r="H19" s="201">
        <v>6</v>
      </c>
      <c r="I19" s="215" t="s">
        <v>529</v>
      </c>
      <c r="J19" s="219">
        <v>1</v>
      </c>
      <c r="K19" s="215" t="s">
        <v>592</v>
      </c>
      <c r="L19" s="215"/>
      <c r="M19" s="220">
        <v>1</v>
      </c>
      <c r="N19" s="215" t="s">
        <v>592</v>
      </c>
      <c r="O19" s="218">
        <v>3180</v>
      </c>
      <c r="P19" s="234" t="s">
        <v>334</v>
      </c>
      <c r="Q19" s="223"/>
      <c r="R19" s="59"/>
      <c r="S19" s="59"/>
      <c r="T19" s="59"/>
      <c r="U19" s="59"/>
      <c r="V19" s="59"/>
      <c r="W19" s="64"/>
      <c r="Z19" s="63"/>
    </row>
    <row r="20" spans="1:26" hidden="1" x14ac:dyDescent="0.2">
      <c r="A20" s="58" t="s">
        <v>256</v>
      </c>
      <c r="B20" s="16" t="s">
        <v>270</v>
      </c>
      <c r="C20" s="62">
        <v>11</v>
      </c>
      <c r="D20" s="320"/>
      <c r="E20" s="376">
        <v>4.5</v>
      </c>
      <c r="F20" s="320"/>
      <c r="G20" s="320"/>
      <c r="H20" s="201">
        <v>6</v>
      </c>
      <c r="I20" s="215" t="s">
        <v>529</v>
      </c>
      <c r="J20" s="219">
        <v>1</v>
      </c>
      <c r="K20" s="215" t="s">
        <v>592</v>
      </c>
      <c r="L20" s="215"/>
      <c r="M20" s="220">
        <v>1</v>
      </c>
      <c r="N20" s="215" t="s">
        <v>592</v>
      </c>
      <c r="O20" s="218">
        <v>3180</v>
      </c>
      <c r="P20" s="234" t="s">
        <v>334</v>
      </c>
      <c r="Q20" s="223"/>
      <c r="R20" s="59"/>
      <c r="S20" s="59"/>
      <c r="T20" s="59"/>
      <c r="U20" s="59"/>
      <c r="V20" s="59"/>
      <c r="W20" s="64"/>
      <c r="Z20" s="63"/>
    </row>
    <row r="21" spans="1:26" x14ac:dyDescent="0.2">
      <c r="A21" s="58" t="s">
        <v>234</v>
      </c>
      <c r="B21" s="16" t="s">
        <v>270</v>
      </c>
      <c r="C21" s="62">
        <v>10</v>
      </c>
      <c r="D21" s="324">
        <v>32.11</v>
      </c>
      <c r="E21" s="320"/>
      <c r="F21" s="320"/>
      <c r="G21" s="320"/>
      <c r="H21" s="201">
        <v>6</v>
      </c>
      <c r="I21" s="215" t="s">
        <v>529</v>
      </c>
      <c r="J21" s="219">
        <v>1</v>
      </c>
      <c r="K21" s="215" t="s">
        <v>592</v>
      </c>
      <c r="L21" s="153"/>
      <c r="M21" s="220">
        <v>1</v>
      </c>
      <c r="N21" s="215" t="s">
        <v>592</v>
      </c>
      <c r="O21" s="218">
        <v>3210</v>
      </c>
      <c r="P21" s="237" t="s">
        <v>334</v>
      </c>
      <c r="Q21" s="223"/>
      <c r="R21" s="59"/>
      <c r="S21" s="59"/>
      <c r="T21" s="59"/>
      <c r="U21" s="59"/>
      <c r="V21" s="59"/>
      <c r="W21" s="64"/>
      <c r="Z21" s="63"/>
    </row>
    <row r="22" spans="1:26" x14ac:dyDescent="0.2">
      <c r="A22" s="58" t="s">
        <v>235</v>
      </c>
      <c r="B22" s="16" t="s">
        <v>535</v>
      </c>
      <c r="C22" s="62">
        <v>1</v>
      </c>
      <c r="D22" s="324">
        <v>4.5199999999999996</v>
      </c>
      <c r="E22" s="320"/>
      <c r="F22" s="320"/>
      <c r="G22" s="320"/>
      <c r="H22" s="201">
        <v>5</v>
      </c>
      <c r="I22" s="215" t="s">
        <v>377</v>
      </c>
      <c r="J22" s="219">
        <v>1</v>
      </c>
      <c r="K22" s="215" t="s">
        <v>592</v>
      </c>
      <c r="L22" s="153"/>
      <c r="M22" s="220">
        <v>1</v>
      </c>
      <c r="N22" s="215" t="s">
        <v>592</v>
      </c>
      <c r="O22" s="218">
        <v>3200</v>
      </c>
      <c r="P22" s="234" t="s">
        <v>334</v>
      </c>
      <c r="Q22" s="225"/>
      <c r="R22" s="59"/>
      <c r="S22" s="59"/>
      <c r="T22" s="59"/>
      <c r="U22" s="59"/>
      <c r="V22" s="59"/>
      <c r="W22" s="64"/>
      <c r="Z22" s="60"/>
    </row>
    <row r="23" spans="1:26" ht="22.5" hidden="1" x14ac:dyDescent="0.2">
      <c r="A23" s="58" t="s">
        <v>236</v>
      </c>
      <c r="B23" s="61" t="s">
        <v>471</v>
      </c>
      <c r="C23" s="62">
        <v>1</v>
      </c>
      <c r="D23" s="320"/>
      <c r="E23" s="320"/>
      <c r="F23" s="369">
        <v>8.9</v>
      </c>
      <c r="G23" s="320"/>
      <c r="H23" s="201">
        <v>7</v>
      </c>
      <c r="I23" s="169" t="s">
        <v>330</v>
      </c>
      <c r="J23" s="170">
        <v>4</v>
      </c>
      <c r="K23" s="214" t="s">
        <v>817</v>
      </c>
      <c r="L23" s="214" t="s">
        <v>818</v>
      </c>
      <c r="M23" s="221">
        <v>2</v>
      </c>
      <c r="N23" s="214" t="s">
        <v>473</v>
      </c>
      <c r="O23" s="218" t="s">
        <v>635</v>
      </c>
      <c r="P23" s="234" t="s">
        <v>334</v>
      </c>
      <c r="Q23" s="224" t="s">
        <v>621</v>
      </c>
      <c r="R23" s="59"/>
      <c r="S23" s="59"/>
      <c r="T23" s="59"/>
      <c r="U23" s="59"/>
      <c r="V23" s="59"/>
      <c r="W23" s="64"/>
      <c r="Z23" s="60"/>
    </row>
    <row r="24" spans="1:26" ht="22.5" hidden="1" x14ac:dyDescent="0.2">
      <c r="A24" s="217" t="s">
        <v>495</v>
      </c>
      <c r="B24" s="16" t="s">
        <v>471</v>
      </c>
      <c r="C24" s="62">
        <v>1</v>
      </c>
      <c r="D24" s="320"/>
      <c r="E24" s="320"/>
      <c r="F24" s="369">
        <v>8.67</v>
      </c>
      <c r="G24" s="320"/>
      <c r="H24" s="201">
        <v>7</v>
      </c>
      <c r="I24" s="169" t="s">
        <v>330</v>
      </c>
      <c r="J24" s="170">
        <v>4</v>
      </c>
      <c r="K24" s="214" t="s">
        <v>817</v>
      </c>
      <c r="L24" s="214" t="s">
        <v>818</v>
      </c>
      <c r="M24" s="221">
        <v>2</v>
      </c>
      <c r="N24" s="214" t="s">
        <v>473</v>
      </c>
      <c r="O24" s="218" t="s">
        <v>635</v>
      </c>
      <c r="P24" s="234" t="s">
        <v>334</v>
      </c>
      <c r="Q24" s="225"/>
      <c r="R24" s="59"/>
      <c r="S24" s="59"/>
      <c r="T24" s="59"/>
      <c r="U24" s="59"/>
      <c r="V24" s="59"/>
      <c r="W24" s="64"/>
      <c r="Z24" s="60"/>
    </row>
    <row r="25" spans="1:26" ht="22.5" hidden="1" x14ac:dyDescent="0.2">
      <c r="A25" s="217" t="s">
        <v>496</v>
      </c>
      <c r="B25" s="61" t="s">
        <v>267</v>
      </c>
      <c r="C25" s="62">
        <v>1</v>
      </c>
      <c r="D25" s="320"/>
      <c r="E25" s="320"/>
      <c r="F25" s="369">
        <v>1.57</v>
      </c>
      <c r="G25" s="320"/>
      <c r="H25" s="201">
        <v>7</v>
      </c>
      <c r="I25" s="169" t="s">
        <v>330</v>
      </c>
      <c r="J25" s="170">
        <v>4</v>
      </c>
      <c r="K25" s="214" t="s">
        <v>817</v>
      </c>
      <c r="L25" s="214" t="s">
        <v>818</v>
      </c>
      <c r="M25" s="221">
        <v>2</v>
      </c>
      <c r="N25" s="214" t="s">
        <v>473</v>
      </c>
      <c r="O25" s="218" t="s">
        <v>635</v>
      </c>
      <c r="P25" s="234" t="s">
        <v>334</v>
      </c>
      <c r="Q25" s="225"/>
      <c r="R25" s="59"/>
      <c r="S25" s="59"/>
      <c r="T25" s="59"/>
      <c r="U25" s="59"/>
      <c r="V25" s="59"/>
      <c r="W25" s="64"/>
      <c r="Z25" s="60"/>
    </row>
    <row r="26" spans="1:26" ht="22.5" hidden="1" x14ac:dyDescent="0.2">
      <c r="A26" s="217" t="s">
        <v>526</v>
      </c>
      <c r="B26" s="61" t="s">
        <v>267</v>
      </c>
      <c r="C26" s="62">
        <v>1</v>
      </c>
      <c r="D26" s="320"/>
      <c r="E26" s="320"/>
      <c r="F26" s="369">
        <v>1.53</v>
      </c>
      <c r="G26" s="320"/>
      <c r="H26" s="201">
        <v>7</v>
      </c>
      <c r="I26" s="169" t="s">
        <v>330</v>
      </c>
      <c r="J26" s="170">
        <v>4</v>
      </c>
      <c r="K26" s="214" t="s">
        <v>817</v>
      </c>
      <c r="L26" s="214" t="s">
        <v>818</v>
      </c>
      <c r="M26" s="221">
        <v>2</v>
      </c>
      <c r="N26" s="214" t="s">
        <v>473</v>
      </c>
      <c r="O26" s="218" t="s">
        <v>635</v>
      </c>
      <c r="P26" s="234" t="s">
        <v>334</v>
      </c>
      <c r="Q26" s="225"/>
      <c r="R26" s="59"/>
      <c r="S26" s="59"/>
      <c r="T26" s="59"/>
      <c r="U26" s="59"/>
      <c r="V26" s="59"/>
      <c r="W26" s="64"/>
      <c r="Z26" s="60"/>
    </row>
    <row r="27" spans="1:26" ht="22.5" hidden="1" x14ac:dyDescent="0.2">
      <c r="A27" s="217" t="s">
        <v>547</v>
      </c>
      <c r="B27" s="61" t="s">
        <v>267</v>
      </c>
      <c r="C27" s="62">
        <v>1</v>
      </c>
      <c r="D27" s="320"/>
      <c r="E27" s="320"/>
      <c r="F27" s="369">
        <v>1.53</v>
      </c>
      <c r="G27" s="320"/>
      <c r="H27" s="201">
        <v>7</v>
      </c>
      <c r="I27" s="169" t="s">
        <v>330</v>
      </c>
      <c r="J27" s="170">
        <v>4</v>
      </c>
      <c r="K27" s="214" t="s">
        <v>817</v>
      </c>
      <c r="L27" s="214" t="s">
        <v>818</v>
      </c>
      <c r="M27" s="221">
        <v>2</v>
      </c>
      <c r="N27" s="214" t="s">
        <v>473</v>
      </c>
      <c r="O27" s="218" t="s">
        <v>635</v>
      </c>
      <c r="P27" s="234" t="s">
        <v>334</v>
      </c>
      <c r="Q27" s="225"/>
      <c r="R27" s="59"/>
      <c r="S27" s="59"/>
      <c r="T27" s="59"/>
      <c r="U27" s="59"/>
      <c r="V27" s="59"/>
      <c r="W27" s="64"/>
      <c r="Z27" s="60"/>
    </row>
    <row r="28" spans="1:26" ht="22.5" hidden="1" x14ac:dyDescent="0.2">
      <c r="A28" s="217" t="s">
        <v>548</v>
      </c>
      <c r="B28" s="16" t="s">
        <v>549</v>
      </c>
      <c r="C28" s="62">
        <v>1</v>
      </c>
      <c r="D28" s="320"/>
      <c r="E28" s="320"/>
      <c r="F28" s="369">
        <v>1.68</v>
      </c>
      <c r="G28" s="320"/>
      <c r="H28" s="201">
        <v>7</v>
      </c>
      <c r="I28" s="169" t="s">
        <v>330</v>
      </c>
      <c r="J28" s="170">
        <v>4</v>
      </c>
      <c r="K28" s="214" t="s">
        <v>817</v>
      </c>
      <c r="L28" s="214" t="s">
        <v>818</v>
      </c>
      <c r="M28" s="221">
        <v>2</v>
      </c>
      <c r="N28" s="214" t="s">
        <v>473</v>
      </c>
      <c r="O28" s="218" t="s">
        <v>635</v>
      </c>
      <c r="P28" s="234" t="s">
        <v>334</v>
      </c>
      <c r="Q28" s="225"/>
      <c r="R28" s="59"/>
      <c r="S28" s="59"/>
      <c r="T28" s="59"/>
      <c r="U28" s="59"/>
      <c r="V28" s="59"/>
      <c r="W28" s="64"/>
      <c r="Z28" s="60"/>
    </row>
    <row r="29" spans="1:26" ht="22.5" hidden="1" x14ac:dyDescent="0.2">
      <c r="A29" s="217" t="s">
        <v>550</v>
      </c>
      <c r="B29" s="16" t="s">
        <v>478</v>
      </c>
      <c r="C29" s="62">
        <v>1</v>
      </c>
      <c r="D29" s="320"/>
      <c r="E29" s="320"/>
      <c r="F29" s="369">
        <v>2.97</v>
      </c>
      <c r="G29" s="320"/>
      <c r="H29" s="201">
        <v>7</v>
      </c>
      <c r="I29" s="169" t="s">
        <v>330</v>
      </c>
      <c r="J29" s="170">
        <v>4</v>
      </c>
      <c r="K29" s="214" t="s">
        <v>817</v>
      </c>
      <c r="L29" s="214" t="s">
        <v>818</v>
      </c>
      <c r="M29" s="221">
        <v>2</v>
      </c>
      <c r="N29" s="214" t="s">
        <v>473</v>
      </c>
      <c r="O29" s="218" t="s">
        <v>635</v>
      </c>
      <c r="P29" s="234" t="s">
        <v>334</v>
      </c>
      <c r="Q29" s="225"/>
      <c r="R29" s="59"/>
      <c r="S29" s="59"/>
      <c r="T29" s="59"/>
      <c r="U29" s="59"/>
      <c r="V29" s="59"/>
      <c r="W29" s="64"/>
      <c r="Z29" s="60"/>
    </row>
    <row r="30" spans="1:26" ht="22.5" hidden="1" x14ac:dyDescent="0.2">
      <c r="A30" s="58" t="s">
        <v>237</v>
      </c>
      <c r="B30" s="61" t="s">
        <v>269</v>
      </c>
      <c r="C30" s="62">
        <v>1</v>
      </c>
      <c r="D30" s="320"/>
      <c r="E30" s="320"/>
      <c r="F30" s="369">
        <v>39.74</v>
      </c>
      <c r="G30" s="320"/>
      <c r="H30" s="201">
        <v>8</v>
      </c>
      <c r="I30" s="169" t="s">
        <v>816</v>
      </c>
      <c r="J30" s="170">
        <v>5</v>
      </c>
      <c r="K30" s="169" t="s">
        <v>591</v>
      </c>
      <c r="L30" s="169"/>
      <c r="M30" s="221">
        <v>6</v>
      </c>
      <c r="N30" s="169" t="s">
        <v>593</v>
      </c>
      <c r="O30" s="218" t="s">
        <v>337</v>
      </c>
      <c r="P30" s="235"/>
      <c r="Q30" s="223"/>
      <c r="R30" s="59"/>
      <c r="S30" s="59"/>
      <c r="T30" s="59"/>
      <c r="U30" s="59"/>
      <c r="V30" s="59"/>
      <c r="W30" s="64"/>
      <c r="Z30" s="63"/>
    </row>
    <row r="31" spans="1:26" hidden="1" x14ac:dyDescent="0.2">
      <c r="A31" s="58" t="s">
        <v>238</v>
      </c>
      <c r="B31" s="16" t="s">
        <v>261</v>
      </c>
      <c r="C31" s="62">
        <v>1</v>
      </c>
      <c r="D31" s="320"/>
      <c r="E31" s="320"/>
      <c r="F31" s="320"/>
      <c r="G31" s="325">
        <v>20.38</v>
      </c>
      <c r="H31" s="172" t="s">
        <v>334</v>
      </c>
      <c r="I31" s="215" t="s">
        <v>603</v>
      </c>
      <c r="J31" s="172" t="s">
        <v>334</v>
      </c>
      <c r="K31" s="215" t="s">
        <v>603</v>
      </c>
      <c r="L31" s="215"/>
      <c r="M31" s="220" t="s">
        <v>334</v>
      </c>
      <c r="N31" s="220" t="s">
        <v>334</v>
      </c>
      <c r="O31" s="220" t="s">
        <v>334</v>
      </c>
      <c r="P31" s="235"/>
      <c r="Q31" s="223"/>
      <c r="R31" s="59"/>
      <c r="S31" s="59"/>
      <c r="T31" s="59"/>
      <c r="U31" s="59"/>
      <c r="V31" s="59"/>
      <c r="W31" s="64"/>
      <c r="Z31" s="63"/>
    </row>
    <row r="32" spans="1:26" ht="22.5" hidden="1" x14ac:dyDescent="0.2">
      <c r="A32" s="58" t="s">
        <v>239</v>
      </c>
      <c r="B32" s="61" t="s">
        <v>341</v>
      </c>
      <c r="C32" s="62">
        <v>1</v>
      </c>
      <c r="D32" s="320"/>
      <c r="E32" s="320"/>
      <c r="F32" s="320"/>
      <c r="G32" s="325">
        <v>8.4499999999999993</v>
      </c>
      <c r="H32" s="172" t="s">
        <v>334</v>
      </c>
      <c r="I32" s="215" t="s">
        <v>603</v>
      </c>
      <c r="J32" s="172" t="s">
        <v>334</v>
      </c>
      <c r="K32" s="215" t="s">
        <v>603</v>
      </c>
      <c r="L32" s="215"/>
      <c r="M32" s="220" t="s">
        <v>334</v>
      </c>
      <c r="N32" s="220" t="s">
        <v>334</v>
      </c>
      <c r="O32" s="220" t="s">
        <v>334</v>
      </c>
      <c r="P32" s="234"/>
      <c r="Q32" s="225"/>
      <c r="R32" s="59"/>
      <c r="S32" s="59"/>
      <c r="T32" s="59"/>
      <c r="U32" s="59"/>
      <c r="V32" s="59"/>
      <c r="W32" s="64"/>
      <c r="Z32" s="60" t="s">
        <v>329</v>
      </c>
    </row>
    <row r="33" spans="1:26" ht="22.5" hidden="1" x14ac:dyDescent="0.2">
      <c r="A33" s="58" t="s">
        <v>240</v>
      </c>
      <c r="B33" s="61" t="s">
        <v>269</v>
      </c>
      <c r="C33" s="62">
        <v>1</v>
      </c>
      <c r="D33" s="320"/>
      <c r="E33" s="320"/>
      <c r="F33" s="369">
        <v>18.96</v>
      </c>
      <c r="G33" s="320"/>
      <c r="H33" s="201">
        <v>8</v>
      </c>
      <c r="I33" s="169" t="s">
        <v>816</v>
      </c>
      <c r="J33" s="219">
        <v>1</v>
      </c>
      <c r="K33" s="215" t="s">
        <v>592</v>
      </c>
      <c r="L33" s="169"/>
      <c r="M33" s="221">
        <v>4</v>
      </c>
      <c r="N33" s="214" t="s">
        <v>331</v>
      </c>
      <c r="O33" s="218" t="s">
        <v>638</v>
      </c>
      <c r="P33" s="234" t="s">
        <v>334</v>
      </c>
      <c r="Q33" s="223"/>
      <c r="R33" s="59"/>
      <c r="S33" s="59"/>
      <c r="T33" s="59"/>
      <c r="U33" s="59"/>
      <c r="V33" s="59"/>
      <c r="W33" s="64"/>
      <c r="Z33" s="63"/>
    </row>
    <row r="34" spans="1:26" hidden="1" x14ac:dyDescent="0.2">
      <c r="A34" s="58" t="s">
        <v>241</v>
      </c>
      <c r="B34" s="61" t="s">
        <v>257</v>
      </c>
      <c r="C34" s="108">
        <v>1</v>
      </c>
      <c r="D34" s="320"/>
      <c r="E34" s="320"/>
      <c r="F34" s="320"/>
      <c r="G34" s="325">
        <f>224.43-0.4-0.25-1.25</f>
        <v>222.53</v>
      </c>
      <c r="H34" s="172" t="s">
        <v>334</v>
      </c>
      <c r="I34" s="215" t="s">
        <v>603</v>
      </c>
      <c r="J34" s="172" t="s">
        <v>334</v>
      </c>
      <c r="K34" s="215" t="s">
        <v>603</v>
      </c>
      <c r="L34" s="149"/>
      <c r="M34" s="220" t="s">
        <v>334</v>
      </c>
      <c r="N34" s="220" t="s">
        <v>334</v>
      </c>
      <c r="O34" s="220" t="s">
        <v>334</v>
      </c>
      <c r="P34" s="234"/>
      <c r="Q34" s="166"/>
      <c r="R34" s="12"/>
      <c r="S34" s="12"/>
      <c r="T34" s="12"/>
      <c r="U34" s="12"/>
      <c r="V34" s="12"/>
      <c r="W34" s="14"/>
      <c r="Z34" s="63"/>
    </row>
    <row r="35" spans="1:26" hidden="1" x14ac:dyDescent="0.2">
      <c r="A35" s="217" t="s">
        <v>551</v>
      </c>
      <c r="B35" s="61" t="s">
        <v>257</v>
      </c>
      <c r="C35" s="62">
        <v>1</v>
      </c>
      <c r="D35" s="320"/>
      <c r="E35" s="320"/>
      <c r="F35" s="320"/>
      <c r="G35" s="325">
        <f>182.29-2-0.85</f>
        <v>179.44</v>
      </c>
      <c r="H35" s="172" t="s">
        <v>334</v>
      </c>
      <c r="I35" s="215" t="s">
        <v>603</v>
      </c>
      <c r="J35" s="172" t="s">
        <v>334</v>
      </c>
      <c r="K35" s="215" t="s">
        <v>603</v>
      </c>
      <c r="L35" s="149"/>
      <c r="M35" s="220" t="s">
        <v>334</v>
      </c>
      <c r="N35" s="220" t="s">
        <v>334</v>
      </c>
      <c r="O35" s="220" t="s">
        <v>334</v>
      </c>
      <c r="P35" s="234"/>
      <c r="Q35" s="166"/>
      <c r="R35" s="12"/>
      <c r="S35" s="12"/>
      <c r="T35" s="12"/>
      <c r="U35" s="12"/>
      <c r="V35" s="12"/>
      <c r="W35" s="14"/>
      <c r="Z35" s="63"/>
    </row>
    <row r="36" spans="1:26" hidden="1" x14ac:dyDescent="0.2">
      <c r="A36" s="217" t="s">
        <v>552</v>
      </c>
      <c r="B36" s="61" t="s">
        <v>257</v>
      </c>
      <c r="C36" s="62">
        <v>1</v>
      </c>
      <c r="D36" s="320"/>
      <c r="E36" s="320"/>
      <c r="F36" s="320"/>
      <c r="G36" s="325">
        <v>138.06</v>
      </c>
      <c r="H36" s="172" t="s">
        <v>334</v>
      </c>
      <c r="I36" s="215" t="s">
        <v>603</v>
      </c>
      <c r="J36" s="172" t="s">
        <v>334</v>
      </c>
      <c r="K36" s="215" t="s">
        <v>603</v>
      </c>
      <c r="L36" s="149"/>
      <c r="M36" s="220" t="s">
        <v>334</v>
      </c>
      <c r="N36" s="220" t="s">
        <v>334</v>
      </c>
      <c r="O36" s="220" t="s">
        <v>334</v>
      </c>
      <c r="P36" s="234"/>
      <c r="Q36" s="166"/>
      <c r="R36" s="12"/>
      <c r="S36" s="12"/>
      <c r="T36" s="12"/>
      <c r="U36" s="12"/>
      <c r="V36" s="12"/>
      <c r="W36" s="14"/>
      <c r="Z36" s="63"/>
    </row>
    <row r="37" spans="1:26" hidden="1" x14ac:dyDescent="0.2">
      <c r="A37" s="217" t="s">
        <v>553</v>
      </c>
      <c r="B37" s="61" t="s">
        <v>257</v>
      </c>
      <c r="C37" s="62">
        <v>1</v>
      </c>
      <c r="D37" s="320"/>
      <c r="E37" s="320"/>
      <c r="F37" s="320"/>
      <c r="G37" s="325">
        <f>249.5+4.27+0.52+0.81-0.37</f>
        <v>254.73000000000002</v>
      </c>
      <c r="H37" s="172" t="s">
        <v>334</v>
      </c>
      <c r="I37" s="215" t="s">
        <v>603</v>
      </c>
      <c r="J37" s="172" t="s">
        <v>334</v>
      </c>
      <c r="K37" s="215" t="s">
        <v>603</v>
      </c>
      <c r="L37" s="149"/>
      <c r="M37" s="220" t="s">
        <v>334</v>
      </c>
      <c r="N37" s="220" t="s">
        <v>334</v>
      </c>
      <c r="O37" s="220" t="s">
        <v>334</v>
      </c>
      <c r="P37" s="234"/>
      <c r="Q37" s="166"/>
      <c r="R37" s="12"/>
      <c r="S37" s="12"/>
      <c r="T37" s="12"/>
      <c r="U37" s="12"/>
      <c r="V37" s="12"/>
      <c r="W37" s="14"/>
      <c r="Z37" s="63"/>
    </row>
    <row r="38" spans="1:26" hidden="1" x14ac:dyDescent="0.2">
      <c r="A38" s="58" t="s">
        <v>242</v>
      </c>
      <c r="B38" s="61" t="s">
        <v>259</v>
      </c>
      <c r="C38" s="62">
        <v>11</v>
      </c>
      <c r="D38" s="320"/>
      <c r="E38" s="376">
        <v>20.57</v>
      </c>
      <c r="F38" s="320"/>
      <c r="G38" s="320"/>
      <c r="H38" s="201">
        <v>3</v>
      </c>
      <c r="I38" s="215" t="s">
        <v>264</v>
      </c>
      <c r="J38" s="219">
        <v>1</v>
      </c>
      <c r="K38" s="215" t="s">
        <v>592</v>
      </c>
      <c r="L38" s="215"/>
      <c r="M38" s="220">
        <v>1</v>
      </c>
      <c r="N38" s="215" t="s">
        <v>592</v>
      </c>
      <c r="O38" s="218">
        <v>3410</v>
      </c>
      <c r="P38" s="235">
        <v>2</v>
      </c>
      <c r="Q38" s="166" t="s">
        <v>604</v>
      </c>
      <c r="R38" s="59"/>
      <c r="S38" s="59"/>
      <c r="T38" s="59"/>
      <c r="U38" s="59"/>
      <c r="V38" s="59"/>
      <c r="W38" s="64"/>
      <c r="Z38" s="60"/>
    </row>
    <row r="39" spans="1:26" hidden="1" x14ac:dyDescent="0.2">
      <c r="A39" s="58" t="s">
        <v>243</v>
      </c>
      <c r="B39" s="61" t="s">
        <v>259</v>
      </c>
      <c r="C39" s="62">
        <v>11</v>
      </c>
      <c r="D39" s="320"/>
      <c r="E39" s="376">
        <v>21</v>
      </c>
      <c r="F39" s="320"/>
      <c r="G39" s="320"/>
      <c r="H39" s="201">
        <v>3</v>
      </c>
      <c r="I39" s="215" t="s">
        <v>264</v>
      </c>
      <c r="J39" s="219">
        <v>1</v>
      </c>
      <c r="K39" s="215" t="s">
        <v>592</v>
      </c>
      <c r="L39" s="215"/>
      <c r="M39" s="220">
        <v>1</v>
      </c>
      <c r="N39" s="215" t="s">
        <v>592</v>
      </c>
      <c r="O39" s="218">
        <v>3410</v>
      </c>
      <c r="P39" s="235">
        <v>2</v>
      </c>
      <c r="Q39" s="166" t="s">
        <v>604</v>
      </c>
      <c r="R39" s="59"/>
      <c r="S39" s="59"/>
      <c r="T39" s="59"/>
      <c r="U39" s="59"/>
      <c r="V39" s="59"/>
      <c r="W39" s="64"/>
      <c r="Z39" s="60"/>
    </row>
    <row r="40" spans="1:26" ht="22.5" hidden="1" x14ac:dyDescent="0.2">
      <c r="A40" s="58" t="s">
        <v>244</v>
      </c>
      <c r="B40" s="61" t="s">
        <v>259</v>
      </c>
      <c r="C40" s="62">
        <v>11</v>
      </c>
      <c r="D40" s="320"/>
      <c r="E40" s="376">
        <v>20.239999999999998</v>
      </c>
      <c r="F40" s="320"/>
      <c r="G40" s="320"/>
      <c r="H40" s="201">
        <v>3</v>
      </c>
      <c r="I40" s="215" t="s">
        <v>264</v>
      </c>
      <c r="J40" s="219">
        <v>1</v>
      </c>
      <c r="K40" s="215" t="s">
        <v>592</v>
      </c>
      <c r="L40" s="215"/>
      <c r="M40" s="220">
        <v>1</v>
      </c>
      <c r="N40" s="215" t="s">
        <v>592</v>
      </c>
      <c r="O40" s="218">
        <v>3400</v>
      </c>
      <c r="P40" s="235">
        <v>2</v>
      </c>
      <c r="Q40" s="166" t="s">
        <v>604</v>
      </c>
      <c r="R40" s="59"/>
      <c r="S40" s="59"/>
      <c r="T40" s="59"/>
      <c r="U40" s="59"/>
      <c r="V40" s="59"/>
      <c r="W40" s="64"/>
      <c r="Z40" s="72" t="s">
        <v>329</v>
      </c>
    </row>
    <row r="41" spans="1:26" hidden="1" x14ac:dyDescent="0.2">
      <c r="A41" s="58" t="s">
        <v>245</v>
      </c>
      <c r="B41" s="61" t="s">
        <v>259</v>
      </c>
      <c r="C41" s="62">
        <v>11</v>
      </c>
      <c r="D41" s="320"/>
      <c r="E41" s="376">
        <v>19.489999999999998</v>
      </c>
      <c r="F41" s="320"/>
      <c r="G41" s="320"/>
      <c r="H41" s="201">
        <v>3</v>
      </c>
      <c r="I41" s="215" t="s">
        <v>264</v>
      </c>
      <c r="J41" s="219">
        <v>1</v>
      </c>
      <c r="K41" s="215" t="s">
        <v>592</v>
      </c>
      <c r="L41" s="215"/>
      <c r="M41" s="220">
        <v>1</v>
      </c>
      <c r="N41" s="215" t="s">
        <v>592</v>
      </c>
      <c r="O41" s="218">
        <v>3410</v>
      </c>
      <c r="P41" s="235">
        <v>2</v>
      </c>
      <c r="Q41" s="166" t="s">
        <v>604</v>
      </c>
      <c r="R41" s="59"/>
      <c r="S41" s="59"/>
      <c r="T41" s="59"/>
      <c r="U41" s="59"/>
      <c r="V41" s="59"/>
      <c r="W41" s="64"/>
      <c r="Z41" s="60"/>
    </row>
    <row r="42" spans="1:26" ht="22.5" hidden="1" x14ac:dyDescent="0.2">
      <c r="A42" s="58" t="s">
        <v>246</v>
      </c>
      <c r="B42" s="61" t="s">
        <v>259</v>
      </c>
      <c r="C42" s="62">
        <v>11</v>
      </c>
      <c r="D42" s="320"/>
      <c r="E42" s="376">
        <v>17.78</v>
      </c>
      <c r="F42" s="320"/>
      <c r="G42" s="320"/>
      <c r="H42" s="201">
        <v>3</v>
      </c>
      <c r="I42" s="215" t="s">
        <v>264</v>
      </c>
      <c r="J42" s="219">
        <v>1</v>
      </c>
      <c r="K42" s="215" t="s">
        <v>592</v>
      </c>
      <c r="L42" s="215"/>
      <c r="M42" s="220">
        <v>1</v>
      </c>
      <c r="N42" s="215" t="s">
        <v>592</v>
      </c>
      <c r="O42" s="218">
        <v>3390</v>
      </c>
      <c r="P42" s="235">
        <v>2</v>
      </c>
      <c r="Q42" s="166" t="s">
        <v>604</v>
      </c>
      <c r="R42" s="59"/>
      <c r="S42" s="59"/>
      <c r="T42" s="59"/>
      <c r="U42" s="59"/>
      <c r="V42" s="59"/>
      <c r="W42" s="64"/>
      <c r="Z42" s="72" t="s">
        <v>329</v>
      </c>
    </row>
    <row r="43" spans="1:26" hidden="1" x14ac:dyDescent="0.2">
      <c r="A43" s="58" t="s">
        <v>247</v>
      </c>
      <c r="B43" s="61" t="s">
        <v>350</v>
      </c>
      <c r="C43" s="62">
        <v>11</v>
      </c>
      <c r="D43" s="320"/>
      <c r="E43" s="376">
        <v>16.87</v>
      </c>
      <c r="F43" s="320"/>
      <c r="G43" s="320"/>
      <c r="H43" s="201">
        <v>3</v>
      </c>
      <c r="I43" s="215" t="s">
        <v>264</v>
      </c>
      <c r="J43" s="219">
        <v>1</v>
      </c>
      <c r="K43" s="215" t="s">
        <v>592</v>
      </c>
      <c r="L43" s="215"/>
      <c r="M43" s="220">
        <v>1</v>
      </c>
      <c r="N43" s="215" t="s">
        <v>592</v>
      </c>
      <c r="O43" s="218">
        <v>3390</v>
      </c>
      <c r="P43" s="235">
        <v>4</v>
      </c>
      <c r="Q43" s="166" t="s">
        <v>604</v>
      </c>
      <c r="R43" s="59"/>
      <c r="S43" s="59"/>
      <c r="T43" s="59"/>
      <c r="U43" s="59"/>
      <c r="V43" s="59"/>
      <c r="W43" s="64"/>
      <c r="Z43" s="60"/>
    </row>
    <row r="44" spans="1:26" ht="22.5" hidden="1" x14ac:dyDescent="0.2">
      <c r="A44" s="58" t="s">
        <v>248</v>
      </c>
      <c r="B44" s="61" t="s">
        <v>259</v>
      </c>
      <c r="C44" s="62">
        <v>11</v>
      </c>
      <c r="D44" s="320"/>
      <c r="E44" s="376">
        <v>16.18</v>
      </c>
      <c r="F44" s="320"/>
      <c r="G44" s="320"/>
      <c r="H44" s="201">
        <v>3</v>
      </c>
      <c r="I44" s="215" t="s">
        <v>264</v>
      </c>
      <c r="J44" s="219">
        <v>1</v>
      </c>
      <c r="K44" s="215" t="s">
        <v>592</v>
      </c>
      <c r="L44" s="215"/>
      <c r="M44" s="220">
        <v>1</v>
      </c>
      <c r="N44" s="215" t="s">
        <v>592</v>
      </c>
      <c r="O44" s="218">
        <v>3410</v>
      </c>
      <c r="P44" s="235">
        <v>2</v>
      </c>
      <c r="Q44" s="166" t="s">
        <v>604</v>
      </c>
      <c r="R44" s="59"/>
      <c r="S44" s="59"/>
      <c r="T44" s="59"/>
      <c r="U44" s="59"/>
      <c r="V44" s="59"/>
      <c r="W44" s="64"/>
      <c r="Z44" s="72" t="s">
        <v>329</v>
      </c>
    </row>
    <row r="45" spans="1:26" x14ac:dyDescent="0.2">
      <c r="A45" s="58" t="s">
        <v>249</v>
      </c>
      <c r="B45" s="16" t="s">
        <v>584</v>
      </c>
      <c r="C45" s="62">
        <v>10</v>
      </c>
      <c r="D45" s="324">
        <v>19.829999999999998</v>
      </c>
      <c r="E45" s="320"/>
      <c r="F45" s="320"/>
      <c r="G45" s="320"/>
      <c r="H45" s="201">
        <v>3</v>
      </c>
      <c r="I45" s="215" t="s">
        <v>264</v>
      </c>
      <c r="J45" s="219">
        <v>1</v>
      </c>
      <c r="K45" s="215" t="s">
        <v>592</v>
      </c>
      <c r="L45" s="215"/>
      <c r="M45" s="220">
        <v>1</v>
      </c>
      <c r="N45" s="215" t="s">
        <v>592</v>
      </c>
      <c r="O45" s="218">
        <v>3370</v>
      </c>
      <c r="P45" s="235">
        <v>2</v>
      </c>
      <c r="Q45" s="166" t="s">
        <v>604</v>
      </c>
      <c r="R45" s="59"/>
      <c r="S45" s="59"/>
      <c r="T45" s="59"/>
      <c r="U45" s="59"/>
      <c r="V45" s="59"/>
      <c r="W45" s="64"/>
      <c r="Z45" s="63"/>
    </row>
    <row r="46" spans="1:26" s="70" customFormat="1" hidden="1" x14ac:dyDescent="0.2">
      <c r="A46" s="217" t="s">
        <v>250</v>
      </c>
      <c r="B46" s="61" t="s">
        <v>259</v>
      </c>
      <c r="C46" s="108">
        <v>11</v>
      </c>
      <c r="D46" s="320"/>
      <c r="E46" s="376">
        <v>15.19</v>
      </c>
      <c r="F46" s="320"/>
      <c r="G46" s="320"/>
      <c r="H46" s="201">
        <v>3</v>
      </c>
      <c r="I46" s="215" t="s">
        <v>264</v>
      </c>
      <c r="J46" s="219">
        <v>1</v>
      </c>
      <c r="K46" s="215" t="s">
        <v>592</v>
      </c>
      <c r="L46" s="215"/>
      <c r="M46" s="220">
        <v>1</v>
      </c>
      <c r="N46" s="215" t="s">
        <v>592</v>
      </c>
      <c r="O46" s="218">
        <v>3390</v>
      </c>
      <c r="P46" s="234">
        <v>2</v>
      </c>
      <c r="Q46" s="166" t="s">
        <v>604</v>
      </c>
      <c r="R46" s="68"/>
      <c r="S46" s="68"/>
      <c r="T46" s="68"/>
      <c r="U46" s="68"/>
      <c r="V46" s="68"/>
      <c r="W46" s="69"/>
      <c r="Z46" s="68"/>
    </row>
    <row r="47" spans="1:26" ht="22.5" x14ac:dyDescent="0.2">
      <c r="A47" s="58" t="s">
        <v>251</v>
      </c>
      <c r="B47" s="16" t="s">
        <v>583</v>
      </c>
      <c r="C47" s="62">
        <v>10</v>
      </c>
      <c r="D47" s="324">
        <v>12.38</v>
      </c>
      <c r="E47" s="320"/>
      <c r="F47" s="320"/>
      <c r="G47" s="320"/>
      <c r="H47" s="201">
        <v>3</v>
      </c>
      <c r="I47" s="215" t="s">
        <v>264</v>
      </c>
      <c r="J47" s="219">
        <v>1</v>
      </c>
      <c r="K47" s="215" t="s">
        <v>592</v>
      </c>
      <c r="L47" s="215"/>
      <c r="M47" s="220">
        <v>1</v>
      </c>
      <c r="N47" s="215" t="s">
        <v>592</v>
      </c>
      <c r="O47" s="218">
        <v>3420</v>
      </c>
      <c r="P47" s="235">
        <v>2</v>
      </c>
      <c r="Q47" s="166" t="s">
        <v>604</v>
      </c>
      <c r="R47" s="59"/>
      <c r="S47" s="59"/>
      <c r="T47" s="59"/>
      <c r="U47" s="59"/>
      <c r="V47" s="59"/>
      <c r="W47" s="64"/>
      <c r="Z47" s="72" t="s">
        <v>329</v>
      </c>
    </row>
    <row r="48" spans="1:26" x14ac:dyDescent="0.2">
      <c r="A48" s="58" t="s">
        <v>252</v>
      </c>
      <c r="B48" s="16" t="s">
        <v>583</v>
      </c>
      <c r="C48" s="62">
        <v>10</v>
      </c>
      <c r="D48" s="324">
        <v>16.91</v>
      </c>
      <c r="E48" s="320"/>
      <c r="F48" s="320"/>
      <c r="G48" s="320"/>
      <c r="H48" s="201">
        <v>3</v>
      </c>
      <c r="I48" s="215" t="s">
        <v>264</v>
      </c>
      <c r="J48" s="219">
        <v>1</v>
      </c>
      <c r="K48" s="215" t="s">
        <v>592</v>
      </c>
      <c r="L48" s="215"/>
      <c r="M48" s="220">
        <v>1</v>
      </c>
      <c r="N48" s="215" t="s">
        <v>592</v>
      </c>
      <c r="O48" s="218">
        <v>3380</v>
      </c>
      <c r="P48" s="235">
        <v>2</v>
      </c>
      <c r="Q48" s="166" t="s">
        <v>604</v>
      </c>
      <c r="R48" s="59"/>
      <c r="S48" s="59"/>
      <c r="T48" s="59"/>
      <c r="U48" s="59"/>
      <c r="V48" s="59"/>
      <c r="W48" s="64"/>
      <c r="Z48" s="60"/>
    </row>
    <row r="49" spans="1:26" ht="22.5" x14ac:dyDescent="0.2">
      <c r="A49" s="58" t="s">
        <v>253</v>
      </c>
      <c r="B49" s="16" t="s">
        <v>584</v>
      </c>
      <c r="C49" s="62">
        <v>10</v>
      </c>
      <c r="D49" s="324">
        <v>42.09</v>
      </c>
      <c r="E49" s="320"/>
      <c r="F49" s="320"/>
      <c r="G49" s="320"/>
      <c r="H49" s="201">
        <v>3</v>
      </c>
      <c r="I49" s="215" t="s">
        <v>264</v>
      </c>
      <c r="J49" s="219">
        <v>1</v>
      </c>
      <c r="K49" s="215" t="s">
        <v>592</v>
      </c>
      <c r="L49" s="215"/>
      <c r="M49" s="220">
        <v>1</v>
      </c>
      <c r="N49" s="215" t="s">
        <v>592</v>
      </c>
      <c r="O49" s="218">
        <v>3400</v>
      </c>
      <c r="P49" s="235">
        <v>4</v>
      </c>
      <c r="Q49" s="224" t="s">
        <v>604</v>
      </c>
      <c r="R49" s="59"/>
      <c r="S49" s="59"/>
      <c r="T49" s="59"/>
      <c r="U49" s="59"/>
      <c r="V49" s="59"/>
      <c r="W49" s="64"/>
      <c r="Z49" s="60" t="s">
        <v>329</v>
      </c>
    </row>
    <row r="50" spans="1:26" s="70" customFormat="1" ht="22.5" hidden="1" x14ac:dyDescent="0.2">
      <c r="A50" s="217" t="s">
        <v>254</v>
      </c>
      <c r="B50" s="16" t="s">
        <v>269</v>
      </c>
      <c r="C50" s="108">
        <v>1</v>
      </c>
      <c r="D50" s="320"/>
      <c r="E50" s="320"/>
      <c r="F50" s="369">
        <v>22.56</v>
      </c>
      <c r="G50" s="320"/>
      <c r="H50" s="201">
        <v>8</v>
      </c>
      <c r="I50" s="169" t="s">
        <v>816</v>
      </c>
      <c r="J50" s="219">
        <v>1</v>
      </c>
      <c r="K50" s="215" t="s">
        <v>592</v>
      </c>
      <c r="L50" s="169"/>
      <c r="M50" s="221">
        <v>4</v>
      </c>
      <c r="N50" s="214" t="s">
        <v>331</v>
      </c>
      <c r="O50" s="218" t="s">
        <v>638</v>
      </c>
      <c r="P50" s="234" t="s">
        <v>334</v>
      </c>
      <c r="Q50" s="226"/>
      <c r="R50" s="68"/>
      <c r="S50" s="68"/>
      <c r="T50" s="68"/>
      <c r="U50" s="68"/>
      <c r="V50" s="68"/>
      <c r="W50" s="69"/>
      <c r="Z50" s="71"/>
    </row>
    <row r="51" spans="1:26" s="70" customFormat="1" hidden="1" x14ac:dyDescent="0.2">
      <c r="A51" s="217" t="s">
        <v>255</v>
      </c>
      <c r="B51" s="16" t="s">
        <v>257</v>
      </c>
      <c r="C51" s="108">
        <v>1</v>
      </c>
      <c r="D51" s="320"/>
      <c r="E51" s="320"/>
      <c r="F51" s="320"/>
      <c r="G51" s="325">
        <f>217-1.12-1.08-0.83-1.14-0.88</f>
        <v>211.95</v>
      </c>
      <c r="H51" s="178"/>
      <c r="I51" s="149"/>
      <c r="J51" s="150"/>
      <c r="K51" s="153"/>
      <c r="L51" s="149"/>
      <c r="M51" s="151"/>
      <c r="N51" s="153"/>
      <c r="O51" s="152"/>
      <c r="P51" s="236"/>
      <c r="Q51" s="226"/>
      <c r="R51" s="68"/>
      <c r="S51" s="68"/>
      <c r="T51" s="68"/>
      <c r="U51" s="68"/>
      <c r="V51" s="68"/>
      <c r="W51" s="69"/>
      <c r="Z51" s="71"/>
    </row>
    <row r="52" spans="1:26" s="70" customFormat="1" hidden="1" x14ac:dyDescent="0.2">
      <c r="A52" s="217" t="s">
        <v>342</v>
      </c>
      <c r="B52" s="16" t="s">
        <v>257</v>
      </c>
      <c r="C52" s="108">
        <v>1</v>
      </c>
      <c r="D52" s="320"/>
      <c r="E52" s="320"/>
      <c r="F52" s="320"/>
      <c r="G52" s="325">
        <f>99.61-1.76</f>
        <v>97.85</v>
      </c>
      <c r="H52" s="178"/>
      <c r="I52" s="149"/>
      <c r="J52" s="150"/>
      <c r="K52" s="153"/>
      <c r="L52" s="149"/>
      <c r="M52" s="151"/>
      <c r="N52" s="153"/>
      <c r="O52" s="152"/>
      <c r="P52" s="236"/>
      <c r="Q52" s="226"/>
      <c r="R52" s="68"/>
      <c r="S52" s="68"/>
      <c r="T52" s="68"/>
      <c r="U52" s="68"/>
      <c r="V52" s="68"/>
      <c r="W52" s="69"/>
      <c r="Z52" s="71"/>
    </row>
    <row r="53" spans="1:26" s="70" customFormat="1" ht="22.5" hidden="1" x14ac:dyDescent="0.2">
      <c r="A53" s="217" t="s">
        <v>798</v>
      </c>
      <c r="B53" s="16" t="s">
        <v>800</v>
      </c>
      <c r="C53" s="108"/>
      <c r="D53" s="320"/>
      <c r="E53" s="376">
        <v>45.47</v>
      </c>
      <c r="F53" s="320"/>
      <c r="G53" s="320"/>
      <c r="H53" s="178"/>
      <c r="I53" s="169" t="s">
        <v>814</v>
      </c>
      <c r="J53" s="170">
        <v>5</v>
      </c>
      <c r="K53" s="169" t="s">
        <v>591</v>
      </c>
      <c r="L53" s="149"/>
      <c r="M53" s="151"/>
      <c r="N53" s="153"/>
      <c r="O53" s="152"/>
      <c r="P53" s="236"/>
      <c r="Q53" s="226"/>
      <c r="R53" s="68"/>
      <c r="S53" s="68"/>
      <c r="T53" s="68"/>
      <c r="U53" s="68"/>
      <c r="V53" s="68"/>
      <c r="W53" s="69"/>
      <c r="Z53" s="71"/>
    </row>
    <row r="54" spans="1:26" s="70" customFormat="1" ht="22.5" hidden="1" x14ac:dyDescent="0.2">
      <c r="A54" s="217" t="s">
        <v>799</v>
      </c>
      <c r="B54" s="16" t="s">
        <v>801</v>
      </c>
      <c r="C54" s="108"/>
      <c r="D54" s="324">
        <v>18.07</v>
      </c>
      <c r="E54" s="320"/>
      <c r="F54" s="320"/>
      <c r="G54" s="320"/>
      <c r="H54" s="178"/>
      <c r="I54" s="169" t="s">
        <v>814</v>
      </c>
      <c r="J54" s="170">
        <v>5</v>
      </c>
      <c r="K54" s="169" t="s">
        <v>591</v>
      </c>
      <c r="L54" s="149"/>
      <c r="M54" s="151"/>
      <c r="N54" s="153"/>
      <c r="O54" s="152"/>
      <c r="P54" s="236"/>
      <c r="Q54" s="226"/>
      <c r="R54" s="68"/>
      <c r="S54" s="68"/>
      <c r="T54" s="68"/>
      <c r="U54" s="68"/>
      <c r="V54" s="68"/>
      <c r="W54" s="69"/>
      <c r="Z54" s="71"/>
    </row>
    <row r="55" spans="1:26" ht="22.5" hidden="1" x14ac:dyDescent="0.2">
      <c r="A55" s="58" t="s">
        <v>272</v>
      </c>
      <c r="B55" s="61" t="s">
        <v>265</v>
      </c>
      <c r="C55" s="62">
        <v>1</v>
      </c>
      <c r="D55" s="320"/>
      <c r="E55" s="367"/>
      <c r="F55" s="369">
        <v>41.06</v>
      </c>
      <c r="G55" s="320"/>
      <c r="H55" s="201">
        <v>8</v>
      </c>
      <c r="I55" s="169" t="s">
        <v>814</v>
      </c>
      <c r="J55" s="170">
        <v>5</v>
      </c>
      <c r="K55" s="169" t="s">
        <v>591</v>
      </c>
      <c r="L55" s="169"/>
      <c r="M55" s="221">
        <v>6</v>
      </c>
      <c r="N55" s="169" t="s">
        <v>593</v>
      </c>
      <c r="O55" s="218" t="s">
        <v>273</v>
      </c>
      <c r="P55" s="234" t="s">
        <v>334</v>
      </c>
      <c r="Q55" s="223"/>
      <c r="R55" s="59"/>
      <c r="S55" s="59"/>
      <c r="T55" s="59"/>
      <c r="U55" s="59"/>
      <c r="V55" s="59"/>
      <c r="W55" s="64"/>
      <c r="Z55" s="63"/>
    </row>
    <row r="56" spans="1:26" ht="22.5" hidden="1" x14ac:dyDescent="0.2">
      <c r="A56" s="406" t="s">
        <v>576</v>
      </c>
      <c r="B56" s="407" t="s">
        <v>265</v>
      </c>
      <c r="C56" s="408">
        <v>1</v>
      </c>
      <c r="D56" s="321"/>
      <c r="E56" s="321"/>
      <c r="F56" s="370">
        <v>38.86</v>
      </c>
      <c r="G56" s="340"/>
      <c r="H56" s="205">
        <v>2</v>
      </c>
      <c r="I56" s="15" t="s">
        <v>815</v>
      </c>
      <c r="J56" s="410">
        <v>5</v>
      </c>
      <c r="K56" s="180" t="s">
        <v>591</v>
      </c>
      <c r="L56" s="15"/>
      <c r="M56" s="187">
        <v>1</v>
      </c>
      <c r="N56" s="15" t="s">
        <v>592</v>
      </c>
      <c r="O56" s="25" t="s">
        <v>273</v>
      </c>
      <c r="P56" s="197" t="s">
        <v>334</v>
      </c>
      <c r="Q56" s="227"/>
      <c r="R56" s="203"/>
      <c r="S56" s="203"/>
      <c r="T56" s="203"/>
      <c r="U56" s="203"/>
      <c r="V56" s="203"/>
      <c r="W56" s="204"/>
      <c r="Z56" s="63"/>
    </row>
    <row r="57" spans="1:26" s="17" customFormat="1" ht="20.100000000000001" hidden="1" customHeight="1" x14ac:dyDescent="0.2">
      <c r="A57" s="422" t="s">
        <v>779</v>
      </c>
      <c r="B57" s="422"/>
      <c r="C57" s="422"/>
      <c r="D57" s="379">
        <f>SUM(D3:D56)</f>
        <v>225.61999999999998</v>
      </c>
      <c r="E57" s="379">
        <f t="shared" ref="E57:F57" si="0">SUM(E3:E56)</f>
        <v>292.85000000000002</v>
      </c>
      <c r="F57" s="379">
        <f t="shared" si="0"/>
        <v>253.24</v>
      </c>
      <c r="G57" s="374"/>
      <c r="H57" s="374"/>
      <c r="I57" s="375"/>
      <c r="J57" s="18"/>
      <c r="K57" s="18"/>
      <c r="L57" s="18"/>
      <c r="M57" s="27"/>
      <c r="N57" s="27"/>
      <c r="O57" s="27"/>
      <c r="P57" s="27"/>
      <c r="Q57" s="28"/>
      <c r="R57" s="28"/>
      <c r="S57" s="27"/>
      <c r="T57" s="18"/>
      <c r="U57" s="18"/>
      <c r="V57" s="18"/>
      <c r="W57" s="18"/>
      <c r="X57" s="18"/>
      <c r="Y57" s="18"/>
    </row>
    <row r="58" spans="1:26" s="17" customFormat="1" ht="20.100000000000001" hidden="1" customHeight="1" x14ac:dyDescent="0.2">
      <c r="A58" s="422" t="s">
        <v>802</v>
      </c>
      <c r="B58" s="422"/>
      <c r="C58" s="422"/>
      <c r="D58" s="423">
        <f t="shared" ref="D58" si="1">SUM(D57+E57+F57)</f>
        <v>771.71</v>
      </c>
      <c r="E58" s="423"/>
      <c r="F58" s="423"/>
      <c r="G58" s="374"/>
      <c r="H58" s="354"/>
      <c r="I58" s="323"/>
      <c r="J58" s="18"/>
      <c r="K58" s="18"/>
      <c r="L58" s="18"/>
      <c r="M58" s="27"/>
      <c r="N58" s="27"/>
      <c r="O58" s="27"/>
      <c r="P58" s="27"/>
      <c r="Q58" s="28"/>
      <c r="R58" s="28"/>
      <c r="S58" s="27"/>
      <c r="T58" s="18"/>
      <c r="U58" s="18"/>
      <c r="V58" s="18"/>
      <c r="W58" s="18"/>
      <c r="X58" s="18"/>
      <c r="Y58" s="18"/>
    </row>
    <row r="67" spans="8:8" x14ac:dyDescent="0.2">
      <c r="H67" s="367"/>
    </row>
  </sheetData>
  <sheetProtection password="C8D6" sheet="1" objects="1" scenarios="1" formatCells="0" formatColumns="0" formatRows="0" sort="0" autoFilter="0"/>
  <autoFilter ref="A2:W58">
    <filterColumn colId="3">
      <colorFilter dxfId="2"/>
    </filterColumn>
    <filterColumn colId="8">
      <filters>
        <filter val="ANTISTATICKÉ PVC"/>
        <filter val="KOBEREC"/>
        <filter val="ZÁTĚŽ.LINOLEUM"/>
      </filters>
    </filterColumn>
  </autoFilter>
  <mergeCells count="3">
    <mergeCell ref="A57:C57"/>
    <mergeCell ref="A58:C58"/>
    <mergeCell ref="D58:F58"/>
  </mergeCells>
  <printOptions horizontalCentered="1"/>
  <pageMargins left="0.39370078740157483" right="0.39370078740157483" top="0.39370078740157483" bottom="0.39370078740157483" header="0.51181102362204722" footer="0.51181102362204722"/>
  <pageSetup paperSize="8" scale="82" fitToHeight="3" orientation="portrait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zoomScaleNormal="100" zoomScalePageLayoutView="75" workbookViewId="0">
      <selection activeCell="I6" sqref="I6"/>
    </sheetView>
  </sheetViews>
  <sheetFormatPr defaultColWidth="9.33203125" defaultRowHeight="11.25" x14ac:dyDescent="0.2"/>
  <cols>
    <col min="1" max="1" width="6.83203125" style="266" customWidth="1"/>
    <col min="2" max="2" width="20.83203125" style="266" customWidth="1"/>
    <col min="3" max="3" width="6.33203125" style="266" hidden="1" customWidth="1"/>
    <col min="4" max="4" width="9.83203125" style="269" customWidth="1"/>
    <col min="5" max="5" width="9.83203125" style="266" customWidth="1"/>
    <col min="6" max="6" width="6.33203125" style="266" customWidth="1"/>
    <col min="7" max="7" width="20.1640625" style="266" customWidth="1"/>
    <col min="8" max="8" width="6.33203125" style="266" customWidth="1"/>
    <col min="9" max="9" width="19.5" style="266" customWidth="1"/>
    <col min="10" max="10" width="18.33203125" style="266" hidden="1" customWidth="1"/>
    <col min="11" max="11" width="6.33203125" style="266" customWidth="1"/>
    <col min="12" max="12" width="15.1640625" style="266" customWidth="1"/>
    <col min="13" max="14" width="8.83203125" style="266" customWidth="1"/>
    <col min="15" max="15" width="18.83203125" style="266" hidden="1" customWidth="1"/>
    <col min="16" max="20" width="10.83203125" style="266" hidden="1" customWidth="1"/>
    <col min="21" max="21" width="18.83203125" style="266" hidden="1" customWidth="1"/>
    <col min="22" max="23" width="9.33203125" style="266" customWidth="1"/>
    <col min="24" max="24" width="18.83203125" style="266" hidden="1" customWidth="1"/>
    <col min="25" max="1025" width="9.33203125" style="266" customWidth="1"/>
    <col min="1026" max="16384" width="9.33203125" style="270"/>
  </cols>
  <sheetData>
    <row r="1" spans="1:24" ht="12" x14ac:dyDescent="0.2">
      <c r="A1" s="262" t="s">
        <v>702</v>
      </c>
      <c r="B1" s="263"/>
      <c r="C1" s="263"/>
      <c r="D1" s="264"/>
      <c r="E1" s="263"/>
      <c r="F1" s="263"/>
      <c r="G1" s="263"/>
      <c r="H1" s="263"/>
      <c r="I1" s="263"/>
      <c r="J1" s="263"/>
      <c r="K1" s="263"/>
      <c r="L1" s="263"/>
      <c r="M1" s="264"/>
      <c r="N1" s="264"/>
      <c r="O1" s="263"/>
      <c r="P1" s="263"/>
      <c r="Q1" s="263"/>
      <c r="R1" s="263"/>
      <c r="S1" s="263"/>
      <c r="T1" s="263"/>
      <c r="U1" s="265"/>
      <c r="X1" s="263"/>
    </row>
    <row r="2" spans="1:24" s="269" customFormat="1" ht="22.5" x14ac:dyDescent="0.2">
      <c r="A2" s="267" t="s">
        <v>68</v>
      </c>
      <c r="B2" s="267" t="s">
        <v>258</v>
      </c>
      <c r="C2" s="267" t="s">
        <v>469</v>
      </c>
      <c r="D2" s="377" t="s">
        <v>764</v>
      </c>
      <c r="E2" s="373" t="s">
        <v>804</v>
      </c>
      <c r="F2" s="267" t="s">
        <v>271</v>
      </c>
      <c r="G2" s="267" t="s">
        <v>69</v>
      </c>
      <c r="H2" s="267" t="s">
        <v>271</v>
      </c>
      <c r="I2" s="267" t="s">
        <v>70</v>
      </c>
      <c r="J2" s="267" t="s">
        <v>327</v>
      </c>
      <c r="K2" s="267" t="s">
        <v>271</v>
      </c>
      <c r="L2" s="267" t="s">
        <v>71</v>
      </c>
      <c r="M2" s="267" t="s">
        <v>336</v>
      </c>
      <c r="N2" s="267" t="s">
        <v>347</v>
      </c>
      <c r="O2" s="268" t="s">
        <v>605</v>
      </c>
      <c r="P2" s="268" t="s">
        <v>325</v>
      </c>
      <c r="Q2" s="268" t="s">
        <v>326</v>
      </c>
      <c r="R2" s="268" t="s">
        <v>82</v>
      </c>
      <c r="S2" s="268" t="s">
        <v>75</v>
      </c>
      <c r="T2" s="268" t="s">
        <v>475</v>
      </c>
      <c r="U2" s="267" t="s">
        <v>72</v>
      </c>
      <c r="X2" s="268" t="s">
        <v>81</v>
      </c>
    </row>
    <row r="3" spans="1:24" s="269" customFormat="1" x14ac:dyDescent="0.2">
      <c r="A3" s="58" t="s">
        <v>703</v>
      </c>
      <c r="B3" s="61" t="s">
        <v>257</v>
      </c>
      <c r="C3" s="108"/>
      <c r="D3" s="289"/>
      <c r="E3" s="378"/>
      <c r="F3" s="172" t="s">
        <v>334</v>
      </c>
      <c r="G3" s="215" t="s">
        <v>704</v>
      </c>
      <c r="H3" s="172" t="s">
        <v>334</v>
      </c>
      <c r="I3" s="215" t="s">
        <v>704</v>
      </c>
      <c r="J3" s="149"/>
      <c r="K3" s="220" t="s">
        <v>334</v>
      </c>
      <c r="L3" s="215"/>
      <c r="M3" s="218"/>
      <c r="N3" s="234"/>
      <c r="O3" s="166"/>
      <c r="P3" s="215"/>
      <c r="Q3" s="215"/>
      <c r="R3" s="215"/>
      <c r="S3" s="215"/>
      <c r="T3" s="215"/>
      <c r="U3" s="14"/>
      <c r="X3" s="268"/>
    </row>
    <row r="4" spans="1:24" s="269" customFormat="1" x14ac:dyDescent="0.2">
      <c r="A4" s="58" t="s">
        <v>705</v>
      </c>
      <c r="B4" s="61" t="s">
        <v>257</v>
      </c>
      <c r="C4" s="62"/>
      <c r="D4" s="289"/>
      <c r="E4" s="378"/>
      <c r="F4" s="172" t="s">
        <v>334</v>
      </c>
      <c r="G4" s="215" t="s">
        <v>704</v>
      </c>
      <c r="H4" s="172" t="s">
        <v>334</v>
      </c>
      <c r="I4" s="215" t="s">
        <v>704</v>
      </c>
      <c r="J4" s="149"/>
      <c r="K4" s="220" t="s">
        <v>334</v>
      </c>
      <c r="L4" s="215"/>
      <c r="M4" s="218"/>
      <c r="N4" s="234"/>
      <c r="O4" s="166"/>
      <c r="P4" s="215"/>
      <c r="Q4" s="215"/>
      <c r="R4" s="215"/>
      <c r="S4" s="215"/>
      <c r="T4" s="215"/>
      <c r="U4" s="14"/>
      <c r="X4" s="268"/>
    </row>
    <row r="5" spans="1:24" s="269" customFormat="1" x14ac:dyDescent="0.2">
      <c r="A5" s="58" t="s">
        <v>706</v>
      </c>
      <c r="B5" s="61" t="s">
        <v>257</v>
      </c>
      <c r="C5" s="62"/>
      <c r="D5" s="289"/>
      <c r="E5" s="378"/>
      <c r="F5" s="172" t="s">
        <v>334</v>
      </c>
      <c r="G5" s="215" t="s">
        <v>704</v>
      </c>
      <c r="H5" s="172" t="s">
        <v>334</v>
      </c>
      <c r="I5" s="215" t="s">
        <v>704</v>
      </c>
      <c r="J5" s="149"/>
      <c r="K5" s="220" t="s">
        <v>334</v>
      </c>
      <c r="L5" s="215"/>
      <c r="M5" s="218"/>
      <c r="N5" s="234"/>
      <c r="O5" s="166"/>
      <c r="P5" s="215"/>
      <c r="Q5" s="215"/>
      <c r="R5" s="215"/>
      <c r="S5" s="215"/>
      <c r="T5" s="215"/>
      <c r="U5" s="14"/>
      <c r="X5" s="268"/>
    </row>
    <row r="6" spans="1:24" s="269" customFormat="1" ht="31.5" customHeight="1" x14ac:dyDescent="0.2">
      <c r="A6" s="58" t="s">
        <v>707</v>
      </c>
      <c r="B6" s="61" t="s">
        <v>708</v>
      </c>
      <c r="C6" s="62"/>
      <c r="D6" s="369">
        <v>15.7</v>
      </c>
      <c r="E6" s="289"/>
      <c r="F6" s="172" t="s">
        <v>709</v>
      </c>
      <c r="G6" s="215" t="s">
        <v>710</v>
      </c>
      <c r="H6" s="172" t="s">
        <v>711</v>
      </c>
      <c r="I6" s="215" t="s">
        <v>712</v>
      </c>
      <c r="J6" s="149"/>
      <c r="K6" s="220" t="s">
        <v>713</v>
      </c>
      <c r="L6" s="215" t="s">
        <v>714</v>
      </c>
      <c r="M6" s="218"/>
      <c r="N6" s="234"/>
      <c r="O6" s="166"/>
      <c r="P6" s="215"/>
      <c r="Q6" s="215"/>
      <c r="R6" s="215"/>
      <c r="S6" s="215"/>
      <c r="T6" s="215"/>
      <c r="U6" s="14"/>
      <c r="X6" s="268"/>
    </row>
    <row r="7" spans="1:24" s="269" customFormat="1" ht="32.25" customHeight="1" x14ac:dyDescent="0.2">
      <c r="A7" s="271" t="s">
        <v>715</v>
      </c>
      <c r="B7" s="202" t="s">
        <v>716</v>
      </c>
      <c r="C7" s="143"/>
      <c r="D7" s="380">
        <v>4.7699999999999996</v>
      </c>
      <c r="E7" s="368"/>
      <c r="F7" s="175" t="s">
        <v>709</v>
      </c>
      <c r="G7" s="15" t="s">
        <v>710</v>
      </c>
      <c r="H7" s="175" t="s">
        <v>711</v>
      </c>
      <c r="I7" s="15" t="s">
        <v>712</v>
      </c>
      <c r="J7" s="154"/>
      <c r="K7" s="187" t="s">
        <v>713</v>
      </c>
      <c r="L7" s="15" t="s">
        <v>714</v>
      </c>
      <c r="M7" s="25"/>
      <c r="N7" s="197"/>
      <c r="O7" s="253"/>
      <c r="P7" s="15"/>
      <c r="Q7" s="15"/>
      <c r="R7" s="15"/>
      <c r="S7" s="15"/>
      <c r="T7" s="15"/>
      <c r="U7" s="26"/>
      <c r="X7" s="268"/>
    </row>
    <row r="8" spans="1:24" s="17" customFormat="1" ht="20.100000000000001" customHeight="1" x14ac:dyDescent="0.2">
      <c r="A8" s="422" t="s">
        <v>779</v>
      </c>
      <c r="B8" s="422"/>
      <c r="C8" s="422"/>
      <c r="D8" s="379">
        <f>SUM(D6:D7)</f>
        <v>20.47</v>
      </c>
      <c r="E8" s="379"/>
      <c r="F8" s="374"/>
      <c r="G8" s="355"/>
      <c r="H8" s="18"/>
      <c r="I8" s="18"/>
      <c r="J8" s="18"/>
      <c r="K8" s="27"/>
      <c r="L8" s="27"/>
      <c r="M8" s="27"/>
      <c r="N8" s="27"/>
      <c r="O8" s="28"/>
      <c r="P8" s="28"/>
      <c r="Q8" s="27"/>
      <c r="R8" s="18"/>
      <c r="S8" s="18"/>
      <c r="T8" s="18"/>
      <c r="U8" s="18"/>
      <c r="V8" s="18"/>
      <c r="W8" s="18"/>
    </row>
    <row r="9" spans="1:24" s="17" customFormat="1" ht="20.100000000000001" customHeight="1" x14ac:dyDescent="0.2">
      <c r="A9" s="422" t="s">
        <v>803</v>
      </c>
      <c r="B9" s="422"/>
      <c r="C9" s="422"/>
      <c r="D9" s="423">
        <f t="shared" ref="D9" si="0">SUM(D8)</f>
        <v>20.47</v>
      </c>
      <c r="E9" s="423"/>
      <c r="F9" s="354"/>
      <c r="G9" s="323"/>
      <c r="H9" s="18"/>
      <c r="I9" s="18"/>
      <c r="J9" s="18"/>
      <c r="K9" s="27"/>
      <c r="L9" s="27"/>
      <c r="M9" s="27"/>
      <c r="N9" s="27"/>
      <c r="O9" s="28"/>
      <c r="P9" s="28"/>
      <c r="Q9" s="27"/>
      <c r="R9" s="18"/>
      <c r="S9" s="18"/>
      <c r="T9" s="18"/>
      <c r="U9" s="18"/>
      <c r="V9" s="18"/>
      <c r="W9" s="18"/>
    </row>
  </sheetData>
  <sheetProtection password="C8D6" sheet="1" objects="1" scenarios="1" formatCells="0" formatColumns="0" formatRows="0" sort="0" autoFilter="0"/>
  <autoFilter ref="A2:U7"/>
  <mergeCells count="3">
    <mergeCell ref="A8:C8"/>
    <mergeCell ref="A9:C9"/>
    <mergeCell ref="D9:E9"/>
  </mergeCells>
  <conditionalFormatting sqref="E6:E7 D3:E5">
    <cfRule type="cellIs" dxfId="13" priority="1" operator="equal">
      <formula>14</formula>
    </cfRule>
    <cfRule type="cellIs" dxfId="12" priority="2" operator="equal">
      <formula>13</formula>
    </cfRule>
    <cfRule type="cellIs" dxfId="11" priority="3" operator="equal">
      <formula>12</formula>
    </cfRule>
    <cfRule type="cellIs" dxfId="10" priority="4" operator="equal">
      <formula>11</formula>
    </cfRule>
    <cfRule type="cellIs" dxfId="9" priority="5" operator="equal">
      <formula>2</formula>
    </cfRule>
    <cfRule type="cellIs" dxfId="8" priority="6" operator="equal">
      <formula>3</formula>
    </cfRule>
    <cfRule type="cellIs" dxfId="7" priority="7" operator="equal">
      <formula>4</formula>
    </cfRule>
    <cfRule type="cellIs" dxfId="6" priority="8" operator="equal">
      <formula>5</formula>
    </cfRule>
    <cfRule type="cellIs" dxfId="5" priority="9" operator="equal">
      <formula>6</formula>
    </cfRule>
    <cfRule type="cellIs" dxfId="4" priority="10" operator="equal">
      <formula>7</formula>
    </cfRule>
    <cfRule type="cellIs" dxfId="3" priority="11" operator="equal">
      <formula>8</formula>
    </cfRule>
  </conditionalFormatting>
  <printOptions horizontalCentered="1"/>
  <pageMargins left="0.39374999999999999" right="0.39374999999999999" top="0.39374999999999999" bottom="0.39374999999999999" header="0.51180555555555496" footer="0.51180555555555496"/>
  <pageSetup paperSize="8" scale="82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M16"/>
  <sheetViews>
    <sheetView showGridLines="0" workbookViewId="0">
      <selection activeCell="I9" sqref="I9"/>
    </sheetView>
  </sheetViews>
  <sheetFormatPr defaultColWidth="9.33203125" defaultRowHeight="14.25" x14ac:dyDescent="0.2"/>
  <cols>
    <col min="1" max="1" width="0.33203125" style="44" customWidth="1"/>
    <col min="2" max="2" width="7.5" style="44" customWidth="1"/>
    <col min="3" max="3" width="29.5" style="44" customWidth="1"/>
    <col min="4" max="5" width="9.1640625" style="44" customWidth="1"/>
    <col min="6" max="6" width="20.5" style="44" customWidth="1"/>
    <col min="7" max="7" width="8.83203125" style="44" customWidth="1"/>
    <col min="8" max="8" width="11.5" style="44" customWidth="1"/>
    <col min="9" max="9" width="20.5" style="44" customWidth="1"/>
    <col min="10" max="10" width="12.83203125" style="44" customWidth="1"/>
    <col min="11" max="11" width="13" style="44" customWidth="1"/>
    <col min="12" max="13" width="12.83203125" style="44" customWidth="1"/>
    <col min="14" max="16384" width="9.33203125" style="44"/>
  </cols>
  <sheetData>
    <row r="1" spans="1:13" ht="20.100000000000001" customHeight="1" x14ac:dyDescent="0.25">
      <c r="A1" s="430" t="s">
        <v>343</v>
      </c>
      <c r="B1" s="431"/>
      <c r="C1" s="431"/>
      <c r="D1" s="431"/>
      <c r="E1" s="431"/>
      <c r="F1" s="431"/>
      <c r="G1" s="431"/>
    </row>
    <row r="2" spans="1:13" ht="1.7" customHeight="1" x14ac:dyDescent="0.2"/>
    <row r="3" spans="1:13" x14ac:dyDescent="0.2">
      <c r="B3" s="45" t="s">
        <v>68</v>
      </c>
      <c r="C3" s="46" t="s">
        <v>258</v>
      </c>
      <c r="D3" s="45" t="s">
        <v>344</v>
      </c>
      <c r="E3" s="45" t="s">
        <v>345</v>
      </c>
      <c r="F3" s="46" t="s">
        <v>69</v>
      </c>
      <c r="G3" s="432" t="s">
        <v>346</v>
      </c>
      <c r="H3" s="425"/>
      <c r="I3" s="46" t="s">
        <v>71</v>
      </c>
      <c r="J3" s="46" t="s">
        <v>347</v>
      </c>
      <c r="K3" s="46" t="s">
        <v>83</v>
      </c>
      <c r="L3" s="46" t="s">
        <v>333</v>
      </c>
      <c r="M3" s="46" t="s">
        <v>348</v>
      </c>
    </row>
    <row r="4" spans="1:13" ht="18" customHeight="1" x14ac:dyDescent="0.2">
      <c r="B4" s="433" t="s">
        <v>349</v>
      </c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25"/>
    </row>
    <row r="5" spans="1:13" x14ac:dyDescent="0.2">
      <c r="B5" s="47" t="s">
        <v>230</v>
      </c>
      <c r="C5" s="48" t="s">
        <v>350</v>
      </c>
      <c r="D5" s="49">
        <v>81.295588856392001</v>
      </c>
      <c r="E5" s="49">
        <v>3.22</v>
      </c>
      <c r="F5" s="48" t="s">
        <v>351</v>
      </c>
      <c r="G5" s="424" t="s">
        <v>352</v>
      </c>
      <c r="H5" s="425"/>
      <c r="I5" s="48" t="s">
        <v>353</v>
      </c>
      <c r="J5" s="48" t="s">
        <v>354</v>
      </c>
      <c r="K5" s="48" t="s">
        <v>83</v>
      </c>
      <c r="L5" s="48" t="s">
        <v>352</v>
      </c>
      <c r="M5" s="48" t="s">
        <v>352</v>
      </c>
    </row>
    <row r="6" spans="1:13" x14ac:dyDescent="0.2">
      <c r="B6" s="47" t="s">
        <v>233</v>
      </c>
      <c r="C6" s="48" t="s">
        <v>355</v>
      </c>
      <c r="D6" s="49">
        <v>10.479931269059101</v>
      </c>
      <c r="E6" s="49">
        <v>3.18</v>
      </c>
      <c r="F6" s="48" t="s">
        <v>356</v>
      </c>
      <c r="G6" s="424" t="s">
        <v>352</v>
      </c>
      <c r="H6" s="425"/>
      <c r="I6" s="48" t="s">
        <v>331</v>
      </c>
      <c r="J6" s="48" t="s">
        <v>352</v>
      </c>
      <c r="K6" s="48" t="s">
        <v>352</v>
      </c>
      <c r="L6" s="48" t="s">
        <v>352</v>
      </c>
      <c r="M6" s="48" t="s">
        <v>352</v>
      </c>
    </row>
    <row r="7" spans="1:13" x14ac:dyDescent="0.2">
      <c r="B7" s="47" t="s">
        <v>256</v>
      </c>
      <c r="C7" s="48" t="s">
        <v>270</v>
      </c>
      <c r="D7" s="49">
        <v>4.5029999999999299</v>
      </c>
      <c r="E7" s="49">
        <v>3.18</v>
      </c>
      <c r="F7" s="48" t="s">
        <v>356</v>
      </c>
      <c r="G7" s="424" t="s">
        <v>357</v>
      </c>
      <c r="H7" s="425"/>
      <c r="I7" s="48" t="s">
        <v>331</v>
      </c>
      <c r="J7" s="48" t="s">
        <v>352</v>
      </c>
      <c r="K7" s="48" t="s">
        <v>352</v>
      </c>
      <c r="L7" s="48" t="s">
        <v>352</v>
      </c>
      <c r="M7" s="48" t="s">
        <v>352</v>
      </c>
    </row>
    <row r="8" spans="1:13" x14ac:dyDescent="0.2">
      <c r="B8" s="47" t="s">
        <v>235</v>
      </c>
      <c r="C8" s="48" t="s">
        <v>267</v>
      </c>
      <c r="D8" s="49">
        <v>21.100075000002001</v>
      </c>
      <c r="E8" s="49">
        <v>2</v>
      </c>
      <c r="F8" s="48" t="s">
        <v>356</v>
      </c>
      <c r="G8" s="424" t="s">
        <v>357</v>
      </c>
      <c r="H8" s="425"/>
      <c r="I8" s="48" t="s">
        <v>331</v>
      </c>
      <c r="J8" s="48" t="s">
        <v>352</v>
      </c>
      <c r="K8" s="48" t="s">
        <v>83</v>
      </c>
      <c r="L8" s="48" t="s">
        <v>352</v>
      </c>
      <c r="M8" s="48" t="s">
        <v>352</v>
      </c>
    </row>
    <row r="9" spans="1:13" x14ac:dyDescent="0.2">
      <c r="B9" s="47" t="s">
        <v>242</v>
      </c>
      <c r="C9" s="48" t="s">
        <v>259</v>
      </c>
      <c r="D9" s="49">
        <v>20.361299999998501</v>
      </c>
      <c r="E9" s="49">
        <v>3.41</v>
      </c>
      <c r="F9" s="48" t="s">
        <v>264</v>
      </c>
      <c r="G9" s="424" t="s">
        <v>352</v>
      </c>
      <c r="H9" s="425"/>
      <c r="I9" s="48" t="s">
        <v>331</v>
      </c>
      <c r="J9" s="48" t="s">
        <v>358</v>
      </c>
      <c r="K9" s="48" t="s">
        <v>83</v>
      </c>
      <c r="L9" s="48" t="s">
        <v>352</v>
      </c>
      <c r="M9" s="48" t="s">
        <v>352</v>
      </c>
    </row>
    <row r="10" spans="1:13" x14ac:dyDescent="0.2">
      <c r="B10" s="47" t="s">
        <v>243</v>
      </c>
      <c r="C10" s="48" t="s">
        <v>259</v>
      </c>
      <c r="D10" s="49">
        <v>20.989950000000199</v>
      </c>
      <c r="E10" s="49">
        <v>3.41</v>
      </c>
      <c r="F10" s="48" t="s">
        <v>264</v>
      </c>
      <c r="G10" s="424" t="s">
        <v>352</v>
      </c>
      <c r="H10" s="425"/>
      <c r="I10" s="48" t="s">
        <v>331</v>
      </c>
      <c r="J10" s="48" t="s">
        <v>358</v>
      </c>
      <c r="K10" s="48" t="s">
        <v>83</v>
      </c>
      <c r="L10" s="48" t="s">
        <v>352</v>
      </c>
      <c r="M10" s="48" t="s">
        <v>352</v>
      </c>
    </row>
    <row r="11" spans="1:13" x14ac:dyDescent="0.2">
      <c r="B11" s="47" t="s">
        <v>244</v>
      </c>
      <c r="C11" s="48" t="s">
        <v>259</v>
      </c>
      <c r="D11" s="49">
        <v>20.2363</v>
      </c>
      <c r="E11" s="49">
        <v>3.4</v>
      </c>
      <c r="F11" s="48" t="s">
        <v>264</v>
      </c>
      <c r="G11" s="424" t="s">
        <v>352</v>
      </c>
      <c r="H11" s="425"/>
      <c r="I11" s="48" t="s">
        <v>331</v>
      </c>
      <c r="J11" s="48" t="s">
        <v>358</v>
      </c>
      <c r="K11" s="48" t="s">
        <v>83</v>
      </c>
      <c r="L11" s="48" t="s">
        <v>352</v>
      </c>
      <c r="M11" s="48" t="s">
        <v>352</v>
      </c>
    </row>
    <row r="12" spans="1:13" x14ac:dyDescent="0.2">
      <c r="B12" s="47" t="s">
        <v>245</v>
      </c>
      <c r="C12" s="48" t="s">
        <v>259</v>
      </c>
      <c r="D12" s="49">
        <v>19.549443061671699</v>
      </c>
      <c r="E12" s="49">
        <v>3.41</v>
      </c>
      <c r="F12" s="48" t="s">
        <v>264</v>
      </c>
      <c r="G12" s="424" t="s">
        <v>352</v>
      </c>
      <c r="H12" s="425"/>
      <c r="I12" s="48" t="s">
        <v>331</v>
      </c>
      <c r="J12" s="48" t="s">
        <v>358</v>
      </c>
      <c r="K12" s="48" t="s">
        <v>83</v>
      </c>
      <c r="L12" s="48" t="s">
        <v>352</v>
      </c>
      <c r="M12" s="48" t="s">
        <v>352</v>
      </c>
    </row>
    <row r="13" spans="1:13" x14ac:dyDescent="0.2">
      <c r="B13" s="47" t="s">
        <v>246</v>
      </c>
      <c r="C13" s="48" t="s">
        <v>259</v>
      </c>
      <c r="D13" s="49">
        <v>17.520922649436699</v>
      </c>
      <c r="E13" s="49">
        <v>3.39</v>
      </c>
      <c r="F13" s="48" t="s">
        <v>264</v>
      </c>
      <c r="G13" s="424" t="s">
        <v>352</v>
      </c>
      <c r="H13" s="425"/>
      <c r="I13" s="48" t="s">
        <v>331</v>
      </c>
      <c r="J13" s="48" t="s">
        <v>358</v>
      </c>
      <c r="K13" s="48" t="s">
        <v>83</v>
      </c>
      <c r="L13" s="48" t="s">
        <v>352</v>
      </c>
      <c r="M13" s="48" t="s">
        <v>352</v>
      </c>
    </row>
    <row r="14" spans="1:13" x14ac:dyDescent="0.2">
      <c r="B14" s="47" t="s">
        <v>247</v>
      </c>
      <c r="C14" s="48" t="s">
        <v>350</v>
      </c>
      <c r="D14" s="49">
        <v>34.842981882687901</v>
      </c>
      <c r="E14" s="49">
        <v>3.4</v>
      </c>
      <c r="F14" s="48" t="s">
        <v>264</v>
      </c>
      <c r="G14" s="424" t="s">
        <v>352</v>
      </c>
      <c r="H14" s="425"/>
      <c r="I14" s="48" t="s">
        <v>331</v>
      </c>
      <c r="J14" s="48" t="s">
        <v>359</v>
      </c>
      <c r="K14" s="48" t="s">
        <v>83</v>
      </c>
      <c r="L14" s="48" t="s">
        <v>352</v>
      </c>
      <c r="M14" s="48" t="s">
        <v>352</v>
      </c>
    </row>
    <row r="15" spans="1:13" x14ac:dyDescent="0.2">
      <c r="B15" s="47" t="s">
        <v>248</v>
      </c>
      <c r="C15" s="48" t="s">
        <v>259</v>
      </c>
      <c r="D15" s="49">
        <v>14.991652362131701</v>
      </c>
      <c r="E15" s="49">
        <v>3.39</v>
      </c>
      <c r="F15" s="48" t="s">
        <v>264</v>
      </c>
      <c r="G15" s="424" t="s">
        <v>352</v>
      </c>
      <c r="H15" s="425"/>
      <c r="I15" s="48" t="s">
        <v>331</v>
      </c>
      <c r="J15" s="48" t="s">
        <v>358</v>
      </c>
      <c r="K15" s="48" t="s">
        <v>83</v>
      </c>
      <c r="L15" s="48" t="s">
        <v>352</v>
      </c>
      <c r="M15" s="48" t="s">
        <v>352</v>
      </c>
    </row>
    <row r="16" spans="1:13" x14ac:dyDescent="0.2">
      <c r="B16" s="426" t="s">
        <v>360</v>
      </c>
      <c r="C16" s="427"/>
      <c r="D16" s="50">
        <v>265.87114508138001</v>
      </c>
      <c r="E16" s="51" t="s">
        <v>352</v>
      </c>
      <c r="F16" s="428" t="s">
        <v>352</v>
      </c>
      <c r="G16" s="427"/>
      <c r="H16" s="427"/>
      <c r="I16" s="427"/>
      <c r="J16" s="427"/>
      <c r="K16" s="427"/>
      <c r="L16" s="427"/>
      <c r="M16" s="429"/>
    </row>
  </sheetData>
  <mergeCells count="16">
    <mergeCell ref="G7:H7"/>
    <mergeCell ref="A1:G1"/>
    <mergeCell ref="G3:H3"/>
    <mergeCell ref="B4:M4"/>
    <mergeCell ref="G5:H5"/>
    <mergeCell ref="G6:H6"/>
    <mergeCell ref="G14:H14"/>
    <mergeCell ref="G15:H15"/>
    <mergeCell ref="B16:C16"/>
    <mergeCell ref="F16:M16"/>
    <mergeCell ref="G8:H8"/>
    <mergeCell ref="G9:H9"/>
    <mergeCell ref="G10:H10"/>
    <mergeCell ref="G11:H11"/>
    <mergeCell ref="G12:H12"/>
    <mergeCell ref="G13:H13"/>
  </mergeCells>
  <pageMargins left="0.15748031496063" right="0.15748031496063" top="0.15748031496063" bottom="0.196850393700787" header="0.15748031496063" footer="0.196850393700787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M12"/>
  <sheetViews>
    <sheetView showGridLines="0" workbookViewId="0">
      <selection activeCell="C6" sqref="C6"/>
    </sheetView>
  </sheetViews>
  <sheetFormatPr defaultColWidth="9.33203125" defaultRowHeight="15" x14ac:dyDescent="0.25"/>
  <cols>
    <col min="1" max="1" width="0.33203125" style="30" customWidth="1"/>
    <col min="2" max="2" width="7.5" style="30" customWidth="1"/>
    <col min="3" max="3" width="29.5" style="30" customWidth="1"/>
    <col min="4" max="5" width="9.1640625" style="30" customWidth="1"/>
    <col min="6" max="6" width="20.5" style="30" customWidth="1"/>
    <col min="7" max="7" width="8.83203125" style="30" customWidth="1"/>
    <col min="8" max="8" width="11.5" style="30" customWidth="1"/>
    <col min="9" max="9" width="20.5" style="30" customWidth="1"/>
    <col min="10" max="10" width="12.83203125" style="30" customWidth="1"/>
    <col min="11" max="11" width="13" style="30" customWidth="1"/>
    <col min="12" max="13" width="12.83203125" style="30" customWidth="1"/>
    <col min="14" max="16384" width="9.33203125" style="30"/>
  </cols>
  <sheetData>
    <row r="1" spans="1:13" ht="20.100000000000001" customHeight="1" x14ac:dyDescent="0.25">
      <c r="A1" s="430" t="s">
        <v>343</v>
      </c>
      <c r="B1" s="441"/>
      <c r="C1" s="441"/>
      <c r="D1" s="441"/>
      <c r="E1" s="441"/>
      <c r="F1" s="441"/>
      <c r="G1" s="441"/>
    </row>
    <row r="2" spans="1:13" ht="1.7" customHeight="1" x14ac:dyDescent="0.25"/>
    <row r="3" spans="1:13" x14ac:dyDescent="0.25">
      <c r="B3" s="31" t="s">
        <v>68</v>
      </c>
      <c r="C3" s="32" t="s">
        <v>258</v>
      </c>
      <c r="D3" s="31" t="s">
        <v>344</v>
      </c>
      <c r="E3" s="31" t="s">
        <v>345</v>
      </c>
      <c r="F3" s="32" t="s">
        <v>69</v>
      </c>
      <c r="G3" s="442" t="s">
        <v>346</v>
      </c>
      <c r="H3" s="436"/>
      <c r="I3" s="32" t="s">
        <v>71</v>
      </c>
      <c r="J3" s="32" t="s">
        <v>347</v>
      </c>
      <c r="K3" s="32" t="s">
        <v>83</v>
      </c>
      <c r="L3" s="32" t="s">
        <v>333</v>
      </c>
      <c r="M3" s="32" t="s">
        <v>348</v>
      </c>
    </row>
    <row r="4" spans="1:13" ht="18" customHeight="1" x14ac:dyDescent="0.25">
      <c r="B4" s="443" t="s">
        <v>361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36"/>
    </row>
    <row r="5" spans="1:13" x14ac:dyDescent="0.25">
      <c r="B5" s="33" t="s">
        <v>226</v>
      </c>
      <c r="C5" s="34" t="s">
        <v>266</v>
      </c>
      <c r="D5" s="35">
        <v>21.5282749999988</v>
      </c>
      <c r="E5" s="35">
        <v>3.45</v>
      </c>
      <c r="F5" s="34" t="s">
        <v>356</v>
      </c>
      <c r="G5" s="435" t="s">
        <v>357</v>
      </c>
      <c r="H5" s="436"/>
      <c r="I5" s="34" t="s">
        <v>331</v>
      </c>
      <c r="J5" s="34" t="s">
        <v>352</v>
      </c>
      <c r="K5" s="34" t="s">
        <v>83</v>
      </c>
      <c r="L5" s="34" t="s">
        <v>352</v>
      </c>
      <c r="M5" s="34" t="s">
        <v>352</v>
      </c>
    </row>
    <row r="6" spans="1:13" x14ac:dyDescent="0.25">
      <c r="B6" s="33" t="s">
        <v>229</v>
      </c>
      <c r="C6" s="34" t="s">
        <v>262</v>
      </c>
      <c r="D6" s="35">
        <v>81.147030002983399</v>
      </c>
      <c r="E6" s="35">
        <v>3.18</v>
      </c>
      <c r="F6" s="34" t="s">
        <v>351</v>
      </c>
      <c r="G6" s="435" t="s">
        <v>352</v>
      </c>
      <c r="H6" s="436"/>
      <c r="I6" s="34" t="s">
        <v>353</v>
      </c>
      <c r="J6" s="34" t="s">
        <v>354</v>
      </c>
      <c r="K6" s="34" t="s">
        <v>83</v>
      </c>
      <c r="L6" s="34" t="s">
        <v>352</v>
      </c>
      <c r="M6" s="34" t="s">
        <v>352</v>
      </c>
    </row>
    <row r="7" spans="1:13" x14ac:dyDescent="0.25">
      <c r="B7" s="33" t="s">
        <v>234</v>
      </c>
      <c r="C7" s="34" t="s">
        <v>355</v>
      </c>
      <c r="D7" s="35">
        <v>15.1879575949237</v>
      </c>
      <c r="E7" s="35">
        <v>3.21</v>
      </c>
      <c r="F7" s="34" t="s">
        <v>356</v>
      </c>
      <c r="G7" s="435" t="s">
        <v>352</v>
      </c>
      <c r="H7" s="436"/>
      <c r="I7" s="34" t="s">
        <v>331</v>
      </c>
      <c r="J7" s="34" t="s">
        <v>352</v>
      </c>
      <c r="K7" s="34" t="s">
        <v>352</v>
      </c>
      <c r="L7" s="34" t="s">
        <v>352</v>
      </c>
      <c r="M7" s="34" t="s">
        <v>352</v>
      </c>
    </row>
    <row r="8" spans="1:13" x14ac:dyDescent="0.25">
      <c r="B8" s="33" t="s">
        <v>249</v>
      </c>
      <c r="C8" s="34" t="s">
        <v>362</v>
      </c>
      <c r="D8" s="35">
        <v>18.9839700409571</v>
      </c>
      <c r="E8" s="35">
        <v>3.38</v>
      </c>
      <c r="F8" s="34" t="s">
        <v>264</v>
      </c>
      <c r="G8" s="435" t="s">
        <v>352</v>
      </c>
      <c r="H8" s="436"/>
      <c r="I8" s="34" t="s">
        <v>331</v>
      </c>
      <c r="J8" s="34" t="s">
        <v>358</v>
      </c>
      <c r="K8" s="34" t="s">
        <v>83</v>
      </c>
      <c r="L8" s="34" t="s">
        <v>352</v>
      </c>
      <c r="M8" s="34" t="s">
        <v>352</v>
      </c>
    </row>
    <row r="9" spans="1:13" x14ac:dyDescent="0.25">
      <c r="B9" s="33" t="s">
        <v>251</v>
      </c>
      <c r="C9" s="34" t="s">
        <v>363</v>
      </c>
      <c r="D9" s="35">
        <v>18.817226121888201</v>
      </c>
      <c r="E9" s="35">
        <v>3.38</v>
      </c>
      <c r="F9" s="34" t="s">
        <v>264</v>
      </c>
      <c r="G9" s="435" t="s">
        <v>352</v>
      </c>
      <c r="H9" s="436"/>
      <c r="I9" s="34" t="s">
        <v>331</v>
      </c>
      <c r="J9" s="34" t="s">
        <v>358</v>
      </c>
      <c r="K9" s="34" t="s">
        <v>83</v>
      </c>
      <c r="L9" s="34" t="s">
        <v>352</v>
      </c>
      <c r="M9" s="34" t="s">
        <v>352</v>
      </c>
    </row>
    <row r="10" spans="1:13" x14ac:dyDescent="0.25">
      <c r="B10" s="33" t="s">
        <v>252</v>
      </c>
      <c r="C10" s="34" t="s">
        <v>259</v>
      </c>
      <c r="D10" s="35">
        <v>21.480721544275401</v>
      </c>
      <c r="E10" s="35">
        <v>3.38</v>
      </c>
      <c r="F10" s="34" t="s">
        <v>264</v>
      </c>
      <c r="G10" s="435" t="s">
        <v>352</v>
      </c>
      <c r="H10" s="436"/>
      <c r="I10" s="34" t="s">
        <v>331</v>
      </c>
      <c r="J10" s="34" t="s">
        <v>358</v>
      </c>
      <c r="K10" s="34" t="s">
        <v>83</v>
      </c>
      <c r="L10" s="34" t="s">
        <v>352</v>
      </c>
      <c r="M10" s="34" t="s">
        <v>352</v>
      </c>
    </row>
    <row r="11" spans="1:13" x14ac:dyDescent="0.25">
      <c r="B11" s="33" t="s">
        <v>253</v>
      </c>
      <c r="C11" s="34" t="s">
        <v>259</v>
      </c>
      <c r="D11" s="35">
        <v>43.352835433269497</v>
      </c>
      <c r="E11" s="35">
        <v>3.42</v>
      </c>
      <c r="F11" s="34" t="s">
        <v>264</v>
      </c>
      <c r="G11" s="435" t="s">
        <v>352</v>
      </c>
      <c r="H11" s="436"/>
      <c r="I11" s="34" t="s">
        <v>331</v>
      </c>
      <c r="J11" s="34" t="s">
        <v>359</v>
      </c>
      <c r="K11" s="34" t="s">
        <v>83</v>
      </c>
      <c r="L11" s="34" t="s">
        <v>352</v>
      </c>
      <c r="M11" s="34" t="s">
        <v>352</v>
      </c>
    </row>
    <row r="12" spans="1:13" x14ac:dyDescent="0.25">
      <c r="B12" s="437" t="s">
        <v>364</v>
      </c>
      <c r="C12" s="438"/>
      <c r="D12" s="36">
        <v>220.498015738296</v>
      </c>
      <c r="E12" s="37" t="s">
        <v>352</v>
      </c>
      <c r="F12" s="439" t="s">
        <v>352</v>
      </c>
      <c r="G12" s="438"/>
      <c r="H12" s="438"/>
      <c r="I12" s="438"/>
      <c r="J12" s="438"/>
      <c r="K12" s="438"/>
      <c r="L12" s="438"/>
      <c r="M12" s="440"/>
    </row>
  </sheetData>
  <mergeCells count="12">
    <mergeCell ref="G7:H7"/>
    <mergeCell ref="A1:G1"/>
    <mergeCell ref="G3:H3"/>
    <mergeCell ref="B4:M4"/>
    <mergeCell ref="G5:H5"/>
    <mergeCell ref="G6:H6"/>
    <mergeCell ref="G8:H8"/>
    <mergeCell ref="G9:H9"/>
    <mergeCell ref="G10:H10"/>
    <mergeCell ref="G11:H11"/>
    <mergeCell ref="B12:C12"/>
    <mergeCell ref="F12:M12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12</vt:i4>
      </vt:variant>
    </vt:vector>
  </HeadingPairs>
  <TitlesOfParts>
    <vt:vector size="29" baseType="lpstr">
      <vt:lpstr>úvod</vt:lpstr>
      <vt:lpstr>LEGENDA 01.PP</vt:lpstr>
      <vt:lpstr>LEGENDA 1.NP</vt:lpstr>
      <vt:lpstr>LEGENDA 2.NP</vt:lpstr>
      <vt:lpstr>LEGENDA 3.NP</vt:lpstr>
      <vt:lpstr>LEGENDA 4.NP</vt:lpstr>
      <vt:lpstr>LEGENDA 5.NP</vt:lpstr>
      <vt:lpstr>SO 11_MIGRACE</vt:lpstr>
      <vt:lpstr>SO 10_ANTROPOLOGIE</vt:lpstr>
      <vt:lpstr>SO 05_PSYCHOLOGIE</vt:lpstr>
      <vt:lpstr>SO 07_ERDF</vt:lpstr>
      <vt:lpstr>SO 06_RELIGIONISTIKA</vt:lpstr>
      <vt:lpstr>SO 08_SOCIOLOGIE</vt:lpstr>
      <vt:lpstr>SO 09_PHDAS</vt:lpstr>
      <vt:lpstr>SO 04_SINOFON</vt:lpstr>
      <vt:lpstr>SO 04_DIGIHUM</vt:lpstr>
      <vt:lpstr>SO 03_CJV</vt:lpstr>
      <vt:lpstr>'LEGENDA 01.PP'!Názvy_tisku</vt:lpstr>
      <vt:lpstr>'LEGENDA 1.NP'!Názvy_tisku</vt:lpstr>
      <vt:lpstr>'LEGENDA 2.NP'!Názvy_tisku</vt:lpstr>
      <vt:lpstr>'LEGENDA 3.NP'!Názvy_tisku</vt:lpstr>
      <vt:lpstr>'LEGENDA 4.NP'!Názvy_tisku</vt:lpstr>
      <vt:lpstr>'LEGENDA 5.NP'!Názvy_tisku</vt:lpstr>
      <vt:lpstr>'LEGENDA 01.PP'!Oblast_tisku</vt:lpstr>
      <vt:lpstr>'LEGENDA 1.NP'!Oblast_tisku</vt:lpstr>
      <vt:lpstr>'LEGENDA 2.NP'!Oblast_tisku</vt:lpstr>
      <vt:lpstr>'LEGENDA 3.NP'!Oblast_tisku</vt:lpstr>
      <vt:lpstr>'LEGENDA 4.NP'!Oblast_tisku</vt:lpstr>
      <vt:lpstr>'LEGENDA 5.NP'!Oblast_tisku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 JCH</cp:lastModifiedBy>
  <cp:lastPrinted>2018-12-22T12:32:25Z</cp:lastPrinted>
  <dcterms:created xsi:type="dcterms:W3CDTF">2014-05-20T09:38:03Z</dcterms:created>
  <dcterms:modified xsi:type="dcterms:W3CDTF">2019-01-21T00:52:51Z</dcterms:modified>
</cp:coreProperties>
</file>