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50" yWindow="525" windowWidth="28455" windowHeight="12210" activeTab="0"/>
  </bookViews>
  <sheets>
    <sheet name="Rekapitulace stavby" sheetId="1" r:id="rId1"/>
    <sheet name="2018-029-1-3-1-1 - 1-Náby..." sheetId="2" r:id="rId2"/>
    <sheet name="2018-029-1-3-1-2 - 2-Sani..." sheetId="3" r:id="rId3"/>
    <sheet name="2018-029-1-3-1-3 - 3-Orie..." sheetId="4" r:id="rId4"/>
    <sheet name="Pokyny pro vyplnění" sheetId="5" r:id="rId5"/>
  </sheets>
  <definedNames>
    <definedName name="_xlnm._FilterDatabase" localSheetId="1" hidden="1">'2018-029-1-3-1-1 - 1-Náby...'!$C$92:$K$163</definedName>
    <definedName name="_xlnm._FilterDatabase" localSheetId="2" hidden="1">'2018-029-1-3-1-2 - 2-Sani...'!$C$91:$K$115</definedName>
    <definedName name="_xlnm._FilterDatabase" localSheetId="3" hidden="1">'2018-029-1-3-1-3 - 3-Orie...'!$C$91:$K$111</definedName>
    <definedName name="_xlnm.Print_Area" localSheetId="1">'2018-029-1-3-1-1 - 1-Náby...'!$C$4:$J$43,'2018-029-1-3-1-1 - 1-Náby...'!$C$49:$J$70,'2018-029-1-3-1-1 - 1-Náby...'!$C$76:$K$163</definedName>
    <definedName name="_xlnm.Print_Area" localSheetId="2">'2018-029-1-3-1-2 - 2-Sani...'!$C$4:$J$43,'2018-029-1-3-1-2 - 2-Sani...'!$C$49:$J$69,'2018-029-1-3-1-2 - 2-Sani...'!$C$75:$K$115</definedName>
    <definedName name="_xlnm.Print_Area" localSheetId="3">'2018-029-1-3-1-3 - 3-Orie...'!$C$4:$J$43,'2018-029-1-3-1-3 - 3-Orie...'!$C$49:$J$69,'2018-029-1-3-1-3 - 3-Orie...'!$C$75:$K$111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stavby'!$C$42:$AQ$61</definedName>
    <definedName name="_xlnm.Print_Titles" localSheetId="0">'Rekapitulace stavby'!$52:$52</definedName>
    <definedName name="_xlnm.Print_Titles" localSheetId="1">'2018-029-1-3-1-1 - 1-Náby...'!$92:$92</definedName>
    <definedName name="_xlnm.Print_Titles" localSheetId="2">'2018-029-1-3-1-2 - 2-Sani...'!$91:$91</definedName>
    <definedName name="_xlnm.Print_Titles" localSheetId="3">'2018-029-1-3-1-3 - 3-Orie...'!$91:$91</definedName>
  </definedNames>
  <calcPr calcId="145621"/>
</workbook>
</file>

<file path=xl/sharedStrings.xml><?xml version="1.0" encoding="utf-8"?>
<sst xmlns="http://schemas.openxmlformats.org/spreadsheetml/2006/main" count="2403" uniqueCount="556">
  <si>
    <t>Export Komplet</t>
  </si>
  <si>
    <t>VZ</t>
  </si>
  <si>
    <t>2.0</t>
  </si>
  <si>
    <t>ZAMOK</t>
  </si>
  <si>
    <t>False</t>
  </si>
  <si>
    <t>{06c5138d-66a3-4861-8b1f-0dbb43126a65}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</si>
  <si>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</si>
  <si>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</si>
  <si>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</si>
  <si>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</si>
  <si>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</si>
  <si>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</si>
  <si>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</si>
  <si>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</si>
  <si>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2018/029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</si>
  <si>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</si>
  <si>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</si>
  <si>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Výukový objekt FTK v Olomouci,Tř.Míru 117</t>
  </si>
  <si>
    <t>KSO:</t>
  </si>
  <si>
    <t>801 35</t>
  </si>
  <si>
    <t>CC-CZ:</t>
  </si>
  <si>
    <t/>
  </si>
  <si>
    <t>Místo:</t>
  </si>
  <si>
    <t xml:space="preserve"> </t>
  </si>
  <si>
    <t>Datum:</t>
  </si>
  <si>
    <t>21. 6. 2019</t>
  </si>
  <si>
    <t>Zadavatel:</t>
  </si>
  <si>
    <t>IČ:</t>
  </si>
  <si>
    <t>UPOL</t>
  </si>
  <si>
    <t>DIČ:</t>
  </si>
  <si>
    <t>Uchazeč:</t>
  </si>
  <si>
    <t>Vyplň údaj</t>
  </si>
  <si>
    <t>Projektant:</t>
  </si>
  <si>
    <t>HEXAPLAN INTERNATIONAL spol. s r.o.</t>
  </si>
  <si>
    <t>True</t>
  </si>
  <si>
    <t>Zpracovatel:</t>
  </si>
  <si>
    <t>Ing.A.Hejmalová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</si>
  <si>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</si>
  <si>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</si>
  <si>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</si>
  <si>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</si>
  <si>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</si>
  <si>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</si>
  <si>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</si>
  <si>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</si>
  <si>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</si>
  <si>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</si>
  <si>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</si>
  <si>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</si>
  <si>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</si>
  <si>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</si>
  <si>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</si>
  <si>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</si>
  <si>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</si>
  <si>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</si>
  <si>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</si>
  <si>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</si>
  <si>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</si>
  <si>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</si>
  <si>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</si>
  <si>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</si>
  <si>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</si>
  <si>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</si>
  <si>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</si>
  <si>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</si>
  <si>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</si>
  <si>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</si>
  <si>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</si>
  <si>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</si>
  <si>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</si>
  <si>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</si>
  <si>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</si>
  <si>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</si>
  <si>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</si>
  <si>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</si>
  <si>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</si>
  <si>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</si>
  <si>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2018/029-1</t>
  </si>
  <si>
    <t>Výukový objekt FTK UP v Olomouci,Tř.Míru 117</t>
  </si>
  <si>
    <t>STA</t>
  </si>
  <si>
    <t>1</t>
  </si>
  <si>
    <t>{fca15581-c215-4e11-9f07-025479605cd4}</t>
  </si>
  <si>
    <t>2</t>
  </si>
  <si>
    <t>2018/029-1-3</t>
  </si>
  <si>
    <t>Výukový objekt FTK UP-INTERIÉR</t>
  </si>
  <si>
    <t>Soupis</t>
  </si>
  <si>
    <t>{498b0735-5143-4e82-9c07-cb1898fda0e9}</t>
  </si>
  <si>
    <t>2018/029-1-3-1</t>
  </si>
  <si>
    <t>Interiér 1.np</t>
  </si>
  <si>
    <t>3</t>
  </si>
  <si>
    <t>{f88931d8-611e-43be-9156-78c6d31e20c0}</t>
  </si>
  <si>
    <t>/</t>
  </si>
  <si>
    <t>2018/029-1-3-1-1</t>
  </si>
  <si>
    <t>1-Nábytek 1.np (vč.části 2.NP)</t>
  </si>
  <si>
    <t>4</t>
  </si>
  <si>
    <t>{662735ac-68ca-48ae-834c-a49b0c74076a}</t>
  </si>
  <si>
    <t>2018/029-1-3-1-2</t>
  </si>
  <si>
    <t>2-Sanitární doplňky 1.np</t>
  </si>
  <si>
    <t>{838f20a4-a80d-4d3b-86d1-51c5709a3cfd}</t>
  </si>
  <si>
    <t>2018/029-1-3-1-3</t>
  </si>
  <si>
    <t>3-Orientační systém 1.np</t>
  </si>
  <si>
    <t>{61bd68be-a324-4a54-9bbb-db4d4f9a14db}</t>
  </si>
  <si>
    <t>KRYCÍ LIST SOUPISU PRACÍ</t>
  </si>
  <si>
    <t>Objekt:</t>
  </si>
  <si>
    <t>2018/029-1 - Výukový objekt FTK UP v Olomouci,Tř.Míru 117</t>
  </si>
  <si>
    <t>Soupis:</t>
  </si>
  <si>
    <t>2018/029-1-3 - Výukový objekt FTK UP-INTERIÉR</t>
  </si>
  <si>
    <t>Úroveň 4:</t>
  </si>
  <si>
    <t>2018/029-1-3-1-1 - 1-Nábytek 1.np (vč.části 2.NP)</t>
  </si>
  <si>
    <t>Nedílnou součástí specifikace interiéru je výkresová část, kde jsou detailně uvedeny materiály, rozměry i jiné úpravy. Tyto výkresy jsou pro specifikaci a určení ceny a plnění dodávky zcela závazné. Veškerá zařízení, prvky a materiály je nutno vyvzorkovat a odsouhlasit s autory. Jednotková cena položky obsahuje náklady na: dodávku,montáž,dopravu a staveništní přesun.</t>
  </si>
  <si>
    <t>REKAPITULACE ČLENĚNÍ SOUPISU PRACÍ</t>
  </si>
  <si>
    <t>Kód dílu - Popis</t>
  </si>
  <si>
    <t>Cena celkem [CZK]</t>
  </si>
  <si>
    <t>-1</t>
  </si>
  <si>
    <t>D1 - Nábytek 1.np</t>
  </si>
  <si>
    <t>D2 - Nábytek 2.np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</si>
  <si>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</si>
  <si>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</si>
  <si>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</si>
  <si>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</si>
  <si>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</si>
  <si>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</si>
  <si>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</si>
  <si>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</si>
  <si>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</si>
  <si>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</si>
  <si>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</si>
  <si>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</si>
  <si>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</si>
  <si>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</si>
  <si>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Nábytek 1.np</t>
  </si>
  <si>
    <t>ROZPOCET</t>
  </si>
  <si>
    <t>K</t>
  </si>
  <si>
    <t>S1</t>
  </si>
  <si>
    <t>stůl 2100/800/750 mm</t>
  </si>
  <si>
    <t>ks</t>
  </si>
  <si>
    <t>262144</t>
  </si>
  <si>
    <t>S2a</t>
  </si>
  <si>
    <t>stolová sestava</t>
  </si>
  <si>
    <t>S3</t>
  </si>
  <si>
    <t>stůl 1400/700/750 mm</t>
  </si>
  <si>
    <t>6</t>
  </si>
  <si>
    <t>S4</t>
  </si>
  <si>
    <t>stůl 800/800/720 mm</t>
  </si>
  <si>
    <t>8</t>
  </si>
  <si>
    <t>5</t>
  </si>
  <si>
    <t>S5</t>
  </si>
  <si>
    <t>10</t>
  </si>
  <si>
    <t>S6a</t>
  </si>
  <si>
    <t>stůl s paravanem 1600/800/720 mm</t>
  </si>
  <si>
    <t>12</t>
  </si>
  <si>
    <t>7</t>
  </si>
  <si>
    <t>S6b</t>
  </si>
  <si>
    <t>14</t>
  </si>
  <si>
    <t>S6c</t>
  </si>
  <si>
    <t>stůl 1600/800/720 mm</t>
  </si>
  <si>
    <t>16</t>
  </si>
  <si>
    <t>9</t>
  </si>
  <si>
    <t>S7</t>
  </si>
  <si>
    <t>stůl 600/600/750</t>
  </si>
  <si>
    <t>18</t>
  </si>
  <si>
    <t>S8</t>
  </si>
  <si>
    <t>nerezový lékařský vozík</t>
  </si>
  <si>
    <t>20</t>
  </si>
  <si>
    <t>11</t>
  </si>
  <si>
    <t>S9</t>
  </si>
  <si>
    <t>stolová sestava s paravanem</t>
  </si>
  <si>
    <t>22</t>
  </si>
  <si>
    <t>S10</t>
  </si>
  <si>
    <t>studentská lavice</t>
  </si>
  <si>
    <t>24</t>
  </si>
  <si>
    <t>13</t>
  </si>
  <si>
    <t>S14</t>
  </si>
  <si>
    <t>stůl výškově nastavitelný</t>
  </si>
  <si>
    <t>26</t>
  </si>
  <si>
    <t>S29</t>
  </si>
  <si>
    <t>stůl 700/700/750</t>
  </si>
  <si>
    <t>28</t>
  </si>
  <si>
    <t>T1</t>
  </si>
  <si>
    <t>pc stůl se zásuvkou - katedra</t>
  </si>
  <si>
    <t>30</t>
  </si>
  <si>
    <t>Ž1</t>
  </si>
  <si>
    <t>židle kancelářská otočná</t>
  </si>
  <si>
    <t>32</t>
  </si>
  <si>
    <t>17</t>
  </si>
  <si>
    <t>Ž2</t>
  </si>
  <si>
    <t>židle kancelářská</t>
  </si>
  <si>
    <t>34</t>
  </si>
  <si>
    <t>Ž3</t>
  </si>
  <si>
    <t>židle</t>
  </si>
  <si>
    <t>36</t>
  </si>
  <si>
    <t>19</t>
  </si>
  <si>
    <t>Ž4</t>
  </si>
  <si>
    <t>konferenční židle</t>
  </si>
  <si>
    <t>38</t>
  </si>
  <si>
    <t>Ž5</t>
  </si>
  <si>
    <t>křeslo</t>
  </si>
  <si>
    <t>40</t>
  </si>
  <si>
    <t>Ž6</t>
  </si>
  <si>
    <t>lavička jeklová</t>
  </si>
  <si>
    <t>42</t>
  </si>
  <si>
    <t>Ž7</t>
  </si>
  <si>
    <t>modulární sedací systém</t>
  </si>
  <si>
    <t>44</t>
  </si>
  <si>
    <t>23</t>
  </si>
  <si>
    <t>Ž8</t>
  </si>
  <si>
    <t>židle kancelářská otočná učitelská</t>
  </si>
  <si>
    <t>46</t>
  </si>
  <si>
    <t>Ž10</t>
  </si>
  <si>
    <t>studentská židle</t>
  </si>
  <si>
    <t>48</t>
  </si>
  <si>
    <t>25</t>
  </si>
  <si>
    <t>SK1</t>
  </si>
  <si>
    <t>skříňová sestava</t>
  </si>
  <si>
    <t>50</t>
  </si>
  <si>
    <t>SK2</t>
  </si>
  <si>
    <t>52</t>
  </si>
  <si>
    <t>27</t>
  </si>
  <si>
    <t>SK3</t>
  </si>
  <si>
    <t>54</t>
  </si>
  <si>
    <t>SK4</t>
  </si>
  <si>
    <t>56</t>
  </si>
  <si>
    <t>29</t>
  </si>
  <si>
    <t>SK5</t>
  </si>
  <si>
    <t>58</t>
  </si>
  <si>
    <t>SK6</t>
  </si>
  <si>
    <t>60</t>
  </si>
  <si>
    <t>31</t>
  </si>
  <si>
    <t>SK7</t>
  </si>
  <si>
    <t>62</t>
  </si>
  <si>
    <t>SK8</t>
  </si>
  <si>
    <t>64</t>
  </si>
  <si>
    <t>33</t>
  </si>
  <si>
    <t>SK9</t>
  </si>
  <si>
    <t>66</t>
  </si>
  <si>
    <t>SK10</t>
  </si>
  <si>
    <t>systémové regály kovové</t>
  </si>
  <si>
    <t>68</t>
  </si>
  <si>
    <t>35</t>
  </si>
  <si>
    <t>SK11</t>
  </si>
  <si>
    <t>skříň</t>
  </si>
  <si>
    <t>70</t>
  </si>
  <si>
    <t>SK12</t>
  </si>
  <si>
    <t>72</t>
  </si>
  <si>
    <t>37</t>
  </si>
  <si>
    <t>SK13</t>
  </si>
  <si>
    <t>74</t>
  </si>
  <si>
    <t>SK14</t>
  </si>
  <si>
    <t>76</t>
  </si>
  <si>
    <t>39</t>
  </si>
  <si>
    <t>SK15</t>
  </si>
  <si>
    <t>dvoudveřová kovová skříň</t>
  </si>
  <si>
    <t>78</t>
  </si>
  <si>
    <t>SK16</t>
  </si>
  <si>
    <t>80</t>
  </si>
  <si>
    <t>41</t>
  </si>
  <si>
    <t>SK17</t>
  </si>
  <si>
    <t>skříňová sestava s umyvadlem</t>
  </si>
  <si>
    <t>82</t>
  </si>
  <si>
    <t>SK28</t>
  </si>
  <si>
    <t>84</t>
  </si>
  <si>
    <t>43</t>
  </si>
  <si>
    <t>SK29</t>
  </si>
  <si>
    <t>86</t>
  </si>
  <si>
    <t>SK53</t>
  </si>
  <si>
    <t>skříň s umyvadlem</t>
  </si>
  <si>
    <t>88</t>
  </si>
  <si>
    <t>45</t>
  </si>
  <si>
    <t>ŠS1</t>
  </si>
  <si>
    <t>šatní stěna</t>
  </si>
  <si>
    <t>90</t>
  </si>
  <si>
    <t>ŠS2</t>
  </si>
  <si>
    <t>92</t>
  </si>
  <si>
    <t>47</t>
  </si>
  <si>
    <t>V1</t>
  </si>
  <si>
    <t>věšák</t>
  </si>
  <si>
    <t>94</t>
  </si>
  <si>
    <t>L1</t>
  </si>
  <si>
    <t>terapeutické lehátko</t>
  </si>
  <si>
    <t>96</t>
  </si>
  <si>
    <t>49</t>
  </si>
  <si>
    <t>L1a</t>
  </si>
  <si>
    <t>terapeutické lehátko s područkou na ruku pro odběr krve</t>
  </si>
  <si>
    <t>98</t>
  </si>
  <si>
    <t>OB1</t>
  </si>
  <si>
    <t>obklad stěny</t>
  </si>
  <si>
    <t>m2</t>
  </si>
  <si>
    <t>100</t>
  </si>
  <si>
    <t>51</t>
  </si>
  <si>
    <t>K1</t>
  </si>
  <si>
    <t>kuchyňská linka</t>
  </si>
  <si>
    <t>102</t>
  </si>
  <si>
    <t>K2</t>
  </si>
  <si>
    <t>104</t>
  </si>
  <si>
    <t>53</t>
  </si>
  <si>
    <t>K3</t>
  </si>
  <si>
    <t>106</t>
  </si>
  <si>
    <t>A1</t>
  </si>
  <si>
    <t>magnetická nástěnka s posuvnými dveřmi</t>
  </si>
  <si>
    <t>108</t>
  </si>
  <si>
    <t>D2</t>
  </si>
  <si>
    <t>Nábytek 2.np</t>
  </si>
  <si>
    <t>55</t>
  </si>
  <si>
    <t>110</t>
  </si>
  <si>
    <t>112</t>
  </si>
  <si>
    <t>57</t>
  </si>
  <si>
    <t>114</t>
  </si>
  <si>
    <t>116</t>
  </si>
  <si>
    <t>59</t>
  </si>
  <si>
    <t>118</t>
  </si>
  <si>
    <t>S11</t>
  </si>
  <si>
    <t>120</t>
  </si>
  <si>
    <t>61</t>
  </si>
  <si>
    <t>S12a</t>
  </si>
  <si>
    <t>122</t>
  </si>
  <si>
    <t>S23</t>
  </si>
  <si>
    <t>stůl 1400/800/750 mm</t>
  </si>
  <si>
    <t>124</t>
  </si>
  <si>
    <t>63</t>
  </si>
  <si>
    <t>S29.1</t>
  </si>
  <si>
    <t>stůl</t>
  </si>
  <si>
    <t>126</t>
  </si>
  <si>
    <t>128</t>
  </si>
  <si>
    <t>65</t>
  </si>
  <si>
    <t>SK19</t>
  </si>
  <si>
    <t>130</t>
  </si>
  <si>
    <t>SK20</t>
  </si>
  <si>
    <t>132</t>
  </si>
  <si>
    <t>67</t>
  </si>
  <si>
    <t>SK21</t>
  </si>
  <si>
    <t>134</t>
  </si>
  <si>
    <t>136</t>
  </si>
  <si>
    <t>2018/029-1-3-1-2 - 2-Sanitární doplňky 1.np</t>
  </si>
  <si>
    <t>Ing.arch.J.Pálka</t>
  </si>
  <si>
    <t>D1 - Sanitární doplňky 1.np</t>
  </si>
  <si>
    <t>Sanitární doplňky 1.np</t>
  </si>
  <si>
    <t>a</t>
  </si>
  <si>
    <t>zásobník na toaletní papír (nerez)</t>
  </si>
  <si>
    <t>P</t>
  </si>
  <si>
    <t>Poznámka k položce:
plný popis a specifikace viz.interiér</t>
  </si>
  <si>
    <t>b</t>
  </si>
  <si>
    <t>WC souprava nástěnná (nerez)</t>
  </si>
  <si>
    <t>c</t>
  </si>
  <si>
    <t>odpadkový koš (nerez)</t>
  </si>
  <si>
    <t>d</t>
  </si>
  <si>
    <t>zásobník na papírové ručníky skládané</t>
  </si>
  <si>
    <t>e</t>
  </si>
  <si>
    <t>zásobník na hygienické sáčky (nerez)</t>
  </si>
  <si>
    <t>f</t>
  </si>
  <si>
    <t>odpadkový hygienický koš malý, nástěnný (nerez)</t>
  </si>
  <si>
    <t>h</t>
  </si>
  <si>
    <t>mýdlenka do sprchy (chrom)</t>
  </si>
  <si>
    <t>i</t>
  </si>
  <si>
    <t>dávkovač tekutého mýdla</t>
  </si>
  <si>
    <t>j</t>
  </si>
  <si>
    <t>háček jednoduchý (chrom)</t>
  </si>
  <si>
    <t>k</t>
  </si>
  <si>
    <t>zrcadlo š=600 mm v=800mm (nerez)</t>
  </si>
  <si>
    <t>p</t>
  </si>
  <si>
    <t>háček dvojitý (chrom)</t>
  </si>
  <si>
    <t>2018/029-1-3-1-3 - 3-Orientační systém 1.np</t>
  </si>
  <si>
    <t>D1 - Informační a orientační systém</t>
  </si>
  <si>
    <t>Informační a orientační systém</t>
  </si>
  <si>
    <t>Ústřední informační tabule (120x70 cm)</t>
  </si>
  <si>
    <t>Informační tabule směrová (50x70 cm)</t>
  </si>
  <si>
    <t>Název místnosti + rozvrh (30x30 cm)</t>
  </si>
  <si>
    <t>Název místnosti + osoby (25x20cm)</t>
  </si>
  <si>
    <t>Piktogram (25x 20 cm)</t>
  </si>
  <si>
    <t>Směr úniku (20x10cm)</t>
  </si>
  <si>
    <t>Číslo dveří (5 x 5 cm)</t>
  </si>
  <si>
    <t>Název místnosti + úřední hodiny (25 x20 cm)</t>
  </si>
  <si>
    <t>Název místnosti (25 x20 cm)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</si>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</sst>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4" fillId="0" borderId="18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166" fontId="19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26" fillId="0" borderId="0" xfId="0" applyFont="1" applyAlignment="1" applyProtection="1">
      <alignment horizontal="left" vertical="center" wrapText="1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8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37" fillId="0" borderId="0" xfId="0" applyNumberFormat="1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29" xfId="0" applyFont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9">
      <selection activeCell="E23" sqref="E23:AN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18"/>
      <c r="AQ5" s="18"/>
      <c r="AR5" s="16"/>
      <c r="BE5" s="314" t="s">
        <v>15</v>
      </c>
      <c r="BS5" s="13" t="s">
        <v>6</v>
      </c>
    </row>
    <row r="6" spans="2:7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18"/>
      <c r="AQ6" s="18"/>
      <c r="AR6" s="16"/>
      <c r="BE6" s="315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21</v>
      </c>
      <c r="AO7" s="18"/>
      <c r="AP7" s="18"/>
      <c r="AQ7" s="18"/>
      <c r="AR7" s="16"/>
      <c r="BE7" s="315"/>
      <c r="BS7" s="13" t="s">
        <v>6</v>
      </c>
    </row>
    <row r="8" spans="2:71" ht="12" customHeight="1">
      <c r="B8" s="17"/>
      <c r="C8" s="18"/>
      <c r="D8" s="25" t="s">
        <v>22</v>
      </c>
      <c r="E8" s="18"/>
      <c r="F8" s="18"/>
      <c r="G8" s="18"/>
      <c r="H8" s="18"/>
      <c r="I8" s="18"/>
      <c r="J8" s="18"/>
      <c r="K8" s="23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24</v>
      </c>
      <c r="AL8" s="18"/>
      <c r="AM8" s="18"/>
      <c r="AN8" s="26" t="s">
        <v>25</v>
      </c>
      <c r="AO8" s="18"/>
      <c r="AP8" s="18"/>
      <c r="AQ8" s="18"/>
      <c r="AR8" s="16"/>
      <c r="BE8" s="315"/>
      <c r="BS8" s="13" t="s">
        <v>6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315"/>
      <c r="BS9" s="13" t="s">
        <v>6</v>
      </c>
    </row>
    <row r="10" spans="2:71" ht="12" customHeight="1">
      <c r="B10" s="17"/>
      <c r="C10" s="18"/>
      <c r="D10" s="25" t="s">
        <v>26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27</v>
      </c>
      <c r="AL10" s="18"/>
      <c r="AM10" s="18"/>
      <c r="AN10" s="23" t="s">
        <v>21</v>
      </c>
      <c r="AO10" s="18"/>
      <c r="AP10" s="18"/>
      <c r="AQ10" s="18"/>
      <c r="AR10" s="16"/>
      <c r="BE10" s="315"/>
      <c r="BS10" s="13" t="s">
        <v>6</v>
      </c>
    </row>
    <row r="11" spans="2:71" ht="18.4" customHeight="1">
      <c r="B11" s="17"/>
      <c r="C11" s="18"/>
      <c r="D11" s="18"/>
      <c r="E11" s="23" t="s">
        <v>28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29</v>
      </c>
      <c r="AL11" s="18"/>
      <c r="AM11" s="18"/>
      <c r="AN11" s="23" t="s">
        <v>21</v>
      </c>
      <c r="AO11" s="18"/>
      <c r="AP11" s="18"/>
      <c r="AQ11" s="18"/>
      <c r="AR11" s="16"/>
      <c r="BE11" s="315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315"/>
      <c r="BS12" s="13" t="s">
        <v>6</v>
      </c>
    </row>
    <row r="13" spans="2:71" ht="12" customHeight="1">
      <c r="B13" s="17"/>
      <c r="C13" s="18"/>
      <c r="D13" s="25" t="s">
        <v>30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27</v>
      </c>
      <c r="AL13" s="18"/>
      <c r="AM13" s="18"/>
      <c r="AN13" s="27" t="s">
        <v>31</v>
      </c>
      <c r="AO13" s="18"/>
      <c r="AP13" s="18"/>
      <c r="AQ13" s="18"/>
      <c r="AR13" s="16"/>
      <c r="BE13" s="315"/>
      <c r="BS13" s="13" t="s">
        <v>6</v>
      </c>
    </row>
    <row r="14" spans="2:71" ht="12.75">
      <c r="B14" s="17"/>
      <c r="C14" s="18"/>
      <c r="D14" s="18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5" t="s">
        <v>29</v>
      </c>
      <c r="AL14" s="18"/>
      <c r="AM14" s="18"/>
      <c r="AN14" s="27" t="s">
        <v>31</v>
      </c>
      <c r="AO14" s="18"/>
      <c r="AP14" s="18"/>
      <c r="AQ14" s="18"/>
      <c r="AR14" s="16"/>
      <c r="BE14" s="315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315"/>
      <c r="BS15" s="13" t="s">
        <v>4</v>
      </c>
    </row>
    <row r="16" spans="2:71" ht="12" customHeight="1">
      <c r="B16" s="17"/>
      <c r="C16" s="18"/>
      <c r="D16" s="25" t="s">
        <v>32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27</v>
      </c>
      <c r="AL16" s="18"/>
      <c r="AM16" s="18"/>
      <c r="AN16" s="23" t="s">
        <v>21</v>
      </c>
      <c r="AO16" s="18"/>
      <c r="AP16" s="18"/>
      <c r="AQ16" s="18"/>
      <c r="AR16" s="16"/>
      <c r="BE16" s="315"/>
      <c r="BS16" s="13" t="s">
        <v>4</v>
      </c>
    </row>
    <row r="17" spans="2:71" ht="18.4" customHeight="1">
      <c r="B17" s="17"/>
      <c r="C17" s="18"/>
      <c r="D17" s="18"/>
      <c r="E17" s="23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29</v>
      </c>
      <c r="AL17" s="18"/>
      <c r="AM17" s="18"/>
      <c r="AN17" s="23" t="s">
        <v>21</v>
      </c>
      <c r="AO17" s="18"/>
      <c r="AP17" s="18"/>
      <c r="AQ17" s="18"/>
      <c r="AR17" s="16"/>
      <c r="BE17" s="315"/>
      <c r="BS17" s="13" t="s">
        <v>34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315"/>
      <c r="BS18" s="13" t="s">
        <v>6</v>
      </c>
    </row>
    <row r="19" spans="2:71" ht="12" customHeight="1">
      <c r="B19" s="17"/>
      <c r="C19" s="18"/>
      <c r="D19" s="25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27</v>
      </c>
      <c r="AL19" s="18"/>
      <c r="AM19" s="18"/>
      <c r="AN19" s="23" t="s">
        <v>21</v>
      </c>
      <c r="AO19" s="18"/>
      <c r="AP19" s="18"/>
      <c r="AQ19" s="18"/>
      <c r="AR19" s="16"/>
      <c r="BE19" s="315"/>
      <c r="BS19" s="13" t="s">
        <v>6</v>
      </c>
    </row>
    <row r="20" spans="2:71" ht="18.4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29</v>
      </c>
      <c r="AL20" s="18"/>
      <c r="AM20" s="18"/>
      <c r="AN20" s="23" t="s">
        <v>21</v>
      </c>
      <c r="AO20" s="18"/>
      <c r="AP20" s="18"/>
      <c r="AQ20" s="18"/>
      <c r="AR20" s="16"/>
      <c r="BE20" s="315"/>
      <c r="BS20" s="13" t="s">
        <v>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315"/>
    </row>
    <row r="22" spans="2:57" ht="12" customHeight="1">
      <c r="B22" s="17"/>
      <c r="C22" s="18"/>
      <c r="D22" s="25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315"/>
    </row>
    <row r="23" spans="2:57" ht="64.5" customHeight="1">
      <c r="B23" s="17"/>
      <c r="C23" s="18"/>
      <c r="D23" s="18"/>
      <c r="E23" s="312" t="s">
        <v>38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18"/>
      <c r="AP23" s="18"/>
      <c r="AQ23" s="18"/>
      <c r="AR23" s="16"/>
      <c r="BE23" s="315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315"/>
    </row>
    <row r="25" spans="2:57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315"/>
    </row>
    <row r="26" spans="2:57" s="1" customFormat="1" ht="25.9" customHeight="1">
      <c r="B26" s="30"/>
      <c r="C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17">
        <f>ROUND(AG54,2)</f>
        <v>0</v>
      </c>
      <c r="AL26" s="318"/>
      <c r="AM26" s="318"/>
      <c r="AN26" s="318"/>
      <c r="AO26" s="318"/>
      <c r="AP26" s="31"/>
      <c r="AQ26" s="31"/>
      <c r="AR26" s="34"/>
      <c r="BE26" s="315"/>
    </row>
    <row r="27" spans="2:57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315"/>
    </row>
    <row r="28" spans="2:57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3" t="s">
        <v>40</v>
      </c>
      <c r="M28" s="313"/>
      <c r="N28" s="313"/>
      <c r="O28" s="313"/>
      <c r="P28" s="313"/>
      <c r="Q28" s="31"/>
      <c r="R28" s="31"/>
      <c r="S28" s="31"/>
      <c r="T28" s="31"/>
      <c r="U28" s="31"/>
      <c r="V28" s="31"/>
      <c r="W28" s="313" t="s">
        <v>41</v>
      </c>
      <c r="X28" s="313"/>
      <c r="Y28" s="313"/>
      <c r="Z28" s="313"/>
      <c r="AA28" s="313"/>
      <c r="AB28" s="313"/>
      <c r="AC28" s="313"/>
      <c r="AD28" s="313"/>
      <c r="AE28" s="313"/>
      <c r="AF28" s="31"/>
      <c r="AG28" s="31"/>
      <c r="AH28" s="31"/>
      <c r="AI28" s="31"/>
      <c r="AJ28" s="31"/>
      <c r="AK28" s="313" t="s">
        <v>42</v>
      </c>
      <c r="AL28" s="313"/>
      <c r="AM28" s="313"/>
      <c r="AN28" s="313"/>
      <c r="AO28" s="313"/>
      <c r="AP28" s="31"/>
      <c r="AQ28" s="31"/>
      <c r="AR28" s="34"/>
      <c r="BE28" s="315"/>
    </row>
    <row r="29" spans="2:57" s="2" customFormat="1" ht="14.45" customHeight="1">
      <c r="B29" s="35"/>
      <c r="C29" s="36"/>
      <c r="D29" s="25" t="s">
        <v>43</v>
      </c>
      <c r="E29" s="36"/>
      <c r="F29" s="25" t="s">
        <v>44</v>
      </c>
      <c r="G29" s="36"/>
      <c r="H29" s="36"/>
      <c r="I29" s="36"/>
      <c r="J29" s="36"/>
      <c r="K29" s="36"/>
      <c r="L29" s="284">
        <v>0.21</v>
      </c>
      <c r="M29" s="285"/>
      <c r="N29" s="285"/>
      <c r="O29" s="285"/>
      <c r="P29" s="285"/>
      <c r="Q29" s="36"/>
      <c r="R29" s="36"/>
      <c r="S29" s="36"/>
      <c r="T29" s="36"/>
      <c r="U29" s="36"/>
      <c r="V29" s="36"/>
      <c r="W29" s="301">
        <f>ROUND(AZ54,2)</f>
        <v>0</v>
      </c>
      <c r="X29" s="285"/>
      <c r="Y29" s="285"/>
      <c r="Z29" s="285"/>
      <c r="AA29" s="285"/>
      <c r="AB29" s="285"/>
      <c r="AC29" s="285"/>
      <c r="AD29" s="285"/>
      <c r="AE29" s="285"/>
      <c r="AF29" s="36"/>
      <c r="AG29" s="36"/>
      <c r="AH29" s="36"/>
      <c r="AI29" s="36"/>
      <c r="AJ29" s="36"/>
      <c r="AK29" s="301">
        <f>ROUND(AV54,2)</f>
        <v>0</v>
      </c>
      <c r="AL29" s="285"/>
      <c r="AM29" s="285"/>
      <c r="AN29" s="285"/>
      <c r="AO29" s="285"/>
      <c r="AP29" s="36"/>
      <c r="AQ29" s="36"/>
      <c r="AR29" s="37"/>
      <c r="BE29" s="316"/>
    </row>
    <row r="30" spans="2:57" s="2" customFormat="1" ht="14.45" customHeight="1">
      <c r="B30" s="35"/>
      <c r="C30" s="36"/>
      <c r="D30" s="36"/>
      <c r="E30" s="36"/>
      <c r="F30" s="25" t="s">
        <v>45</v>
      </c>
      <c r="G30" s="36"/>
      <c r="H30" s="36"/>
      <c r="I30" s="36"/>
      <c r="J30" s="36"/>
      <c r="K30" s="36"/>
      <c r="L30" s="284">
        <v>0.15</v>
      </c>
      <c r="M30" s="285"/>
      <c r="N30" s="285"/>
      <c r="O30" s="285"/>
      <c r="P30" s="285"/>
      <c r="Q30" s="36"/>
      <c r="R30" s="36"/>
      <c r="S30" s="36"/>
      <c r="T30" s="36"/>
      <c r="U30" s="36"/>
      <c r="V30" s="36"/>
      <c r="W30" s="301">
        <f>ROUND(BA54,2)</f>
        <v>0</v>
      </c>
      <c r="X30" s="285"/>
      <c r="Y30" s="285"/>
      <c r="Z30" s="285"/>
      <c r="AA30" s="285"/>
      <c r="AB30" s="285"/>
      <c r="AC30" s="285"/>
      <c r="AD30" s="285"/>
      <c r="AE30" s="285"/>
      <c r="AF30" s="36"/>
      <c r="AG30" s="36"/>
      <c r="AH30" s="36"/>
      <c r="AI30" s="36"/>
      <c r="AJ30" s="36"/>
      <c r="AK30" s="301">
        <f>ROUND(AW54,2)</f>
        <v>0</v>
      </c>
      <c r="AL30" s="285"/>
      <c r="AM30" s="285"/>
      <c r="AN30" s="285"/>
      <c r="AO30" s="285"/>
      <c r="AP30" s="36"/>
      <c r="AQ30" s="36"/>
      <c r="AR30" s="37"/>
      <c r="BE30" s="316"/>
    </row>
    <row r="31" spans="2:57" s="2" customFormat="1" ht="14.45" customHeight="1" hidden="1">
      <c r="B31" s="35"/>
      <c r="C31" s="36"/>
      <c r="D31" s="36"/>
      <c r="E31" s="36"/>
      <c r="F31" s="25" t="s">
        <v>46</v>
      </c>
      <c r="G31" s="36"/>
      <c r="H31" s="36"/>
      <c r="I31" s="36"/>
      <c r="J31" s="36"/>
      <c r="K31" s="36"/>
      <c r="L31" s="284">
        <v>0.21</v>
      </c>
      <c r="M31" s="285"/>
      <c r="N31" s="285"/>
      <c r="O31" s="285"/>
      <c r="P31" s="285"/>
      <c r="Q31" s="36"/>
      <c r="R31" s="36"/>
      <c r="S31" s="36"/>
      <c r="T31" s="36"/>
      <c r="U31" s="36"/>
      <c r="V31" s="36"/>
      <c r="W31" s="301">
        <f>ROUND(BB54,2)</f>
        <v>0</v>
      </c>
      <c r="X31" s="285"/>
      <c r="Y31" s="285"/>
      <c r="Z31" s="285"/>
      <c r="AA31" s="285"/>
      <c r="AB31" s="285"/>
      <c r="AC31" s="285"/>
      <c r="AD31" s="285"/>
      <c r="AE31" s="285"/>
      <c r="AF31" s="36"/>
      <c r="AG31" s="36"/>
      <c r="AH31" s="36"/>
      <c r="AI31" s="36"/>
      <c r="AJ31" s="36"/>
      <c r="AK31" s="301">
        <v>0</v>
      </c>
      <c r="AL31" s="285"/>
      <c r="AM31" s="285"/>
      <c r="AN31" s="285"/>
      <c r="AO31" s="285"/>
      <c r="AP31" s="36"/>
      <c r="AQ31" s="36"/>
      <c r="AR31" s="37"/>
      <c r="BE31" s="316"/>
    </row>
    <row r="32" spans="2:57" s="2" customFormat="1" ht="14.45" customHeight="1" hidden="1">
      <c r="B32" s="35"/>
      <c r="C32" s="36"/>
      <c r="D32" s="36"/>
      <c r="E32" s="36"/>
      <c r="F32" s="25" t="s">
        <v>47</v>
      </c>
      <c r="G32" s="36"/>
      <c r="H32" s="36"/>
      <c r="I32" s="36"/>
      <c r="J32" s="36"/>
      <c r="K32" s="36"/>
      <c r="L32" s="284">
        <v>0.15</v>
      </c>
      <c r="M32" s="285"/>
      <c r="N32" s="285"/>
      <c r="O32" s="285"/>
      <c r="P32" s="285"/>
      <c r="Q32" s="36"/>
      <c r="R32" s="36"/>
      <c r="S32" s="36"/>
      <c r="T32" s="36"/>
      <c r="U32" s="36"/>
      <c r="V32" s="36"/>
      <c r="W32" s="301">
        <f>ROUND(BC54,2)</f>
        <v>0</v>
      </c>
      <c r="X32" s="285"/>
      <c r="Y32" s="285"/>
      <c r="Z32" s="285"/>
      <c r="AA32" s="285"/>
      <c r="AB32" s="285"/>
      <c r="AC32" s="285"/>
      <c r="AD32" s="285"/>
      <c r="AE32" s="285"/>
      <c r="AF32" s="36"/>
      <c r="AG32" s="36"/>
      <c r="AH32" s="36"/>
      <c r="AI32" s="36"/>
      <c r="AJ32" s="36"/>
      <c r="AK32" s="301">
        <v>0</v>
      </c>
      <c r="AL32" s="285"/>
      <c r="AM32" s="285"/>
      <c r="AN32" s="285"/>
      <c r="AO32" s="285"/>
      <c r="AP32" s="36"/>
      <c r="AQ32" s="36"/>
      <c r="AR32" s="37"/>
      <c r="BE32" s="316"/>
    </row>
    <row r="33" spans="2:44" s="2" customFormat="1" ht="14.45" customHeight="1" hidden="1">
      <c r="B33" s="35"/>
      <c r="C33" s="36"/>
      <c r="D33" s="36"/>
      <c r="E33" s="36"/>
      <c r="F33" s="25" t="s">
        <v>48</v>
      </c>
      <c r="G33" s="36"/>
      <c r="H33" s="36"/>
      <c r="I33" s="36"/>
      <c r="J33" s="36"/>
      <c r="K33" s="36"/>
      <c r="L33" s="284">
        <v>0</v>
      </c>
      <c r="M33" s="285"/>
      <c r="N33" s="285"/>
      <c r="O33" s="285"/>
      <c r="P33" s="285"/>
      <c r="Q33" s="36"/>
      <c r="R33" s="36"/>
      <c r="S33" s="36"/>
      <c r="T33" s="36"/>
      <c r="U33" s="36"/>
      <c r="V33" s="36"/>
      <c r="W33" s="301">
        <f>ROUND(BD54,2)</f>
        <v>0</v>
      </c>
      <c r="X33" s="285"/>
      <c r="Y33" s="285"/>
      <c r="Z33" s="285"/>
      <c r="AA33" s="285"/>
      <c r="AB33" s="285"/>
      <c r="AC33" s="285"/>
      <c r="AD33" s="285"/>
      <c r="AE33" s="285"/>
      <c r="AF33" s="36"/>
      <c r="AG33" s="36"/>
      <c r="AH33" s="36"/>
      <c r="AI33" s="36"/>
      <c r="AJ33" s="36"/>
      <c r="AK33" s="301">
        <v>0</v>
      </c>
      <c r="AL33" s="285"/>
      <c r="AM33" s="285"/>
      <c r="AN33" s="285"/>
      <c r="AO33" s="285"/>
      <c r="AP33" s="36"/>
      <c r="AQ33" s="36"/>
      <c r="AR33" s="37"/>
    </row>
    <row r="34" spans="2:44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</row>
    <row r="35" spans="2:44" s="1" customFormat="1" ht="25.9" customHeight="1">
      <c r="B35" s="30"/>
      <c r="C35" s="38"/>
      <c r="D35" s="39" t="s">
        <v>49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50</v>
      </c>
      <c r="U35" s="40"/>
      <c r="V35" s="40"/>
      <c r="W35" s="40"/>
      <c r="X35" s="302" t="s">
        <v>51</v>
      </c>
      <c r="Y35" s="303"/>
      <c r="Z35" s="303"/>
      <c r="AA35" s="303"/>
      <c r="AB35" s="303"/>
      <c r="AC35" s="40"/>
      <c r="AD35" s="40"/>
      <c r="AE35" s="40"/>
      <c r="AF35" s="40"/>
      <c r="AG35" s="40"/>
      <c r="AH35" s="40"/>
      <c r="AI35" s="40"/>
      <c r="AJ35" s="40"/>
      <c r="AK35" s="304">
        <f>SUM(AK26:AK33)</f>
        <v>0</v>
      </c>
      <c r="AL35" s="303"/>
      <c r="AM35" s="303"/>
      <c r="AN35" s="303"/>
      <c r="AO35" s="305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4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4"/>
    </row>
    <row r="42" spans="2:44" s="1" customFormat="1" ht="24.95" customHeight="1">
      <c r="B42" s="30"/>
      <c r="C42" s="19" t="s">
        <v>52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2:44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2:44" s="3" customFormat="1" ht="12" customHeight="1">
      <c r="B44" s="46"/>
      <c r="C44" s="25" t="s">
        <v>13</v>
      </c>
      <c r="D44" s="47"/>
      <c r="E44" s="47"/>
      <c r="F44" s="47"/>
      <c r="G44" s="47"/>
      <c r="H44" s="47"/>
      <c r="I44" s="47"/>
      <c r="J44" s="47"/>
      <c r="K44" s="47"/>
      <c r="L44" s="47" t="str">
        <f>K5</f>
        <v>2018/029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8"/>
    </row>
    <row r="45" spans="2:44" s="4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98" t="str">
        <f>K6</f>
        <v>Výukový objekt FTK v Olomouci,Tř.Míru 117</v>
      </c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51"/>
      <c r="AQ45" s="51"/>
      <c r="AR45" s="52"/>
    </row>
    <row r="46" spans="2:44" s="1" customFormat="1" ht="6.9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2:44" s="1" customFormat="1" ht="12" customHeight="1">
      <c r="B47" s="30"/>
      <c r="C47" s="25" t="s">
        <v>22</v>
      </c>
      <c r="D47" s="31"/>
      <c r="E47" s="31"/>
      <c r="F47" s="31"/>
      <c r="G47" s="31"/>
      <c r="H47" s="31"/>
      <c r="I47" s="31"/>
      <c r="J47" s="31"/>
      <c r="K47" s="31"/>
      <c r="L47" s="53" t="str">
        <f>IF(K8="","",K8)</f>
        <v xml:space="preserve"> 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5" t="s">
        <v>24</v>
      </c>
      <c r="AJ47" s="31"/>
      <c r="AK47" s="31"/>
      <c r="AL47" s="31"/>
      <c r="AM47" s="300" t="str">
        <f>IF(AN8="","",AN8)</f>
        <v>21. 6. 2019</v>
      </c>
      <c r="AN47" s="300"/>
      <c r="AO47" s="31"/>
      <c r="AP47" s="31"/>
      <c r="AQ47" s="31"/>
      <c r="AR47" s="34"/>
    </row>
    <row r="48" spans="2:44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2:56" s="1" customFormat="1" ht="43.15" customHeight="1">
      <c r="B49" s="30"/>
      <c r="C49" s="25" t="s">
        <v>26</v>
      </c>
      <c r="D49" s="31"/>
      <c r="E49" s="31"/>
      <c r="F49" s="31"/>
      <c r="G49" s="31"/>
      <c r="H49" s="31"/>
      <c r="I49" s="31"/>
      <c r="J49" s="31"/>
      <c r="K49" s="31"/>
      <c r="L49" s="47" t="str">
        <f>IF(E11="","",E11)</f>
        <v>UPOL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5" t="s">
        <v>32</v>
      </c>
      <c r="AJ49" s="31"/>
      <c r="AK49" s="31"/>
      <c r="AL49" s="31"/>
      <c r="AM49" s="296" t="str">
        <f>IF(E17="","",E17)</f>
        <v>HEXAPLAN INTERNATIONAL spol. s r.o.</v>
      </c>
      <c r="AN49" s="297"/>
      <c r="AO49" s="297"/>
      <c r="AP49" s="297"/>
      <c r="AQ49" s="31"/>
      <c r="AR49" s="34"/>
      <c r="AS49" s="290" t="s">
        <v>53</v>
      </c>
      <c r="AT49" s="291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5.2" customHeight="1">
      <c r="B50" s="30"/>
      <c r="C50" s="25" t="s">
        <v>30</v>
      </c>
      <c r="D50" s="31"/>
      <c r="E50" s="31"/>
      <c r="F50" s="31"/>
      <c r="G50" s="31"/>
      <c r="H50" s="31"/>
      <c r="I50" s="31"/>
      <c r="J50" s="31"/>
      <c r="K50" s="31"/>
      <c r="L50" s="47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5" t="s">
        <v>35</v>
      </c>
      <c r="AJ50" s="31"/>
      <c r="AK50" s="31"/>
      <c r="AL50" s="31"/>
      <c r="AM50" s="296" t="str">
        <f>IF(E20="","",E20)</f>
        <v>Ing.A.Hejmalová</v>
      </c>
      <c r="AN50" s="297"/>
      <c r="AO50" s="297"/>
      <c r="AP50" s="297"/>
      <c r="AQ50" s="31"/>
      <c r="AR50" s="34"/>
      <c r="AS50" s="292"/>
      <c r="AT50" s="293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4"/>
      <c r="AS51" s="294"/>
      <c r="AT51" s="295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0"/>
      <c r="C52" s="275" t="s">
        <v>54</v>
      </c>
      <c r="D52" s="276"/>
      <c r="E52" s="276"/>
      <c r="F52" s="276"/>
      <c r="G52" s="276"/>
      <c r="H52" s="61"/>
      <c r="I52" s="277" t="s">
        <v>55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86" t="s">
        <v>56</v>
      </c>
      <c r="AH52" s="276"/>
      <c r="AI52" s="276"/>
      <c r="AJ52" s="276"/>
      <c r="AK52" s="276"/>
      <c r="AL52" s="276"/>
      <c r="AM52" s="276"/>
      <c r="AN52" s="277" t="s">
        <v>57</v>
      </c>
      <c r="AO52" s="276"/>
      <c r="AP52" s="276"/>
      <c r="AQ52" s="62" t="s">
        <v>58</v>
      </c>
      <c r="AR52" s="34"/>
      <c r="AS52" s="63" t="s">
        <v>59</v>
      </c>
      <c r="AT52" s="64" t="s">
        <v>60</v>
      </c>
      <c r="AU52" s="64" t="s">
        <v>61</v>
      </c>
      <c r="AV52" s="64" t="s">
        <v>62</v>
      </c>
      <c r="AW52" s="64" t="s">
        <v>63</v>
      </c>
      <c r="AX52" s="64" t="s">
        <v>64</v>
      </c>
      <c r="AY52" s="64" t="s">
        <v>65</v>
      </c>
      <c r="AZ52" s="64" t="s">
        <v>66</v>
      </c>
      <c r="BA52" s="64" t="s">
        <v>67</v>
      </c>
      <c r="BB52" s="64" t="s">
        <v>68</v>
      </c>
      <c r="BC52" s="64" t="s">
        <v>69</v>
      </c>
      <c r="BD52" s="65" t="s">
        <v>70</v>
      </c>
    </row>
    <row r="53" spans="2:56" s="1" customFormat="1" ht="10.9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5" customFormat="1" ht="32.45" customHeight="1">
      <c r="B54" s="69"/>
      <c r="C54" s="70" t="s">
        <v>71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81">
        <f>ROUND(AG55,2)</f>
        <v>0</v>
      </c>
      <c r="AH54" s="281"/>
      <c r="AI54" s="281"/>
      <c r="AJ54" s="281"/>
      <c r="AK54" s="281"/>
      <c r="AL54" s="281"/>
      <c r="AM54" s="281"/>
      <c r="AN54" s="282">
        <f aca="true" t="shared" si="0" ref="AN54:AN60">SUM(AG54,AT54)</f>
        <v>0</v>
      </c>
      <c r="AO54" s="282"/>
      <c r="AP54" s="282"/>
      <c r="AQ54" s="73" t="s">
        <v>21</v>
      </c>
      <c r="AR54" s="74"/>
      <c r="AS54" s="75">
        <f>ROUND(AS55,2)</f>
        <v>0</v>
      </c>
      <c r="AT54" s="76">
        <f aca="true" t="shared" si="1" ref="AT54:AT60"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 aca="true" t="shared" si="2" ref="AZ54:BD56">ROUND(AZ55,2)</f>
        <v>0</v>
      </c>
      <c r="BA54" s="76">
        <f t="shared" si="2"/>
        <v>0</v>
      </c>
      <c r="BB54" s="76">
        <f t="shared" si="2"/>
        <v>0</v>
      </c>
      <c r="BC54" s="76">
        <f t="shared" si="2"/>
        <v>0</v>
      </c>
      <c r="BD54" s="78">
        <f t="shared" si="2"/>
        <v>0</v>
      </c>
      <c r="BS54" s="79" t="s">
        <v>72</v>
      </c>
      <c r="BT54" s="79" t="s">
        <v>73</v>
      </c>
      <c r="BU54" s="80" t="s">
        <v>74</v>
      </c>
      <c r="BV54" s="79" t="s">
        <v>75</v>
      </c>
      <c r="BW54" s="79" t="s">
        <v>5</v>
      </c>
      <c r="BX54" s="79" t="s">
        <v>76</v>
      </c>
      <c r="CL54" s="79" t="s">
        <v>19</v>
      </c>
    </row>
    <row r="55" spans="2:91" s="6" customFormat="1" ht="27" customHeight="1">
      <c r="B55" s="81"/>
      <c r="C55" s="82"/>
      <c r="D55" s="278" t="s">
        <v>77</v>
      </c>
      <c r="E55" s="278"/>
      <c r="F55" s="278"/>
      <c r="G55" s="278"/>
      <c r="H55" s="278"/>
      <c r="I55" s="83"/>
      <c r="J55" s="278" t="s">
        <v>78</v>
      </c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89">
        <f>ROUND(AG56,2)</f>
        <v>0</v>
      </c>
      <c r="AH55" s="288"/>
      <c r="AI55" s="288"/>
      <c r="AJ55" s="288"/>
      <c r="AK55" s="288"/>
      <c r="AL55" s="288"/>
      <c r="AM55" s="288"/>
      <c r="AN55" s="287">
        <f t="shared" si="0"/>
        <v>0</v>
      </c>
      <c r="AO55" s="288"/>
      <c r="AP55" s="288"/>
      <c r="AQ55" s="84" t="s">
        <v>79</v>
      </c>
      <c r="AR55" s="85"/>
      <c r="AS55" s="86">
        <f>ROUND(AS56,2)</f>
        <v>0</v>
      </c>
      <c r="AT55" s="87">
        <f t="shared" si="1"/>
        <v>0</v>
      </c>
      <c r="AU55" s="88">
        <f>ROUND(AU56,5)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 t="shared" si="2"/>
        <v>0</v>
      </c>
      <c r="BA55" s="87">
        <f t="shared" si="2"/>
        <v>0</v>
      </c>
      <c r="BB55" s="87">
        <f t="shared" si="2"/>
        <v>0</v>
      </c>
      <c r="BC55" s="87">
        <f t="shared" si="2"/>
        <v>0</v>
      </c>
      <c r="BD55" s="89">
        <f t="shared" si="2"/>
        <v>0</v>
      </c>
      <c r="BS55" s="90" t="s">
        <v>72</v>
      </c>
      <c r="BT55" s="90" t="s">
        <v>80</v>
      </c>
      <c r="BU55" s="90" t="s">
        <v>74</v>
      </c>
      <c r="BV55" s="90" t="s">
        <v>75</v>
      </c>
      <c r="BW55" s="90" t="s">
        <v>81</v>
      </c>
      <c r="BX55" s="90" t="s">
        <v>5</v>
      </c>
      <c r="CL55" s="90" t="s">
        <v>19</v>
      </c>
      <c r="CM55" s="90" t="s">
        <v>82</v>
      </c>
    </row>
    <row r="56" spans="2:90" s="3" customFormat="1" ht="25.5" customHeight="1">
      <c r="B56" s="46"/>
      <c r="C56" s="91"/>
      <c r="D56" s="91"/>
      <c r="E56" s="274" t="s">
        <v>83</v>
      </c>
      <c r="F56" s="274"/>
      <c r="G56" s="274"/>
      <c r="H56" s="274"/>
      <c r="I56" s="274"/>
      <c r="J56" s="91"/>
      <c r="K56" s="274" t="s">
        <v>84</v>
      </c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83">
        <f>ROUND(AG57,2)</f>
        <v>0</v>
      </c>
      <c r="AH56" s="280"/>
      <c r="AI56" s="280"/>
      <c r="AJ56" s="280"/>
      <c r="AK56" s="280"/>
      <c r="AL56" s="280"/>
      <c r="AM56" s="280"/>
      <c r="AN56" s="279">
        <f t="shared" si="0"/>
        <v>0</v>
      </c>
      <c r="AO56" s="280"/>
      <c r="AP56" s="280"/>
      <c r="AQ56" s="92" t="s">
        <v>85</v>
      </c>
      <c r="AR56" s="48"/>
      <c r="AS56" s="93">
        <f>ROUND(AS57,2)</f>
        <v>0</v>
      </c>
      <c r="AT56" s="94">
        <f t="shared" si="1"/>
        <v>0</v>
      </c>
      <c r="AU56" s="95">
        <f>ROUND(AU57,5)</f>
        <v>0</v>
      </c>
      <c r="AV56" s="94">
        <f>ROUND(AZ56*L29,2)</f>
        <v>0</v>
      </c>
      <c r="AW56" s="94">
        <f>ROUND(BA56*L30,2)</f>
        <v>0</v>
      </c>
      <c r="AX56" s="94">
        <f>ROUND(BB56*L29,2)</f>
        <v>0</v>
      </c>
      <c r="AY56" s="94">
        <f>ROUND(BC56*L30,2)</f>
        <v>0</v>
      </c>
      <c r="AZ56" s="94">
        <f t="shared" si="2"/>
        <v>0</v>
      </c>
      <c r="BA56" s="94">
        <f t="shared" si="2"/>
        <v>0</v>
      </c>
      <c r="BB56" s="94">
        <f t="shared" si="2"/>
        <v>0</v>
      </c>
      <c r="BC56" s="94">
        <f t="shared" si="2"/>
        <v>0</v>
      </c>
      <c r="BD56" s="96">
        <f t="shared" si="2"/>
        <v>0</v>
      </c>
      <c r="BS56" s="97" t="s">
        <v>72</v>
      </c>
      <c r="BT56" s="97" t="s">
        <v>82</v>
      </c>
      <c r="BU56" s="97" t="s">
        <v>74</v>
      </c>
      <c r="BV56" s="97" t="s">
        <v>75</v>
      </c>
      <c r="BW56" s="97" t="s">
        <v>86</v>
      </c>
      <c r="BX56" s="97" t="s">
        <v>81</v>
      </c>
      <c r="CL56" s="97" t="s">
        <v>19</v>
      </c>
    </row>
    <row r="57" spans="2:90" s="3" customFormat="1" ht="25.5" customHeight="1">
      <c r="B57" s="46"/>
      <c r="C57" s="91"/>
      <c r="D57" s="91"/>
      <c r="E57" s="91"/>
      <c r="F57" s="274" t="s">
        <v>87</v>
      </c>
      <c r="G57" s="274"/>
      <c r="H57" s="274"/>
      <c r="I57" s="274"/>
      <c r="J57" s="274"/>
      <c r="K57" s="91"/>
      <c r="L57" s="274" t="s">
        <v>88</v>
      </c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83">
        <f>ROUND(SUM(AG58:AG60),2)</f>
        <v>0</v>
      </c>
      <c r="AH57" s="280"/>
      <c r="AI57" s="280"/>
      <c r="AJ57" s="280"/>
      <c r="AK57" s="280"/>
      <c r="AL57" s="280"/>
      <c r="AM57" s="280"/>
      <c r="AN57" s="279">
        <f t="shared" si="0"/>
        <v>0</v>
      </c>
      <c r="AO57" s="280"/>
      <c r="AP57" s="280"/>
      <c r="AQ57" s="92" t="s">
        <v>85</v>
      </c>
      <c r="AR57" s="48"/>
      <c r="AS57" s="93">
        <f>ROUND(SUM(AS58:AS60),2)</f>
        <v>0</v>
      </c>
      <c r="AT57" s="94">
        <f t="shared" si="1"/>
        <v>0</v>
      </c>
      <c r="AU57" s="95">
        <f>ROUND(SUM(AU58:AU60),5)</f>
        <v>0</v>
      </c>
      <c r="AV57" s="94">
        <f>ROUND(AZ57*L29,2)</f>
        <v>0</v>
      </c>
      <c r="AW57" s="94">
        <f>ROUND(BA57*L30,2)</f>
        <v>0</v>
      </c>
      <c r="AX57" s="94">
        <f>ROUND(BB57*L29,2)</f>
        <v>0</v>
      </c>
      <c r="AY57" s="94">
        <f>ROUND(BC57*L30,2)</f>
        <v>0</v>
      </c>
      <c r="AZ57" s="94">
        <f>ROUND(SUM(AZ58:AZ60),2)</f>
        <v>0</v>
      </c>
      <c r="BA57" s="94">
        <f>ROUND(SUM(BA58:BA60),2)</f>
        <v>0</v>
      </c>
      <c r="BB57" s="94">
        <f>ROUND(SUM(BB58:BB60),2)</f>
        <v>0</v>
      </c>
      <c r="BC57" s="94">
        <f>ROUND(SUM(BC58:BC60),2)</f>
        <v>0</v>
      </c>
      <c r="BD57" s="96">
        <f>ROUND(SUM(BD58:BD60),2)</f>
        <v>0</v>
      </c>
      <c r="BS57" s="97" t="s">
        <v>72</v>
      </c>
      <c r="BT57" s="97" t="s">
        <v>89</v>
      </c>
      <c r="BU57" s="97" t="s">
        <v>74</v>
      </c>
      <c r="BV57" s="97" t="s">
        <v>75</v>
      </c>
      <c r="BW57" s="97" t="s">
        <v>90</v>
      </c>
      <c r="BX57" s="97" t="s">
        <v>86</v>
      </c>
      <c r="CL57" s="97" t="s">
        <v>19</v>
      </c>
    </row>
    <row r="58" spans="1:90" s="3" customFormat="1" ht="25.5" customHeight="1">
      <c r="A58" s="98" t="s">
        <v>91</v>
      </c>
      <c r="B58" s="46"/>
      <c r="C58" s="91"/>
      <c r="D58" s="91"/>
      <c r="E58" s="91"/>
      <c r="F58" s="91"/>
      <c r="G58" s="274" t="s">
        <v>92</v>
      </c>
      <c r="H58" s="274"/>
      <c r="I58" s="274"/>
      <c r="J58" s="274"/>
      <c r="K58" s="274"/>
      <c r="L58" s="91"/>
      <c r="M58" s="274" t="s">
        <v>93</v>
      </c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9">
        <f>'2018-029-1-3-1-1 - 1-Náby...'!J34</f>
        <v>0</v>
      </c>
      <c r="AH58" s="280"/>
      <c r="AI58" s="280"/>
      <c r="AJ58" s="280"/>
      <c r="AK58" s="280"/>
      <c r="AL58" s="280"/>
      <c r="AM58" s="280"/>
      <c r="AN58" s="279">
        <f t="shared" si="0"/>
        <v>0</v>
      </c>
      <c r="AO58" s="280"/>
      <c r="AP58" s="280"/>
      <c r="AQ58" s="92" t="s">
        <v>85</v>
      </c>
      <c r="AR58" s="48"/>
      <c r="AS58" s="93">
        <v>0</v>
      </c>
      <c r="AT58" s="94">
        <f t="shared" si="1"/>
        <v>0</v>
      </c>
      <c r="AU58" s="95">
        <f>'2018-029-1-3-1-1 - 1-Náby...'!P93</f>
        <v>0</v>
      </c>
      <c r="AV58" s="94">
        <f>'2018-029-1-3-1-1 - 1-Náby...'!J37</f>
        <v>0</v>
      </c>
      <c r="AW58" s="94">
        <f>'2018-029-1-3-1-1 - 1-Náby...'!J38</f>
        <v>0</v>
      </c>
      <c r="AX58" s="94">
        <f>'2018-029-1-3-1-1 - 1-Náby...'!J39</f>
        <v>0</v>
      </c>
      <c r="AY58" s="94">
        <f>'2018-029-1-3-1-1 - 1-Náby...'!J40</f>
        <v>0</v>
      </c>
      <c r="AZ58" s="94">
        <f>'2018-029-1-3-1-1 - 1-Náby...'!F37</f>
        <v>0</v>
      </c>
      <c r="BA58" s="94">
        <f>'2018-029-1-3-1-1 - 1-Náby...'!F38</f>
        <v>0</v>
      </c>
      <c r="BB58" s="94">
        <f>'2018-029-1-3-1-1 - 1-Náby...'!F39</f>
        <v>0</v>
      </c>
      <c r="BC58" s="94">
        <f>'2018-029-1-3-1-1 - 1-Náby...'!F40</f>
        <v>0</v>
      </c>
      <c r="BD58" s="96">
        <f>'2018-029-1-3-1-1 - 1-Náby...'!F41</f>
        <v>0</v>
      </c>
      <c r="BT58" s="97" t="s">
        <v>94</v>
      </c>
      <c r="BV58" s="97" t="s">
        <v>75</v>
      </c>
      <c r="BW58" s="97" t="s">
        <v>95</v>
      </c>
      <c r="BX58" s="97" t="s">
        <v>90</v>
      </c>
      <c r="CL58" s="97" t="s">
        <v>21</v>
      </c>
    </row>
    <row r="59" spans="1:90" s="3" customFormat="1" ht="25.5" customHeight="1">
      <c r="A59" s="98" t="s">
        <v>91</v>
      </c>
      <c r="B59" s="46"/>
      <c r="C59" s="91"/>
      <c r="D59" s="91"/>
      <c r="E59" s="91"/>
      <c r="F59" s="91"/>
      <c r="G59" s="274" t="s">
        <v>96</v>
      </c>
      <c r="H59" s="274"/>
      <c r="I59" s="274"/>
      <c r="J59" s="274"/>
      <c r="K59" s="274"/>
      <c r="L59" s="91"/>
      <c r="M59" s="274" t="s">
        <v>97</v>
      </c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9">
        <f>'2018-029-1-3-1-2 - 2-Sani...'!J34</f>
        <v>0</v>
      </c>
      <c r="AH59" s="280"/>
      <c r="AI59" s="280"/>
      <c r="AJ59" s="280"/>
      <c r="AK59" s="280"/>
      <c r="AL59" s="280"/>
      <c r="AM59" s="280"/>
      <c r="AN59" s="279">
        <f t="shared" si="0"/>
        <v>0</v>
      </c>
      <c r="AO59" s="280"/>
      <c r="AP59" s="280"/>
      <c r="AQ59" s="92" t="s">
        <v>85</v>
      </c>
      <c r="AR59" s="48"/>
      <c r="AS59" s="93">
        <v>0</v>
      </c>
      <c r="AT59" s="94">
        <f t="shared" si="1"/>
        <v>0</v>
      </c>
      <c r="AU59" s="95">
        <f>'2018-029-1-3-1-2 - 2-Sani...'!P92</f>
        <v>0</v>
      </c>
      <c r="AV59" s="94">
        <f>'2018-029-1-3-1-2 - 2-Sani...'!J37</f>
        <v>0</v>
      </c>
      <c r="AW59" s="94">
        <f>'2018-029-1-3-1-2 - 2-Sani...'!J38</f>
        <v>0</v>
      </c>
      <c r="AX59" s="94">
        <f>'2018-029-1-3-1-2 - 2-Sani...'!J39</f>
        <v>0</v>
      </c>
      <c r="AY59" s="94">
        <f>'2018-029-1-3-1-2 - 2-Sani...'!J40</f>
        <v>0</v>
      </c>
      <c r="AZ59" s="94">
        <f>'2018-029-1-3-1-2 - 2-Sani...'!F37</f>
        <v>0</v>
      </c>
      <c r="BA59" s="94">
        <f>'2018-029-1-3-1-2 - 2-Sani...'!F38</f>
        <v>0</v>
      </c>
      <c r="BB59" s="94">
        <f>'2018-029-1-3-1-2 - 2-Sani...'!F39</f>
        <v>0</v>
      </c>
      <c r="BC59" s="94">
        <f>'2018-029-1-3-1-2 - 2-Sani...'!F40</f>
        <v>0</v>
      </c>
      <c r="BD59" s="96">
        <f>'2018-029-1-3-1-2 - 2-Sani...'!F41</f>
        <v>0</v>
      </c>
      <c r="BT59" s="97" t="s">
        <v>94</v>
      </c>
      <c r="BV59" s="97" t="s">
        <v>75</v>
      </c>
      <c r="BW59" s="97" t="s">
        <v>98</v>
      </c>
      <c r="BX59" s="97" t="s">
        <v>90</v>
      </c>
      <c r="CL59" s="97" t="s">
        <v>19</v>
      </c>
    </row>
    <row r="60" spans="1:90" s="3" customFormat="1" ht="25.5" customHeight="1">
      <c r="A60" s="98" t="s">
        <v>91</v>
      </c>
      <c r="B60" s="46"/>
      <c r="C60" s="91"/>
      <c r="D60" s="91"/>
      <c r="E60" s="91"/>
      <c r="F60" s="91"/>
      <c r="G60" s="274" t="s">
        <v>99</v>
      </c>
      <c r="H60" s="274"/>
      <c r="I60" s="274"/>
      <c r="J60" s="274"/>
      <c r="K60" s="274"/>
      <c r="L60" s="91"/>
      <c r="M60" s="274" t="s">
        <v>100</v>
      </c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9">
        <f>'2018-029-1-3-1-3 - 3-Orie...'!J34</f>
        <v>0</v>
      </c>
      <c r="AH60" s="280"/>
      <c r="AI60" s="280"/>
      <c r="AJ60" s="280"/>
      <c r="AK60" s="280"/>
      <c r="AL60" s="280"/>
      <c r="AM60" s="280"/>
      <c r="AN60" s="279">
        <f t="shared" si="0"/>
        <v>0</v>
      </c>
      <c r="AO60" s="280"/>
      <c r="AP60" s="280"/>
      <c r="AQ60" s="92" t="s">
        <v>85</v>
      </c>
      <c r="AR60" s="48"/>
      <c r="AS60" s="99">
        <v>0</v>
      </c>
      <c r="AT60" s="100">
        <f t="shared" si="1"/>
        <v>0</v>
      </c>
      <c r="AU60" s="101">
        <f>'2018-029-1-3-1-3 - 3-Orie...'!P92</f>
        <v>0</v>
      </c>
      <c r="AV60" s="100">
        <f>'2018-029-1-3-1-3 - 3-Orie...'!J37</f>
        <v>0</v>
      </c>
      <c r="AW60" s="100">
        <f>'2018-029-1-3-1-3 - 3-Orie...'!J38</f>
        <v>0</v>
      </c>
      <c r="AX60" s="100">
        <f>'2018-029-1-3-1-3 - 3-Orie...'!J39</f>
        <v>0</v>
      </c>
      <c r="AY60" s="100">
        <f>'2018-029-1-3-1-3 - 3-Orie...'!J40</f>
        <v>0</v>
      </c>
      <c r="AZ60" s="100">
        <f>'2018-029-1-3-1-3 - 3-Orie...'!F37</f>
        <v>0</v>
      </c>
      <c r="BA60" s="100">
        <f>'2018-029-1-3-1-3 - 3-Orie...'!F38</f>
        <v>0</v>
      </c>
      <c r="BB60" s="100">
        <f>'2018-029-1-3-1-3 - 3-Orie...'!F39</f>
        <v>0</v>
      </c>
      <c r="BC60" s="100">
        <f>'2018-029-1-3-1-3 - 3-Orie...'!F40</f>
        <v>0</v>
      </c>
      <c r="BD60" s="102">
        <f>'2018-029-1-3-1-3 - 3-Orie...'!F41</f>
        <v>0</v>
      </c>
      <c r="BT60" s="97" t="s">
        <v>94</v>
      </c>
      <c r="BV60" s="97" t="s">
        <v>75</v>
      </c>
      <c r="BW60" s="97" t="s">
        <v>101</v>
      </c>
      <c r="BX60" s="97" t="s">
        <v>90</v>
      </c>
      <c r="CL60" s="97" t="s">
        <v>19</v>
      </c>
    </row>
    <row r="61" spans="2:44" s="1" customFormat="1" ht="30" customHeight="1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4"/>
    </row>
    <row r="62" spans="2:44" s="1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34"/>
    </row>
  </sheetData>
  <sheetProtection algorithmName="SHA-512" hashValue="gr8Jur4nt70Bgsh1c7ugGONwuMfRBqyQKrOVyPMU4dlcFVTKD6ubGRM9YNqAspmXQzTcwgIuisY9Ts+yzg/BpA==" saltValue="iVNw+QaZKEBtjJVLDUdXZ6BpPtlFl/fJiJHPa67rtvtq7Wzj+jJ6UaNcxzfb6yFjvh90g8RXNWb7QZFLlYg5bQ==" spinCount="100000" sheet="1" objects="1" scenarios="1" formatColumns="0" formatRows="0"/>
  <mergeCells count="6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52:AP52"/>
    <mergeCell ref="AG52:AM52"/>
    <mergeCell ref="AN55:AP55"/>
    <mergeCell ref="AG55:AM55"/>
    <mergeCell ref="W33:AE33"/>
    <mergeCell ref="AK33:AO33"/>
    <mergeCell ref="X35:AB35"/>
    <mergeCell ref="AK35:AO35"/>
    <mergeCell ref="AN59:AP59"/>
    <mergeCell ref="AG59:AM59"/>
    <mergeCell ref="AN60:AP60"/>
    <mergeCell ref="AG60:AM60"/>
    <mergeCell ref="AG54:AM54"/>
    <mergeCell ref="AN54:AP54"/>
    <mergeCell ref="AN56:AP56"/>
    <mergeCell ref="AG56:AM56"/>
    <mergeCell ref="AN57:AP57"/>
    <mergeCell ref="AG57:AM57"/>
    <mergeCell ref="AN58:AP58"/>
    <mergeCell ref="AG58:AM58"/>
    <mergeCell ref="C52:G52"/>
    <mergeCell ref="I52:AF52"/>
    <mergeCell ref="D55:H55"/>
    <mergeCell ref="J55:AF55"/>
    <mergeCell ref="E56:I56"/>
    <mergeCell ref="K56:AF56"/>
    <mergeCell ref="G60:K60"/>
    <mergeCell ref="M60:AF60"/>
    <mergeCell ref="F57:J57"/>
    <mergeCell ref="L57:AF57"/>
    <mergeCell ref="G58:K58"/>
    <mergeCell ref="M58:AF58"/>
    <mergeCell ref="G59:K59"/>
    <mergeCell ref="M59:AF59"/>
  </mergeCells>
  <hyperlinks>
    <hyperlink ref="A58" location="'2018-029-1-3-1-1 - 1-Náby...'!C2" display="/"/>
    <hyperlink ref="A59" location="'2018-029-1-3-1-2 - 2-Sani...'!C2" display="/"/>
    <hyperlink ref="A60" location="'2018-029-1-3-1-3 - 3-Ori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3" t="s">
        <v>95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82</v>
      </c>
    </row>
    <row r="4" spans="2:46" ht="24.95" customHeight="1">
      <c r="B4" s="16"/>
      <c r="D4" s="107" t="s">
        <v>102</v>
      </c>
      <c r="L4" s="16"/>
      <c r="M4" s="108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09" t="s">
        <v>16</v>
      </c>
      <c r="L6" s="16"/>
    </row>
    <row r="7" spans="2:12" ht="16.5" customHeight="1">
      <c r="B7" s="16"/>
      <c r="E7" s="324" t="str">
        <f>'Rekapitulace stavby'!K6</f>
        <v>Výukový objekt FTK v Olomouci,Tř.Míru 117</v>
      </c>
      <c r="F7" s="325"/>
      <c r="G7" s="325"/>
      <c r="H7" s="325"/>
      <c r="L7" s="16"/>
    </row>
    <row r="8" spans="2:12" ht="12.75">
      <c r="B8" s="16"/>
      <c r="D8" s="109" t="s">
        <v>103</v>
      </c>
      <c r="L8" s="16"/>
    </row>
    <row r="9" spans="2:12" ht="16.5" customHeight="1">
      <c r="B9" s="16"/>
      <c r="E9" s="324" t="s">
        <v>104</v>
      </c>
      <c r="F9" s="306"/>
      <c r="G9" s="306"/>
      <c r="H9" s="306"/>
      <c r="L9" s="16"/>
    </row>
    <row r="10" spans="2:12" ht="12" customHeight="1">
      <c r="B10" s="16"/>
      <c r="D10" s="109" t="s">
        <v>105</v>
      </c>
      <c r="L10" s="16"/>
    </row>
    <row r="11" spans="2:12" s="1" customFormat="1" ht="16.5" customHeight="1">
      <c r="B11" s="34"/>
      <c r="E11" s="326" t="s">
        <v>106</v>
      </c>
      <c r="F11" s="327"/>
      <c r="G11" s="327"/>
      <c r="H11" s="327"/>
      <c r="I11" s="111"/>
      <c r="L11" s="34"/>
    </row>
    <row r="12" spans="2:12" s="1" customFormat="1" ht="12" customHeight="1">
      <c r="B12" s="34"/>
      <c r="D12" s="109" t="s">
        <v>107</v>
      </c>
      <c r="I12" s="111"/>
      <c r="L12" s="34"/>
    </row>
    <row r="13" spans="2:12" s="1" customFormat="1" ht="36.95" customHeight="1">
      <c r="B13" s="34"/>
      <c r="E13" s="328" t="s">
        <v>108</v>
      </c>
      <c r="F13" s="327"/>
      <c r="G13" s="327"/>
      <c r="H13" s="327"/>
      <c r="I13" s="111"/>
      <c r="L13" s="34"/>
    </row>
    <row r="14" spans="2:12" s="1" customFormat="1" ht="12">
      <c r="B14" s="34"/>
      <c r="I14" s="111"/>
      <c r="L14" s="34"/>
    </row>
    <row r="15" spans="2:12" s="1" customFormat="1" ht="12" customHeight="1">
      <c r="B15" s="34"/>
      <c r="D15" s="109" t="s">
        <v>18</v>
      </c>
      <c r="F15" s="97" t="s">
        <v>21</v>
      </c>
      <c r="I15" s="112" t="s">
        <v>20</v>
      </c>
      <c r="J15" s="97" t="s">
        <v>21</v>
      </c>
      <c r="L15" s="34"/>
    </row>
    <row r="16" spans="2:12" s="1" customFormat="1" ht="12" customHeight="1">
      <c r="B16" s="34"/>
      <c r="D16" s="109" t="s">
        <v>22</v>
      </c>
      <c r="F16" s="97" t="s">
        <v>23</v>
      </c>
      <c r="I16" s="112" t="s">
        <v>24</v>
      </c>
      <c r="J16" s="113" t="str">
        <f>'Rekapitulace stavby'!AN8</f>
        <v>21. 6. 2019</v>
      </c>
      <c r="L16" s="34"/>
    </row>
    <row r="17" spans="2:12" s="1" customFormat="1" ht="10.9" customHeight="1">
      <c r="B17" s="34"/>
      <c r="I17" s="111"/>
      <c r="L17" s="34"/>
    </row>
    <row r="18" spans="2:12" s="1" customFormat="1" ht="12" customHeight="1">
      <c r="B18" s="34"/>
      <c r="D18" s="109" t="s">
        <v>26</v>
      </c>
      <c r="I18" s="112" t="s">
        <v>27</v>
      </c>
      <c r="J18" s="97" t="str">
        <f>IF('Rekapitulace stavby'!AN10="","",'Rekapitulace stavby'!AN10)</f>
        <v/>
      </c>
      <c r="L18" s="34"/>
    </row>
    <row r="19" spans="2:12" s="1" customFormat="1" ht="18" customHeight="1">
      <c r="B19" s="34"/>
      <c r="E19" s="97" t="str">
        <f>IF('Rekapitulace stavby'!E11="","",'Rekapitulace stavby'!E11)</f>
        <v>UPOL</v>
      </c>
      <c r="I19" s="112" t="s">
        <v>29</v>
      </c>
      <c r="J19" s="97" t="str">
        <f>IF('Rekapitulace stavby'!AN11="","",'Rekapitulace stavby'!AN11)</f>
        <v/>
      </c>
      <c r="L19" s="34"/>
    </row>
    <row r="20" spans="2:12" s="1" customFormat="1" ht="6.95" customHeight="1">
      <c r="B20" s="34"/>
      <c r="I20" s="111"/>
      <c r="L20" s="34"/>
    </row>
    <row r="21" spans="2:12" s="1" customFormat="1" ht="12" customHeight="1">
      <c r="B21" s="34"/>
      <c r="D21" s="109" t="s">
        <v>30</v>
      </c>
      <c r="I21" s="112" t="s">
        <v>27</v>
      </c>
      <c r="J21" s="26" t="str">
        <f>'Rekapitulace stavby'!AN13</f>
        <v>Vyplň údaj</v>
      </c>
      <c r="L21" s="34"/>
    </row>
    <row r="22" spans="2:12" s="1" customFormat="1" ht="18" customHeight="1">
      <c r="B22" s="34"/>
      <c r="E22" s="329" t="str">
        <f>'Rekapitulace stavby'!E14</f>
        <v>Vyplň údaj</v>
      </c>
      <c r="F22" s="330"/>
      <c r="G22" s="330"/>
      <c r="H22" s="330"/>
      <c r="I22" s="112" t="s">
        <v>29</v>
      </c>
      <c r="J22" s="26" t="str">
        <f>'Rekapitulace stavby'!AN14</f>
        <v>Vyplň údaj</v>
      </c>
      <c r="L22" s="34"/>
    </row>
    <row r="23" spans="2:12" s="1" customFormat="1" ht="6.95" customHeight="1">
      <c r="B23" s="34"/>
      <c r="I23" s="111"/>
      <c r="L23" s="34"/>
    </row>
    <row r="24" spans="2:12" s="1" customFormat="1" ht="12" customHeight="1">
      <c r="B24" s="34"/>
      <c r="D24" s="109" t="s">
        <v>32</v>
      </c>
      <c r="I24" s="112" t="s">
        <v>27</v>
      </c>
      <c r="J24" s="97" t="str">
        <f>IF('Rekapitulace stavby'!AN16="","",'Rekapitulace stavby'!AN16)</f>
        <v/>
      </c>
      <c r="L24" s="34"/>
    </row>
    <row r="25" spans="2:12" s="1" customFormat="1" ht="18" customHeight="1">
      <c r="B25" s="34"/>
      <c r="E25" s="97" t="str">
        <f>IF('Rekapitulace stavby'!E17="","",'Rekapitulace stavby'!E17)</f>
        <v>HEXAPLAN INTERNATIONAL spol. s r.o.</v>
      </c>
      <c r="I25" s="112" t="s">
        <v>29</v>
      </c>
      <c r="J25" s="97" t="str">
        <f>IF('Rekapitulace stavby'!AN17="","",'Rekapitulace stavby'!AN17)</f>
        <v/>
      </c>
      <c r="L25" s="34"/>
    </row>
    <row r="26" spans="2:12" s="1" customFormat="1" ht="6.95" customHeight="1">
      <c r="B26" s="34"/>
      <c r="I26" s="111"/>
      <c r="L26" s="34"/>
    </row>
    <row r="27" spans="2:12" s="1" customFormat="1" ht="12" customHeight="1">
      <c r="B27" s="34"/>
      <c r="D27" s="109" t="s">
        <v>35</v>
      </c>
      <c r="I27" s="112" t="s">
        <v>27</v>
      </c>
      <c r="J27" s="97" t="str">
        <f>IF('Rekapitulace stavby'!AN19="","",'Rekapitulace stavby'!AN19)</f>
        <v/>
      </c>
      <c r="L27" s="34"/>
    </row>
    <row r="28" spans="2:12" s="1" customFormat="1" ht="18" customHeight="1">
      <c r="B28" s="34"/>
      <c r="E28" s="97" t="str">
        <f>IF('Rekapitulace stavby'!E20="","",'Rekapitulace stavby'!E20)</f>
        <v>Ing.A.Hejmalová</v>
      </c>
      <c r="I28" s="112" t="s">
        <v>29</v>
      </c>
      <c r="J28" s="97" t="str">
        <f>IF('Rekapitulace stavby'!AN20="","",'Rekapitulace stavby'!AN20)</f>
        <v/>
      </c>
      <c r="L28" s="34"/>
    </row>
    <row r="29" spans="2:12" s="1" customFormat="1" ht="6.95" customHeight="1">
      <c r="B29" s="34"/>
      <c r="I29" s="111"/>
      <c r="L29" s="34"/>
    </row>
    <row r="30" spans="2:12" s="1" customFormat="1" ht="12" customHeight="1">
      <c r="B30" s="34"/>
      <c r="D30" s="109" t="s">
        <v>37</v>
      </c>
      <c r="I30" s="111"/>
      <c r="L30" s="34"/>
    </row>
    <row r="31" spans="2:12" s="7" customFormat="1" ht="51" customHeight="1">
      <c r="B31" s="114"/>
      <c r="E31" s="323" t="s">
        <v>109</v>
      </c>
      <c r="F31" s="323"/>
      <c r="G31" s="323"/>
      <c r="H31" s="323"/>
      <c r="I31" s="115"/>
      <c r="L31" s="114"/>
    </row>
    <row r="32" spans="2:12" s="1" customFormat="1" ht="6.95" customHeight="1">
      <c r="B32" s="34"/>
      <c r="I32" s="111"/>
      <c r="L32" s="34"/>
    </row>
    <row r="33" spans="2:12" s="1" customFormat="1" ht="6.95" customHeight="1">
      <c r="B33" s="34"/>
      <c r="D33" s="55"/>
      <c r="E33" s="55"/>
      <c r="F33" s="55"/>
      <c r="G33" s="55"/>
      <c r="H33" s="55"/>
      <c r="I33" s="116"/>
      <c r="J33" s="55"/>
      <c r="K33" s="55"/>
      <c r="L33" s="34"/>
    </row>
    <row r="34" spans="2:12" s="1" customFormat="1" ht="25.35" customHeight="1">
      <c r="B34" s="34"/>
      <c r="D34" s="117" t="s">
        <v>39</v>
      </c>
      <c r="I34" s="111"/>
      <c r="J34" s="118">
        <f>ROUND(J93,2)</f>
        <v>0</v>
      </c>
      <c r="L34" s="34"/>
    </row>
    <row r="35" spans="2:12" s="1" customFormat="1" ht="6.95" customHeight="1">
      <c r="B35" s="34"/>
      <c r="D35" s="55"/>
      <c r="E35" s="55"/>
      <c r="F35" s="55"/>
      <c r="G35" s="55"/>
      <c r="H35" s="55"/>
      <c r="I35" s="116"/>
      <c r="J35" s="55"/>
      <c r="K35" s="55"/>
      <c r="L35" s="34"/>
    </row>
    <row r="36" spans="2:12" s="1" customFormat="1" ht="14.45" customHeight="1">
      <c r="B36" s="34"/>
      <c r="F36" s="119" t="s">
        <v>41</v>
      </c>
      <c r="I36" s="120" t="s">
        <v>40</v>
      </c>
      <c r="J36" s="119" t="s">
        <v>42</v>
      </c>
      <c r="L36" s="34"/>
    </row>
    <row r="37" spans="2:12" s="1" customFormat="1" ht="14.45" customHeight="1">
      <c r="B37" s="34"/>
      <c r="D37" s="110" t="s">
        <v>43</v>
      </c>
      <c r="E37" s="109" t="s">
        <v>44</v>
      </c>
      <c r="F37" s="121">
        <f>ROUND((SUM(BE93:BE163)),2)</f>
        <v>0</v>
      </c>
      <c r="I37" s="122">
        <v>0.21</v>
      </c>
      <c r="J37" s="121">
        <f>ROUND(((SUM(BE93:BE163))*I37),2)</f>
        <v>0</v>
      </c>
      <c r="L37" s="34"/>
    </row>
    <row r="38" spans="2:12" s="1" customFormat="1" ht="14.45" customHeight="1">
      <c r="B38" s="34"/>
      <c r="E38" s="109" t="s">
        <v>45</v>
      </c>
      <c r="F38" s="121">
        <f>ROUND((SUM(BF93:BF163)),2)</f>
        <v>0</v>
      </c>
      <c r="I38" s="122">
        <v>0.15</v>
      </c>
      <c r="J38" s="121">
        <f>ROUND(((SUM(BF93:BF163))*I38),2)</f>
        <v>0</v>
      </c>
      <c r="L38" s="34"/>
    </row>
    <row r="39" spans="2:12" s="1" customFormat="1" ht="14.45" customHeight="1" hidden="1">
      <c r="B39" s="34"/>
      <c r="E39" s="109" t="s">
        <v>46</v>
      </c>
      <c r="F39" s="121">
        <f>ROUND((SUM(BG93:BG163)),2)</f>
        <v>0</v>
      </c>
      <c r="I39" s="122">
        <v>0.21</v>
      </c>
      <c r="J39" s="121">
        <f>0</f>
        <v>0</v>
      </c>
      <c r="L39" s="34"/>
    </row>
    <row r="40" spans="2:12" s="1" customFormat="1" ht="14.45" customHeight="1" hidden="1">
      <c r="B40" s="34"/>
      <c r="E40" s="109" t="s">
        <v>47</v>
      </c>
      <c r="F40" s="121">
        <f>ROUND((SUM(BH93:BH163)),2)</f>
        <v>0</v>
      </c>
      <c r="I40" s="122">
        <v>0.15</v>
      </c>
      <c r="J40" s="121">
        <f>0</f>
        <v>0</v>
      </c>
      <c r="L40" s="34"/>
    </row>
    <row r="41" spans="2:12" s="1" customFormat="1" ht="14.45" customHeight="1" hidden="1">
      <c r="B41" s="34"/>
      <c r="E41" s="109" t="s">
        <v>48</v>
      </c>
      <c r="F41" s="121">
        <f>ROUND((SUM(BI93:BI163)),2)</f>
        <v>0</v>
      </c>
      <c r="I41" s="122">
        <v>0</v>
      </c>
      <c r="J41" s="121">
        <f>0</f>
        <v>0</v>
      </c>
      <c r="L41" s="34"/>
    </row>
    <row r="42" spans="2:12" s="1" customFormat="1" ht="6.95" customHeight="1">
      <c r="B42" s="34"/>
      <c r="I42" s="111"/>
      <c r="L42" s="34"/>
    </row>
    <row r="43" spans="2:12" s="1" customFormat="1" ht="25.35" customHeight="1">
      <c r="B43" s="34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4"/>
    </row>
    <row r="44" spans="2:12" s="1" customFormat="1" ht="14.45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4"/>
    </row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4"/>
    </row>
    <row r="49" spans="2:12" s="1" customFormat="1" ht="24.95" customHeight="1">
      <c r="B49" s="30"/>
      <c r="C49" s="19" t="s">
        <v>110</v>
      </c>
      <c r="D49" s="31"/>
      <c r="E49" s="31"/>
      <c r="F49" s="31"/>
      <c r="G49" s="31"/>
      <c r="H49" s="31"/>
      <c r="I49" s="111"/>
      <c r="J49" s="31"/>
      <c r="K49" s="31"/>
      <c r="L49" s="34"/>
    </row>
    <row r="50" spans="2:12" s="1" customFormat="1" ht="6.95" customHeight="1">
      <c r="B50" s="30"/>
      <c r="C50" s="31"/>
      <c r="D50" s="31"/>
      <c r="E50" s="31"/>
      <c r="F50" s="31"/>
      <c r="G50" s="31"/>
      <c r="H50" s="31"/>
      <c r="I50" s="111"/>
      <c r="J50" s="31"/>
      <c r="K50" s="31"/>
      <c r="L50" s="34"/>
    </row>
    <row r="51" spans="2:12" s="1" customFormat="1" ht="12" customHeight="1">
      <c r="B51" s="30"/>
      <c r="C51" s="25" t="s">
        <v>16</v>
      </c>
      <c r="D51" s="31"/>
      <c r="E51" s="31"/>
      <c r="F51" s="31"/>
      <c r="G51" s="31"/>
      <c r="H51" s="31"/>
      <c r="I51" s="111"/>
      <c r="J51" s="31"/>
      <c r="K51" s="31"/>
      <c r="L51" s="34"/>
    </row>
    <row r="52" spans="2:12" s="1" customFormat="1" ht="16.5" customHeight="1">
      <c r="B52" s="30"/>
      <c r="C52" s="31"/>
      <c r="D52" s="31"/>
      <c r="E52" s="319" t="str">
        <f>E7</f>
        <v>Výukový objekt FTK v Olomouci,Tř.Míru 117</v>
      </c>
      <c r="F52" s="320"/>
      <c r="G52" s="320"/>
      <c r="H52" s="320"/>
      <c r="I52" s="111"/>
      <c r="J52" s="31"/>
      <c r="K52" s="31"/>
      <c r="L52" s="34"/>
    </row>
    <row r="53" spans="2:12" ht="12" customHeight="1">
      <c r="B53" s="17"/>
      <c r="C53" s="25" t="s">
        <v>103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319" t="s">
        <v>104</v>
      </c>
      <c r="F54" s="308"/>
      <c r="G54" s="308"/>
      <c r="H54" s="308"/>
      <c r="J54" s="18"/>
      <c r="K54" s="18"/>
      <c r="L54" s="16"/>
    </row>
    <row r="55" spans="2:12" ht="12" customHeight="1">
      <c r="B55" s="17"/>
      <c r="C55" s="25" t="s">
        <v>105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0"/>
      <c r="C56" s="31"/>
      <c r="D56" s="31"/>
      <c r="E56" s="321" t="s">
        <v>106</v>
      </c>
      <c r="F56" s="322"/>
      <c r="G56" s="322"/>
      <c r="H56" s="322"/>
      <c r="I56" s="111"/>
      <c r="J56" s="31"/>
      <c r="K56" s="31"/>
      <c r="L56" s="34"/>
    </row>
    <row r="57" spans="2:12" s="1" customFormat="1" ht="12" customHeight="1">
      <c r="B57" s="30"/>
      <c r="C57" s="25" t="s">
        <v>107</v>
      </c>
      <c r="D57" s="31"/>
      <c r="E57" s="31"/>
      <c r="F57" s="31"/>
      <c r="G57" s="31"/>
      <c r="H57" s="31"/>
      <c r="I57" s="111"/>
      <c r="J57" s="31"/>
      <c r="K57" s="31"/>
      <c r="L57" s="34"/>
    </row>
    <row r="58" spans="2:12" s="1" customFormat="1" ht="16.5" customHeight="1">
      <c r="B58" s="30"/>
      <c r="C58" s="31"/>
      <c r="D58" s="31"/>
      <c r="E58" s="298" t="str">
        <f>E13</f>
        <v>2018/029-1-3-1-1 - 1-Nábytek 1.np (vč.části 2.NP)</v>
      </c>
      <c r="F58" s="322"/>
      <c r="G58" s="322"/>
      <c r="H58" s="322"/>
      <c r="I58" s="111"/>
      <c r="J58" s="31"/>
      <c r="K58" s="31"/>
      <c r="L58" s="34"/>
    </row>
    <row r="59" spans="2:12" s="1" customFormat="1" ht="6.95" customHeight="1">
      <c r="B59" s="30"/>
      <c r="C59" s="31"/>
      <c r="D59" s="31"/>
      <c r="E59" s="31"/>
      <c r="F59" s="31"/>
      <c r="G59" s="31"/>
      <c r="H59" s="31"/>
      <c r="I59" s="111"/>
      <c r="J59" s="31"/>
      <c r="K59" s="31"/>
      <c r="L59" s="34"/>
    </row>
    <row r="60" spans="2:12" s="1" customFormat="1" ht="12" customHeight="1">
      <c r="B60" s="30"/>
      <c r="C60" s="25" t="s">
        <v>22</v>
      </c>
      <c r="D60" s="31"/>
      <c r="E60" s="31"/>
      <c r="F60" s="23" t="str">
        <f>F16</f>
        <v xml:space="preserve"> </v>
      </c>
      <c r="G60" s="31"/>
      <c r="H60" s="31"/>
      <c r="I60" s="112" t="s">
        <v>24</v>
      </c>
      <c r="J60" s="54" t="str">
        <f>IF(J16="","",J16)</f>
        <v>21. 6. 2019</v>
      </c>
      <c r="K60" s="31"/>
      <c r="L60" s="34"/>
    </row>
    <row r="61" spans="2:12" s="1" customFormat="1" ht="6.95" customHeight="1">
      <c r="B61" s="30"/>
      <c r="C61" s="31"/>
      <c r="D61" s="31"/>
      <c r="E61" s="31"/>
      <c r="F61" s="31"/>
      <c r="G61" s="31"/>
      <c r="H61" s="31"/>
      <c r="I61" s="111"/>
      <c r="J61" s="31"/>
      <c r="K61" s="31"/>
      <c r="L61" s="34"/>
    </row>
    <row r="62" spans="2:12" s="1" customFormat="1" ht="43.15" customHeight="1">
      <c r="B62" s="30"/>
      <c r="C62" s="25" t="s">
        <v>26</v>
      </c>
      <c r="D62" s="31"/>
      <c r="E62" s="31"/>
      <c r="F62" s="23" t="str">
        <f>E19</f>
        <v>UPOL</v>
      </c>
      <c r="G62" s="31"/>
      <c r="H62" s="31"/>
      <c r="I62" s="112" t="s">
        <v>32</v>
      </c>
      <c r="J62" s="28" t="str">
        <f>E25</f>
        <v>HEXAPLAN INTERNATIONAL spol. s r.o.</v>
      </c>
      <c r="K62" s="31"/>
      <c r="L62" s="34"/>
    </row>
    <row r="63" spans="2:12" s="1" customFormat="1" ht="15.2" customHeight="1">
      <c r="B63" s="30"/>
      <c r="C63" s="25" t="s">
        <v>30</v>
      </c>
      <c r="D63" s="31"/>
      <c r="E63" s="31"/>
      <c r="F63" s="23" t="str">
        <f>IF(E22="","",E22)</f>
        <v>Vyplň údaj</v>
      </c>
      <c r="G63" s="31"/>
      <c r="H63" s="31"/>
      <c r="I63" s="112" t="s">
        <v>35</v>
      </c>
      <c r="J63" s="28" t="str">
        <f>E28</f>
        <v>Ing.A.Hejmalová</v>
      </c>
      <c r="K63" s="31"/>
      <c r="L63" s="34"/>
    </row>
    <row r="64" spans="2:12" s="1" customFormat="1" ht="10.35" customHeight="1">
      <c r="B64" s="30"/>
      <c r="C64" s="31"/>
      <c r="D64" s="31"/>
      <c r="E64" s="31"/>
      <c r="F64" s="31"/>
      <c r="G64" s="31"/>
      <c r="H64" s="31"/>
      <c r="I64" s="111"/>
      <c r="J64" s="31"/>
      <c r="K64" s="31"/>
      <c r="L64" s="34"/>
    </row>
    <row r="65" spans="2:12" s="1" customFormat="1" ht="29.25" customHeight="1">
      <c r="B65" s="30"/>
      <c r="C65" s="137" t="s">
        <v>111</v>
      </c>
      <c r="D65" s="138"/>
      <c r="E65" s="138"/>
      <c r="F65" s="138"/>
      <c r="G65" s="138"/>
      <c r="H65" s="138"/>
      <c r="I65" s="139"/>
      <c r="J65" s="140" t="s">
        <v>112</v>
      </c>
      <c r="K65" s="138"/>
      <c r="L65" s="34"/>
    </row>
    <row r="66" spans="2:12" s="1" customFormat="1" ht="10.35" customHeight="1">
      <c r="B66" s="30"/>
      <c r="C66" s="31"/>
      <c r="D66" s="31"/>
      <c r="E66" s="31"/>
      <c r="F66" s="31"/>
      <c r="G66" s="31"/>
      <c r="H66" s="31"/>
      <c r="I66" s="111"/>
      <c r="J66" s="31"/>
      <c r="K66" s="31"/>
      <c r="L66" s="34"/>
    </row>
    <row r="67" spans="2:47" s="1" customFormat="1" ht="22.9" customHeight="1">
      <c r="B67" s="30"/>
      <c r="C67" s="141" t="s">
        <v>71</v>
      </c>
      <c r="D67" s="31"/>
      <c r="E67" s="31"/>
      <c r="F67" s="31"/>
      <c r="G67" s="31"/>
      <c r="H67" s="31"/>
      <c r="I67" s="111"/>
      <c r="J67" s="72">
        <f>J93</f>
        <v>0</v>
      </c>
      <c r="K67" s="31"/>
      <c r="L67" s="34"/>
      <c r="AU67" s="13" t="s">
        <v>113</v>
      </c>
    </row>
    <row r="68" spans="2:12" s="8" customFormat="1" ht="24.95" customHeight="1">
      <c r="B68" s="142"/>
      <c r="C68" s="143"/>
      <c r="D68" s="144" t="s">
        <v>114</v>
      </c>
      <c r="E68" s="145"/>
      <c r="F68" s="145"/>
      <c r="G68" s="145"/>
      <c r="H68" s="145"/>
      <c r="I68" s="146"/>
      <c r="J68" s="147">
        <f>J94</f>
        <v>0</v>
      </c>
      <c r="K68" s="143"/>
      <c r="L68" s="148"/>
    </row>
    <row r="69" spans="2:12" s="8" customFormat="1" ht="24.95" customHeight="1">
      <c r="B69" s="142"/>
      <c r="C69" s="143"/>
      <c r="D69" s="144" t="s">
        <v>115</v>
      </c>
      <c r="E69" s="145"/>
      <c r="F69" s="145"/>
      <c r="G69" s="145"/>
      <c r="H69" s="145"/>
      <c r="I69" s="146"/>
      <c r="J69" s="147">
        <f>J149</f>
        <v>0</v>
      </c>
      <c r="K69" s="143"/>
      <c r="L69" s="148"/>
    </row>
    <row r="70" spans="2:12" s="1" customFormat="1" ht="21.75" customHeight="1">
      <c r="B70" s="30"/>
      <c r="C70" s="31"/>
      <c r="D70" s="31"/>
      <c r="E70" s="31"/>
      <c r="F70" s="31"/>
      <c r="G70" s="31"/>
      <c r="H70" s="31"/>
      <c r="I70" s="111"/>
      <c r="J70" s="31"/>
      <c r="K70" s="31"/>
      <c r="L70" s="34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133"/>
      <c r="J71" s="43"/>
      <c r="K71" s="43"/>
      <c r="L71" s="34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136"/>
      <c r="J75" s="45"/>
      <c r="K75" s="45"/>
      <c r="L75" s="34"/>
    </row>
    <row r="76" spans="2:12" s="1" customFormat="1" ht="24.95" customHeight="1">
      <c r="B76" s="30"/>
      <c r="C76" s="19" t="s">
        <v>116</v>
      </c>
      <c r="D76" s="31"/>
      <c r="E76" s="31"/>
      <c r="F76" s="31"/>
      <c r="G76" s="31"/>
      <c r="H76" s="31"/>
      <c r="I76" s="111"/>
      <c r="J76" s="31"/>
      <c r="K76" s="31"/>
      <c r="L76" s="34"/>
    </row>
    <row r="77" spans="2:12" s="1" customFormat="1" ht="6.95" customHeight="1">
      <c r="B77" s="30"/>
      <c r="C77" s="31"/>
      <c r="D77" s="31"/>
      <c r="E77" s="31"/>
      <c r="F77" s="31"/>
      <c r="G77" s="31"/>
      <c r="H77" s="31"/>
      <c r="I77" s="111"/>
      <c r="J77" s="31"/>
      <c r="K77" s="31"/>
      <c r="L77" s="34"/>
    </row>
    <row r="78" spans="2:12" s="1" customFormat="1" ht="12" customHeight="1">
      <c r="B78" s="30"/>
      <c r="C78" s="25" t="s">
        <v>16</v>
      </c>
      <c r="D78" s="31"/>
      <c r="E78" s="31"/>
      <c r="F78" s="31"/>
      <c r="G78" s="31"/>
      <c r="H78" s="31"/>
      <c r="I78" s="111"/>
      <c r="J78" s="31"/>
      <c r="K78" s="31"/>
      <c r="L78" s="34"/>
    </row>
    <row r="79" spans="2:12" s="1" customFormat="1" ht="16.5" customHeight="1">
      <c r="B79" s="30"/>
      <c r="C79" s="31"/>
      <c r="D79" s="31"/>
      <c r="E79" s="319" t="str">
        <f>E7</f>
        <v>Výukový objekt FTK v Olomouci,Tř.Míru 117</v>
      </c>
      <c r="F79" s="320"/>
      <c r="G79" s="320"/>
      <c r="H79" s="320"/>
      <c r="I79" s="111"/>
      <c r="J79" s="31"/>
      <c r="K79" s="31"/>
      <c r="L79" s="34"/>
    </row>
    <row r="80" spans="2:12" ht="12" customHeight="1">
      <c r="B80" s="17"/>
      <c r="C80" s="25" t="s">
        <v>103</v>
      </c>
      <c r="D80" s="18"/>
      <c r="E80" s="18"/>
      <c r="F80" s="18"/>
      <c r="G80" s="18"/>
      <c r="H80" s="18"/>
      <c r="J80" s="18"/>
      <c r="K80" s="18"/>
      <c r="L80" s="16"/>
    </row>
    <row r="81" spans="2:12" ht="16.5" customHeight="1">
      <c r="B81" s="17"/>
      <c r="C81" s="18"/>
      <c r="D81" s="18"/>
      <c r="E81" s="319" t="s">
        <v>104</v>
      </c>
      <c r="F81" s="308"/>
      <c r="G81" s="308"/>
      <c r="H81" s="308"/>
      <c r="J81" s="18"/>
      <c r="K81" s="18"/>
      <c r="L81" s="16"/>
    </row>
    <row r="82" spans="2:12" ht="12" customHeight="1">
      <c r="B82" s="17"/>
      <c r="C82" s="25" t="s">
        <v>105</v>
      </c>
      <c r="D82" s="18"/>
      <c r="E82" s="18"/>
      <c r="F82" s="18"/>
      <c r="G82" s="18"/>
      <c r="H82" s="18"/>
      <c r="J82" s="18"/>
      <c r="K82" s="18"/>
      <c r="L82" s="16"/>
    </row>
    <row r="83" spans="2:12" s="1" customFormat="1" ht="16.5" customHeight="1">
      <c r="B83" s="30"/>
      <c r="C83" s="31"/>
      <c r="D83" s="31"/>
      <c r="E83" s="321" t="s">
        <v>106</v>
      </c>
      <c r="F83" s="322"/>
      <c r="G83" s="322"/>
      <c r="H83" s="322"/>
      <c r="I83" s="111"/>
      <c r="J83" s="31"/>
      <c r="K83" s="31"/>
      <c r="L83" s="34"/>
    </row>
    <row r="84" spans="2:12" s="1" customFormat="1" ht="12" customHeight="1">
      <c r="B84" s="30"/>
      <c r="C84" s="25" t="s">
        <v>107</v>
      </c>
      <c r="D84" s="31"/>
      <c r="E84" s="31"/>
      <c r="F84" s="31"/>
      <c r="G84" s="31"/>
      <c r="H84" s="31"/>
      <c r="I84" s="111"/>
      <c r="J84" s="31"/>
      <c r="K84" s="31"/>
      <c r="L84" s="34"/>
    </row>
    <row r="85" spans="2:12" s="1" customFormat="1" ht="16.5" customHeight="1">
      <c r="B85" s="30"/>
      <c r="C85" s="31"/>
      <c r="D85" s="31"/>
      <c r="E85" s="298" t="str">
        <f>E13</f>
        <v>2018/029-1-3-1-1 - 1-Nábytek 1.np (vč.části 2.NP)</v>
      </c>
      <c r="F85" s="322"/>
      <c r="G85" s="322"/>
      <c r="H85" s="322"/>
      <c r="I85" s="111"/>
      <c r="J85" s="31"/>
      <c r="K85" s="31"/>
      <c r="L85" s="34"/>
    </row>
    <row r="86" spans="2:12" s="1" customFormat="1" ht="6.95" customHeight="1">
      <c r="B86" s="30"/>
      <c r="C86" s="31"/>
      <c r="D86" s="31"/>
      <c r="E86" s="31"/>
      <c r="F86" s="31"/>
      <c r="G86" s="31"/>
      <c r="H86" s="31"/>
      <c r="I86" s="111"/>
      <c r="J86" s="31"/>
      <c r="K86" s="31"/>
      <c r="L86" s="34"/>
    </row>
    <row r="87" spans="2:12" s="1" customFormat="1" ht="12" customHeight="1">
      <c r="B87" s="30"/>
      <c r="C87" s="25" t="s">
        <v>22</v>
      </c>
      <c r="D87" s="31"/>
      <c r="E87" s="31"/>
      <c r="F87" s="23" t="str">
        <f>F16</f>
        <v xml:space="preserve"> </v>
      </c>
      <c r="G87" s="31"/>
      <c r="H87" s="31"/>
      <c r="I87" s="112" t="s">
        <v>24</v>
      </c>
      <c r="J87" s="54" t="str">
        <f>IF(J16="","",J16)</f>
        <v>21. 6. 2019</v>
      </c>
      <c r="K87" s="31"/>
      <c r="L87" s="34"/>
    </row>
    <row r="88" spans="2:12" s="1" customFormat="1" ht="6.95" customHeight="1">
      <c r="B88" s="30"/>
      <c r="C88" s="31"/>
      <c r="D88" s="31"/>
      <c r="E88" s="31"/>
      <c r="F88" s="31"/>
      <c r="G88" s="31"/>
      <c r="H88" s="31"/>
      <c r="I88" s="111"/>
      <c r="J88" s="31"/>
      <c r="K88" s="31"/>
      <c r="L88" s="34"/>
    </row>
    <row r="89" spans="2:12" s="1" customFormat="1" ht="43.15" customHeight="1">
      <c r="B89" s="30"/>
      <c r="C89" s="25" t="s">
        <v>26</v>
      </c>
      <c r="D89" s="31"/>
      <c r="E89" s="31"/>
      <c r="F89" s="23" t="str">
        <f>E19</f>
        <v>UPOL</v>
      </c>
      <c r="G89" s="31"/>
      <c r="H89" s="31"/>
      <c r="I89" s="112" t="s">
        <v>32</v>
      </c>
      <c r="J89" s="28" t="str">
        <f>E25</f>
        <v>HEXAPLAN INTERNATIONAL spol. s r.o.</v>
      </c>
      <c r="K89" s="31"/>
      <c r="L89" s="34"/>
    </row>
    <row r="90" spans="2:12" s="1" customFormat="1" ht="15.2" customHeight="1">
      <c r="B90" s="30"/>
      <c r="C90" s="25" t="s">
        <v>30</v>
      </c>
      <c r="D90" s="31"/>
      <c r="E90" s="31"/>
      <c r="F90" s="23" t="str">
        <f>IF(E22="","",E22)</f>
        <v>Vyplň údaj</v>
      </c>
      <c r="G90" s="31"/>
      <c r="H90" s="31"/>
      <c r="I90" s="112" t="s">
        <v>35</v>
      </c>
      <c r="J90" s="28" t="str">
        <f>E28</f>
        <v>Ing.A.Hejmalová</v>
      </c>
      <c r="K90" s="31"/>
      <c r="L90" s="34"/>
    </row>
    <row r="91" spans="2:12" s="1" customFormat="1" ht="10.35" customHeight="1">
      <c r="B91" s="30"/>
      <c r="C91" s="31"/>
      <c r="D91" s="31"/>
      <c r="E91" s="31"/>
      <c r="F91" s="31"/>
      <c r="G91" s="31"/>
      <c r="H91" s="31"/>
      <c r="I91" s="111"/>
      <c r="J91" s="31"/>
      <c r="K91" s="31"/>
      <c r="L91" s="34"/>
    </row>
    <row r="92" spans="2:20" s="9" customFormat="1" ht="29.25" customHeight="1">
      <c r="B92" s="149"/>
      <c r="C92" s="150" t="s">
        <v>117</v>
      </c>
      <c r="D92" s="151" t="s">
        <v>58</v>
      </c>
      <c r="E92" s="151" t="s">
        <v>54</v>
      </c>
      <c r="F92" s="151" t="s">
        <v>55</v>
      </c>
      <c r="G92" s="151" t="s">
        <v>118</v>
      </c>
      <c r="H92" s="151" t="s">
        <v>119</v>
      </c>
      <c r="I92" s="152" t="s">
        <v>120</v>
      </c>
      <c r="J92" s="151" t="s">
        <v>112</v>
      </c>
      <c r="K92" s="153" t="s">
        <v>121</v>
      </c>
      <c r="L92" s="154"/>
      <c r="M92" s="63" t="s">
        <v>21</v>
      </c>
      <c r="N92" s="64" t="s">
        <v>43</v>
      </c>
      <c r="O92" s="64" t="s">
        <v>122</v>
      </c>
      <c r="P92" s="64" t="s">
        <v>123</v>
      </c>
      <c r="Q92" s="64" t="s">
        <v>124</v>
      </c>
      <c r="R92" s="64" t="s">
        <v>125</v>
      </c>
      <c r="S92" s="64" t="s">
        <v>126</v>
      </c>
      <c r="T92" s="65" t="s">
        <v>127</v>
      </c>
    </row>
    <row r="93" spans="2:63" s="1" customFormat="1" ht="22.9" customHeight="1">
      <c r="B93" s="30"/>
      <c r="C93" s="70" t="s">
        <v>128</v>
      </c>
      <c r="D93" s="31"/>
      <c r="E93" s="31"/>
      <c r="F93" s="31"/>
      <c r="G93" s="31"/>
      <c r="H93" s="31"/>
      <c r="I93" s="111"/>
      <c r="J93" s="155">
        <f>BK93</f>
        <v>0</v>
      </c>
      <c r="K93" s="31"/>
      <c r="L93" s="34"/>
      <c r="M93" s="66"/>
      <c r="N93" s="67"/>
      <c r="O93" s="67"/>
      <c r="P93" s="156">
        <f>P94+P149</f>
        <v>0</v>
      </c>
      <c r="Q93" s="67"/>
      <c r="R93" s="156">
        <f>R94+R149</f>
        <v>0</v>
      </c>
      <c r="S93" s="67"/>
      <c r="T93" s="157">
        <f>T94+T149</f>
        <v>0</v>
      </c>
      <c r="AT93" s="13" t="s">
        <v>72</v>
      </c>
      <c r="AU93" s="13" t="s">
        <v>113</v>
      </c>
      <c r="BK93" s="158">
        <f>BK94+BK149</f>
        <v>0</v>
      </c>
    </row>
    <row r="94" spans="2:63" s="10" customFormat="1" ht="25.9" customHeight="1">
      <c r="B94" s="159"/>
      <c r="C94" s="160"/>
      <c r="D94" s="161" t="s">
        <v>72</v>
      </c>
      <c r="E94" s="162" t="s">
        <v>129</v>
      </c>
      <c r="F94" s="162" t="s">
        <v>130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SUM(P95:P148)</f>
        <v>0</v>
      </c>
      <c r="Q94" s="167"/>
      <c r="R94" s="168">
        <f>SUM(R95:R148)</f>
        <v>0</v>
      </c>
      <c r="S94" s="167"/>
      <c r="T94" s="169">
        <f>SUM(T95:T148)</f>
        <v>0</v>
      </c>
      <c r="AR94" s="170" t="s">
        <v>94</v>
      </c>
      <c r="AT94" s="171" t="s">
        <v>72</v>
      </c>
      <c r="AU94" s="171" t="s">
        <v>73</v>
      </c>
      <c r="AY94" s="170" t="s">
        <v>131</v>
      </c>
      <c r="BK94" s="172">
        <f>SUM(BK95:BK148)</f>
        <v>0</v>
      </c>
    </row>
    <row r="95" spans="2:65" s="1" customFormat="1" ht="16.5" customHeight="1">
      <c r="B95" s="30"/>
      <c r="C95" s="173" t="s">
        <v>80</v>
      </c>
      <c r="D95" s="173" t="s">
        <v>132</v>
      </c>
      <c r="E95" s="174" t="s">
        <v>133</v>
      </c>
      <c r="F95" s="175" t="s">
        <v>134</v>
      </c>
      <c r="G95" s="176" t="s">
        <v>135</v>
      </c>
      <c r="H95" s="177">
        <v>1</v>
      </c>
      <c r="I95" s="178"/>
      <c r="J95" s="179">
        <f aca="true" t="shared" si="0" ref="J95:J126">ROUND(I95*H95,2)</f>
        <v>0</v>
      </c>
      <c r="K95" s="175" t="s">
        <v>21</v>
      </c>
      <c r="L95" s="34"/>
      <c r="M95" s="180" t="s">
        <v>21</v>
      </c>
      <c r="N95" s="181" t="s">
        <v>44</v>
      </c>
      <c r="O95" s="59"/>
      <c r="P95" s="182">
        <f aca="true" t="shared" si="1" ref="P95:P126">O95*H95</f>
        <v>0</v>
      </c>
      <c r="Q95" s="182">
        <v>0</v>
      </c>
      <c r="R95" s="182">
        <f aca="true" t="shared" si="2" ref="R95:R126">Q95*H95</f>
        <v>0</v>
      </c>
      <c r="S95" s="182">
        <v>0</v>
      </c>
      <c r="T95" s="183">
        <f aca="true" t="shared" si="3" ref="T95:T126">S95*H95</f>
        <v>0</v>
      </c>
      <c r="AR95" s="184" t="s">
        <v>136</v>
      </c>
      <c r="AT95" s="184" t="s">
        <v>132</v>
      </c>
      <c r="AU95" s="184" t="s">
        <v>80</v>
      </c>
      <c r="AY95" s="13" t="s">
        <v>131</v>
      </c>
      <c r="BE95" s="185">
        <f aca="true" t="shared" si="4" ref="BE95:BE126">IF(N95="základní",J95,0)</f>
        <v>0</v>
      </c>
      <c r="BF95" s="185">
        <f aca="true" t="shared" si="5" ref="BF95:BF126">IF(N95="snížená",J95,0)</f>
        <v>0</v>
      </c>
      <c r="BG95" s="185">
        <f aca="true" t="shared" si="6" ref="BG95:BG126">IF(N95="zákl. přenesená",J95,0)</f>
        <v>0</v>
      </c>
      <c r="BH95" s="185">
        <f aca="true" t="shared" si="7" ref="BH95:BH126">IF(N95="sníž. přenesená",J95,0)</f>
        <v>0</v>
      </c>
      <c r="BI95" s="185">
        <f aca="true" t="shared" si="8" ref="BI95:BI126">IF(N95="nulová",J95,0)</f>
        <v>0</v>
      </c>
      <c r="BJ95" s="13" t="s">
        <v>80</v>
      </c>
      <c r="BK95" s="185">
        <f aca="true" t="shared" si="9" ref="BK95:BK126">ROUND(I95*H95,2)</f>
        <v>0</v>
      </c>
      <c r="BL95" s="13" t="s">
        <v>136</v>
      </c>
      <c r="BM95" s="184" t="s">
        <v>82</v>
      </c>
    </row>
    <row r="96" spans="2:65" s="1" customFormat="1" ht="16.5" customHeight="1">
      <c r="B96" s="30"/>
      <c r="C96" s="173" t="s">
        <v>82</v>
      </c>
      <c r="D96" s="173" t="s">
        <v>132</v>
      </c>
      <c r="E96" s="174" t="s">
        <v>137</v>
      </c>
      <c r="F96" s="175" t="s">
        <v>138</v>
      </c>
      <c r="G96" s="176" t="s">
        <v>135</v>
      </c>
      <c r="H96" s="177">
        <v>1</v>
      </c>
      <c r="I96" s="178"/>
      <c r="J96" s="179">
        <f t="shared" si="0"/>
        <v>0</v>
      </c>
      <c r="K96" s="175" t="s">
        <v>21</v>
      </c>
      <c r="L96" s="34"/>
      <c r="M96" s="180" t="s">
        <v>21</v>
      </c>
      <c r="N96" s="181" t="s">
        <v>44</v>
      </c>
      <c r="O96" s="59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184" t="s">
        <v>136</v>
      </c>
      <c r="AT96" s="184" t="s">
        <v>132</v>
      </c>
      <c r="AU96" s="184" t="s">
        <v>80</v>
      </c>
      <c r="AY96" s="13" t="s">
        <v>131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3" t="s">
        <v>80</v>
      </c>
      <c r="BK96" s="185">
        <f t="shared" si="9"/>
        <v>0</v>
      </c>
      <c r="BL96" s="13" t="s">
        <v>136</v>
      </c>
      <c r="BM96" s="184" t="s">
        <v>94</v>
      </c>
    </row>
    <row r="97" spans="2:65" s="1" customFormat="1" ht="16.5" customHeight="1">
      <c r="B97" s="30"/>
      <c r="C97" s="173" t="s">
        <v>89</v>
      </c>
      <c r="D97" s="173" t="s">
        <v>132</v>
      </c>
      <c r="E97" s="174" t="s">
        <v>139</v>
      </c>
      <c r="F97" s="175" t="s">
        <v>140</v>
      </c>
      <c r="G97" s="176" t="s">
        <v>135</v>
      </c>
      <c r="H97" s="177">
        <v>1</v>
      </c>
      <c r="I97" s="178"/>
      <c r="J97" s="179">
        <f t="shared" si="0"/>
        <v>0</v>
      </c>
      <c r="K97" s="175" t="s">
        <v>21</v>
      </c>
      <c r="L97" s="34"/>
      <c r="M97" s="180" t="s">
        <v>21</v>
      </c>
      <c r="N97" s="181" t="s">
        <v>44</v>
      </c>
      <c r="O97" s="59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184" t="s">
        <v>136</v>
      </c>
      <c r="AT97" s="184" t="s">
        <v>132</v>
      </c>
      <c r="AU97" s="184" t="s">
        <v>80</v>
      </c>
      <c r="AY97" s="13" t="s">
        <v>131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3" t="s">
        <v>80</v>
      </c>
      <c r="BK97" s="185">
        <f t="shared" si="9"/>
        <v>0</v>
      </c>
      <c r="BL97" s="13" t="s">
        <v>136</v>
      </c>
      <c r="BM97" s="184" t="s">
        <v>141</v>
      </c>
    </row>
    <row r="98" spans="2:65" s="1" customFormat="1" ht="16.5" customHeight="1">
      <c r="B98" s="30"/>
      <c r="C98" s="173" t="s">
        <v>94</v>
      </c>
      <c r="D98" s="173" t="s">
        <v>132</v>
      </c>
      <c r="E98" s="174" t="s">
        <v>142</v>
      </c>
      <c r="F98" s="175" t="s">
        <v>143</v>
      </c>
      <c r="G98" s="176" t="s">
        <v>135</v>
      </c>
      <c r="H98" s="177">
        <v>1</v>
      </c>
      <c r="I98" s="178"/>
      <c r="J98" s="179">
        <f t="shared" si="0"/>
        <v>0</v>
      </c>
      <c r="K98" s="175" t="s">
        <v>21</v>
      </c>
      <c r="L98" s="34"/>
      <c r="M98" s="180" t="s">
        <v>21</v>
      </c>
      <c r="N98" s="181" t="s">
        <v>44</v>
      </c>
      <c r="O98" s="59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184" t="s">
        <v>136</v>
      </c>
      <c r="AT98" s="184" t="s">
        <v>132</v>
      </c>
      <c r="AU98" s="184" t="s">
        <v>80</v>
      </c>
      <c r="AY98" s="13" t="s">
        <v>131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3" t="s">
        <v>80</v>
      </c>
      <c r="BK98" s="185">
        <f t="shared" si="9"/>
        <v>0</v>
      </c>
      <c r="BL98" s="13" t="s">
        <v>136</v>
      </c>
      <c r="BM98" s="184" t="s">
        <v>144</v>
      </c>
    </row>
    <row r="99" spans="2:65" s="1" customFormat="1" ht="16.5" customHeight="1">
      <c r="B99" s="30"/>
      <c r="C99" s="173" t="s">
        <v>145</v>
      </c>
      <c r="D99" s="173" t="s">
        <v>132</v>
      </c>
      <c r="E99" s="174" t="s">
        <v>146</v>
      </c>
      <c r="F99" s="175" t="s">
        <v>138</v>
      </c>
      <c r="G99" s="176" t="s">
        <v>135</v>
      </c>
      <c r="H99" s="177">
        <v>1</v>
      </c>
      <c r="I99" s="178"/>
      <c r="J99" s="179">
        <f t="shared" si="0"/>
        <v>0</v>
      </c>
      <c r="K99" s="175" t="s">
        <v>21</v>
      </c>
      <c r="L99" s="34"/>
      <c r="M99" s="180" t="s">
        <v>21</v>
      </c>
      <c r="N99" s="181" t="s">
        <v>44</v>
      </c>
      <c r="O99" s="59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184" t="s">
        <v>136</v>
      </c>
      <c r="AT99" s="184" t="s">
        <v>132</v>
      </c>
      <c r="AU99" s="184" t="s">
        <v>80</v>
      </c>
      <c r="AY99" s="13" t="s">
        <v>131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3" t="s">
        <v>80</v>
      </c>
      <c r="BK99" s="185">
        <f t="shared" si="9"/>
        <v>0</v>
      </c>
      <c r="BL99" s="13" t="s">
        <v>136</v>
      </c>
      <c r="BM99" s="184" t="s">
        <v>147</v>
      </c>
    </row>
    <row r="100" spans="2:65" s="1" customFormat="1" ht="16.5" customHeight="1">
      <c r="B100" s="30"/>
      <c r="C100" s="173" t="s">
        <v>141</v>
      </c>
      <c r="D100" s="173" t="s">
        <v>132</v>
      </c>
      <c r="E100" s="174" t="s">
        <v>148</v>
      </c>
      <c r="F100" s="175" t="s">
        <v>149</v>
      </c>
      <c r="G100" s="176" t="s">
        <v>135</v>
      </c>
      <c r="H100" s="177">
        <v>4</v>
      </c>
      <c r="I100" s="178"/>
      <c r="J100" s="179">
        <f t="shared" si="0"/>
        <v>0</v>
      </c>
      <c r="K100" s="175" t="s">
        <v>21</v>
      </c>
      <c r="L100" s="34"/>
      <c r="M100" s="180" t="s">
        <v>21</v>
      </c>
      <c r="N100" s="181" t="s">
        <v>44</v>
      </c>
      <c r="O100" s="59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184" t="s">
        <v>136</v>
      </c>
      <c r="AT100" s="184" t="s">
        <v>132</v>
      </c>
      <c r="AU100" s="184" t="s">
        <v>80</v>
      </c>
      <c r="AY100" s="13" t="s">
        <v>131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3" t="s">
        <v>80</v>
      </c>
      <c r="BK100" s="185">
        <f t="shared" si="9"/>
        <v>0</v>
      </c>
      <c r="BL100" s="13" t="s">
        <v>136</v>
      </c>
      <c r="BM100" s="184" t="s">
        <v>150</v>
      </c>
    </row>
    <row r="101" spans="2:65" s="1" customFormat="1" ht="16.5" customHeight="1">
      <c r="B101" s="30"/>
      <c r="C101" s="173" t="s">
        <v>151</v>
      </c>
      <c r="D101" s="173" t="s">
        <v>132</v>
      </c>
      <c r="E101" s="174" t="s">
        <v>152</v>
      </c>
      <c r="F101" s="175" t="s">
        <v>149</v>
      </c>
      <c r="G101" s="176" t="s">
        <v>135</v>
      </c>
      <c r="H101" s="177">
        <v>2</v>
      </c>
      <c r="I101" s="178"/>
      <c r="J101" s="179">
        <f t="shared" si="0"/>
        <v>0</v>
      </c>
      <c r="K101" s="175" t="s">
        <v>21</v>
      </c>
      <c r="L101" s="34"/>
      <c r="M101" s="180" t="s">
        <v>21</v>
      </c>
      <c r="N101" s="181" t="s">
        <v>44</v>
      </c>
      <c r="O101" s="59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184" t="s">
        <v>136</v>
      </c>
      <c r="AT101" s="184" t="s">
        <v>132</v>
      </c>
      <c r="AU101" s="184" t="s">
        <v>80</v>
      </c>
      <c r="AY101" s="13" t="s">
        <v>131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3" t="s">
        <v>80</v>
      </c>
      <c r="BK101" s="185">
        <f t="shared" si="9"/>
        <v>0</v>
      </c>
      <c r="BL101" s="13" t="s">
        <v>136</v>
      </c>
      <c r="BM101" s="184" t="s">
        <v>153</v>
      </c>
    </row>
    <row r="102" spans="2:65" s="1" customFormat="1" ht="16.5" customHeight="1">
      <c r="B102" s="30"/>
      <c r="C102" s="173" t="s">
        <v>144</v>
      </c>
      <c r="D102" s="173" t="s">
        <v>132</v>
      </c>
      <c r="E102" s="174" t="s">
        <v>154</v>
      </c>
      <c r="F102" s="175" t="s">
        <v>155</v>
      </c>
      <c r="G102" s="176" t="s">
        <v>135</v>
      </c>
      <c r="H102" s="177">
        <v>1</v>
      </c>
      <c r="I102" s="178"/>
      <c r="J102" s="179">
        <f t="shared" si="0"/>
        <v>0</v>
      </c>
      <c r="K102" s="175" t="s">
        <v>21</v>
      </c>
      <c r="L102" s="34"/>
      <c r="M102" s="180" t="s">
        <v>21</v>
      </c>
      <c r="N102" s="181" t="s">
        <v>44</v>
      </c>
      <c r="O102" s="59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184" t="s">
        <v>136</v>
      </c>
      <c r="AT102" s="184" t="s">
        <v>132</v>
      </c>
      <c r="AU102" s="184" t="s">
        <v>80</v>
      </c>
      <c r="AY102" s="13" t="s">
        <v>131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3" t="s">
        <v>80</v>
      </c>
      <c r="BK102" s="185">
        <f t="shared" si="9"/>
        <v>0</v>
      </c>
      <c r="BL102" s="13" t="s">
        <v>136</v>
      </c>
      <c r="BM102" s="184" t="s">
        <v>156</v>
      </c>
    </row>
    <row r="103" spans="2:65" s="1" customFormat="1" ht="16.5" customHeight="1">
      <c r="B103" s="30"/>
      <c r="C103" s="173" t="s">
        <v>157</v>
      </c>
      <c r="D103" s="173" t="s">
        <v>132</v>
      </c>
      <c r="E103" s="174" t="s">
        <v>158</v>
      </c>
      <c r="F103" s="175" t="s">
        <v>159</v>
      </c>
      <c r="G103" s="176" t="s">
        <v>135</v>
      </c>
      <c r="H103" s="177">
        <v>1</v>
      </c>
      <c r="I103" s="178"/>
      <c r="J103" s="179">
        <f t="shared" si="0"/>
        <v>0</v>
      </c>
      <c r="K103" s="175" t="s">
        <v>21</v>
      </c>
      <c r="L103" s="34"/>
      <c r="M103" s="180" t="s">
        <v>21</v>
      </c>
      <c r="N103" s="181" t="s">
        <v>44</v>
      </c>
      <c r="O103" s="59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184" t="s">
        <v>136</v>
      </c>
      <c r="AT103" s="184" t="s">
        <v>132</v>
      </c>
      <c r="AU103" s="184" t="s">
        <v>80</v>
      </c>
      <c r="AY103" s="13" t="s">
        <v>131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3" t="s">
        <v>80</v>
      </c>
      <c r="BK103" s="185">
        <f t="shared" si="9"/>
        <v>0</v>
      </c>
      <c r="BL103" s="13" t="s">
        <v>136</v>
      </c>
      <c r="BM103" s="184" t="s">
        <v>160</v>
      </c>
    </row>
    <row r="104" spans="2:65" s="1" customFormat="1" ht="16.5" customHeight="1">
      <c r="B104" s="30"/>
      <c r="C104" s="173" t="s">
        <v>147</v>
      </c>
      <c r="D104" s="173" t="s">
        <v>132</v>
      </c>
      <c r="E104" s="174" t="s">
        <v>161</v>
      </c>
      <c r="F104" s="175" t="s">
        <v>162</v>
      </c>
      <c r="G104" s="176" t="s">
        <v>135</v>
      </c>
      <c r="H104" s="177">
        <v>1</v>
      </c>
      <c r="I104" s="178"/>
      <c r="J104" s="179">
        <f t="shared" si="0"/>
        <v>0</v>
      </c>
      <c r="K104" s="175" t="s">
        <v>21</v>
      </c>
      <c r="L104" s="34"/>
      <c r="M104" s="180" t="s">
        <v>21</v>
      </c>
      <c r="N104" s="181" t="s">
        <v>44</v>
      </c>
      <c r="O104" s="59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184" t="s">
        <v>136</v>
      </c>
      <c r="AT104" s="184" t="s">
        <v>132</v>
      </c>
      <c r="AU104" s="184" t="s">
        <v>80</v>
      </c>
      <c r="AY104" s="13" t="s">
        <v>131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13" t="s">
        <v>80</v>
      </c>
      <c r="BK104" s="185">
        <f t="shared" si="9"/>
        <v>0</v>
      </c>
      <c r="BL104" s="13" t="s">
        <v>136</v>
      </c>
      <c r="BM104" s="184" t="s">
        <v>163</v>
      </c>
    </row>
    <row r="105" spans="2:65" s="1" customFormat="1" ht="16.5" customHeight="1">
      <c r="B105" s="30"/>
      <c r="C105" s="173" t="s">
        <v>164</v>
      </c>
      <c r="D105" s="173" t="s">
        <v>132</v>
      </c>
      <c r="E105" s="174" t="s">
        <v>165</v>
      </c>
      <c r="F105" s="175" t="s">
        <v>166</v>
      </c>
      <c r="G105" s="176" t="s">
        <v>135</v>
      </c>
      <c r="H105" s="177">
        <v>1</v>
      </c>
      <c r="I105" s="178"/>
      <c r="J105" s="179">
        <f t="shared" si="0"/>
        <v>0</v>
      </c>
      <c r="K105" s="175" t="s">
        <v>21</v>
      </c>
      <c r="L105" s="34"/>
      <c r="M105" s="180" t="s">
        <v>21</v>
      </c>
      <c r="N105" s="181" t="s">
        <v>44</v>
      </c>
      <c r="O105" s="59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184" t="s">
        <v>136</v>
      </c>
      <c r="AT105" s="184" t="s">
        <v>132</v>
      </c>
      <c r="AU105" s="184" t="s">
        <v>80</v>
      </c>
      <c r="AY105" s="13" t="s">
        <v>131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13" t="s">
        <v>80</v>
      </c>
      <c r="BK105" s="185">
        <f t="shared" si="9"/>
        <v>0</v>
      </c>
      <c r="BL105" s="13" t="s">
        <v>136</v>
      </c>
      <c r="BM105" s="184" t="s">
        <v>167</v>
      </c>
    </row>
    <row r="106" spans="2:65" s="1" customFormat="1" ht="16.5" customHeight="1">
      <c r="B106" s="30"/>
      <c r="C106" s="173" t="s">
        <v>150</v>
      </c>
      <c r="D106" s="173" t="s">
        <v>132</v>
      </c>
      <c r="E106" s="174" t="s">
        <v>168</v>
      </c>
      <c r="F106" s="175" t="s">
        <v>169</v>
      </c>
      <c r="G106" s="176" t="s">
        <v>135</v>
      </c>
      <c r="H106" s="177">
        <v>16</v>
      </c>
      <c r="I106" s="178"/>
      <c r="J106" s="179">
        <f t="shared" si="0"/>
        <v>0</v>
      </c>
      <c r="K106" s="175" t="s">
        <v>21</v>
      </c>
      <c r="L106" s="34"/>
      <c r="M106" s="180" t="s">
        <v>21</v>
      </c>
      <c r="N106" s="181" t="s">
        <v>44</v>
      </c>
      <c r="O106" s="59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184" t="s">
        <v>136</v>
      </c>
      <c r="AT106" s="184" t="s">
        <v>132</v>
      </c>
      <c r="AU106" s="184" t="s">
        <v>80</v>
      </c>
      <c r="AY106" s="13" t="s">
        <v>131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13" t="s">
        <v>80</v>
      </c>
      <c r="BK106" s="185">
        <f t="shared" si="9"/>
        <v>0</v>
      </c>
      <c r="BL106" s="13" t="s">
        <v>136</v>
      </c>
      <c r="BM106" s="184" t="s">
        <v>170</v>
      </c>
    </row>
    <row r="107" spans="2:65" s="1" customFormat="1" ht="16.5" customHeight="1">
      <c r="B107" s="30"/>
      <c r="C107" s="173" t="s">
        <v>171</v>
      </c>
      <c r="D107" s="173" t="s">
        <v>132</v>
      </c>
      <c r="E107" s="174" t="s">
        <v>172</v>
      </c>
      <c r="F107" s="175" t="s">
        <v>173</v>
      </c>
      <c r="G107" s="176" t="s">
        <v>135</v>
      </c>
      <c r="H107" s="177">
        <v>4</v>
      </c>
      <c r="I107" s="178"/>
      <c r="J107" s="179">
        <f t="shared" si="0"/>
        <v>0</v>
      </c>
      <c r="K107" s="175" t="s">
        <v>21</v>
      </c>
      <c r="L107" s="34"/>
      <c r="M107" s="180" t="s">
        <v>21</v>
      </c>
      <c r="N107" s="181" t="s">
        <v>44</v>
      </c>
      <c r="O107" s="59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184" t="s">
        <v>136</v>
      </c>
      <c r="AT107" s="184" t="s">
        <v>132</v>
      </c>
      <c r="AU107" s="184" t="s">
        <v>80</v>
      </c>
      <c r="AY107" s="13" t="s">
        <v>131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13" t="s">
        <v>80</v>
      </c>
      <c r="BK107" s="185">
        <f t="shared" si="9"/>
        <v>0</v>
      </c>
      <c r="BL107" s="13" t="s">
        <v>136</v>
      </c>
      <c r="BM107" s="184" t="s">
        <v>174</v>
      </c>
    </row>
    <row r="108" spans="2:65" s="1" customFormat="1" ht="16.5" customHeight="1">
      <c r="B108" s="30"/>
      <c r="C108" s="173" t="s">
        <v>153</v>
      </c>
      <c r="D108" s="173" t="s">
        <v>132</v>
      </c>
      <c r="E108" s="174" t="s">
        <v>175</v>
      </c>
      <c r="F108" s="175" t="s">
        <v>176</v>
      </c>
      <c r="G108" s="176" t="s">
        <v>135</v>
      </c>
      <c r="H108" s="177">
        <v>2</v>
      </c>
      <c r="I108" s="178"/>
      <c r="J108" s="179">
        <f t="shared" si="0"/>
        <v>0</v>
      </c>
      <c r="K108" s="175" t="s">
        <v>21</v>
      </c>
      <c r="L108" s="34"/>
      <c r="M108" s="180" t="s">
        <v>21</v>
      </c>
      <c r="N108" s="181" t="s">
        <v>44</v>
      </c>
      <c r="O108" s="59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184" t="s">
        <v>136</v>
      </c>
      <c r="AT108" s="184" t="s">
        <v>132</v>
      </c>
      <c r="AU108" s="184" t="s">
        <v>80</v>
      </c>
      <c r="AY108" s="13" t="s">
        <v>131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13" t="s">
        <v>80</v>
      </c>
      <c r="BK108" s="185">
        <f t="shared" si="9"/>
        <v>0</v>
      </c>
      <c r="BL108" s="13" t="s">
        <v>136</v>
      </c>
      <c r="BM108" s="184" t="s">
        <v>177</v>
      </c>
    </row>
    <row r="109" spans="2:65" s="1" customFormat="1" ht="16.5" customHeight="1">
      <c r="B109" s="30"/>
      <c r="C109" s="173" t="s">
        <v>8</v>
      </c>
      <c r="D109" s="173" t="s">
        <v>132</v>
      </c>
      <c r="E109" s="174" t="s">
        <v>178</v>
      </c>
      <c r="F109" s="175" t="s">
        <v>179</v>
      </c>
      <c r="G109" s="176" t="s">
        <v>135</v>
      </c>
      <c r="H109" s="177">
        <v>1</v>
      </c>
      <c r="I109" s="178"/>
      <c r="J109" s="179">
        <f t="shared" si="0"/>
        <v>0</v>
      </c>
      <c r="K109" s="175" t="s">
        <v>21</v>
      </c>
      <c r="L109" s="34"/>
      <c r="M109" s="180" t="s">
        <v>21</v>
      </c>
      <c r="N109" s="181" t="s">
        <v>44</v>
      </c>
      <c r="O109" s="59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184" t="s">
        <v>136</v>
      </c>
      <c r="AT109" s="184" t="s">
        <v>132</v>
      </c>
      <c r="AU109" s="184" t="s">
        <v>80</v>
      </c>
      <c r="AY109" s="13" t="s">
        <v>131</v>
      </c>
      <c r="BE109" s="185">
        <f t="shared" si="4"/>
        <v>0</v>
      </c>
      <c r="BF109" s="185">
        <f t="shared" si="5"/>
        <v>0</v>
      </c>
      <c r="BG109" s="185">
        <f t="shared" si="6"/>
        <v>0</v>
      </c>
      <c r="BH109" s="185">
        <f t="shared" si="7"/>
        <v>0</v>
      </c>
      <c r="BI109" s="185">
        <f t="shared" si="8"/>
        <v>0</v>
      </c>
      <c r="BJ109" s="13" t="s">
        <v>80</v>
      </c>
      <c r="BK109" s="185">
        <f t="shared" si="9"/>
        <v>0</v>
      </c>
      <c r="BL109" s="13" t="s">
        <v>136</v>
      </c>
      <c r="BM109" s="184" t="s">
        <v>180</v>
      </c>
    </row>
    <row r="110" spans="2:65" s="1" customFormat="1" ht="16.5" customHeight="1">
      <c r="B110" s="30"/>
      <c r="C110" s="173" t="s">
        <v>156</v>
      </c>
      <c r="D110" s="173" t="s">
        <v>132</v>
      </c>
      <c r="E110" s="174" t="s">
        <v>181</v>
      </c>
      <c r="F110" s="175" t="s">
        <v>182</v>
      </c>
      <c r="G110" s="176" t="s">
        <v>135</v>
      </c>
      <c r="H110" s="177">
        <v>13</v>
      </c>
      <c r="I110" s="178"/>
      <c r="J110" s="179">
        <f t="shared" si="0"/>
        <v>0</v>
      </c>
      <c r="K110" s="175" t="s">
        <v>21</v>
      </c>
      <c r="L110" s="34"/>
      <c r="M110" s="180" t="s">
        <v>21</v>
      </c>
      <c r="N110" s="181" t="s">
        <v>44</v>
      </c>
      <c r="O110" s="59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184" t="s">
        <v>136</v>
      </c>
      <c r="AT110" s="184" t="s">
        <v>132</v>
      </c>
      <c r="AU110" s="184" t="s">
        <v>80</v>
      </c>
      <c r="AY110" s="13" t="s">
        <v>131</v>
      </c>
      <c r="BE110" s="185">
        <f t="shared" si="4"/>
        <v>0</v>
      </c>
      <c r="BF110" s="185">
        <f t="shared" si="5"/>
        <v>0</v>
      </c>
      <c r="BG110" s="185">
        <f t="shared" si="6"/>
        <v>0</v>
      </c>
      <c r="BH110" s="185">
        <f t="shared" si="7"/>
        <v>0</v>
      </c>
      <c r="BI110" s="185">
        <f t="shared" si="8"/>
        <v>0</v>
      </c>
      <c r="BJ110" s="13" t="s">
        <v>80</v>
      </c>
      <c r="BK110" s="185">
        <f t="shared" si="9"/>
        <v>0</v>
      </c>
      <c r="BL110" s="13" t="s">
        <v>136</v>
      </c>
      <c r="BM110" s="184" t="s">
        <v>183</v>
      </c>
    </row>
    <row r="111" spans="2:65" s="1" customFormat="1" ht="16.5" customHeight="1">
      <c r="B111" s="30"/>
      <c r="C111" s="173" t="s">
        <v>184</v>
      </c>
      <c r="D111" s="173" t="s">
        <v>132</v>
      </c>
      <c r="E111" s="174" t="s">
        <v>185</v>
      </c>
      <c r="F111" s="175" t="s">
        <v>186</v>
      </c>
      <c r="G111" s="176" t="s">
        <v>135</v>
      </c>
      <c r="H111" s="177">
        <v>12</v>
      </c>
      <c r="I111" s="178"/>
      <c r="J111" s="179">
        <f t="shared" si="0"/>
        <v>0</v>
      </c>
      <c r="K111" s="175" t="s">
        <v>21</v>
      </c>
      <c r="L111" s="34"/>
      <c r="M111" s="180" t="s">
        <v>21</v>
      </c>
      <c r="N111" s="181" t="s">
        <v>44</v>
      </c>
      <c r="O111" s="59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184" t="s">
        <v>136</v>
      </c>
      <c r="AT111" s="184" t="s">
        <v>132</v>
      </c>
      <c r="AU111" s="184" t="s">
        <v>80</v>
      </c>
      <c r="AY111" s="13" t="s">
        <v>131</v>
      </c>
      <c r="BE111" s="185">
        <f t="shared" si="4"/>
        <v>0</v>
      </c>
      <c r="BF111" s="185">
        <f t="shared" si="5"/>
        <v>0</v>
      </c>
      <c r="BG111" s="185">
        <f t="shared" si="6"/>
        <v>0</v>
      </c>
      <c r="BH111" s="185">
        <f t="shared" si="7"/>
        <v>0</v>
      </c>
      <c r="BI111" s="185">
        <f t="shared" si="8"/>
        <v>0</v>
      </c>
      <c r="BJ111" s="13" t="s">
        <v>80</v>
      </c>
      <c r="BK111" s="185">
        <f t="shared" si="9"/>
        <v>0</v>
      </c>
      <c r="BL111" s="13" t="s">
        <v>136</v>
      </c>
      <c r="BM111" s="184" t="s">
        <v>187</v>
      </c>
    </row>
    <row r="112" spans="2:65" s="1" customFormat="1" ht="16.5" customHeight="1">
      <c r="B112" s="30"/>
      <c r="C112" s="173" t="s">
        <v>160</v>
      </c>
      <c r="D112" s="173" t="s">
        <v>132</v>
      </c>
      <c r="E112" s="174" t="s">
        <v>188</v>
      </c>
      <c r="F112" s="175" t="s">
        <v>189</v>
      </c>
      <c r="G112" s="176" t="s">
        <v>135</v>
      </c>
      <c r="H112" s="177">
        <v>2</v>
      </c>
      <c r="I112" s="178"/>
      <c r="J112" s="179">
        <f t="shared" si="0"/>
        <v>0</v>
      </c>
      <c r="K112" s="175" t="s">
        <v>21</v>
      </c>
      <c r="L112" s="34"/>
      <c r="M112" s="180" t="s">
        <v>21</v>
      </c>
      <c r="N112" s="181" t="s">
        <v>44</v>
      </c>
      <c r="O112" s="59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184" t="s">
        <v>136</v>
      </c>
      <c r="AT112" s="184" t="s">
        <v>132</v>
      </c>
      <c r="AU112" s="184" t="s">
        <v>80</v>
      </c>
      <c r="AY112" s="13" t="s">
        <v>131</v>
      </c>
      <c r="BE112" s="185">
        <f t="shared" si="4"/>
        <v>0</v>
      </c>
      <c r="BF112" s="185">
        <f t="shared" si="5"/>
        <v>0</v>
      </c>
      <c r="BG112" s="185">
        <f t="shared" si="6"/>
        <v>0</v>
      </c>
      <c r="BH112" s="185">
        <f t="shared" si="7"/>
        <v>0</v>
      </c>
      <c r="BI112" s="185">
        <f t="shared" si="8"/>
        <v>0</v>
      </c>
      <c r="BJ112" s="13" t="s">
        <v>80</v>
      </c>
      <c r="BK112" s="185">
        <f t="shared" si="9"/>
        <v>0</v>
      </c>
      <c r="BL112" s="13" t="s">
        <v>136</v>
      </c>
      <c r="BM112" s="184" t="s">
        <v>190</v>
      </c>
    </row>
    <row r="113" spans="2:65" s="1" customFormat="1" ht="16.5" customHeight="1">
      <c r="B113" s="30"/>
      <c r="C113" s="173" t="s">
        <v>191</v>
      </c>
      <c r="D113" s="173" t="s">
        <v>132</v>
      </c>
      <c r="E113" s="174" t="s">
        <v>192</v>
      </c>
      <c r="F113" s="175" t="s">
        <v>193</v>
      </c>
      <c r="G113" s="176" t="s">
        <v>135</v>
      </c>
      <c r="H113" s="177">
        <v>18</v>
      </c>
      <c r="I113" s="178"/>
      <c r="J113" s="179">
        <f t="shared" si="0"/>
        <v>0</v>
      </c>
      <c r="K113" s="175" t="s">
        <v>21</v>
      </c>
      <c r="L113" s="34"/>
      <c r="M113" s="180" t="s">
        <v>21</v>
      </c>
      <c r="N113" s="181" t="s">
        <v>44</v>
      </c>
      <c r="O113" s="59"/>
      <c r="P113" s="182">
        <f t="shared" si="1"/>
        <v>0</v>
      </c>
      <c r="Q113" s="182">
        <v>0</v>
      </c>
      <c r="R113" s="182">
        <f t="shared" si="2"/>
        <v>0</v>
      </c>
      <c r="S113" s="182">
        <v>0</v>
      </c>
      <c r="T113" s="183">
        <f t="shared" si="3"/>
        <v>0</v>
      </c>
      <c r="AR113" s="184" t="s">
        <v>136</v>
      </c>
      <c r="AT113" s="184" t="s">
        <v>132</v>
      </c>
      <c r="AU113" s="184" t="s">
        <v>80</v>
      </c>
      <c r="AY113" s="13" t="s">
        <v>131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13" t="s">
        <v>80</v>
      </c>
      <c r="BK113" s="185">
        <f t="shared" si="9"/>
        <v>0</v>
      </c>
      <c r="BL113" s="13" t="s">
        <v>136</v>
      </c>
      <c r="BM113" s="184" t="s">
        <v>194</v>
      </c>
    </row>
    <row r="114" spans="2:65" s="1" customFormat="1" ht="16.5" customHeight="1">
      <c r="B114" s="30"/>
      <c r="C114" s="173" t="s">
        <v>163</v>
      </c>
      <c r="D114" s="173" t="s">
        <v>132</v>
      </c>
      <c r="E114" s="174" t="s">
        <v>195</v>
      </c>
      <c r="F114" s="175" t="s">
        <v>196</v>
      </c>
      <c r="G114" s="176" t="s">
        <v>135</v>
      </c>
      <c r="H114" s="177">
        <v>4</v>
      </c>
      <c r="I114" s="178"/>
      <c r="J114" s="179">
        <f t="shared" si="0"/>
        <v>0</v>
      </c>
      <c r="K114" s="175" t="s">
        <v>21</v>
      </c>
      <c r="L114" s="34"/>
      <c r="M114" s="180" t="s">
        <v>21</v>
      </c>
      <c r="N114" s="181" t="s">
        <v>44</v>
      </c>
      <c r="O114" s="59"/>
      <c r="P114" s="182">
        <f t="shared" si="1"/>
        <v>0</v>
      </c>
      <c r="Q114" s="182">
        <v>0</v>
      </c>
      <c r="R114" s="182">
        <f t="shared" si="2"/>
        <v>0</v>
      </c>
      <c r="S114" s="182">
        <v>0</v>
      </c>
      <c r="T114" s="183">
        <f t="shared" si="3"/>
        <v>0</v>
      </c>
      <c r="AR114" s="184" t="s">
        <v>136</v>
      </c>
      <c r="AT114" s="184" t="s">
        <v>132</v>
      </c>
      <c r="AU114" s="184" t="s">
        <v>80</v>
      </c>
      <c r="AY114" s="13" t="s">
        <v>131</v>
      </c>
      <c r="BE114" s="185">
        <f t="shared" si="4"/>
        <v>0</v>
      </c>
      <c r="BF114" s="185">
        <f t="shared" si="5"/>
        <v>0</v>
      </c>
      <c r="BG114" s="185">
        <f t="shared" si="6"/>
        <v>0</v>
      </c>
      <c r="BH114" s="185">
        <f t="shared" si="7"/>
        <v>0</v>
      </c>
      <c r="BI114" s="185">
        <f t="shared" si="8"/>
        <v>0</v>
      </c>
      <c r="BJ114" s="13" t="s">
        <v>80</v>
      </c>
      <c r="BK114" s="185">
        <f t="shared" si="9"/>
        <v>0</v>
      </c>
      <c r="BL114" s="13" t="s">
        <v>136</v>
      </c>
      <c r="BM114" s="184" t="s">
        <v>197</v>
      </c>
    </row>
    <row r="115" spans="2:65" s="1" customFormat="1" ht="16.5" customHeight="1">
      <c r="B115" s="30"/>
      <c r="C115" s="173" t="s">
        <v>7</v>
      </c>
      <c r="D115" s="173" t="s">
        <v>132</v>
      </c>
      <c r="E115" s="174" t="s">
        <v>198</v>
      </c>
      <c r="F115" s="175" t="s">
        <v>199</v>
      </c>
      <c r="G115" s="176" t="s">
        <v>135</v>
      </c>
      <c r="H115" s="177">
        <v>2</v>
      </c>
      <c r="I115" s="178"/>
      <c r="J115" s="179">
        <f t="shared" si="0"/>
        <v>0</v>
      </c>
      <c r="K115" s="175" t="s">
        <v>21</v>
      </c>
      <c r="L115" s="34"/>
      <c r="M115" s="180" t="s">
        <v>21</v>
      </c>
      <c r="N115" s="181" t="s">
        <v>44</v>
      </c>
      <c r="O115" s="59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AR115" s="184" t="s">
        <v>136</v>
      </c>
      <c r="AT115" s="184" t="s">
        <v>132</v>
      </c>
      <c r="AU115" s="184" t="s">
        <v>80</v>
      </c>
      <c r="AY115" s="13" t="s">
        <v>131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13" t="s">
        <v>80</v>
      </c>
      <c r="BK115" s="185">
        <f t="shared" si="9"/>
        <v>0</v>
      </c>
      <c r="BL115" s="13" t="s">
        <v>136</v>
      </c>
      <c r="BM115" s="184" t="s">
        <v>200</v>
      </c>
    </row>
    <row r="116" spans="2:65" s="1" customFormat="1" ht="16.5" customHeight="1">
      <c r="B116" s="30"/>
      <c r="C116" s="173" t="s">
        <v>167</v>
      </c>
      <c r="D116" s="173" t="s">
        <v>132</v>
      </c>
      <c r="E116" s="174" t="s">
        <v>201</v>
      </c>
      <c r="F116" s="175" t="s">
        <v>202</v>
      </c>
      <c r="G116" s="176" t="s">
        <v>135</v>
      </c>
      <c r="H116" s="177">
        <v>5</v>
      </c>
      <c r="I116" s="178"/>
      <c r="J116" s="179">
        <f t="shared" si="0"/>
        <v>0</v>
      </c>
      <c r="K116" s="175" t="s">
        <v>21</v>
      </c>
      <c r="L116" s="34"/>
      <c r="M116" s="180" t="s">
        <v>21</v>
      </c>
      <c r="N116" s="181" t="s">
        <v>44</v>
      </c>
      <c r="O116" s="59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AR116" s="184" t="s">
        <v>136</v>
      </c>
      <c r="AT116" s="184" t="s">
        <v>132</v>
      </c>
      <c r="AU116" s="184" t="s">
        <v>80</v>
      </c>
      <c r="AY116" s="13" t="s">
        <v>131</v>
      </c>
      <c r="BE116" s="185">
        <f t="shared" si="4"/>
        <v>0</v>
      </c>
      <c r="BF116" s="185">
        <f t="shared" si="5"/>
        <v>0</v>
      </c>
      <c r="BG116" s="185">
        <f t="shared" si="6"/>
        <v>0</v>
      </c>
      <c r="BH116" s="185">
        <f t="shared" si="7"/>
        <v>0</v>
      </c>
      <c r="BI116" s="185">
        <f t="shared" si="8"/>
        <v>0</v>
      </c>
      <c r="BJ116" s="13" t="s">
        <v>80</v>
      </c>
      <c r="BK116" s="185">
        <f t="shared" si="9"/>
        <v>0</v>
      </c>
      <c r="BL116" s="13" t="s">
        <v>136</v>
      </c>
      <c r="BM116" s="184" t="s">
        <v>203</v>
      </c>
    </row>
    <row r="117" spans="2:65" s="1" customFormat="1" ht="16.5" customHeight="1">
      <c r="B117" s="30"/>
      <c r="C117" s="173" t="s">
        <v>204</v>
      </c>
      <c r="D117" s="173" t="s">
        <v>132</v>
      </c>
      <c r="E117" s="174" t="s">
        <v>205</v>
      </c>
      <c r="F117" s="175" t="s">
        <v>206</v>
      </c>
      <c r="G117" s="176" t="s">
        <v>135</v>
      </c>
      <c r="H117" s="177">
        <v>1</v>
      </c>
      <c r="I117" s="178"/>
      <c r="J117" s="179">
        <f t="shared" si="0"/>
        <v>0</v>
      </c>
      <c r="K117" s="175" t="s">
        <v>21</v>
      </c>
      <c r="L117" s="34"/>
      <c r="M117" s="180" t="s">
        <v>21</v>
      </c>
      <c r="N117" s="181" t="s">
        <v>44</v>
      </c>
      <c r="O117" s="59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AR117" s="184" t="s">
        <v>136</v>
      </c>
      <c r="AT117" s="184" t="s">
        <v>132</v>
      </c>
      <c r="AU117" s="184" t="s">
        <v>80</v>
      </c>
      <c r="AY117" s="13" t="s">
        <v>131</v>
      </c>
      <c r="BE117" s="185">
        <f t="shared" si="4"/>
        <v>0</v>
      </c>
      <c r="BF117" s="185">
        <f t="shared" si="5"/>
        <v>0</v>
      </c>
      <c r="BG117" s="185">
        <f t="shared" si="6"/>
        <v>0</v>
      </c>
      <c r="BH117" s="185">
        <f t="shared" si="7"/>
        <v>0</v>
      </c>
      <c r="BI117" s="185">
        <f t="shared" si="8"/>
        <v>0</v>
      </c>
      <c r="BJ117" s="13" t="s">
        <v>80</v>
      </c>
      <c r="BK117" s="185">
        <f t="shared" si="9"/>
        <v>0</v>
      </c>
      <c r="BL117" s="13" t="s">
        <v>136</v>
      </c>
      <c r="BM117" s="184" t="s">
        <v>207</v>
      </c>
    </row>
    <row r="118" spans="2:65" s="1" customFormat="1" ht="16.5" customHeight="1">
      <c r="B118" s="30"/>
      <c r="C118" s="173" t="s">
        <v>170</v>
      </c>
      <c r="D118" s="173" t="s">
        <v>132</v>
      </c>
      <c r="E118" s="174" t="s">
        <v>208</v>
      </c>
      <c r="F118" s="175" t="s">
        <v>209</v>
      </c>
      <c r="G118" s="176" t="s">
        <v>135</v>
      </c>
      <c r="H118" s="177">
        <v>32</v>
      </c>
      <c r="I118" s="178"/>
      <c r="J118" s="179">
        <f t="shared" si="0"/>
        <v>0</v>
      </c>
      <c r="K118" s="175" t="s">
        <v>21</v>
      </c>
      <c r="L118" s="34"/>
      <c r="M118" s="180" t="s">
        <v>21</v>
      </c>
      <c r="N118" s="181" t="s">
        <v>44</v>
      </c>
      <c r="O118" s="59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AR118" s="184" t="s">
        <v>136</v>
      </c>
      <c r="AT118" s="184" t="s">
        <v>132</v>
      </c>
      <c r="AU118" s="184" t="s">
        <v>80</v>
      </c>
      <c r="AY118" s="13" t="s">
        <v>131</v>
      </c>
      <c r="BE118" s="185">
        <f t="shared" si="4"/>
        <v>0</v>
      </c>
      <c r="BF118" s="185">
        <f t="shared" si="5"/>
        <v>0</v>
      </c>
      <c r="BG118" s="185">
        <f t="shared" si="6"/>
        <v>0</v>
      </c>
      <c r="BH118" s="185">
        <f t="shared" si="7"/>
        <v>0</v>
      </c>
      <c r="BI118" s="185">
        <f t="shared" si="8"/>
        <v>0</v>
      </c>
      <c r="BJ118" s="13" t="s">
        <v>80</v>
      </c>
      <c r="BK118" s="185">
        <f t="shared" si="9"/>
        <v>0</v>
      </c>
      <c r="BL118" s="13" t="s">
        <v>136</v>
      </c>
      <c r="BM118" s="184" t="s">
        <v>210</v>
      </c>
    </row>
    <row r="119" spans="2:65" s="1" customFormat="1" ht="16.5" customHeight="1">
      <c r="B119" s="30"/>
      <c r="C119" s="173" t="s">
        <v>211</v>
      </c>
      <c r="D119" s="173" t="s">
        <v>132</v>
      </c>
      <c r="E119" s="174" t="s">
        <v>212</v>
      </c>
      <c r="F119" s="175" t="s">
        <v>213</v>
      </c>
      <c r="G119" s="176" t="s">
        <v>135</v>
      </c>
      <c r="H119" s="177">
        <v>1</v>
      </c>
      <c r="I119" s="178"/>
      <c r="J119" s="179">
        <f t="shared" si="0"/>
        <v>0</v>
      </c>
      <c r="K119" s="175" t="s">
        <v>21</v>
      </c>
      <c r="L119" s="34"/>
      <c r="M119" s="180" t="s">
        <v>21</v>
      </c>
      <c r="N119" s="181" t="s">
        <v>44</v>
      </c>
      <c r="O119" s="59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AR119" s="184" t="s">
        <v>136</v>
      </c>
      <c r="AT119" s="184" t="s">
        <v>132</v>
      </c>
      <c r="AU119" s="184" t="s">
        <v>80</v>
      </c>
      <c r="AY119" s="13" t="s">
        <v>131</v>
      </c>
      <c r="BE119" s="185">
        <f t="shared" si="4"/>
        <v>0</v>
      </c>
      <c r="BF119" s="185">
        <f t="shared" si="5"/>
        <v>0</v>
      </c>
      <c r="BG119" s="185">
        <f t="shared" si="6"/>
        <v>0</v>
      </c>
      <c r="BH119" s="185">
        <f t="shared" si="7"/>
        <v>0</v>
      </c>
      <c r="BI119" s="185">
        <f t="shared" si="8"/>
        <v>0</v>
      </c>
      <c r="BJ119" s="13" t="s">
        <v>80</v>
      </c>
      <c r="BK119" s="185">
        <f t="shared" si="9"/>
        <v>0</v>
      </c>
      <c r="BL119" s="13" t="s">
        <v>136</v>
      </c>
      <c r="BM119" s="184" t="s">
        <v>214</v>
      </c>
    </row>
    <row r="120" spans="2:65" s="1" customFormat="1" ht="16.5" customHeight="1">
      <c r="B120" s="30"/>
      <c r="C120" s="173" t="s">
        <v>174</v>
      </c>
      <c r="D120" s="173" t="s">
        <v>132</v>
      </c>
      <c r="E120" s="174" t="s">
        <v>215</v>
      </c>
      <c r="F120" s="175" t="s">
        <v>213</v>
      </c>
      <c r="G120" s="176" t="s">
        <v>135</v>
      </c>
      <c r="H120" s="177">
        <v>1</v>
      </c>
      <c r="I120" s="178"/>
      <c r="J120" s="179">
        <f t="shared" si="0"/>
        <v>0</v>
      </c>
      <c r="K120" s="175" t="s">
        <v>21</v>
      </c>
      <c r="L120" s="34"/>
      <c r="M120" s="180" t="s">
        <v>21</v>
      </c>
      <c r="N120" s="181" t="s">
        <v>44</v>
      </c>
      <c r="O120" s="59"/>
      <c r="P120" s="182">
        <f t="shared" si="1"/>
        <v>0</v>
      </c>
      <c r="Q120" s="182">
        <v>0</v>
      </c>
      <c r="R120" s="182">
        <f t="shared" si="2"/>
        <v>0</v>
      </c>
      <c r="S120" s="182">
        <v>0</v>
      </c>
      <c r="T120" s="183">
        <f t="shared" si="3"/>
        <v>0</v>
      </c>
      <c r="AR120" s="184" t="s">
        <v>136</v>
      </c>
      <c r="AT120" s="184" t="s">
        <v>132</v>
      </c>
      <c r="AU120" s="184" t="s">
        <v>80</v>
      </c>
      <c r="AY120" s="13" t="s">
        <v>131</v>
      </c>
      <c r="BE120" s="185">
        <f t="shared" si="4"/>
        <v>0</v>
      </c>
      <c r="BF120" s="185">
        <f t="shared" si="5"/>
        <v>0</v>
      </c>
      <c r="BG120" s="185">
        <f t="shared" si="6"/>
        <v>0</v>
      </c>
      <c r="BH120" s="185">
        <f t="shared" si="7"/>
        <v>0</v>
      </c>
      <c r="BI120" s="185">
        <f t="shared" si="8"/>
        <v>0</v>
      </c>
      <c r="BJ120" s="13" t="s">
        <v>80</v>
      </c>
      <c r="BK120" s="185">
        <f t="shared" si="9"/>
        <v>0</v>
      </c>
      <c r="BL120" s="13" t="s">
        <v>136</v>
      </c>
      <c r="BM120" s="184" t="s">
        <v>216</v>
      </c>
    </row>
    <row r="121" spans="2:65" s="1" customFormat="1" ht="16.5" customHeight="1">
      <c r="B121" s="30"/>
      <c r="C121" s="173" t="s">
        <v>217</v>
      </c>
      <c r="D121" s="173" t="s">
        <v>132</v>
      </c>
      <c r="E121" s="174" t="s">
        <v>218</v>
      </c>
      <c r="F121" s="175" t="s">
        <v>213</v>
      </c>
      <c r="G121" s="176" t="s">
        <v>135</v>
      </c>
      <c r="H121" s="177">
        <v>1</v>
      </c>
      <c r="I121" s="178"/>
      <c r="J121" s="179">
        <f t="shared" si="0"/>
        <v>0</v>
      </c>
      <c r="K121" s="175" t="s">
        <v>21</v>
      </c>
      <c r="L121" s="34"/>
      <c r="M121" s="180" t="s">
        <v>21</v>
      </c>
      <c r="N121" s="181" t="s">
        <v>44</v>
      </c>
      <c r="O121" s="59"/>
      <c r="P121" s="182">
        <f t="shared" si="1"/>
        <v>0</v>
      </c>
      <c r="Q121" s="182">
        <v>0</v>
      </c>
      <c r="R121" s="182">
        <f t="shared" si="2"/>
        <v>0</v>
      </c>
      <c r="S121" s="182">
        <v>0</v>
      </c>
      <c r="T121" s="183">
        <f t="shared" si="3"/>
        <v>0</v>
      </c>
      <c r="AR121" s="184" t="s">
        <v>136</v>
      </c>
      <c r="AT121" s="184" t="s">
        <v>132</v>
      </c>
      <c r="AU121" s="184" t="s">
        <v>80</v>
      </c>
      <c r="AY121" s="13" t="s">
        <v>131</v>
      </c>
      <c r="BE121" s="185">
        <f t="shared" si="4"/>
        <v>0</v>
      </c>
      <c r="BF121" s="185">
        <f t="shared" si="5"/>
        <v>0</v>
      </c>
      <c r="BG121" s="185">
        <f t="shared" si="6"/>
        <v>0</v>
      </c>
      <c r="BH121" s="185">
        <f t="shared" si="7"/>
        <v>0</v>
      </c>
      <c r="BI121" s="185">
        <f t="shared" si="8"/>
        <v>0</v>
      </c>
      <c r="BJ121" s="13" t="s">
        <v>80</v>
      </c>
      <c r="BK121" s="185">
        <f t="shared" si="9"/>
        <v>0</v>
      </c>
      <c r="BL121" s="13" t="s">
        <v>136</v>
      </c>
      <c r="BM121" s="184" t="s">
        <v>219</v>
      </c>
    </row>
    <row r="122" spans="2:65" s="1" customFormat="1" ht="16.5" customHeight="1">
      <c r="B122" s="30"/>
      <c r="C122" s="173" t="s">
        <v>177</v>
      </c>
      <c r="D122" s="173" t="s">
        <v>132</v>
      </c>
      <c r="E122" s="174" t="s">
        <v>220</v>
      </c>
      <c r="F122" s="175" t="s">
        <v>213</v>
      </c>
      <c r="G122" s="176" t="s">
        <v>135</v>
      </c>
      <c r="H122" s="177">
        <v>1</v>
      </c>
      <c r="I122" s="178"/>
      <c r="J122" s="179">
        <f t="shared" si="0"/>
        <v>0</v>
      </c>
      <c r="K122" s="175" t="s">
        <v>21</v>
      </c>
      <c r="L122" s="34"/>
      <c r="M122" s="180" t="s">
        <v>21</v>
      </c>
      <c r="N122" s="181" t="s">
        <v>44</v>
      </c>
      <c r="O122" s="59"/>
      <c r="P122" s="182">
        <f t="shared" si="1"/>
        <v>0</v>
      </c>
      <c r="Q122" s="182">
        <v>0</v>
      </c>
      <c r="R122" s="182">
        <f t="shared" si="2"/>
        <v>0</v>
      </c>
      <c r="S122" s="182">
        <v>0</v>
      </c>
      <c r="T122" s="183">
        <f t="shared" si="3"/>
        <v>0</v>
      </c>
      <c r="AR122" s="184" t="s">
        <v>136</v>
      </c>
      <c r="AT122" s="184" t="s">
        <v>132</v>
      </c>
      <c r="AU122" s="184" t="s">
        <v>80</v>
      </c>
      <c r="AY122" s="13" t="s">
        <v>131</v>
      </c>
      <c r="BE122" s="185">
        <f t="shared" si="4"/>
        <v>0</v>
      </c>
      <c r="BF122" s="185">
        <f t="shared" si="5"/>
        <v>0</v>
      </c>
      <c r="BG122" s="185">
        <f t="shared" si="6"/>
        <v>0</v>
      </c>
      <c r="BH122" s="185">
        <f t="shared" si="7"/>
        <v>0</v>
      </c>
      <c r="BI122" s="185">
        <f t="shared" si="8"/>
        <v>0</v>
      </c>
      <c r="BJ122" s="13" t="s">
        <v>80</v>
      </c>
      <c r="BK122" s="185">
        <f t="shared" si="9"/>
        <v>0</v>
      </c>
      <c r="BL122" s="13" t="s">
        <v>136</v>
      </c>
      <c r="BM122" s="184" t="s">
        <v>221</v>
      </c>
    </row>
    <row r="123" spans="2:65" s="1" customFormat="1" ht="16.5" customHeight="1">
      <c r="B123" s="30"/>
      <c r="C123" s="173" t="s">
        <v>222</v>
      </c>
      <c r="D123" s="173" t="s">
        <v>132</v>
      </c>
      <c r="E123" s="174" t="s">
        <v>223</v>
      </c>
      <c r="F123" s="175" t="s">
        <v>213</v>
      </c>
      <c r="G123" s="176" t="s">
        <v>135</v>
      </c>
      <c r="H123" s="177">
        <v>1</v>
      </c>
      <c r="I123" s="178"/>
      <c r="J123" s="179">
        <f t="shared" si="0"/>
        <v>0</v>
      </c>
      <c r="K123" s="175" t="s">
        <v>21</v>
      </c>
      <c r="L123" s="34"/>
      <c r="M123" s="180" t="s">
        <v>21</v>
      </c>
      <c r="N123" s="181" t="s">
        <v>44</v>
      </c>
      <c r="O123" s="59"/>
      <c r="P123" s="182">
        <f t="shared" si="1"/>
        <v>0</v>
      </c>
      <c r="Q123" s="182">
        <v>0</v>
      </c>
      <c r="R123" s="182">
        <f t="shared" si="2"/>
        <v>0</v>
      </c>
      <c r="S123" s="182">
        <v>0</v>
      </c>
      <c r="T123" s="183">
        <f t="shared" si="3"/>
        <v>0</v>
      </c>
      <c r="AR123" s="184" t="s">
        <v>136</v>
      </c>
      <c r="AT123" s="184" t="s">
        <v>132</v>
      </c>
      <c r="AU123" s="184" t="s">
        <v>80</v>
      </c>
      <c r="AY123" s="13" t="s">
        <v>131</v>
      </c>
      <c r="BE123" s="185">
        <f t="shared" si="4"/>
        <v>0</v>
      </c>
      <c r="BF123" s="185">
        <f t="shared" si="5"/>
        <v>0</v>
      </c>
      <c r="BG123" s="185">
        <f t="shared" si="6"/>
        <v>0</v>
      </c>
      <c r="BH123" s="185">
        <f t="shared" si="7"/>
        <v>0</v>
      </c>
      <c r="BI123" s="185">
        <f t="shared" si="8"/>
        <v>0</v>
      </c>
      <c r="BJ123" s="13" t="s">
        <v>80</v>
      </c>
      <c r="BK123" s="185">
        <f t="shared" si="9"/>
        <v>0</v>
      </c>
      <c r="BL123" s="13" t="s">
        <v>136</v>
      </c>
      <c r="BM123" s="184" t="s">
        <v>224</v>
      </c>
    </row>
    <row r="124" spans="2:65" s="1" customFormat="1" ht="16.5" customHeight="1">
      <c r="B124" s="30"/>
      <c r="C124" s="173" t="s">
        <v>180</v>
      </c>
      <c r="D124" s="173" t="s">
        <v>132</v>
      </c>
      <c r="E124" s="174" t="s">
        <v>225</v>
      </c>
      <c r="F124" s="175" t="s">
        <v>213</v>
      </c>
      <c r="G124" s="176" t="s">
        <v>135</v>
      </c>
      <c r="H124" s="177">
        <v>1</v>
      </c>
      <c r="I124" s="178"/>
      <c r="J124" s="179">
        <f t="shared" si="0"/>
        <v>0</v>
      </c>
      <c r="K124" s="175" t="s">
        <v>21</v>
      </c>
      <c r="L124" s="34"/>
      <c r="M124" s="180" t="s">
        <v>21</v>
      </c>
      <c r="N124" s="181" t="s">
        <v>44</v>
      </c>
      <c r="O124" s="59"/>
      <c r="P124" s="182">
        <f t="shared" si="1"/>
        <v>0</v>
      </c>
      <c r="Q124" s="182">
        <v>0</v>
      </c>
      <c r="R124" s="182">
        <f t="shared" si="2"/>
        <v>0</v>
      </c>
      <c r="S124" s="182">
        <v>0</v>
      </c>
      <c r="T124" s="183">
        <f t="shared" si="3"/>
        <v>0</v>
      </c>
      <c r="AR124" s="184" t="s">
        <v>136</v>
      </c>
      <c r="AT124" s="184" t="s">
        <v>132</v>
      </c>
      <c r="AU124" s="184" t="s">
        <v>80</v>
      </c>
      <c r="AY124" s="13" t="s">
        <v>131</v>
      </c>
      <c r="BE124" s="185">
        <f t="shared" si="4"/>
        <v>0</v>
      </c>
      <c r="BF124" s="185">
        <f t="shared" si="5"/>
        <v>0</v>
      </c>
      <c r="BG124" s="185">
        <f t="shared" si="6"/>
        <v>0</v>
      </c>
      <c r="BH124" s="185">
        <f t="shared" si="7"/>
        <v>0</v>
      </c>
      <c r="BI124" s="185">
        <f t="shared" si="8"/>
        <v>0</v>
      </c>
      <c r="BJ124" s="13" t="s">
        <v>80</v>
      </c>
      <c r="BK124" s="185">
        <f t="shared" si="9"/>
        <v>0</v>
      </c>
      <c r="BL124" s="13" t="s">
        <v>136</v>
      </c>
      <c r="BM124" s="184" t="s">
        <v>226</v>
      </c>
    </row>
    <row r="125" spans="2:65" s="1" customFormat="1" ht="16.5" customHeight="1">
      <c r="B125" s="30"/>
      <c r="C125" s="173" t="s">
        <v>227</v>
      </c>
      <c r="D125" s="173" t="s">
        <v>132</v>
      </c>
      <c r="E125" s="174" t="s">
        <v>228</v>
      </c>
      <c r="F125" s="175" t="s">
        <v>213</v>
      </c>
      <c r="G125" s="176" t="s">
        <v>135</v>
      </c>
      <c r="H125" s="177">
        <v>1</v>
      </c>
      <c r="I125" s="178"/>
      <c r="J125" s="179">
        <f t="shared" si="0"/>
        <v>0</v>
      </c>
      <c r="K125" s="175" t="s">
        <v>21</v>
      </c>
      <c r="L125" s="34"/>
      <c r="M125" s="180" t="s">
        <v>21</v>
      </c>
      <c r="N125" s="181" t="s">
        <v>44</v>
      </c>
      <c r="O125" s="59"/>
      <c r="P125" s="182">
        <f t="shared" si="1"/>
        <v>0</v>
      </c>
      <c r="Q125" s="182">
        <v>0</v>
      </c>
      <c r="R125" s="182">
        <f t="shared" si="2"/>
        <v>0</v>
      </c>
      <c r="S125" s="182">
        <v>0</v>
      </c>
      <c r="T125" s="183">
        <f t="shared" si="3"/>
        <v>0</v>
      </c>
      <c r="AR125" s="184" t="s">
        <v>136</v>
      </c>
      <c r="AT125" s="184" t="s">
        <v>132</v>
      </c>
      <c r="AU125" s="184" t="s">
        <v>80</v>
      </c>
      <c r="AY125" s="13" t="s">
        <v>131</v>
      </c>
      <c r="BE125" s="185">
        <f t="shared" si="4"/>
        <v>0</v>
      </c>
      <c r="BF125" s="185">
        <f t="shared" si="5"/>
        <v>0</v>
      </c>
      <c r="BG125" s="185">
        <f t="shared" si="6"/>
        <v>0</v>
      </c>
      <c r="BH125" s="185">
        <f t="shared" si="7"/>
        <v>0</v>
      </c>
      <c r="BI125" s="185">
        <f t="shared" si="8"/>
        <v>0</v>
      </c>
      <c r="BJ125" s="13" t="s">
        <v>80</v>
      </c>
      <c r="BK125" s="185">
        <f t="shared" si="9"/>
        <v>0</v>
      </c>
      <c r="BL125" s="13" t="s">
        <v>136</v>
      </c>
      <c r="BM125" s="184" t="s">
        <v>229</v>
      </c>
    </row>
    <row r="126" spans="2:65" s="1" customFormat="1" ht="16.5" customHeight="1">
      <c r="B126" s="30"/>
      <c r="C126" s="173" t="s">
        <v>183</v>
      </c>
      <c r="D126" s="173" t="s">
        <v>132</v>
      </c>
      <c r="E126" s="174" t="s">
        <v>230</v>
      </c>
      <c r="F126" s="175" t="s">
        <v>213</v>
      </c>
      <c r="G126" s="176" t="s">
        <v>135</v>
      </c>
      <c r="H126" s="177">
        <v>1</v>
      </c>
      <c r="I126" s="178"/>
      <c r="J126" s="179">
        <f t="shared" si="0"/>
        <v>0</v>
      </c>
      <c r="K126" s="175" t="s">
        <v>21</v>
      </c>
      <c r="L126" s="34"/>
      <c r="M126" s="180" t="s">
        <v>21</v>
      </c>
      <c r="N126" s="181" t="s">
        <v>44</v>
      </c>
      <c r="O126" s="59"/>
      <c r="P126" s="182">
        <f t="shared" si="1"/>
        <v>0</v>
      </c>
      <c r="Q126" s="182">
        <v>0</v>
      </c>
      <c r="R126" s="182">
        <f t="shared" si="2"/>
        <v>0</v>
      </c>
      <c r="S126" s="182">
        <v>0</v>
      </c>
      <c r="T126" s="183">
        <f t="shared" si="3"/>
        <v>0</v>
      </c>
      <c r="AR126" s="184" t="s">
        <v>136</v>
      </c>
      <c r="AT126" s="184" t="s">
        <v>132</v>
      </c>
      <c r="AU126" s="184" t="s">
        <v>80</v>
      </c>
      <c r="AY126" s="13" t="s">
        <v>131</v>
      </c>
      <c r="BE126" s="185">
        <f t="shared" si="4"/>
        <v>0</v>
      </c>
      <c r="BF126" s="185">
        <f t="shared" si="5"/>
        <v>0</v>
      </c>
      <c r="BG126" s="185">
        <f t="shared" si="6"/>
        <v>0</v>
      </c>
      <c r="BH126" s="185">
        <f t="shared" si="7"/>
        <v>0</v>
      </c>
      <c r="BI126" s="185">
        <f t="shared" si="8"/>
        <v>0</v>
      </c>
      <c r="BJ126" s="13" t="s">
        <v>80</v>
      </c>
      <c r="BK126" s="185">
        <f t="shared" si="9"/>
        <v>0</v>
      </c>
      <c r="BL126" s="13" t="s">
        <v>136</v>
      </c>
      <c r="BM126" s="184" t="s">
        <v>231</v>
      </c>
    </row>
    <row r="127" spans="2:65" s="1" customFormat="1" ht="16.5" customHeight="1">
      <c r="B127" s="30"/>
      <c r="C127" s="173" t="s">
        <v>232</v>
      </c>
      <c r="D127" s="173" t="s">
        <v>132</v>
      </c>
      <c r="E127" s="174" t="s">
        <v>233</v>
      </c>
      <c r="F127" s="175" t="s">
        <v>213</v>
      </c>
      <c r="G127" s="176" t="s">
        <v>135</v>
      </c>
      <c r="H127" s="177">
        <v>1</v>
      </c>
      <c r="I127" s="178"/>
      <c r="J127" s="179">
        <f aca="true" t="shared" si="10" ref="J127:J148">ROUND(I127*H127,2)</f>
        <v>0</v>
      </c>
      <c r="K127" s="175" t="s">
        <v>21</v>
      </c>
      <c r="L127" s="34"/>
      <c r="M127" s="180" t="s">
        <v>21</v>
      </c>
      <c r="N127" s="181" t="s">
        <v>44</v>
      </c>
      <c r="O127" s="59"/>
      <c r="P127" s="182">
        <f aca="true" t="shared" si="11" ref="P127:P148">O127*H127</f>
        <v>0</v>
      </c>
      <c r="Q127" s="182">
        <v>0</v>
      </c>
      <c r="R127" s="182">
        <f aca="true" t="shared" si="12" ref="R127:R148">Q127*H127</f>
        <v>0</v>
      </c>
      <c r="S127" s="182">
        <v>0</v>
      </c>
      <c r="T127" s="183">
        <f aca="true" t="shared" si="13" ref="T127:T148">S127*H127</f>
        <v>0</v>
      </c>
      <c r="AR127" s="184" t="s">
        <v>136</v>
      </c>
      <c r="AT127" s="184" t="s">
        <v>132</v>
      </c>
      <c r="AU127" s="184" t="s">
        <v>80</v>
      </c>
      <c r="AY127" s="13" t="s">
        <v>131</v>
      </c>
      <c r="BE127" s="185">
        <f aca="true" t="shared" si="14" ref="BE127:BE148">IF(N127="základní",J127,0)</f>
        <v>0</v>
      </c>
      <c r="BF127" s="185">
        <f aca="true" t="shared" si="15" ref="BF127:BF148">IF(N127="snížená",J127,0)</f>
        <v>0</v>
      </c>
      <c r="BG127" s="185">
        <f aca="true" t="shared" si="16" ref="BG127:BG148">IF(N127="zákl. přenesená",J127,0)</f>
        <v>0</v>
      </c>
      <c r="BH127" s="185">
        <f aca="true" t="shared" si="17" ref="BH127:BH148">IF(N127="sníž. přenesená",J127,0)</f>
        <v>0</v>
      </c>
      <c r="BI127" s="185">
        <f aca="true" t="shared" si="18" ref="BI127:BI148">IF(N127="nulová",J127,0)</f>
        <v>0</v>
      </c>
      <c r="BJ127" s="13" t="s">
        <v>80</v>
      </c>
      <c r="BK127" s="185">
        <f aca="true" t="shared" si="19" ref="BK127:BK148">ROUND(I127*H127,2)</f>
        <v>0</v>
      </c>
      <c r="BL127" s="13" t="s">
        <v>136</v>
      </c>
      <c r="BM127" s="184" t="s">
        <v>234</v>
      </c>
    </row>
    <row r="128" spans="2:65" s="1" customFormat="1" ht="16.5" customHeight="1">
      <c r="B128" s="30"/>
      <c r="C128" s="173" t="s">
        <v>187</v>
      </c>
      <c r="D128" s="173" t="s">
        <v>132</v>
      </c>
      <c r="E128" s="174" t="s">
        <v>235</v>
      </c>
      <c r="F128" s="175" t="s">
        <v>236</v>
      </c>
      <c r="G128" s="176" t="s">
        <v>135</v>
      </c>
      <c r="H128" s="177">
        <v>1</v>
      </c>
      <c r="I128" s="178"/>
      <c r="J128" s="179">
        <f t="shared" si="10"/>
        <v>0</v>
      </c>
      <c r="K128" s="175" t="s">
        <v>21</v>
      </c>
      <c r="L128" s="34"/>
      <c r="M128" s="180" t="s">
        <v>21</v>
      </c>
      <c r="N128" s="181" t="s">
        <v>44</v>
      </c>
      <c r="O128" s="59"/>
      <c r="P128" s="182">
        <f t="shared" si="11"/>
        <v>0</v>
      </c>
      <c r="Q128" s="182">
        <v>0</v>
      </c>
      <c r="R128" s="182">
        <f t="shared" si="12"/>
        <v>0</v>
      </c>
      <c r="S128" s="182">
        <v>0</v>
      </c>
      <c r="T128" s="183">
        <f t="shared" si="13"/>
        <v>0</v>
      </c>
      <c r="AR128" s="184" t="s">
        <v>136</v>
      </c>
      <c r="AT128" s="184" t="s">
        <v>132</v>
      </c>
      <c r="AU128" s="184" t="s">
        <v>80</v>
      </c>
      <c r="AY128" s="13" t="s">
        <v>131</v>
      </c>
      <c r="BE128" s="185">
        <f t="shared" si="14"/>
        <v>0</v>
      </c>
      <c r="BF128" s="185">
        <f t="shared" si="15"/>
        <v>0</v>
      </c>
      <c r="BG128" s="185">
        <f t="shared" si="16"/>
        <v>0</v>
      </c>
      <c r="BH128" s="185">
        <f t="shared" si="17"/>
        <v>0</v>
      </c>
      <c r="BI128" s="185">
        <f t="shared" si="18"/>
        <v>0</v>
      </c>
      <c r="BJ128" s="13" t="s">
        <v>80</v>
      </c>
      <c r="BK128" s="185">
        <f t="shared" si="19"/>
        <v>0</v>
      </c>
      <c r="BL128" s="13" t="s">
        <v>136</v>
      </c>
      <c r="BM128" s="184" t="s">
        <v>237</v>
      </c>
    </row>
    <row r="129" spans="2:65" s="1" customFormat="1" ht="16.5" customHeight="1">
      <c r="B129" s="30"/>
      <c r="C129" s="173" t="s">
        <v>238</v>
      </c>
      <c r="D129" s="173" t="s">
        <v>132</v>
      </c>
      <c r="E129" s="174" t="s">
        <v>239</v>
      </c>
      <c r="F129" s="175" t="s">
        <v>240</v>
      </c>
      <c r="G129" s="176" t="s">
        <v>135</v>
      </c>
      <c r="H129" s="177">
        <v>1</v>
      </c>
      <c r="I129" s="178"/>
      <c r="J129" s="179">
        <f t="shared" si="10"/>
        <v>0</v>
      </c>
      <c r="K129" s="175" t="s">
        <v>21</v>
      </c>
      <c r="L129" s="34"/>
      <c r="M129" s="180" t="s">
        <v>21</v>
      </c>
      <c r="N129" s="181" t="s">
        <v>44</v>
      </c>
      <c r="O129" s="59"/>
      <c r="P129" s="182">
        <f t="shared" si="11"/>
        <v>0</v>
      </c>
      <c r="Q129" s="182">
        <v>0</v>
      </c>
      <c r="R129" s="182">
        <f t="shared" si="12"/>
        <v>0</v>
      </c>
      <c r="S129" s="182">
        <v>0</v>
      </c>
      <c r="T129" s="183">
        <f t="shared" si="13"/>
        <v>0</v>
      </c>
      <c r="AR129" s="184" t="s">
        <v>136</v>
      </c>
      <c r="AT129" s="184" t="s">
        <v>132</v>
      </c>
      <c r="AU129" s="184" t="s">
        <v>80</v>
      </c>
      <c r="AY129" s="13" t="s">
        <v>131</v>
      </c>
      <c r="BE129" s="185">
        <f t="shared" si="14"/>
        <v>0</v>
      </c>
      <c r="BF129" s="185">
        <f t="shared" si="15"/>
        <v>0</v>
      </c>
      <c r="BG129" s="185">
        <f t="shared" si="16"/>
        <v>0</v>
      </c>
      <c r="BH129" s="185">
        <f t="shared" si="17"/>
        <v>0</v>
      </c>
      <c r="BI129" s="185">
        <f t="shared" si="18"/>
        <v>0</v>
      </c>
      <c r="BJ129" s="13" t="s">
        <v>80</v>
      </c>
      <c r="BK129" s="185">
        <f t="shared" si="19"/>
        <v>0</v>
      </c>
      <c r="BL129" s="13" t="s">
        <v>136</v>
      </c>
      <c r="BM129" s="184" t="s">
        <v>241</v>
      </c>
    </row>
    <row r="130" spans="2:65" s="1" customFormat="1" ht="16.5" customHeight="1">
      <c r="B130" s="30"/>
      <c r="C130" s="173" t="s">
        <v>190</v>
      </c>
      <c r="D130" s="173" t="s">
        <v>132</v>
      </c>
      <c r="E130" s="174" t="s">
        <v>242</v>
      </c>
      <c r="F130" s="175" t="s">
        <v>213</v>
      </c>
      <c r="G130" s="176" t="s">
        <v>135</v>
      </c>
      <c r="H130" s="177">
        <v>1</v>
      </c>
      <c r="I130" s="178"/>
      <c r="J130" s="179">
        <f t="shared" si="10"/>
        <v>0</v>
      </c>
      <c r="K130" s="175" t="s">
        <v>21</v>
      </c>
      <c r="L130" s="34"/>
      <c r="M130" s="180" t="s">
        <v>21</v>
      </c>
      <c r="N130" s="181" t="s">
        <v>44</v>
      </c>
      <c r="O130" s="59"/>
      <c r="P130" s="182">
        <f t="shared" si="11"/>
        <v>0</v>
      </c>
      <c r="Q130" s="182">
        <v>0</v>
      </c>
      <c r="R130" s="182">
        <f t="shared" si="12"/>
        <v>0</v>
      </c>
      <c r="S130" s="182">
        <v>0</v>
      </c>
      <c r="T130" s="183">
        <f t="shared" si="13"/>
        <v>0</v>
      </c>
      <c r="AR130" s="184" t="s">
        <v>136</v>
      </c>
      <c r="AT130" s="184" t="s">
        <v>132</v>
      </c>
      <c r="AU130" s="184" t="s">
        <v>80</v>
      </c>
      <c r="AY130" s="13" t="s">
        <v>131</v>
      </c>
      <c r="BE130" s="185">
        <f t="shared" si="14"/>
        <v>0</v>
      </c>
      <c r="BF130" s="185">
        <f t="shared" si="15"/>
        <v>0</v>
      </c>
      <c r="BG130" s="185">
        <f t="shared" si="16"/>
        <v>0</v>
      </c>
      <c r="BH130" s="185">
        <f t="shared" si="17"/>
        <v>0</v>
      </c>
      <c r="BI130" s="185">
        <f t="shared" si="18"/>
        <v>0</v>
      </c>
      <c r="BJ130" s="13" t="s">
        <v>80</v>
      </c>
      <c r="BK130" s="185">
        <f t="shared" si="19"/>
        <v>0</v>
      </c>
      <c r="BL130" s="13" t="s">
        <v>136</v>
      </c>
      <c r="BM130" s="184" t="s">
        <v>243</v>
      </c>
    </row>
    <row r="131" spans="2:65" s="1" customFormat="1" ht="16.5" customHeight="1">
      <c r="B131" s="30"/>
      <c r="C131" s="173" t="s">
        <v>244</v>
      </c>
      <c r="D131" s="173" t="s">
        <v>132</v>
      </c>
      <c r="E131" s="174" t="s">
        <v>245</v>
      </c>
      <c r="F131" s="175" t="s">
        <v>213</v>
      </c>
      <c r="G131" s="176" t="s">
        <v>135</v>
      </c>
      <c r="H131" s="177">
        <v>1</v>
      </c>
      <c r="I131" s="178"/>
      <c r="J131" s="179">
        <f t="shared" si="10"/>
        <v>0</v>
      </c>
      <c r="K131" s="175" t="s">
        <v>21</v>
      </c>
      <c r="L131" s="34"/>
      <c r="M131" s="180" t="s">
        <v>21</v>
      </c>
      <c r="N131" s="181" t="s">
        <v>44</v>
      </c>
      <c r="O131" s="59"/>
      <c r="P131" s="182">
        <f t="shared" si="11"/>
        <v>0</v>
      </c>
      <c r="Q131" s="182">
        <v>0</v>
      </c>
      <c r="R131" s="182">
        <f t="shared" si="12"/>
        <v>0</v>
      </c>
      <c r="S131" s="182">
        <v>0</v>
      </c>
      <c r="T131" s="183">
        <f t="shared" si="13"/>
        <v>0</v>
      </c>
      <c r="AR131" s="184" t="s">
        <v>136</v>
      </c>
      <c r="AT131" s="184" t="s">
        <v>132</v>
      </c>
      <c r="AU131" s="184" t="s">
        <v>80</v>
      </c>
      <c r="AY131" s="13" t="s">
        <v>131</v>
      </c>
      <c r="BE131" s="185">
        <f t="shared" si="14"/>
        <v>0</v>
      </c>
      <c r="BF131" s="185">
        <f t="shared" si="15"/>
        <v>0</v>
      </c>
      <c r="BG131" s="185">
        <f t="shared" si="16"/>
        <v>0</v>
      </c>
      <c r="BH131" s="185">
        <f t="shared" si="17"/>
        <v>0</v>
      </c>
      <c r="BI131" s="185">
        <f t="shared" si="18"/>
        <v>0</v>
      </c>
      <c r="BJ131" s="13" t="s">
        <v>80</v>
      </c>
      <c r="BK131" s="185">
        <f t="shared" si="19"/>
        <v>0</v>
      </c>
      <c r="BL131" s="13" t="s">
        <v>136</v>
      </c>
      <c r="BM131" s="184" t="s">
        <v>246</v>
      </c>
    </row>
    <row r="132" spans="2:65" s="1" customFormat="1" ht="16.5" customHeight="1">
      <c r="B132" s="30"/>
      <c r="C132" s="173" t="s">
        <v>194</v>
      </c>
      <c r="D132" s="173" t="s">
        <v>132</v>
      </c>
      <c r="E132" s="174" t="s">
        <v>247</v>
      </c>
      <c r="F132" s="175" t="s">
        <v>213</v>
      </c>
      <c r="G132" s="176" t="s">
        <v>135</v>
      </c>
      <c r="H132" s="177">
        <v>1</v>
      </c>
      <c r="I132" s="178"/>
      <c r="J132" s="179">
        <f t="shared" si="10"/>
        <v>0</v>
      </c>
      <c r="K132" s="175" t="s">
        <v>21</v>
      </c>
      <c r="L132" s="34"/>
      <c r="M132" s="180" t="s">
        <v>21</v>
      </c>
      <c r="N132" s="181" t="s">
        <v>44</v>
      </c>
      <c r="O132" s="59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184" t="s">
        <v>136</v>
      </c>
      <c r="AT132" s="184" t="s">
        <v>132</v>
      </c>
      <c r="AU132" s="184" t="s">
        <v>80</v>
      </c>
      <c r="AY132" s="13" t="s">
        <v>131</v>
      </c>
      <c r="BE132" s="185">
        <f t="shared" si="14"/>
        <v>0</v>
      </c>
      <c r="BF132" s="185">
        <f t="shared" si="15"/>
        <v>0</v>
      </c>
      <c r="BG132" s="185">
        <f t="shared" si="16"/>
        <v>0</v>
      </c>
      <c r="BH132" s="185">
        <f t="shared" si="17"/>
        <v>0</v>
      </c>
      <c r="BI132" s="185">
        <f t="shared" si="18"/>
        <v>0</v>
      </c>
      <c r="BJ132" s="13" t="s">
        <v>80</v>
      </c>
      <c r="BK132" s="185">
        <f t="shared" si="19"/>
        <v>0</v>
      </c>
      <c r="BL132" s="13" t="s">
        <v>136</v>
      </c>
      <c r="BM132" s="184" t="s">
        <v>248</v>
      </c>
    </row>
    <row r="133" spans="2:65" s="1" customFormat="1" ht="16.5" customHeight="1">
      <c r="B133" s="30"/>
      <c r="C133" s="173" t="s">
        <v>249</v>
      </c>
      <c r="D133" s="173" t="s">
        <v>132</v>
      </c>
      <c r="E133" s="174" t="s">
        <v>250</v>
      </c>
      <c r="F133" s="175" t="s">
        <v>251</v>
      </c>
      <c r="G133" s="176" t="s">
        <v>135</v>
      </c>
      <c r="H133" s="177">
        <v>20</v>
      </c>
      <c r="I133" s="178"/>
      <c r="J133" s="179">
        <f t="shared" si="10"/>
        <v>0</v>
      </c>
      <c r="K133" s="175" t="s">
        <v>21</v>
      </c>
      <c r="L133" s="34"/>
      <c r="M133" s="180" t="s">
        <v>21</v>
      </c>
      <c r="N133" s="181" t="s">
        <v>44</v>
      </c>
      <c r="O133" s="59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184" t="s">
        <v>136</v>
      </c>
      <c r="AT133" s="184" t="s">
        <v>132</v>
      </c>
      <c r="AU133" s="184" t="s">
        <v>80</v>
      </c>
      <c r="AY133" s="13" t="s">
        <v>131</v>
      </c>
      <c r="BE133" s="185">
        <f t="shared" si="14"/>
        <v>0</v>
      </c>
      <c r="BF133" s="185">
        <f t="shared" si="15"/>
        <v>0</v>
      </c>
      <c r="BG133" s="185">
        <f t="shared" si="16"/>
        <v>0</v>
      </c>
      <c r="BH133" s="185">
        <f t="shared" si="17"/>
        <v>0</v>
      </c>
      <c r="BI133" s="185">
        <f t="shared" si="18"/>
        <v>0</v>
      </c>
      <c r="BJ133" s="13" t="s">
        <v>80</v>
      </c>
      <c r="BK133" s="185">
        <f t="shared" si="19"/>
        <v>0</v>
      </c>
      <c r="BL133" s="13" t="s">
        <v>136</v>
      </c>
      <c r="BM133" s="184" t="s">
        <v>252</v>
      </c>
    </row>
    <row r="134" spans="2:65" s="1" customFormat="1" ht="16.5" customHeight="1">
      <c r="B134" s="30"/>
      <c r="C134" s="173" t="s">
        <v>197</v>
      </c>
      <c r="D134" s="173" t="s">
        <v>132</v>
      </c>
      <c r="E134" s="174" t="s">
        <v>253</v>
      </c>
      <c r="F134" s="175" t="s">
        <v>213</v>
      </c>
      <c r="G134" s="176" t="s">
        <v>135</v>
      </c>
      <c r="H134" s="177">
        <v>1</v>
      </c>
      <c r="I134" s="178"/>
      <c r="J134" s="179">
        <f t="shared" si="10"/>
        <v>0</v>
      </c>
      <c r="K134" s="175" t="s">
        <v>21</v>
      </c>
      <c r="L134" s="34"/>
      <c r="M134" s="180" t="s">
        <v>21</v>
      </c>
      <c r="N134" s="181" t="s">
        <v>44</v>
      </c>
      <c r="O134" s="59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184" t="s">
        <v>136</v>
      </c>
      <c r="AT134" s="184" t="s">
        <v>132</v>
      </c>
      <c r="AU134" s="184" t="s">
        <v>80</v>
      </c>
      <c r="AY134" s="13" t="s">
        <v>131</v>
      </c>
      <c r="BE134" s="185">
        <f t="shared" si="14"/>
        <v>0</v>
      </c>
      <c r="BF134" s="185">
        <f t="shared" si="15"/>
        <v>0</v>
      </c>
      <c r="BG134" s="185">
        <f t="shared" si="16"/>
        <v>0</v>
      </c>
      <c r="BH134" s="185">
        <f t="shared" si="17"/>
        <v>0</v>
      </c>
      <c r="BI134" s="185">
        <f t="shared" si="18"/>
        <v>0</v>
      </c>
      <c r="BJ134" s="13" t="s">
        <v>80</v>
      </c>
      <c r="BK134" s="185">
        <f t="shared" si="19"/>
        <v>0</v>
      </c>
      <c r="BL134" s="13" t="s">
        <v>136</v>
      </c>
      <c r="BM134" s="184" t="s">
        <v>254</v>
      </c>
    </row>
    <row r="135" spans="2:65" s="1" customFormat="1" ht="16.5" customHeight="1">
      <c r="B135" s="30"/>
      <c r="C135" s="173" t="s">
        <v>255</v>
      </c>
      <c r="D135" s="173" t="s">
        <v>132</v>
      </c>
      <c r="E135" s="174" t="s">
        <v>256</v>
      </c>
      <c r="F135" s="175" t="s">
        <v>257</v>
      </c>
      <c r="G135" s="176" t="s">
        <v>135</v>
      </c>
      <c r="H135" s="177">
        <v>1</v>
      </c>
      <c r="I135" s="178"/>
      <c r="J135" s="179">
        <f t="shared" si="10"/>
        <v>0</v>
      </c>
      <c r="K135" s="175" t="s">
        <v>21</v>
      </c>
      <c r="L135" s="34"/>
      <c r="M135" s="180" t="s">
        <v>21</v>
      </c>
      <c r="N135" s="181" t="s">
        <v>44</v>
      </c>
      <c r="O135" s="59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184" t="s">
        <v>136</v>
      </c>
      <c r="AT135" s="184" t="s">
        <v>132</v>
      </c>
      <c r="AU135" s="184" t="s">
        <v>80</v>
      </c>
      <c r="AY135" s="13" t="s">
        <v>131</v>
      </c>
      <c r="BE135" s="185">
        <f t="shared" si="14"/>
        <v>0</v>
      </c>
      <c r="BF135" s="185">
        <f t="shared" si="15"/>
        <v>0</v>
      </c>
      <c r="BG135" s="185">
        <f t="shared" si="16"/>
        <v>0</v>
      </c>
      <c r="BH135" s="185">
        <f t="shared" si="17"/>
        <v>0</v>
      </c>
      <c r="BI135" s="185">
        <f t="shared" si="18"/>
        <v>0</v>
      </c>
      <c r="BJ135" s="13" t="s">
        <v>80</v>
      </c>
      <c r="BK135" s="185">
        <f t="shared" si="19"/>
        <v>0</v>
      </c>
      <c r="BL135" s="13" t="s">
        <v>136</v>
      </c>
      <c r="BM135" s="184" t="s">
        <v>258</v>
      </c>
    </row>
    <row r="136" spans="2:65" s="1" customFormat="1" ht="16.5" customHeight="1">
      <c r="B136" s="30"/>
      <c r="C136" s="173" t="s">
        <v>200</v>
      </c>
      <c r="D136" s="173" t="s">
        <v>132</v>
      </c>
      <c r="E136" s="174" t="s">
        <v>259</v>
      </c>
      <c r="F136" s="175" t="s">
        <v>240</v>
      </c>
      <c r="G136" s="176" t="s">
        <v>135</v>
      </c>
      <c r="H136" s="177">
        <v>1</v>
      </c>
      <c r="I136" s="178"/>
      <c r="J136" s="179">
        <f t="shared" si="10"/>
        <v>0</v>
      </c>
      <c r="K136" s="175" t="s">
        <v>21</v>
      </c>
      <c r="L136" s="34"/>
      <c r="M136" s="180" t="s">
        <v>21</v>
      </c>
      <c r="N136" s="181" t="s">
        <v>44</v>
      </c>
      <c r="O136" s="59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184" t="s">
        <v>136</v>
      </c>
      <c r="AT136" s="184" t="s">
        <v>132</v>
      </c>
      <c r="AU136" s="184" t="s">
        <v>80</v>
      </c>
      <c r="AY136" s="13" t="s">
        <v>131</v>
      </c>
      <c r="BE136" s="185">
        <f t="shared" si="14"/>
        <v>0</v>
      </c>
      <c r="BF136" s="185">
        <f t="shared" si="15"/>
        <v>0</v>
      </c>
      <c r="BG136" s="185">
        <f t="shared" si="16"/>
        <v>0</v>
      </c>
      <c r="BH136" s="185">
        <f t="shared" si="17"/>
        <v>0</v>
      </c>
      <c r="BI136" s="185">
        <f t="shared" si="18"/>
        <v>0</v>
      </c>
      <c r="BJ136" s="13" t="s">
        <v>80</v>
      </c>
      <c r="BK136" s="185">
        <f t="shared" si="19"/>
        <v>0</v>
      </c>
      <c r="BL136" s="13" t="s">
        <v>136</v>
      </c>
      <c r="BM136" s="184" t="s">
        <v>260</v>
      </c>
    </row>
    <row r="137" spans="2:65" s="1" customFormat="1" ht="16.5" customHeight="1">
      <c r="B137" s="30"/>
      <c r="C137" s="173" t="s">
        <v>261</v>
      </c>
      <c r="D137" s="173" t="s">
        <v>132</v>
      </c>
      <c r="E137" s="174" t="s">
        <v>262</v>
      </c>
      <c r="F137" s="175" t="s">
        <v>240</v>
      </c>
      <c r="G137" s="176" t="s">
        <v>135</v>
      </c>
      <c r="H137" s="177">
        <v>1</v>
      </c>
      <c r="I137" s="178"/>
      <c r="J137" s="179">
        <f t="shared" si="10"/>
        <v>0</v>
      </c>
      <c r="K137" s="175" t="s">
        <v>21</v>
      </c>
      <c r="L137" s="34"/>
      <c r="M137" s="180" t="s">
        <v>21</v>
      </c>
      <c r="N137" s="181" t="s">
        <v>44</v>
      </c>
      <c r="O137" s="59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184" t="s">
        <v>136</v>
      </c>
      <c r="AT137" s="184" t="s">
        <v>132</v>
      </c>
      <c r="AU137" s="184" t="s">
        <v>80</v>
      </c>
      <c r="AY137" s="13" t="s">
        <v>131</v>
      </c>
      <c r="BE137" s="185">
        <f t="shared" si="14"/>
        <v>0</v>
      </c>
      <c r="BF137" s="185">
        <f t="shared" si="15"/>
        <v>0</v>
      </c>
      <c r="BG137" s="185">
        <f t="shared" si="16"/>
        <v>0</v>
      </c>
      <c r="BH137" s="185">
        <f t="shared" si="17"/>
        <v>0</v>
      </c>
      <c r="BI137" s="185">
        <f t="shared" si="18"/>
        <v>0</v>
      </c>
      <c r="BJ137" s="13" t="s">
        <v>80</v>
      </c>
      <c r="BK137" s="185">
        <f t="shared" si="19"/>
        <v>0</v>
      </c>
      <c r="BL137" s="13" t="s">
        <v>136</v>
      </c>
      <c r="BM137" s="184" t="s">
        <v>263</v>
      </c>
    </row>
    <row r="138" spans="2:65" s="1" customFormat="1" ht="16.5" customHeight="1">
      <c r="B138" s="30"/>
      <c r="C138" s="173" t="s">
        <v>203</v>
      </c>
      <c r="D138" s="173" t="s">
        <v>132</v>
      </c>
      <c r="E138" s="174" t="s">
        <v>264</v>
      </c>
      <c r="F138" s="175" t="s">
        <v>265</v>
      </c>
      <c r="G138" s="176" t="s">
        <v>135</v>
      </c>
      <c r="H138" s="177">
        <v>1</v>
      </c>
      <c r="I138" s="178"/>
      <c r="J138" s="179">
        <f t="shared" si="10"/>
        <v>0</v>
      </c>
      <c r="K138" s="175" t="s">
        <v>21</v>
      </c>
      <c r="L138" s="34"/>
      <c r="M138" s="180" t="s">
        <v>21</v>
      </c>
      <c r="N138" s="181" t="s">
        <v>44</v>
      </c>
      <c r="O138" s="59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184" t="s">
        <v>136</v>
      </c>
      <c r="AT138" s="184" t="s">
        <v>132</v>
      </c>
      <c r="AU138" s="184" t="s">
        <v>80</v>
      </c>
      <c r="AY138" s="13" t="s">
        <v>131</v>
      </c>
      <c r="BE138" s="185">
        <f t="shared" si="14"/>
        <v>0</v>
      </c>
      <c r="BF138" s="185">
        <f t="shared" si="15"/>
        <v>0</v>
      </c>
      <c r="BG138" s="185">
        <f t="shared" si="16"/>
        <v>0</v>
      </c>
      <c r="BH138" s="185">
        <f t="shared" si="17"/>
        <v>0</v>
      </c>
      <c r="BI138" s="185">
        <f t="shared" si="18"/>
        <v>0</v>
      </c>
      <c r="BJ138" s="13" t="s">
        <v>80</v>
      </c>
      <c r="BK138" s="185">
        <f t="shared" si="19"/>
        <v>0</v>
      </c>
      <c r="BL138" s="13" t="s">
        <v>136</v>
      </c>
      <c r="BM138" s="184" t="s">
        <v>266</v>
      </c>
    </row>
    <row r="139" spans="2:65" s="1" customFormat="1" ht="16.5" customHeight="1">
      <c r="B139" s="30"/>
      <c r="C139" s="173" t="s">
        <v>267</v>
      </c>
      <c r="D139" s="173" t="s">
        <v>132</v>
      </c>
      <c r="E139" s="174" t="s">
        <v>268</v>
      </c>
      <c r="F139" s="175" t="s">
        <v>269</v>
      </c>
      <c r="G139" s="176" t="s">
        <v>135</v>
      </c>
      <c r="H139" s="177">
        <v>1</v>
      </c>
      <c r="I139" s="178"/>
      <c r="J139" s="179">
        <f t="shared" si="10"/>
        <v>0</v>
      </c>
      <c r="K139" s="175" t="s">
        <v>21</v>
      </c>
      <c r="L139" s="34"/>
      <c r="M139" s="180" t="s">
        <v>21</v>
      </c>
      <c r="N139" s="181" t="s">
        <v>44</v>
      </c>
      <c r="O139" s="59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184" t="s">
        <v>136</v>
      </c>
      <c r="AT139" s="184" t="s">
        <v>132</v>
      </c>
      <c r="AU139" s="184" t="s">
        <v>80</v>
      </c>
      <c r="AY139" s="13" t="s">
        <v>131</v>
      </c>
      <c r="BE139" s="185">
        <f t="shared" si="14"/>
        <v>0</v>
      </c>
      <c r="BF139" s="185">
        <f t="shared" si="15"/>
        <v>0</v>
      </c>
      <c r="BG139" s="185">
        <f t="shared" si="16"/>
        <v>0</v>
      </c>
      <c r="BH139" s="185">
        <f t="shared" si="17"/>
        <v>0</v>
      </c>
      <c r="BI139" s="185">
        <f t="shared" si="18"/>
        <v>0</v>
      </c>
      <c r="BJ139" s="13" t="s">
        <v>80</v>
      </c>
      <c r="BK139" s="185">
        <f t="shared" si="19"/>
        <v>0</v>
      </c>
      <c r="BL139" s="13" t="s">
        <v>136</v>
      </c>
      <c r="BM139" s="184" t="s">
        <v>270</v>
      </c>
    </row>
    <row r="140" spans="2:65" s="1" customFormat="1" ht="16.5" customHeight="1">
      <c r="B140" s="30"/>
      <c r="C140" s="173" t="s">
        <v>207</v>
      </c>
      <c r="D140" s="173" t="s">
        <v>132</v>
      </c>
      <c r="E140" s="174" t="s">
        <v>271</v>
      </c>
      <c r="F140" s="175" t="s">
        <v>269</v>
      </c>
      <c r="G140" s="176" t="s">
        <v>135</v>
      </c>
      <c r="H140" s="177">
        <v>1</v>
      </c>
      <c r="I140" s="178"/>
      <c r="J140" s="179">
        <f t="shared" si="10"/>
        <v>0</v>
      </c>
      <c r="K140" s="175" t="s">
        <v>21</v>
      </c>
      <c r="L140" s="34"/>
      <c r="M140" s="180" t="s">
        <v>21</v>
      </c>
      <c r="N140" s="181" t="s">
        <v>44</v>
      </c>
      <c r="O140" s="59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184" t="s">
        <v>136</v>
      </c>
      <c r="AT140" s="184" t="s">
        <v>132</v>
      </c>
      <c r="AU140" s="184" t="s">
        <v>80</v>
      </c>
      <c r="AY140" s="13" t="s">
        <v>131</v>
      </c>
      <c r="BE140" s="185">
        <f t="shared" si="14"/>
        <v>0</v>
      </c>
      <c r="BF140" s="185">
        <f t="shared" si="15"/>
        <v>0</v>
      </c>
      <c r="BG140" s="185">
        <f t="shared" si="16"/>
        <v>0</v>
      </c>
      <c r="BH140" s="185">
        <f t="shared" si="17"/>
        <v>0</v>
      </c>
      <c r="BI140" s="185">
        <f t="shared" si="18"/>
        <v>0</v>
      </c>
      <c r="BJ140" s="13" t="s">
        <v>80</v>
      </c>
      <c r="BK140" s="185">
        <f t="shared" si="19"/>
        <v>0</v>
      </c>
      <c r="BL140" s="13" t="s">
        <v>136</v>
      </c>
      <c r="BM140" s="184" t="s">
        <v>272</v>
      </c>
    </row>
    <row r="141" spans="2:65" s="1" customFormat="1" ht="16.5" customHeight="1">
      <c r="B141" s="30"/>
      <c r="C141" s="173" t="s">
        <v>273</v>
      </c>
      <c r="D141" s="173" t="s">
        <v>132</v>
      </c>
      <c r="E141" s="174" t="s">
        <v>274</v>
      </c>
      <c r="F141" s="175" t="s">
        <v>275</v>
      </c>
      <c r="G141" s="176" t="s">
        <v>135</v>
      </c>
      <c r="H141" s="177">
        <v>4</v>
      </c>
      <c r="I141" s="178"/>
      <c r="J141" s="179">
        <f t="shared" si="10"/>
        <v>0</v>
      </c>
      <c r="K141" s="175" t="s">
        <v>21</v>
      </c>
      <c r="L141" s="34"/>
      <c r="M141" s="180" t="s">
        <v>21</v>
      </c>
      <c r="N141" s="181" t="s">
        <v>44</v>
      </c>
      <c r="O141" s="59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184" t="s">
        <v>136</v>
      </c>
      <c r="AT141" s="184" t="s">
        <v>132</v>
      </c>
      <c r="AU141" s="184" t="s">
        <v>80</v>
      </c>
      <c r="AY141" s="13" t="s">
        <v>131</v>
      </c>
      <c r="BE141" s="185">
        <f t="shared" si="14"/>
        <v>0</v>
      </c>
      <c r="BF141" s="185">
        <f t="shared" si="15"/>
        <v>0</v>
      </c>
      <c r="BG141" s="185">
        <f t="shared" si="16"/>
        <v>0</v>
      </c>
      <c r="BH141" s="185">
        <f t="shared" si="17"/>
        <v>0</v>
      </c>
      <c r="BI141" s="185">
        <f t="shared" si="18"/>
        <v>0</v>
      </c>
      <c r="BJ141" s="13" t="s">
        <v>80</v>
      </c>
      <c r="BK141" s="185">
        <f t="shared" si="19"/>
        <v>0</v>
      </c>
      <c r="BL141" s="13" t="s">
        <v>136</v>
      </c>
      <c r="BM141" s="184" t="s">
        <v>276</v>
      </c>
    </row>
    <row r="142" spans="2:65" s="1" customFormat="1" ht="16.5" customHeight="1">
      <c r="B142" s="30"/>
      <c r="C142" s="173" t="s">
        <v>210</v>
      </c>
      <c r="D142" s="173" t="s">
        <v>132</v>
      </c>
      <c r="E142" s="174" t="s">
        <v>277</v>
      </c>
      <c r="F142" s="175" t="s">
        <v>278</v>
      </c>
      <c r="G142" s="176" t="s">
        <v>135</v>
      </c>
      <c r="H142" s="177">
        <v>19</v>
      </c>
      <c r="I142" s="178"/>
      <c r="J142" s="179">
        <f t="shared" si="10"/>
        <v>0</v>
      </c>
      <c r="K142" s="175" t="s">
        <v>21</v>
      </c>
      <c r="L142" s="34"/>
      <c r="M142" s="180" t="s">
        <v>21</v>
      </c>
      <c r="N142" s="181" t="s">
        <v>44</v>
      </c>
      <c r="O142" s="59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184" t="s">
        <v>136</v>
      </c>
      <c r="AT142" s="184" t="s">
        <v>132</v>
      </c>
      <c r="AU142" s="184" t="s">
        <v>80</v>
      </c>
      <c r="AY142" s="13" t="s">
        <v>131</v>
      </c>
      <c r="BE142" s="185">
        <f t="shared" si="14"/>
        <v>0</v>
      </c>
      <c r="BF142" s="185">
        <f t="shared" si="15"/>
        <v>0</v>
      </c>
      <c r="BG142" s="185">
        <f t="shared" si="16"/>
        <v>0</v>
      </c>
      <c r="BH142" s="185">
        <f t="shared" si="17"/>
        <v>0</v>
      </c>
      <c r="BI142" s="185">
        <f t="shared" si="18"/>
        <v>0</v>
      </c>
      <c r="BJ142" s="13" t="s">
        <v>80</v>
      </c>
      <c r="BK142" s="185">
        <f t="shared" si="19"/>
        <v>0</v>
      </c>
      <c r="BL142" s="13" t="s">
        <v>136</v>
      </c>
      <c r="BM142" s="184" t="s">
        <v>279</v>
      </c>
    </row>
    <row r="143" spans="2:65" s="1" customFormat="1" ht="16.5" customHeight="1">
      <c r="B143" s="30"/>
      <c r="C143" s="173" t="s">
        <v>280</v>
      </c>
      <c r="D143" s="173" t="s">
        <v>132</v>
      </c>
      <c r="E143" s="174" t="s">
        <v>281</v>
      </c>
      <c r="F143" s="175" t="s">
        <v>282</v>
      </c>
      <c r="G143" s="176" t="s">
        <v>135</v>
      </c>
      <c r="H143" s="177">
        <v>4</v>
      </c>
      <c r="I143" s="178"/>
      <c r="J143" s="179">
        <f t="shared" si="10"/>
        <v>0</v>
      </c>
      <c r="K143" s="175" t="s">
        <v>21</v>
      </c>
      <c r="L143" s="34"/>
      <c r="M143" s="180" t="s">
        <v>21</v>
      </c>
      <c r="N143" s="181" t="s">
        <v>44</v>
      </c>
      <c r="O143" s="59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184" t="s">
        <v>136</v>
      </c>
      <c r="AT143" s="184" t="s">
        <v>132</v>
      </c>
      <c r="AU143" s="184" t="s">
        <v>80</v>
      </c>
      <c r="AY143" s="13" t="s">
        <v>131</v>
      </c>
      <c r="BE143" s="185">
        <f t="shared" si="14"/>
        <v>0</v>
      </c>
      <c r="BF143" s="185">
        <f t="shared" si="15"/>
        <v>0</v>
      </c>
      <c r="BG143" s="185">
        <f t="shared" si="16"/>
        <v>0</v>
      </c>
      <c r="BH143" s="185">
        <f t="shared" si="17"/>
        <v>0</v>
      </c>
      <c r="BI143" s="185">
        <f t="shared" si="18"/>
        <v>0</v>
      </c>
      <c r="BJ143" s="13" t="s">
        <v>80</v>
      </c>
      <c r="BK143" s="185">
        <f t="shared" si="19"/>
        <v>0</v>
      </c>
      <c r="BL143" s="13" t="s">
        <v>136</v>
      </c>
      <c r="BM143" s="184" t="s">
        <v>283</v>
      </c>
    </row>
    <row r="144" spans="2:65" s="1" customFormat="1" ht="16.5" customHeight="1">
      <c r="B144" s="30"/>
      <c r="C144" s="173" t="s">
        <v>214</v>
      </c>
      <c r="D144" s="173" t="s">
        <v>132</v>
      </c>
      <c r="E144" s="174" t="s">
        <v>284</v>
      </c>
      <c r="F144" s="175" t="s">
        <v>285</v>
      </c>
      <c r="G144" s="176" t="s">
        <v>286</v>
      </c>
      <c r="H144" s="177">
        <v>36.8</v>
      </c>
      <c r="I144" s="178"/>
      <c r="J144" s="179">
        <f t="shared" si="10"/>
        <v>0</v>
      </c>
      <c r="K144" s="175" t="s">
        <v>21</v>
      </c>
      <c r="L144" s="34"/>
      <c r="M144" s="180" t="s">
        <v>21</v>
      </c>
      <c r="N144" s="181" t="s">
        <v>44</v>
      </c>
      <c r="O144" s="59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184" t="s">
        <v>136</v>
      </c>
      <c r="AT144" s="184" t="s">
        <v>132</v>
      </c>
      <c r="AU144" s="184" t="s">
        <v>80</v>
      </c>
      <c r="AY144" s="13" t="s">
        <v>131</v>
      </c>
      <c r="BE144" s="185">
        <f t="shared" si="14"/>
        <v>0</v>
      </c>
      <c r="BF144" s="185">
        <f t="shared" si="15"/>
        <v>0</v>
      </c>
      <c r="BG144" s="185">
        <f t="shared" si="16"/>
        <v>0</v>
      </c>
      <c r="BH144" s="185">
        <f t="shared" si="17"/>
        <v>0</v>
      </c>
      <c r="BI144" s="185">
        <f t="shared" si="18"/>
        <v>0</v>
      </c>
      <c r="BJ144" s="13" t="s">
        <v>80</v>
      </c>
      <c r="BK144" s="185">
        <f t="shared" si="19"/>
        <v>0</v>
      </c>
      <c r="BL144" s="13" t="s">
        <v>136</v>
      </c>
      <c r="BM144" s="184" t="s">
        <v>287</v>
      </c>
    </row>
    <row r="145" spans="2:65" s="1" customFormat="1" ht="16.5" customHeight="1">
      <c r="B145" s="30"/>
      <c r="C145" s="173" t="s">
        <v>288</v>
      </c>
      <c r="D145" s="173" t="s">
        <v>132</v>
      </c>
      <c r="E145" s="174" t="s">
        <v>289</v>
      </c>
      <c r="F145" s="175" t="s">
        <v>290</v>
      </c>
      <c r="G145" s="176" t="s">
        <v>135</v>
      </c>
      <c r="H145" s="177">
        <v>1</v>
      </c>
      <c r="I145" s="178"/>
      <c r="J145" s="179">
        <f t="shared" si="10"/>
        <v>0</v>
      </c>
      <c r="K145" s="175" t="s">
        <v>21</v>
      </c>
      <c r="L145" s="34"/>
      <c r="M145" s="180" t="s">
        <v>21</v>
      </c>
      <c r="N145" s="181" t="s">
        <v>44</v>
      </c>
      <c r="O145" s="59"/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AR145" s="184" t="s">
        <v>136</v>
      </c>
      <c r="AT145" s="184" t="s">
        <v>132</v>
      </c>
      <c r="AU145" s="184" t="s">
        <v>80</v>
      </c>
      <c r="AY145" s="13" t="s">
        <v>131</v>
      </c>
      <c r="BE145" s="185">
        <f t="shared" si="14"/>
        <v>0</v>
      </c>
      <c r="BF145" s="185">
        <f t="shared" si="15"/>
        <v>0</v>
      </c>
      <c r="BG145" s="185">
        <f t="shared" si="16"/>
        <v>0</v>
      </c>
      <c r="BH145" s="185">
        <f t="shared" si="17"/>
        <v>0</v>
      </c>
      <c r="BI145" s="185">
        <f t="shared" si="18"/>
        <v>0</v>
      </c>
      <c r="BJ145" s="13" t="s">
        <v>80</v>
      </c>
      <c r="BK145" s="185">
        <f t="shared" si="19"/>
        <v>0</v>
      </c>
      <c r="BL145" s="13" t="s">
        <v>136</v>
      </c>
      <c r="BM145" s="184" t="s">
        <v>291</v>
      </c>
    </row>
    <row r="146" spans="2:65" s="1" customFormat="1" ht="16.5" customHeight="1">
      <c r="B146" s="30"/>
      <c r="C146" s="173" t="s">
        <v>216</v>
      </c>
      <c r="D146" s="173" t="s">
        <v>132</v>
      </c>
      <c r="E146" s="174" t="s">
        <v>292</v>
      </c>
      <c r="F146" s="175" t="s">
        <v>290</v>
      </c>
      <c r="G146" s="176" t="s">
        <v>135</v>
      </c>
      <c r="H146" s="177">
        <v>1</v>
      </c>
      <c r="I146" s="178"/>
      <c r="J146" s="179">
        <f t="shared" si="10"/>
        <v>0</v>
      </c>
      <c r="K146" s="175" t="s">
        <v>21</v>
      </c>
      <c r="L146" s="34"/>
      <c r="M146" s="180" t="s">
        <v>21</v>
      </c>
      <c r="N146" s="181" t="s">
        <v>44</v>
      </c>
      <c r="O146" s="59"/>
      <c r="P146" s="182">
        <f t="shared" si="11"/>
        <v>0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AR146" s="184" t="s">
        <v>136</v>
      </c>
      <c r="AT146" s="184" t="s">
        <v>132</v>
      </c>
      <c r="AU146" s="184" t="s">
        <v>80</v>
      </c>
      <c r="AY146" s="13" t="s">
        <v>131</v>
      </c>
      <c r="BE146" s="185">
        <f t="shared" si="14"/>
        <v>0</v>
      </c>
      <c r="BF146" s="185">
        <f t="shared" si="15"/>
        <v>0</v>
      </c>
      <c r="BG146" s="185">
        <f t="shared" si="16"/>
        <v>0</v>
      </c>
      <c r="BH146" s="185">
        <f t="shared" si="17"/>
        <v>0</v>
      </c>
      <c r="BI146" s="185">
        <f t="shared" si="18"/>
        <v>0</v>
      </c>
      <c r="BJ146" s="13" t="s">
        <v>80</v>
      </c>
      <c r="BK146" s="185">
        <f t="shared" si="19"/>
        <v>0</v>
      </c>
      <c r="BL146" s="13" t="s">
        <v>136</v>
      </c>
      <c r="BM146" s="184" t="s">
        <v>293</v>
      </c>
    </row>
    <row r="147" spans="2:65" s="1" customFormat="1" ht="16.5" customHeight="1">
      <c r="B147" s="30"/>
      <c r="C147" s="173" t="s">
        <v>294</v>
      </c>
      <c r="D147" s="173" t="s">
        <v>132</v>
      </c>
      <c r="E147" s="174" t="s">
        <v>295</v>
      </c>
      <c r="F147" s="175" t="s">
        <v>290</v>
      </c>
      <c r="G147" s="176" t="s">
        <v>135</v>
      </c>
      <c r="H147" s="177">
        <v>1</v>
      </c>
      <c r="I147" s="178"/>
      <c r="J147" s="179">
        <f t="shared" si="10"/>
        <v>0</v>
      </c>
      <c r="K147" s="175" t="s">
        <v>21</v>
      </c>
      <c r="L147" s="34"/>
      <c r="M147" s="180" t="s">
        <v>21</v>
      </c>
      <c r="N147" s="181" t="s">
        <v>44</v>
      </c>
      <c r="O147" s="59"/>
      <c r="P147" s="182">
        <f t="shared" si="11"/>
        <v>0</v>
      </c>
      <c r="Q147" s="182">
        <v>0</v>
      </c>
      <c r="R147" s="182">
        <f t="shared" si="12"/>
        <v>0</v>
      </c>
      <c r="S147" s="182">
        <v>0</v>
      </c>
      <c r="T147" s="183">
        <f t="shared" si="13"/>
        <v>0</v>
      </c>
      <c r="AR147" s="184" t="s">
        <v>136</v>
      </c>
      <c r="AT147" s="184" t="s">
        <v>132</v>
      </c>
      <c r="AU147" s="184" t="s">
        <v>80</v>
      </c>
      <c r="AY147" s="13" t="s">
        <v>131</v>
      </c>
      <c r="BE147" s="185">
        <f t="shared" si="14"/>
        <v>0</v>
      </c>
      <c r="BF147" s="185">
        <f t="shared" si="15"/>
        <v>0</v>
      </c>
      <c r="BG147" s="185">
        <f t="shared" si="16"/>
        <v>0</v>
      </c>
      <c r="BH147" s="185">
        <f t="shared" si="17"/>
        <v>0</v>
      </c>
      <c r="BI147" s="185">
        <f t="shared" si="18"/>
        <v>0</v>
      </c>
      <c r="BJ147" s="13" t="s">
        <v>80</v>
      </c>
      <c r="BK147" s="185">
        <f t="shared" si="19"/>
        <v>0</v>
      </c>
      <c r="BL147" s="13" t="s">
        <v>136</v>
      </c>
      <c r="BM147" s="184" t="s">
        <v>296</v>
      </c>
    </row>
    <row r="148" spans="2:65" s="1" customFormat="1" ht="16.5" customHeight="1">
      <c r="B148" s="30"/>
      <c r="C148" s="173" t="s">
        <v>219</v>
      </c>
      <c r="D148" s="173" t="s">
        <v>132</v>
      </c>
      <c r="E148" s="174" t="s">
        <v>297</v>
      </c>
      <c r="F148" s="175" t="s">
        <v>298</v>
      </c>
      <c r="G148" s="176" t="s">
        <v>135</v>
      </c>
      <c r="H148" s="177">
        <v>5</v>
      </c>
      <c r="I148" s="178"/>
      <c r="J148" s="179">
        <f t="shared" si="10"/>
        <v>0</v>
      </c>
      <c r="K148" s="175" t="s">
        <v>21</v>
      </c>
      <c r="L148" s="34"/>
      <c r="M148" s="180" t="s">
        <v>21</v>
      </c>
      <c r="N148" s="181" t="s">
        <v>44</v>
      </c>
      <c r="O148" s="59"/>
      <c r="P148" s="182">
        <f t="shared" si="11"/>
        <v>0</v>
      </c>
      <c r="Q148" s="182">
        <v>0</v>
      </c>
      <c r="R148" s="182">
        <f t="shared" si="12"/>
        <v>0</v>
      </c>
      <c r="S148" s="182">
        <v>0</v>
      </c>
      <c r="T148" s="183">
        <f t="shared" si="13"/>
        <v>0</v>
      </c>
      <c r="AR148" s="184" t="s">
        <v>136</v>
      </c>
      <c r="AT148" s="184" t="s">
        <v>132</v>
      </c>
      <c r="AU148" s="184" t="s">
        <v>80</v>
      </c>
      <c r="AY148" s="13" t="s">
        <v>131</v>
      </c>
      <c r="BE148" s="185">
        <f t="shared" si="14"/>
        <v>0</v>
      </c>
      <c r="BF148" s="185">
        <f t="shared" si="15"/>
        <v>0</v>
      </c>
      <c r="BG148" s="185">
        <f t="shared" si="16"/>
        <v>0</v>
      </c>
      <c r="BH148" s="185">
        <f t="shared" si="17"/>
        <v>0</v>
      </c>
      <c r="BI148" s="185">
        <f t="shared" si="18"/>
        <v>0</v>
      </c>
      <c r="BJ148" s="13" t="s">
        <v>80</v>
      </c>
      <c r="BK148" s="185">
        <f t="shared" si="19"/>
        <v>0</v>
      </c>
      <c r="BL148" s="13" t="s">
        <v>136</v>
      </c>
      <c r="BM148" s="184" t="s">
        <v>299</v>
      </c>
    </row>
    <row r="149" spans="2:63" s="10" customFormat="1" ht="25.9" customHeight="1">
      <c r="B149" s="159"/>
      <c r="C149" s="160"/>
      <c r="D149" s="161" t="s">
        <v>72</v>
      </c>
      <c r="E149" s="162" t="s">
        <v>300</v>
      </c>
      <c r="F149" s="162" t="s">
        <v>301</v>
      </c>
      <c r="G149" s="160"/>
      <c r="H149" s="160"/>
      <c r="I149" s="163"/>
      <c r="J149" s="164">
        <f>BK149</f>
        <v>0</v>
      </c>
      <c r="K149" s="160"/>
      <c r="L149" s="165"/>
      <c r="M149" s="166"/>
      <c r="N149" s="167"/>
      <c r="O149" s="167"/>
      <c r="P149" s="168">
        <f>SUM(P150:P163)</f>
        <v>0</v>
      </c>
      <c r="Q149" s="167"/>
      <c r="R149" s="168">
        <f>SUM(R150:R163)</f>
        <v>0</v>
      </c>
      <c r="S149" s="167"/>
      <c r="T149" s="169">
        <f>SUM(T150:T163)</f>
        <v>0</v>
      </c>
      <c r="AR149" s="170" t="s">
        <v>94</v>
      </c>
      <c r="AT149" s="171" t="s">
        <v>72</v>
      </c>
      <c r="AU149" s="171" t="s">
        <v>73</v>
      </c>
      <c r="AY149" s="170" t="s">
        <v>131</v>
      </c>
      <c r="BK149" s="172">
        <f>SUM(BK150:BK163)</f>
        <v>0</v>
      </c>
    </row>
    <row r="150" spans="2:65" s="1" customFormat="1" ht="16.5" customHeight="1">
      <c r="B150" s="30"/>
      <c r="C150" s="173" t="s">
        <v>302</v>
      </c>
      <c r="D150" s="173" t="s">
        <v>132</v>
      </c>
      <c r="E150" s="174" t="s">
        <v>181</v>
      </c>
      <c r="F150" s="175" t="s">
        <v>182</v>
      </c>
      <c r="G150" s="176" t="s">
        <v>135</v>
      </c>
      <c r="H150" s="177">
        <v>7</v>
      </c>
      <c r="I150" s="178"/>
      <c r="J150" s="179">
        <f aca="true" t="shared" si="20" ref="J150:J163">ROUND(I150*H150,2)</f>
        <v>0</v>
      </c>
      <c r="K150" s="175" t="s">
        <v>21</v>
      </c>
      <c r="L150" s="34"/>
      <c r="M150" s="180" t="s">
        <v>21</v>
      </c>
      <c r="N150" s="181" t="s">
        <v>44</v>
      </c>
      <c r="O150" s="59"/>
      <c r="P150" s="182">
        <f aca="true" t="shared" si="21" ref="P150:P163">O150*H150</f>
        <v>0</v>
      </c>
      <c r="Q150" s="182">
        <v>0</v>
      </c>
      <c r="R150" s="182">
        <f aca="true" t="shared" si="22" ref="R150:R163">Q150*H150</f>
        <v>0</v>
      </c>
      <c r="S150" s="182">
        <v>0</v>
      </c>
      <c r="T150" s="183">
        <f aca="true" t="shared" si="23" ref="T150:T163">S150*H150</f>
        <v>0</v>
      </c>
      <c r="AR150" s="184" t="s">
        <v>136</v>
      </c>
      <c r="AT150" s="184" t="s">
        <v>132</v>
      </c>
      <c r="AU150" s="184" t="s">
        <v>80</v>
      </c>
      <c r="AY150" s="13" t="s">
        <v>131</v>
      </c>
      <c r="BE150" s="185">
        <f aca="true" t="shared" si="24" ref="BE150:BE163">IF(N150="základní",J150,0)</f>
        <v>0</v>
      </c>
      <c r="BF150" s="185">
        <f aca="true" t="shared" si="25" ref="BF150:BF163">IF(N150="snížená",J150,0)</f>
        <v>0</v>
      </c>
      <c r="BG150" s="185">
        <f aca="true" t="shared" si="26" ref="BG150:BG163">IF(N150="zákl. přenesená",J150,0)</f>
        <v>0</v>
      </c>
      <c r="BH150" s="185">
        <f aca="true" t="shared" si="27" ref="BH150:BH163">IF(N150="sníž. přenesená",J150,0)</f>
        <v>0</v>
      </c>
      <c r="BI150" s="185">
        <f aca="true" t="shared" si="28" ref="BI150:BI163">IF(N150="nulová",J150,0)</f>
        <v>0</v>
      </c>
      <c r="BJ150" s="13" t="s">
        <v>80</v>
      </c>
      <c r="BK150" s="185">
        <f aca="true" t="shared" si="29" ref="BK150:BK163">ROUND(I150*H150,2)</f>
        <v>0</v>
      </c>
      <c r="BL150" s="13" t="s">
        <v>136</v>
      </c>
      <c r="BM150" s="184" t="s">
        <v>303</v>
      </c>
    </row>
    <row r="151" spans="2:65" s="1" customFormat="1" ht="16.5" customHeight="1">
      <c r="B151" s="30"/>
      <c r="C151" s="173" t="s">
        <v>221</v>
      </c>
      <c r="D151" s="173" t="s">
        <v>132</v>
      </c>
      <c r="E151" s="174" t="s">
        <v>185</v>
      </c>
      <c r="F151" s="175" t="s">
        <v>186</v>
      </c>
      <c r="G151" s="176" t="s">
        <v>135</v>
      </c>
      <c r="H151" s="177">
        <v>5</v>
      </c>
      <c r="I151" s="178"/>
      <c r="J151" s="179">
        <f t="shared" si="20"/>
        <v>0</v>
      </c>
      <c r="K151" s="175" t="s">
        <v>21</v>
      </c>
      <c r="L151" s="34"/>
      <c r="M151" s="180" t="s">
        <v>21</v>
      </c>
      <c r="N151" s="181" t="s">
        <v>44</v>
      </c>
      <c r="O151" s="59"/>
      <c r="P151" s="182">
        <f t="shared" si="21"/>
        <v>0</v>
      </c>
      <c r="Q151" s="182">
        <v>0</v>
      </c>
      <c r="R151" s="182">
        <f t="shared" si="22"/>
        <v>0</v>
      </c>
      <c r="S151" s="182">
        <v>0</v>
      </c>
      <c r="T151" s="183">
        <f t="shared" si="23"/>
        <v>0</v>
      </c>
      <c r="AR151" s="184" t="s">
        <v>136</v>
      </c>
      <c r="AT151" s="184" t="s">
        <v>132</v>
      </c>
      <c r="AU151" s="184" t="s">
        <v>80</v>
      </c>
      <c r="AY151" s="13" t="s">
        <v>131</v>
      </c>
      <c r="BE151" s="185">
        <f t="shared" si="24"/>
        <v>0</v>
      </c>
      <c r="BF151" s="185">
        <f t="shared" si="25"/>
        <v>0</v>
      </c>
      <c r="BG151" s="185">
        <f t="shared" si="26"/>
        <v>0</v>
      </c>
      <c r="BH151" s="185">
        <f t="shared" si="27"/>
        <v>0</v>
      </c>
      <c r="BI151" s="185">
        <f t="shared" si="28"/>
        <v>0</v>
      </c>
      <c r="BJ151" s="13" t="s">
        <v>80</v>
      </c>
      <c r="BK151" s="185">
        <f t="shared" si="29"/>
        <v>0</v>
      </c>
      <c r="BL151" s="13" t="s">
        <v>136</v>
      </c>
      <c r="BM151" s="184" t="s">
        <v>304</v>
      </c>
    </row>
    <row r="152" spans="2:65" s="1" customFormat="1" ht="16.5" customHeight="1">
      <c r="B152" s="30"/>
      <c r="C152" s="173" t="s">
        <v>305</v>
      </c>
      <c r="D152" s="173" t="s">
        <v>132</v>
      </c>
      <c r="E152" s="174" t="s">
        <v>195</v>
      </c>
      <c r="F152" s="175" t="s">
        <v>196</v>
      </c>
      <c r="G152" s="176" t="s">
        <v>135</v>
      </c>
      <c r="H152" s="177">
        <v>2</v>
      </c>
      <c r="I152" s="178"/>
      <c r="J152" s="179">
        <f t="shared" si="20"/>
        <v>0</v>
      </c>
      <c r="K152" s="175" t="s">
        <v>21</v>
      </c>
      <c r="L152" s="34"/>
      <c r="M152" s="180" t="s">
        <v>21</v>
      </c>
      <c r="N152" s="181" t="s">
        <v>44</v>
      </c>
      <c r="O152" s="59"/>
      <c r="P152" s="182">
        <f t="shared" si="21"/>
        <v>0</v>
      </c>
      <c r="Q152" s="182">
        <v>0</v>
      </c>
      <c r="R152" s="182">
        <f t="shared" si="22"/>
        <v>0</v>
      </c>
      <c r="S152" s="182">
        <v>0</v>
      </c>
      <c r="T152" s="183">
        <f t="shared" si="23"/>
        <v>0</v>
      </c>
      <c r="AR152" s="184" t="s">
        <v>136</v>
      </c>
      <c r="AT152" s="184" t="s">
        <v>132</v>
      </c>
      <c r="AU152" s="184" t="s">
        <v>80</v>
      </c>
      <c r="AY152" s="13" t="s">
        <v>131</v>
      </c>
      <c r="BE152" s="185">
        <f t="shared" si="24"/>
        <v>0</v>
      </c>
      <c r="BF152" s="185">
        <f t="shared" si="25"/>
        <v>0</v>
      </c>
      <c r="BG152" s="185">
        <f t="shared" si="26"/>
        <v>0</v>
      </c>
      <c r="BH152" s="185">
        <f t="shared" si="27"/>
        <v>0</v>
      </c>
      <c r="BI152" s="185">
        <f t="shared" si="28"/>
        <v>0</v>
      </c>
      <c r="BJ152" s="13" t="s">
        <v>80</v>
      </c>
      <c r="BK152" s="185">
        <f t="shared" si="29"/>
        <v>0</v>
      </c>
      <c r="BL152" s="13" t="s">
        <v>136</v>
      </c>
      <c r="BM152" s="184" t="s">
        <v>306</v>
      </c>
    </row>
    <row r="153" spans="2:65" s="1" customFormat="1" ht="16.5" customHeight="1">
      <c r="B153" s="30"/>
      <c r="C153" s="173" t="s">
        <v>224</v>
      </c>
      <c r="D153" s="173" t="s">
        <v>132</v>
      </c>
      <c r="E153" s="174" t="s">
        <v>148</v>
      </c>
      <c r="F153" s="175" t="s">
        <v>149</v>
      </c>
      <c r="G153" s="176" t="s">
        <v>135</v>
      </c>
      <c r="H153" s="177">
        <v>1</v>
      </c>
      <c r="I153" s="178"/>
      <c r="J153" s="179">
        <f t="shared" si="20"/>
        <v>0</v>
      </c>
      <c r="K153" s="175" t="s">
        <v>21</v>
      </c>
      <c r="L153" s="34"/>
      <c r="M153" s="180" t="s">
        <v>21</v>
      </c>
      <c r="N153" s="181" t="s">
        <v>44</v>
      </c>
      <c r="O153" s="59"/>
      <c r="P153" s="182">
        <f t="shared" si="21"/>
        <v>0</v>
      </c>
      <c r="Q153" s="182">
        <v>0</v>
      </c>
      <c r="R153" s="182">
        <f t="shared" si="22"/>
        <v>0</v>
      </c>
      <c r="S153" s="182">
        <v>0</v>
      </c>
      <c r="T153" s="183">
        <f t="shared" si="23"/>
        <v>0</v>
      </c>
      <c r="AR153" s="184" t="s">
        <v>136</v>
      </c>
      <c r="AT153" s="184" t="s">
        <v>132</v>
      </c>
      <c r="AU153" s="184" t="s">
        <v>80</v>
      </c>
      <c r="AY153" s="13" t="s">
        <v>131</v>
      </c>
      <c r="BE153" s="185">
        <f t="shared" si="24"/>
        <v>0</v>
      </c>
      <c r="BF153" s="185">
        <f t="shared" si="25"/>
        <v>0</v>
      </c>
      <c r="BG153" s="185">
        <f t="shared" si="26"/>
        <v>0</v>
      </c>
      <c r="BH153" s="185">
        <f t="shared" si="27"/>
        <v>0</v>
      </c>
      <c r="BI153" s="185">
        <f t="shared" si="28"/>
        <v>0</v>
      </c>
      <c r="BJ153" s="13" t="s">
        <v>80</v>
      </c>
      <c r="BK153" s="185">
        <f t="shared" si="29"/>
        <v>0</v>
      </c>
      <c r="BL153" s="13" t="s">
        <v>136</v>
      </c>
      <c r="BM153" s="184" t="s">
        <v>307</v>
      </c>
    </row>
    <row r="154" spans="2:65" s="1" customFormat="1" ht="16.5" customHeight="1">
      <c r="B154" s="30"/>
      <c r="C154" s="173" t="s">
        <v>308</v>
      </c>
      <c r="D154" s="173" t="s">
        <v>132</v>
      </c>
      <c r="E154" s="174" t="s">
        <v>158</v>
      </c>
      <c r="F154" s="175" t="s">
        <v>159</v>
      </c>
      <c r="G154" s="176" t="s">
        <v>135</v>
      </c>
      <c r="H154" s="177">
        <v>1</v>
      </c>
      <c r="I154" s="178"/>
      <c r="J154" s="179">
        <f t="shared" si="20"/>
        <v>0</v>
      </c>
      <c r="K154" s="175" t="s">
        <v>21</v>
      </c>
      <c r="L154" s="34"/>
      <c r="M154" s="180" t="s">
        <v>21</v>
      </c>
      <c r="N154" s="181" t="s">
        <v>44</v>
      </c>
      <c r="O154" s="59"/>
      <c r="P154" s="182">
        <f t="shared" si="21"/>
        <v>0</v>
      </c>
      <c r="Q154" s="182">
        <v>0</v>
      </c>
      <c r="R154" s="182">
        <f t="shared" si="22"/>
        <v>0</v>
      </c>
      <c r="S154" s="182">
        <v>0</v>
      </c>
      <c r="T154" s="183">
        <f t="shared" si="23"/>
        <v>0</v>
      </c>
      <c r="AR154" s="184" t="s">
        <v>136</v>
      </c>
      <c r="AT154" s="184" t="s">
        <v>132</v>
      </c>
      <c r="AU154" s="184" t="s">
        <v>80</v>
      </c>
      <c r="AY154" s="13" t="s">
        <v>131</v>
      </c>
      <c r="BE154" s="185">
        <f t="shared" si="24"/>
        <v>0</v>
      </c>
      <c r="BF154" s="185">
        <f t="shared" si="25"/>
        <v>0</v>
      </c>
      <c r="BG154" s="185">
        <f t="shared" si="26"/>
        <v>0</v>
      </c>
      <c r="BH154" s="185">
        <f t="shared" si="27"/>
        <v>0</v>
      </c>
      <c r="BI154" s="185">
        <f t="shared" si="28"/>
        <v>0</v>
      </c>
      <c r="BJ154" s="13" t="s">
        <v>80</v>
      </c>
      <c r="BK154" s="185">
        <f t="shared" si="29"/>
        <v>0</v>
      </c>
      <c r="BL154" s="13" t="s">
        <v>136</v>
      </c>
      <c r="BM154" s="184" t="s">
        <v>309</v>
      </c>
    </row>
    <row r="155" spans="2:65" s="1" customFormat="1" ht="16.5" customHeight="1">
      <c r="B155" s="30"/>
      <c r="C155" s="173" t="s">
        <v>226</v>
      </c>
      <c r="D155" s="173" t="s">
        <v>132</v>
      </c>
      <c r="E155" s="174" t="s">
        <v>310</v>
      </c>
      <c r="F155" s="175" t="s">
        <v>166</v>
      </c>
      <c r="G155" s="176" t="s">
        <v>135</v>
      </c>
      <c r="H155" s="177">
        <v>1</v>
      </c>
      <c r="I155" s="178"/>
      <c r="J155" s="179">
        <f t="shared" si="20"/>
        <v>0</v>
      </c>
      <c r="K155" s="175" t="s">
        <v>21</v>
      </c>
      <c r="L155" s="34"/>
      <c r="M155" s="180" t="s">
        <v>21</v>
      </c>
      <c r="N155" s="181" t="s">
        <v>44</v>
      </c>
      <c r="O155" s="59"/>
      <c r="P155" s="182">
        <f t="shared" si="21"/>
        <v>0</v>
      </c>
      <c r="Q155" s="182">
        <v>0</v>
      </c>
      <c r="R155" s="182">
        <f t="shared" si="22"/>
        <v>0</v>
      </c>
      <c r="S155" s="182">
        <v>0</v>
      </c>
      <c r="T155" s="183">
        <f t="shared" si="23"/>
        <v>0</v>
      </c>
      <c r="AR155" s="184" t="s">
        <v>136</v>
      </c>
      <c r="AT155" s="184" t="s">
        <v>132</v>
      </c>
      <c r="AU155" s="184" t="s">
        <v>80</v>
      </c>
      <c r="AY155" s="13" t="s">
        <v>131</v>
      </c>
      <c r="BE155" s="185">
        <f t="shared" si="24"/>
        <v>0</v>
      </c>
      <c r="BF155" s="185">
        <f t="shared" si="25"/>
        <v>0</v>
      </c>
      <c r="BG155" s="185">
        <f t="shared" si="26"/>
        <v>0</v>
      </c>
      <c r="BH155" s="185">
        <f t="shared" si="27"/>
        <v>0</v>
      </c>
      <c r="BI155" s="185">
        <f t="shared" si="28"/>
        <v>0</v>
      </c>
      <c r="BJ155" s="13" t="s">
        <v>80</v>
      </c>
      <c r="BK155" s="185">
        <f t="shared" si="29"/>
        <v>0</v>
      </c>
      <c r="BL155" s="13" t="s">
        <v>136</v>
      </c>
      <c r="BM155" s="184" t="s">
        <v>311</v>
      </c>
    </row>
    <row r="156" spans="2:65" s="1" customFormat="1" ht="16.5" customHeight="1">
      <c r="B156" s="30"/>
      <c r="C156" s="173" t="s">
        <v>312</v>
      </c>
      <c r="D156" s="173" t="s">
        <v>132</v>
      </c>
      <c r="E156" s="174" t="s">
        <v>313</v>
      </c>
      <c r="F156" s="175" t="s">
        <v>166</v>
      </c>
      <c r="G156" s="176" t="s">
        <v>135</v>
      </c>
      <c r="H156" s="177">
        <v>1</v>
      </c>
      <c r="I156" s="178"/>
      <c r="J156" s="179">
        <f t="shared" si="20"/>
        <v>0</v>
      </c>
      <c r="K156" s="175" t="s">
        <v>21</v>
      </c>
      <c r="L156" s="34"/>
      <c r="M156" s="180" t="s">
        <v>21</v>
      </c>
      <c r="N156" s="181" t="s">
        <v>44</v>
      </c>
      <c r="O156" s="59"/>
      <c r="P156" s="182">
        <f t="shared" si="21"/>
        <v>0</v>
      </c>
      <c r="Q156" s="182">
        <v>0</v>
      </c>
      <c r="R156" s="182">
        <f t="shared" si="22"/>
        <v>0</v>
      </c>
      <c r="S156" s="182">
        <v>0</v>
      </c>
      <c r="T156" s="183">
        <f t="shared" si="23"/>
        <v>0</v>
      </c>
      <c r="AR156" s="184" t="s">
        <v>136</v>
      </c>
      <c r="AT156" s="184" t="s">
        <v>132</v>
      </c>
      <c r="AU156" s="184" t="s">
        <v>80</v>
      </c>
      <c r="AY156" s="13" t="s">
        <v>131</v>
      </c>
      <c r="BE156" s="185">
        <f t="shared" si="24"/>
        <v>0</v>
      </c>
      <c r="BF156" s="185">
        <f t="shared" si="25"/>
        <v>0</v>
      </c>
      <c r="BG156" s="185">
        <f t="shared" si="26"/>
        <v>0</v>
      </c>
      <c r="BH156" s="185">
        <f t="shared" si="27"/>
        <v>0</v>
      </c>
      <c r="BI156" s="185">
        <f t="shared" si="28"/>
        <v>0</v>
      </c>
      <c r="BJ156" s="13" t="s">
        <v>80</v>
      </c>
      <c r="BK156" s="185">
        <f t="shared" si="29"/>
        <v>0</v>
      </c>
      <c r="BL156" s="13" t="s">
        <v>136</v>
      </c>
      <c r="BM156" s="184" t="s">
        <v>314</v>
      </c>
    </row>
    <row r="157" spans="2:65" s="1" customFormat="1" ht="16.5" customHeight="1">
      <c r="B157" s="30"/>
      <c r="C157" s="173" t="s">
        <v>229</v>
      </c>
      <c r="D157" s="173" t="s">
        <v>132</v>
      </c>
      <c r="E157" s="174" t="s">
        <v>315</v>
      </c>
      <c r="F157" s="175" t="s">
        <v>316</v>
      </c>
      <c r="G157" s="176" t="s">
        <v>135</v>
      </c>
      <c r="H157" s="177">
        <v>2</v>
      </c>
      <c r="I157" s="178"/>
      <c r="J157" s="179">
        <f t="shared" si="20"/>
        <v>0</v>
      </c>
      <c r="K157" s="175" t="s">
        <v>21</v>
      </c>
      <c r="L157" s="34"/>
      <c r="M157" s="180" t="s">
        <v>21</v>
      </c>
      <c r="N157" s="181" t="s">
        <v>44</v>
      </c>
      <c r="O157" s="59"/>
      <c r="P157" s="182">
        <f t="shared" si="21"/>
        <v>0</v>
      </c>
      <c r="Q157" s="182">
        <v>0</v>
      </c>
      <c r="R157" s="182">
        <f t="shared" si="22"/>
        <v>0</v>
      </c>
      <c r="S157" s="182">
        <v>0</v>
      </c>
      <c r="T157" s="183">
        <f t="shared" si="23"/>
        <v>0</v>
      </c>
      <c r="AR157" s="184" t="s">
        <v>136</v>
      </c>
      <c r="AT157" s="184" t="s">
        <v>132</v>
      </c>
      <c r="AU157" s="184" t="s">
        <v>80</v>
      </c>
      <c r="AY157" s="13" t="s">
        <v>131</v>
      </c>
      <c r="BE157" s="185">
        <f t="shared" si="24"/>
        <v>0</v>
      </c>
      <c r="BF157" s="185">
        <f t="shared" si="25"/>
        <v>0</v>
      </c>
      <c r="BG157" s="185">
        <f t="shared" si="26"/>
        <v>0</v>
      </c>
      <c r="BH157" s="185">
        <f t="shared" si="27"/>
        <v>0</v>
      </c>
      <c r="BI157" s="185">
        <f t="shared" si="28"/>
        <v>0</v>
      </c>
      <c r="BJ157" s="13" t="s">
        <v>80</v>
      </c>
      <c r="BK157" s="185">
        <f t="shared" si="29"/>
        <v>0</v>
      </c>
      <c r="BL157" s="13" t="s">
        <v>136</v>
      </c>
      <c r="BM157" s="184" t="s">
        <v>317</v>
      </c>
    </row>
    <row r="158" spans="2:65" s="1" customFormat="1" ht="16.5" customHeight="1">
      <c r="B158" s="30"/>
      <c r="C158" s="173" t="s">
        <v>318</v>
      </c>
      <c r="D158" s="173" t="s">
        <v>132</v>
      </c>
      <c r="E158" s="174" t="s">
        <v>319</v>
      </c>
      <c r="F158" s="175" t="s">
        <v>320</v>
      </c>
      <c r="G158" s="176" t="s">
        <v>135</v>
      </c>
      <c r="H158" s="177">
        <v>1</v>
      </c>
      <c r="I158" s="178"/>
      <c r="J158" s="179">
        <f t="shared" si="20"/>
        <v>0</v>
      </c>
      <c r="K158" s="175" t="s">
        <v>21</v>
      </c>
      <c r="L158" s="34"/>
      <c r="M158" s="180" t="s">
        <v>21</v>
      </c>
      <c r="N158" s="181" t="s">
        <v>44</v>
      </c>
      <c r="O158" s="59"/>
      <c r="P158" s="182">
        <f t="shared" si="21"/>
        <v>0</v>
      </c>
      <c r="Q158" s="182">
        <v>0</v>
      </c>
      <c r="R158" s="182">
        <f t="shared" si="22"/>
        <v>0</v>
      </c>
      <c r="S158" s="182">
        <v>0</v>
      </c>
      <c r="T158" s="183">
        <f t="shared" si="23"/>
        <v>0</v>
      </c>
      <c r="AR158" s="184" t="s">
        <v>136</v>
      </c>
      <c r="AT158" s="184" t="s">
        <v>132</v>
      </c>
      <c r="AU158" s="184" t="s">
        <v>80</v>
      </c>
      <c r="AY158" s="13" t="s">
        <v>131</v>
      </c>
      <c r="BE158" s="185">
        <f t="shared" si="24"/>
        <v>0</v>
      </c>
      <c r="BF158" s="185">
        <f t="shared" si="25"/>
        <v>0</v>
      </c>
      <c r="BG158" s="185">
        <f t="shared" si="26"/>
        <v>0</v>
      </c>
      <c r="BH158" s="185">
        <f t="shared" si="27"/>
        <v>0</v>
      </c>
      <c r="BI158" s="185">
        <f t="shared" si="28"/>
        <v>0</v>
      </c>
      <c r="BJ158" s="13" t="s">
        <v>80</v>
      </c>
      <c r="BK158" s="185">
        <f t="shared" si="29"/>
        <v>0</v>
      </c>
      <c r="BL158" s="13" t="s">
        <v>136</v>
      </c>
      <c r="BM158" s="184" t="s">
        <v>321</v>
      </c>
    </row>
    <row r="159" spans="2:65" s="1" customFormat="1" ht="16.5" customHeight="1">
      <c r="B159" s="30"/>
      <c r="C159" s="173" t="s">
        <v>231</v>
      </c>
      <c r="D159" s="173" t="s">
        <v>132</v>
      </c>
      <c r="E159" s="174" t="s">
        <v>228</v>
      </c>
      <c r="F159" s="175" t="s">
        <v>213</v>
      </c>
      <c r="G159" s="176" t="s">
        <v>135</v>
      </c>
      <c r="H159" s="177">
        <v>1</v>
      </c>
      <c r="I159" s="178"/>
      <c r="J159" s="179">
        <f t="shared" si="20"/>
        <v>0</v>
      </c>
      <c r="K159" s="175" t="s">
        <v>21</v>
      </c>
      <c r="L159" s="34"/>
      <c r="M159" s="180" t="s">
        <v>21</v>
      </c>
      <c r="N159" s="181" t="s">
        <v>44</v>
      </c>
      <c r="O159" s="59"/>
      <c r="P159" s="182">
        <f t="shared" si="21"/>
        <v>0</v>
      </c>
      <c r="Q159" s="182">
        <v>0</v>
      </c>
      <c r="R159" s="182">
        <f t="shared" si="22"/>
        <v>0</v>
      </c>
      <c r="S159" s="182">
        <v>0</v>
      </c>
      <c r="T159" s="183">
        <f t="shared" si="23"/>
        <v>0</v>
      </c>
      <c r="AR159" s="184" t="s">
        <v>136</v>
      </c>
      <c r="AT159" s="184" t="s">
        <v>132</v>
      </c>
      <c r="AU159" s="184" t="s">
        <v>80</v>
      </c>
      <c r="AY159" s="13" t="s">
        <v>131</v>
      </c>
      <c r="BE159" s="185">
        <f t="shared" si="24"/>
        <v>0</v>
      </c>
      <c r="BF159" s="185">
        <f t="shared" si="25"/>
        <v>0</v>
      </c>
      <c r="BG159" s="185">
        <f t="shared" si="26"/>
        <v>0</v>
      </c>
      <c r="BH159" s="185">
        <f t="shared" si="27"/>
        <v>0</v>
      </c>
      <c r="BI159" s="185">
        <f t="shared" si="28"/>
        <v>0</v>
      </c>
      <c r="BJ159" s="13" t="s">
        <v>80</v>
      </c>
      <c r="BK159" s="185">
        <f t="shared" si="29"/>
        <v>0</v>
      </c>
      <c r="BL159" s="13" t="s">
        <v>136</v>
      </c>
      <c r="BM159" s="184" t="s">
        <v>322</v>
      </c>
    </row>
    <row r="160" spans="2:65" s="1" customFormat="1" ht="16.5" customHeight="1">
      <c r="B160" s="30"/>
      <c r="C160" s="173" t="s">
        <v>323</v>
      </c>
      <c r="D160" s="173" t="s">
        <v>132</v>
      </c>
      <c r="E160" s="174" t="s">
        <v>324</v>
      </c>
      <c r="F160" s="175" t="s">
        <v>213</v>
      </c>
      <c r="G160" s="176" t="s">
        <v>135</v>
      </c>
      <c r="H160" s="177">
        <v>1</v>
      </c>
      <c r="I160" s="178"/>
      <c r="J160" s="179">
        <f t="shared" si="20"/>
        <v>0</v>
      </c>
      <c r="K160" s="175" t="s">
        <v>21</v>
      </c>
      <c r="L160" s="34"/>
      <c r="M160" s="180" t="s">
        <v>21</v>
      </c>
      <c r="N160" s="181" t="s">
        <v>44</v>
      </c>
      <c r="O160" s="59"/>
      <c r="P160" s="182">
        <f t="shared" si="21"/>
        <v>0</v>
      </c>
      <c r="Q160" s="182">
        <v>0</v>
      </c>
      <c r="R160" s="182">
        <f t="shared" si="22"/>
        <v>0</v>
      </c>
      <c r="S160" s="182">
        <v>0</v>
      </c>
      <c r="T160" s="183">
        <f t="shared" si="23"/>
        <v>0</v>
      </c>
      <c r="AR160" s="184" t="s">
        <v>136</v>
      </c>
      <c r="AT160" s="184" t="s">
        <v>132</v>
      </c>
      <c r="AU160" s="184" t="s">
        <v>80</v>
      </c>
      <c r="AY160" s="13" t="s">
        <v>131</v>
      </c>
      <c r="BE160" s="185">
        <f t="shared" si="24"/>
        <v>0</v>
      </c>
      <c r="BF160" s="185">
        <f t="shared" si="25"/>
        <v>0</v>
      </c>
      <c r="BG160" s="185">
        <f t="shared" si="26"/>
        <v>0</v>
      </c>
      <c r="BH160" s="185">
        <f t="shared" si="27"/>
        <v>0</v>
      </c>
      <c r="BI160" s="185">
        <f t="shared" si="28"/>
        <v>0</v>
      </c>
      <c r="BJ160" s="13" t="s">
        <v>80</v>
      </c>
      <c r="BK160" s="185">
        <f t="shared" si="29"/>
        <v>0</v>
      </c>
      <c r="BL160" s="13" t="s">
        <v>136</v>
      </c>
      <c r="BM160" s="184" t="s">
        <v>325</v>
      </c>
    </row>
    <row r="161" spans="2:65" s="1" customFormat="1" ht="16.5" customHeight="1">
      <c r="B161" s="30"/>
      <c r="C161" s="173" t="s">
        <v>234</v>
      </c>
      <c r="D161" s="173" t="s">
        <v>132</v>
      </c>
      <c r="E161" s="174" t="s">
        <v>326</v>
      </c>
      <c r="F161" s="175" t="s">
        <v>213</v>
      </c>
      <c r="G161" s="176" t="s">
        <v>135</v>
      </c>
      <c r="H161" s="177">
        <v>1</v>
      </c>
      <c r="I161" s="178"/>
      <c r="J161" s="179">
        <f t="shared" si="20"/>
        <v>0</v>
      </c>
      <c r="K161" s="175" t="s">
        <v>21</v>
      </c>
      <c r="L161" s="34"/>
      <c r="M161" s="180" t="s">
        <v>21</v>
      </c>
      <c r="N161" s="181" t="s">
        <v>44</v>
      </c>
      <c r="O161" s="59"/>
      <c r="P161" s="182">
        <f t="shared" si="21"/>
        <v>0</v>
      </c>
      <c r="Q161" s="182">
        <v>0</v>
      </c>
      <c r="R161" s="182">
        <f t="shared" si="22"/>
        <v>0</v>
      </c>
      <c r="S161" s="182">
        <v>0</v>
      </c>
      <c r="T161" s="183">
        <f t="shared" si="23"/>
        <v>0</v>
      </c>
      <c r="AR161" s="184" t="s">
        <v>136</v>
      </c>
      <c r="AT161" s="184" t="s">
        <v>132</v>
      </c>
      <c r="AU161" s="184" t="s">
        <v>80</v>
      </c>
      <c r="AY161" s="13" t="s">
        <v>131</v>
      </c>
      <c r="BE161" s="185">
        <f t="shared" si="24"/>
        <v>0</v>
      </c>
      <c r="BF161" s="185">
        <f t="shared" si="25"/>
        <v>0</v>
      </c>
      <c r="BG161" s="185">
        <f t="shared" si="26"/>
        <v>0</v>
      </c>
      <c r="BH161" s="185">
        <f t="shared" si="27"/>
        <v>0</v>
      </c>
      <c r="BI161" s="185">
        <f t="shared" si="28"/>
        <v>0</v>
      </c>
      <c r="BJ161" s="13" t="s">
        <v>80</v>
      </c>
      <c r="BK161" s="185">
        <f t="shared" si="29"/>
        <v>0</v>
      </c>
      <c r="BL161" s="13" t="s">
        <v>136</v>
      </c>
      <c r="BM161" s="184" t="s">
        <v>327</v>
      </c>
    </row>
    <row r="162" spans="2:65" s="1" customFormat="1" ht="16.5" customHeight="1">
      <c r="B162" s="30"/>
      <c r="C162" s="173" t="s">
        <v>328</v>
      </c>
      <c r="D162" s="173" t="s">
        <v>132</v>
      </c>
      <c r="E162" s="174" t="s">
        <v>329</v>
      </c>
      <c r="F162" s="175" t="s">
        <v>213</v>
      </c>
      <c r="G162" s="176" t="s">
        <v>135</v>
      </c>
      <c r="H162" s="177">
        <v>1</v>
      </c>
      <c r="I162" s="178"/>
      <c r="J162" s="179">
        <f t="shared" si="20"/>
        <v>0</v>
      </c>
      <c r="K162" s="175" t="s">
        <v>21</v>
      </c>
      <c r="L162" s="34"/>
      <c r="M162" s="180" t="s">
        <v>21</v>
      </c>
      <c r="N162" s="181" t="s">
        <v>44</v>
      </c>
      <c r="O162" s="59"/>
      <c r="P162" s="182">
        <f t="shared" si="21"/>
        <v>0</v>
      </c>
      <c r="Q162" s="182">
        <v>0</v>
      </c>
      <c r="R162" s="182">
        <f t="shared" si="22"/>
        <v>0</v>
      </c>
      <c r="S162" s="182">
        <v>0</v>
      </c>
      <c r="T162" s="183">
        <f t="shared" si="23"/>
        <v>0</v>
      </c>
      <c r="AR162" s="184" t="s">
        <v>136</v>
      </c>
      <c r="AT162" s="184" t="s">
        <v>132</v>
      </c>
      <c r="AU162" s="184" t="s">
        <v>80</v>
      </c>
      <c r="AY162" s="13" t="s">
        <v>131</v>
      </c>
      <c r="BE162" s="185">
        <f t="shared" si="24"/>
        <v>0</v>
      </c>
      <c r="BF162" s="185">
        <f t="shared" si="25"/>
        <v>0</v>
      </c>
      <c r="BG162" s="185">
        <f t="shared" si="26"/>
        <v>0</v>
      </c>
      <c r="BH162" s="185">
        <f t="shared" si="27"/>
        <v>0</v>
      </c>
      <c r="BI162" s="185">
        <f t="shared" si="28"/>
        <v>0</v>
      </c>
      <c r="BJ162" s="13" t="s">
        <v>80</v>
      </c>
      <c r="BK162" s="185">
        <f t="shared" si="29"/>
        <v>0</v>
      </c>
      <c r="BL162" s="13" t="s">
        <v>136</v>
      </c>
      <c r="BM162" s="184" t="s">
        <v>330</v>
      </c>
    </row>
    <row r="163" spans="2:65" s="1" customFormat="1" ht="16.5" customHeight="1">
      <c r="B163" s="30"/>
      <c r="C163" s="173" t="s">
        <v>237</v>
      </c>
      <c r="D163" s="173" t="s">
        <v>132</v>
      </c>
      <c r="E163" s="174" t="s">
        <v>274</v>
      </c>
      <c r="F163" s="175" t="s">
        <v>275</v>
      </c>
      <c r="G163" s="176" t="s">
        <v>135</v>
      </c>
      <c r="H163" s="177">
        <v>2</v>
      </c>
      <c r="I163" s="178"/>
      <c r="J163" s="179">
        <f t="shared" si="20"/>
        <v>0</v>
      </c>
      <c r="K163" s="175" t="s">
        <v>21</v>
      </c>
      <c r="L163" s="34"/>
      <c r="M163" s="186" t="s">
        <v>21</v>
      </c>
      <c r="N163" s="187" t="s">
        <v>44</v>
      </c>
      <c r="O163" s="188"/>
      <c r="P163" s="189">
        <f t="shared" si="21"/>
        <v>0</v>
      </c>
      <c r="Q163" s="189">
        <v>0</v>
      </c>
      <c r="R163" s="189">
        <f t="shared" si="22"/>
        <v>0</v>
      </c>
      <c r="S163" s="189">
        <v>0</v>
      </c>
      <c r="T163" s="190">
        <f t="shared" si="23"/>
        <v>0</v>
      </c>
      <c r="AR163" s="184" t="s">
        <v>136</v>
      </c>
      <c r="AT163" s="184" t="s">
        <v>132</v>
      </c>
      <c r="AU163" s="184" t="s">
        <v>80</v>
      </c>
      <c r="AY163" s="13" t="s">
        <v>131</v>
      </c>
      <c r="BE163" s="185">
        <f t="shared" si="24"/>
        <v>0</v>
      </c>
      <c r="BF163" s="185">
        <f t="shared" si="25"/>
        <v>0</v>
      </c>
      <c r="BG163" s="185">
        <f t="shared" si="26"/>
        <v>0</v>
      </c>
      <c r="BH163" s="185">
        <f t="shared" si="27"/>
        <v>0</v>
      </c>
      <c r="BI163" s="185">
        <f t="shared" si="28"/>
        <v>0</v>
      </c>
      <c r="BJ163" s="13" t="s">
        <v>80</v>
      </c>
      <c r="BK163" s="185">
        <f t="shared" si="29"/>
        <v>0</v>
      </c>
      <c r="BL163" s="13" t="s">
        <v>136</v>
      </c>
      <c r="BM163" s="184" t="s">
        <v>331</v>
      </c>
    </row>
    <row r="164" spans="2:12" s="1" customFormat="1" ht="6.95" customHeight="1">
      <c r="B164" s="42"/>
      <c r="C164" s="43"/>
      <c r="D164" s="43"/>
      <c r="E164" s="43"/>
      <c r="F164" s="43"/>
      <c r="G164" s="43"/>
      <c r="H164" s="43"/>
      <c r="I164" s="133"/>
      <c r="J164" s="43"/>
      <c r="K164" s="43"/>
      <c r="L164" s="34"/>
    </row>
  </sheetData>
  <sheetProtection algorithmName="SHA-512" hashValue="8eeu7Hcqhf1IBbgUf8xhse5PPeOW3BAvZWZahLaFCILkBNvD91eEsT0aS+vBzVkZRtxVCXjzAKScIqvQUrRw4w==" saltValue="NaTtyBD0vf9gF4syh9WY/lGdt6nZt5C54xvXeOzob5U4a1/G51SN7MO/sycbxenuGtwxd9zBCzQ6guTWzefwfQ==" spinCount="100000" sheet="1" objects="1" scenarios="1" formatColumns="0" formatRows="0" autoFilter="0"/>
  <autoFilter ref="C92:K163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3" t="s">
        <v>98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82</v>
      </c>
    </row>
    <row r="4" spans="2:46" ht="24.95" customHeight="1">
      <c r="B4" s="16"/>
      <c r="D4" s="107" t="s">
        <v>102</v>
      </c>
      <c r="L4" s="16"/>
      <c r="M4" s="108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09" t="s">
        <v>16</v>
      </c>
      <c r="L6" s="16"/>
    </row>
    <row r="7" spans="2:12" ht="16.5" customHeight="1">
      <c r="B7" s="16"/>
      <c r="E7" s="324" t="str">
        <f>'Rekapitulace stavby'!K6</f>
        <v>Výukový objekt FTK v Olomouci,Tř.Míru 117</v>
      </c>
      <c r="F7" s="325"/>
      <c r="G7" s="325"/>
      <c r="H7" s="325"/>
      <c r="L7" s="16"/>
    </row>
    <row r="8" spans="2:12" ht="12.75">
      <c r="B8" s="16"/>
      <c r="D8" s="109" t="s">
        <v>103</v>
      </c>
      <c r="L8" s="16"/>
    </row>
    <row r="9" spans="2:12" ht="16.5" customHeight="1">
      <c r="B9" s="16"/>
      <c r="E9" s="324" t="s">
        <v>104</v>
      </c>
      <c r="F9" s="306"/>
      <c r="G9" s="306"/>
      <c r="H9" s="306"/>
      <c r="L9" s="16"/>
    </row>
    <row r="10" spans="2:12" ht="12" customHeight="1">
      <c r="B10" s="16"/>
      <c r="D10" s="109" t="s">
        <v>105</v>
      </c>
      <c r="L10" s="16"/>
    </row>
    <row r="11" spans="2:12" s="1" customFormat="1" ht="16.5" customHeight="1">
      <c r="B11" s="34"/>
      <c r="E11" s="326" t="s">
        <v>106</v>
      </c>
      <c r="F11" s="327"/>
      <c r="G11" s="327"/>
      <c r="H11" s="327"/>
      <c r="I11" s="111"/>
      <c r="L11" s="34"/>
    </row>
    <row r="12" spans="2:12" s="1" customFormat="1" ht="12" customHeight="1">
      <c r="B12" s="34"/>
      <c r="D12" s="109" t="s">
        <v>107</v>
      </c>
      <c r="I12" s="111"/>
      <c r="L12" s="34"/>
    </row>
    <row r="13" spans="2:12" s="1" customFormat="1" ht="36.95" customHeight="1">
      <c r="B13" s="34"/>
      <c r="E13" s="328" t="s">
        <v>332</v>
      </c>
      <c r="F13" s="327"/>
      <c r="G13" s="327"/>
      <c r="H13" s="327"/>
      <c r="I13" s="111"/>
      <c r="L13" s="34"/>
    </row>
    <row r="14" spans="2:12" s="1" customFormat="1" ht="12">
      <c r="B14" s="34"/>
      <c r="I14" s="111"/>
      <c r="L14" s="34"/>
    </row>
    <row r="15" spans="2:12" s="1" customFormat="1" ht="12" customHeight="1">
      <c r="B15" s="34"/>
      <c r="D15" s="109" t="s">
        <v>18</v>
      </c>
      <c r="F15" s="97" t="s">
        <v>19</v>
      </c>
      <c r="I15" s="112" t="s">
        <v>20</v>
      </c>
      <c r="J15" s="97" t="s">
        <v>21</v>
      </c>
      <c r="L15" s="34"/>
    </row>
    <row r="16" spans="2:12" s="1" customFormat="1" ht="12" customHeight="1">
      <c r="B16" s="34"/>
      <c r="D16" s="109" t="s">
        <v>22</v>
      </c>
      <c r="F16" s="97" t="s">
        <v>23</v>
      </c>
      <c r="I16" s="112" t="s">
        <v>24</v>
      </c>
      <c r="J16" s="113" t="str">
        <f>'Rekapitulace stavby'!AN8</f>
        <v>21. 6. 2019</v>
      </c>
      <c r="L16" s="34"/>
    </row>
    <row r="17" spans="2:12" s="1" customFormat="1" ht="10.9" customHeight="1">
      <c r="B17" s="34"/>
      <c r="I17" s="111"/>
      <c r="L17" s="34"/>
    </row>
    <row r="18" spans="2:12" s="1" customFormat="1" ht="12" customHeight="1">
      <c r="B18" s="34"/>
      <c r="D18" s="109" t="s">
        <v>26</v>
      </c>
      <c r="I18" s="112" t="s">
        <v>27</v>
      </c>
      <c r="J18" s="97" t="s">
        <v>21</v>
      </c>
      <c r="L18" s="34"/>
    </row>
    <row r="19" spans="2:12" s="1" customFormat="1" ht="18" customHeight="1">
      <c r="B19" s="34"/>
      <c r="E19" s="97" t="s">
        <v>28</v>
      </c>
      <c r="I19" s="112" t="s">
        <v>29</v>
      </c>
      <c r="J19" s="97" t="s">
        <v>21</v>
      </c>
      <c r="L19" s="34"/>
    </row>
    <row r="20" spans="2:12" s="1" customFormat="1" ht="6.95" customHeight="1">
      <c r="B20" s="34"/>
      <c r="I20" s="111"/>
      <c r="L20" s="34"/>
    </row>
    <row r="21" spans="2:12" s="1" customFormat="1" ht="12" customHeight="1">
      <c r="B21" s="34"/>
      <c r="D21" s="109" t="s">
        <v>30</v>
      </c>
      <c r="I21" s="112" t="s">
        <v>27</v>
      </c>
      <c r="J21" s="26" t="str">
        <f>'Rekapitulace stavby'!AN13</f>
        <v>Vyplň údaj</v>
      </c>
      <c r="L21" s="34"/>
    </row>
    <row r="22" spans="2:12" s="1" customFormat="1" ht="18" customHeight="1">
      <c r="B22" s="34"/>
      <c r="E22" s="329" t="str">
        <f>'Rekapitulace stavby'!E14</f>
        <v>Vyplň údaj</v>
      </c>
      <c r="F22" s="330"/>
      <c r="G22" s="330"/>
      <c r="H22" s="330"/>
      <c r="I22" s="112" t="s">
        <v>29</v>
      </c>
      <c r="J22" s="26" t="str">
        <f>'Rekapitulace stavby'!AN14</f>
        <v>Vyplň údaj</v>
      </c>
      <c r="L22" s="34"/>
    </row>
    <row r="23" spans="2:12" s="1" customFormat="1" ht="6.95" customHeight="1">
      <c r="B23" s="34"/>
      <c r="I23" s="111"/>
      <c r="L23" s="34"/>
    </row>
    <row r="24" spans="2:12" s="1" customFormat="1" ht="12" customHeight="1">
      <c r="B24" s="34"/>
      <c r="D24" s="109" t="s">
        <v>32</v>
      </c>
      <c r="I24" s="112" t="s">
        <v>27</v>
      </c>
      <c r="J24" s="97" t="s">
        <v>21</v>
      </c>
      <c r="L24" s="34"/>
    </row>
    <row r="25" spans="2:12" s="1" customFormat="1" ht="18" customHeight="1">
      <c r="B25" s="34"/>
      <c r="E25" s="97" t="s">
        <v>33</v>
      </c>
      <c r="I25" s="112" t="s">
        <v>29</v>
      </c>
      <c r="J25" s="97" t="s">
        <v>21</v>
      </c>
      <c r="L25" s="34"/>
    </row>
    <row r="26" spans="2:12" s="1" customFormat="1" ht="6.95" customHeight="1">
      <c r="B26" s="34"/>
      <c r="I26" s="111"/>
      <c r="L26" s="34"/>
    </row>
    <row r="27" spans="2:12" s="1" customFormat="1" ht="12" customHeight="1">
      <c r="B27" s="34"/>
      <c r="D27" s="109" t="s">
        <v>35</v>
      </c>
      <c r="I27" s="112" t="s">
        <v>27</v>
      </c>
      <c r="J27" s="97" t="s">
        <v>21</v>
      </c>
      <c r="L27" s="34"/>
    </row>
    <row r="28" spans="2:12" s="1" customFormat="1" ht="18" customHeight="1">
      <c r="B28" s="34"/>
      <c r="E28" s="97" t="s">
        <v>333</v>
      </c>
      <c r="I28" s="112" t="s">
        <v>29</v>
      </c>
      <c r="J28" s="97" t="s">
        <v>21</v>
      </c>
      <c r="L28" s="34"/>
    </row>
    <row r="29" spans="2:12" s="1" customFormat="1" ht="6.95" customHeight="1">
      <c r="B29" s="34"/>
      <c r="I29" s="111"/>
      <c r="L29" s="34"/>
    </row>
    <row r="30" spans="2:12" s="1" customFormat="1" ht="12" customHeight="1">
      <c r="B30" s="34"/>
      <c r="D30" s="109" t="s">
        <v>37</v>
      </c>
      <c r="I30" s="111"/>
      <c r="L30" s="34"/>
    </row>
    <row r="31" spans="2:12" s="7" customFormat="1" ht="51" customHeight="1">
      <c r="B31" s="114"/>
      <c r="E31" s="323" t="s">
        <v>109</v>
      </c>
      <c r="F31" s="323"/>
      <c r="G31" s="323"/>
      <c r="H31" s="323"/>
      <c r="I31" s="115"/>
      <c r="L31" s="114"/>
    </row>
    <row r="32" spans="2:12" s="1" customFormat="1" ht="6.95" customHeight="1">
      <c r="B32" s="34"/>
      <c r="I32" s="111"/>
      <c r="L32" s="34"/>
    </row>
    <row r="33" spans="2:12" s="1" customFormat="1" ht="6.95" customHeight="1">
      <c r="B33" s="34"/>
      <c r="D33" s="55"/>
      <c r="E33" s="55"/>
      <c r="F33" s="55"/>
      <c r="G33" s="55"/>
      <c r="H33" s="55"/>
      <c r="I33" s="116"/>
      <c r="J33" s="55"/>
      <c r="K33" s="55"/>
      <c r="L33" s="34"/>
    </row>
    <row r="34" spans="2:12" s="1" customFormat="1" ht="25.35" customHeight="1">
      <c r="B34" s="34"/>
      <c r="D34" s="117" t="s">
        <v>39</v>
      </c>
      <c r="I34" s="111"/>
      <c r="J34" s="118">
        <f>ROUND(J92,2)</f>
        <v>0</v>
      </c>
      <c r="L34" s="34"/>
    </row>
    <row r="35" spans="2:12" s="1" customFormat="1" ht="6.95" customHeight="1">
      <c r="B35" s="34"/>
      <c r="D35" s="55"/>
      <c r="E35" s="55"/>
      <c r="F35" s="55"/>
      <c r="G35" s="55"/>
      <c r="H35" s="55"/>
      <c r="I35" s="116"/>
      <c r="J35" s="55"/>
      <c r="K35" s="55"/>
      <c r="L35" s="34"/>
    </row>
    <row r="36" spans="2:12" s="1" customFormat="1" ht="14.45" customHeight="1">
      <c r="B36" s="34"/>
      <c r="F36" s="119" t="s">
        <v>41</v>
      </c>
      <c r="I36" s="120" t="s">
        <v>40</v>
      </c>
      <c r="J36" s="119" t="s">
        <v>42</v>
      </c>
      <c r="L36" s="34"/>
    </row>
    <row r="37" spans="2:12" s="1" customFormat="1" ht="14.45" customHeight="1">
      <c r="B37" s="34"/>
      <c r="D37" s="110" t="s">
        <v>43</v>
      </c>
      <c r="E37" s="109" t="s">
        <v>44</v>
      </c>
      <c r="F37" s="121">
        <f>ROUND((SUM(BE92:BE115)),2)</f>
        <v>0</v>
      </c>
      <c r="I37" s="122">
        <v>0.21</v>
      </c>
      <c r="J37" s="121">
        <f>ROUND(((SUM(BE92:BE115))*I37),2)</f>
        <v>0</v>
      </c>
      <c r="L37" s="34"/>
    </row>
    <row r="38" spans="2:12" s="1" customFormat="1" ht="14.45" customHeight="1">
      <c r="B38" s="34"/>
      <c r="E38" s="109" t="s">
        <v>45</v>
      </c>
      <c r="F38" s="121">
        <f>ROUND((SUM(BF92:BF115)),2)</f>
        <v>0</v>
      </c>
      <c r="I38" s="122">
        <v>0.15</v>
      </c>
      <c r="J38" s="121">
        <f>ROUND(((SUM(BF92:BF115))*I38),2)</f>
        <v>0</v>
      </c>
      <c r="L38" s="34"/>
    </row>
    <row r="39" spans="2:12" s="1" customFormat="1" ht="14.45" customHeight="1" hidden="1">
      <c r="B39" s="34"/>
      <c r="E39" s="109" t="s">
        <v>46</v>
      </c>
      <c r="F39" s="121">
        <f>ROUND((SUM(BG92:BG115)),2)</f>
        <v>0</v>
      </c>
      <c r="I39" s="122">
        <v>0.21</v>
      </c>
      <c r="J39" s="121">
        <f>0</f>
        <v>0</v>
      </c>
      <c r="L39" s="34"/>
    </row>
    <row r="40" spans="2:12" s="1" customFormat="1" ht="14.45" customHeight="1" hidden="1">
      <c r="B40" s="34"/>
      <c r="E40" s="109" t="s">
        <v>47</v>
      </c>
      <c r="F40" s="121">
        <f>ROUND((SUM(BH92:BH115)),2)</f>
        <v>0</v>
      </c>
      <c r="I40" s="122">
        <v>0.15</v>
      </c>
      <c r="J40" s="121">
        <f>0</f>
        <v>0</v>
      </c>
      <c r="L40" s="34"/>
    </row>
    <row r="41" spans="2:12" s="1" customFormat="1" ht="14.45" customHeight="1" hidden="1">
      <c r="B41" s="34"/>
      <c r="E41" s="109" t="s">
        <v>48</v>
      </c>
      <c r="F41" s="121">
        <f>ROUND((SUM(BI92:BI115)),2)</f>
        <v>0</v>
      </c>
      <c r="I41" s="122">
        <v>0</v>
      </c>
      <c r="J41" s="121">
        <f>0</f>
        <v>0</v>
      </c>
      <c r="L41" s="34"/>
    </row>
    <row r="42" spans="2:12" s="1" customFormat="1" ht="6.95" customHeight="1">
      <c r="B42" s="34"/>
      <c r="I42" s="111"/>
      <c r="L42" s="34"/>
    </row>
    <row r="43" spans="2:12" s="1" customFormat="1" ht="25.35" customHeight="1">
      <c r="B43" s="34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4"/>
    </row>
    <row r="44" spans="2:12" s="1" customFormat="1" ht="14.45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4"/>
    </row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4"/>
    </row>
    <row r="49" spans="2:12" s="1" customFormat="1" ht="24.95" customHeight="1">
      <c r="B49" s="30"/>
      <c r="C49" s="19" t="s">
        <v>110</v>
      </c>
      <c r="D49" s="31"/>
      <c r="E49" s="31"/>
      <c r="F49" s="31"/>
      <c r="G49" s="31"/>
      <c r="H49" s="31"/>
      <c r="I49" s="111"/>
      <c r="J49" s="31"/>
      <c r="K49" s="31"/>
      <c r="L49" s="34"/>
    </row>
    <row r="50" spans="2:12" s="1" customFormat="1" ht="6.95" customHeight="1">
      <c r="B50" s="30"/>
      <c r="C50" s="31"/>
      <c r="D50" s="31"/>
      <c r="E50" s="31"/>
      <c r="F50" s="31"/>
      <c r="G50" s="31"/>
      <c r="H50" s="31"/>
      <c r="I50" s="111"/>
      <c r="J50" s="31"/>
      <c r="K50" s="31"/>
      <c r="L50" s="34"/>
    </row>
    <row r="51" spans="2:12" s="1" customFormat="1" ht="12" customHeight="1">
      <c r="B51" s="30"/>
      <c r="C51" s="25" t="s">
        <v>16</v>
      </c>
      <c r="D51" s="31"/>
      <c r="E51" s="31"/>
      <c r="F51" s="31"/>
      <c r="G51" s="31"/>
      <c r="H51" s="31"/>
      <c r="I51" s="111"/>
      <c r="J51" s="31"/>
      <c r="K51" s="31"/>
      <c r="L51" s="34"/>
    </row>
    <row r="52" spans="2:12" s="1" customFormat="1" ht="16.5" customHeight="1">
      <c r="B52" s="30"/>
      <c r="C52" s="31"/>
      <c r="D52" s="31"/>
      <c r="E52" s="319" t="str">
        <f>E7</f>
        <v>Výukový objekt FTK v Olomouci,Tř.Míru 117</v>
      </c>
      <c r="F52" s="320"/>
      <c r="G52" s="320"/>
      <c r="H52" s="320"/>
      <c r="I52" s="111"/>
      <c r="J52" s="31"/>
      <c r="K52" s="31"/>
      <c r="L52" s="34"/>
    </row>
    <row r="53" spans="2:12" ht="12" customHeight="1">
      <c r="B53" s="17"/>
      <c r="C53" s="25" t="s">
        <v>103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319" t="s">
        <v>104</v>
      </c>
      <c r="F54" s="308"/>
      <c r="G54" s="308"/>
      <c r="H54" s="308"/>
      <c r="J54" s="18"/>
      <c r="K54" s="18"/>
      <c r="L54" s="16"/>
    </row>
    <row r="55" spans="2:12" ht="12" customHeight="1">
      <c r="B55" s="17"/>
      <c r="C55" s="25" t="s">
        <v>105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0"/>
      <c r="C56" s="31"/>
      <c r="D56" s="31"/>
      <c r="E56" s="321" t="s">
        <v>106</v>
      </c>
      <c r="F56" s="322"/>
      <c r="G56" s="322"/>
      <c r="H56" s="322"/>
      <c r="I56" s="111"/>
      <c r="J56" s="31"/>
      <c r="K56" s="31"/>
      <c r="L56" s="34"/>
    </row>
    <row r="57" spans="2:12" s="1" customFormat="1" ht="12" customHeight="1">
      <c r="B57" s="30"/>
      <c r="C57" s="25" t="s">
        <v>107</v>
      </c>
      <c r="D57" s="31"/>
      <c r="E57" s="31"/>
      <c r="F57" s="31"/>
      <c r="G57" s="31"/>
      <c r="H57" s="31"/>
      <c r="I57" s="111"/>
      <c r="J57" s="31"/>
      <c r="K57" s="31"/>
      <c r="L57" s="34"/>
    </row>
    <row r="58" spans="2:12" s="1" customFormat="1" ht="16.5" customHeight="1">
      <c r="B58" s="30"/>
      <c r="C58" s="31"/>
      <c r="D58" s="31"/>
      <c r="E58" s="298" t="str">
        <f>E13</f>
        <v>2018/029-1-3-1-2 - 2-Sanitární doplňky 1.np</v>
      </c>
      <c r="F58" s="322"/>
      <c r="G58" s="322"/>
      <c r="H58" s="322"/>
      <c r="I58" s="111"/>
      <c r="J58" s="31"/>
      <c r="K58" s="31"/>
      <c r="L58" s="34"/>
    </row>
    <row r="59" spans="2:12" s="1" customFormat="1" ht="6.95" customHeight="1">
      <c r="B59" s="30"/>
      <c r="C59" s="31"/>
      <c r="D59" s="31"/>
      <c r="E59" s="31"/>
      <c r="F59" s="31"/>
      <c r="G59" s="31"/>
      <c r="H59" s="31"/>
      <c r="I59" s="111"/>
      <c r="J59" s="31"/>
      <c r="K59" s="31"/>
      <c r="L59" s="34"/>
    </row>
    <row r="60" spans="2:12" s="1" customFormat="1" ht="12" customHeight="1">
      <c r="B60" s="30"/>
      <c r="C60" s="25" t="s">
        <v>22</v>
      </c>
      <c r="D60" s="31"/>
      <c r="E60" s="31"/>
      <c r="F60" s="23" t="str">
        <f>F16</f>
        <v xml:space="preserve"> </v>
      </c>
      <c r="G60" s="31"/>
      <c r="H60" s="31"/>
      <c r="I60" s="112" t="s">
        <v>24</v>
      </c>
      <c r="J60" s="54" t="str">
        <f>IF(J16="","",J16)</f>
        <v>21. 6. 2019</v>
      </c>
      <c r="K60" s="31"/>
      <c r="L60" s="34"/>
    </row>
    <row r="61" spans="2:12" s="1" customFormat="1" ht="6.95" customHeight="1">
      <c r="B61" s="30"/>
      <c r="C61" s="31"/>
      <c r="D61" s="31"/>
      <c r="E61" s="31"/>
      <c r="F61" s="31"/>
      <c r="G61" s="31"/>
      <c r="H61" s="31"/>
      <c r="I61" s="111"/>
      <c r="J61" s="31"/>
      <c r="K61" s="31"/>
      <c r="L61" s="34"/>
    </row>
    <row r="62" spans="2:12" s="1" customFormat="1" ht="43.15" customHeight="1">
      <c r="B62" s="30"/>
      <c r="C62" s="25" t="s">
        <v>26</v>
      </c>
      <c r="D62" s="31"/>
      <c r="E62" s="31"/>
      <c r="F62" s="23" t="str">
        <f>E19</f>
        <v>UPOL</v>
      </c>
      <c r="G62" s="31"/>
      <c r="H62" s="31"/>
      <c r="I62" s="112" t="s">
        <v>32</v>
      </c>
      <c r="J62" s="28" t="str">
        <f>E25</f>
        <v>HEXAPLAN INTERNATIONAL spol. s r.o.</v>
      </c>
      <c r="K62" s="31"/>
      <c r="L62" s="34"/>
    </row>
    <row r="63" spans="2:12" s="1" customFormat="1" ht="15.2" customHeight="1">
      <c r="B63" s="30"/>
      <c r="C63" s="25" t="s">
        <v>30</v>
      </c>
      <c r="D63" s="31"/>
      <c r="E63" s="31"/>
      <c r="F63" s="23" t="str">
        <f>IF(E22="","",E22)</f>
        <v>Vyplň údaj</v>
      </c>
      <c r="G63" s="31"/>
      <c r="H63" s="31"/>
      <c r="I63" s="112" t="s">
        <v>35</v>
      </c>
      <c r="J63" s="28" t="str">
        <f>E28</f>
        <v>Ing.arch.J.Pálka</v>
      </c>
      <c r="K63" s="31"/>
      <c r="L63" s="34"/>
    </row>
    <row r="64" spans="2:12" s="1" customFormat="1" ht="10.35" customHeight="1">
      <c r="B64" s="30"/>
      <c r="C64" s="31"/>
      <c r="D64" s="31"/>
      <c r="E64" s="31"/>
      <c r="F64" s="31"/>
      <c r="G64" s="31"/>
      <c r="H64" s="31"/>
      <c r="I64" s="111"/>
      <c r="J64" s="31"/>
      <c r="K64" s="31"/>
      <c r="L64" s="34"/>
    </row>
    <row r="65" spans="2:12" s="1" customFormat="1" ht="29.25" customHeight="1">
      <c r="B65" s="30"/>
      <c r="C65" s="137" t="s">
        <v>111</v>
      </c>
      <c r="D65" s="138"/>
      <c r="E65" s="138"/>
      <c r="F65" s="138"/>
      <c r="G65" s="138"/>
      <c r="H65" s="138"/>
      <c r="I65" s="139"/>
      <c r="J65" s="140" t="s">
        <v>112</v>
      </c>
      <c r="K65" s="138"/>
      <c r="L65" s="34"/>
    </row>
    <row r="66" spans="2:12" s="1" customFormat="1" ht="10.35" customHeight="1">
      <c r="B66" s="30"/>
      <c r="C66" s="31"/>
      <c r="D66" s="31"/>
      <c r="E66" s="31"/>
      <c r="F66" s="31"/>
      <c r="G66" s="31"/>
      <c r="H66" s="31"/>
      <c r="I66" s="111"/>
      <c r="J66" s="31"/>
      <c r="K66" s="31"/>
      <c r="L66" s="34"/>
    </row>
    <row r="67" spans="2:47" s="1" customFormat="1" ht="22.9" customHeight="1">
      <c r="B67" s="30"/>
      <c r="C67" s="141" t="s">
        <v>71</v>
      </c>
      <c r="D67" s="31"/>
      <c r="E67" s="31"/>
      <c r="F67" s="31"/>
      <c r="G67" s="31"/>
      <c r="H67" s="31"/>
      <c r="I67" s="111"/>
      <c r="J67" s="72">
        <f>J92</f>
        <v>0</v>
      </c>
      <c r="K67" s="31"/>
      <c r="L67" s="34"/>
      <c r="AU67" s="13" t="s">
        <v>113</v>
      </c>
    </row>
    <row r="68" spans="2:12" s="8" customFormat="1" ht="24.95" customHeight="1">
      <c r="B68" s="142"/>
      <c r="C68" s="143"/>
      <c r="D68" s="144" t="s">
        <v>334</v>
      </c>
      <c r="E68" s="145"/>
      <c r="F68" s="145"/>
      <c r="G68" s="145"/>
      <c r="H68" s="145"/>
      <c r="I68" s="146"/>
      <c r="J68" s="147">
        <f>J93</f>
        <v>0</v>
      </c>
      <c r="K68" s="143"/>
      <c r="L68" s="148"/>
    </row>
    <row r="69" spans="2:12" s="1" customFormat="1" ht="21.75" customHeight="1">
      <c r="B69" s="30"/>
      <c r="C69" s="31"/>
      <c r="D69" s="31"/>
      <c r="E69" s="31"/>
      <c r="F69" s="31"/>
      <c r="G69" s="31"/>
      <c r="H69" s="31"/>
      <c r="I69" s="111"/>
      <c r="J69" s="31"/>
      <c r="K69" s="31"/>
      <c r="L69" s="34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133"/>
      <c r="J70" s="43"/>
      <c r="K70" s="43"/>
      <c r="L70" s="34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136"/>
      <c r="J74" s="45"/>
      <c r="K74" s="45"/>
      <c r="L74" s="34"/>
    </row>
    <row r="75" spans="2:12" s="1" customFormat="1" ht="24.95" customHeight="1">
      <c r="B75" s="30"/>
      <c r="C75" s="19" t="s">
        <v>116</v>
      </c>
      <c r="D75" s="31"/>
      <c r="E75" s="31"/>
      <c r="F75" s="31"/>
      <c r="G75" s="31"/>
      <c r="H75" s="31"/>
      <c r="I75" s="111"/>
      <c r="J75" s="31"/>
      <c r="K75" s="31"/>
      <c r="L75" s="34"/>
    </row>
    <row r="76" spans="2:12" s="1" customFormat="1" ht="6.95" customHeight="1">
      <c r="B76" s="30"/>
      <c r="C76" s="31"/>
      <c r="D76" s="31"/>
      <c r="E76" s="31"/>
      <c r="F76" s="31"/>
      <c r="G76" s="31"/>
      <c r="H76" s="31"/>
      <c r="I76" s="111"/>
      <c r="J76" s="31"/>
      <c r="K76" s="31"/>
      <c r="L76" s="34"/>
    </row>
    <row r="77" spans="2:12" s="1" customFormat="1" ht="12" customHeight="1">
      <c r="B77" s="30"/>
      <c r="C77" s="25" t="s">
        <v>16</v>
      </c>
      <c r="D77" s="31"/>
      <c r="E77" s="31"/>
      <c r="F77" s="31"/>
      <c r="G77" s="31"/>
      <c r="H77" s="31"/>
      <c r="I77" s="111"/>
      <c r="J77" s="31"/>
      <c r="K77" s="31"/>
      <c r="L77" s="34"/>
    </row>
    <row r="78" spans="2:12" s="1" customFormat="1" ht="16.5" customHeight="1">
      <c r="B78" s="30"/>
      <c r="C78" s="31"/>
      <c r="D78" s="31"/>
      <c r="E78" s="319" t="str">
        <f>E7</f>
        <v>Výukový objekt FTK v Olomouci,Tř.Míru 117</v>
      </c>
      <c r="F78" s="320"/>
      <c r="G78" s="320"/>
      <c r="H78" s="320"/>
      <c r="I78" s="111"/>
      <c r="J78" s="31"/>
      <c r="K78" s="31"/>
      <c r="L78" s="34"/>
    </row>
    <row r="79" spans="2:12" ht="12" customHeight="1">
      <c r="B79" s="17"/>
      <c r="C79" s="25" t="s">
        <v>103</v>
      </c>
      <c r="D79" s="18"/>
      <c r="E79" s="18"/>
      <c r="F79" s="18"/>
      <c r="G79" s="18"/>
      <c r="H79" s="18"/>
      <c r="J79" s="18"/>
      <c r="K79" s="18"/>
      <c r="L79" s="16"/>
    </row>
    <row r="80" spans="2:12" ht="16.5" customHeight="1">
      <c r="B80" s="17"/>
      <c r="C80" s="18"/>
      <c r="D80" s="18"/>
      <c r="E80" s="319" t="s">
        <v>104</v>
      </c>
      <c r="F80" s="308"/>
      <c r="G80" s="308"/>
      <c r="H80" s="308"/>
      <c r="J80" s="18"/>
      <c r="K80" s="18"/>
      <c r="L80" s="16"/>
    </row>
    <row r="81" spans="2:12" ht="12" customHeight="1">
      <c r="B81" s="17"/>
      <c r="C81" s="25" t="s">
        <v>105</v>
      </c>
      <c r="D81" s="18"/>
      <c r="E81" s="18"/>
      <c r="F81" s="18"/>
      <c r="G81" s="18"/>
      <c r="H81" s="18"/>
      <c r="J81" s="18"/>
      <c r="K81" s="18"/>
      <c r="L81" s="16"/>
    </row>
    <row r="82" spans="2:12" s="1" customFormat="1" ht="16.5" customHeight="1">
      <c r="B82" s="30"/>
      <c r="C82" s="31"/>
      <c r="D82" s="31"/>
      <c r="E82" s="321" t="s">
        <v>106</v>
      </c>
      <c r="F82" s="322"/>
      <c r="G82" s="322"/>
      <c r="H82" s="322"/>
      <c r="I82" s="111"/>
      <c r="J82" s="31"/>
      <c r="K82" s="31"/>
      <c r="L82" s="34"/>
    </row>
    <row r="83" spans="2:12" s="1" customFormat="1" ht="12" customHeight="1">
      <c r="B83" s="30"/>
      <c r="C83" s="25" t="s">
        <v>107</v>
      </c>
      <c r="D83" s="31"/>
      <c r="E83" s="31"/>
      <c r="F83" s="31"/>
      <c r="G83" s="31"/>
      <c r="H83" s="31"/>
      <c r="I83" s="111"/>
      <c r="J83" s="31"/>
      <c r="K83" s="31"/>
      <c r="L83" s="34"/>
    </row>
    <row r="84" spans="2:12" s="1" customFormat="1" ht="16.5" customHeight="1">
      <c r="B84" s="30"/>
      <c r="C84" s="31"/>
      <c r="D84" s="31"/>
      <c r="E84" s="298" t="str">
        <f>E13</f>
        <v>2018/029-1-3-1-2 - 2-Sanitární doplňky 1.np</v>
      </c>
      <c r="F84" s="322"/>
      <c r="G84" s="322"/>
      <c r="H84" s="322"/>
      <c r="I84" s="111"/>
      <c r="J84" s="31"/>
      <c r="K84" s="31"/>
      <c r="L84" s="34"/>
    </row>
    <row r="85" spans="2:12" s="1" customFormat="1" ht="6.95" customHeight="1">
      <c r="B85" s="30"/>
      <c r="C85" s="31"/>
      <c r="D85" s="31"/>
      <c r="E85" s="31"/>
      <c r="F85" s="31"/>
      <c r="G85" s="31"/>
      <c r="H85" s="31"/>
      <c r="I85" s="111"/>
      <c r="J85" s="31"/>
      <c r="K85" s="31"/>
      <c r="L85" s="34"/>
    </row>
    <row r="86" spans="2:12" s="1" customFormat="1" ht="12" customHeight="1">
      <c r="B86" s="30"/>
      <c r="C86" s="25" t="s">
        <v>22</v>
      </c>
      <c r="D86" s="31"/>
      <c r="E86" s="31"/>
      <c r="F86" s="23" t="str">
        <f>F16</f>
        <v xml:space="preserve"> </v>
      </c>
      <c r="G86" s="31"/>
      <c r="H86" s="31"/>
      <c r="I86" s="112" t="s">
        <v>24</v>
      </c>
      <c r="J86" s="54" t="str">
        <f>IF(J16="","",J16)</f>
        <v>21. 6. 2019</v>
      </c>
      <c r="K86" s="31"/>
      <c r="L86" s="34"/>
    </row>
    <row r="87" spans="2:12" s="1" customFormat="1" ht="6.95" customHeight="1">
      <c r="B87" s="30"/>
      <c r="C87" s="31"/>
      <c r="D87" s="31"/>
      <c r="E87" s="31"/>
      <c r="F87" s="31"/>
      <c r="G87" s="31"/>
      <c r="H87" s="31"/>
      <c r="I87" s="111"/>
      <c r="J87" s="31"/>
      <c r="K87" s="31"/>
      <c r="L87" s="34"/>
    </row>
    <row r="88" spans="2:12" s="1" customFormat="1" ht="43.15" customHeight="1">
      <c r="B88" s="30"/>
      <c r="C88" s="25" t="s">
        <v>26</v>
      </c>
      <c r="D88" s="31"/>
      <c r="E88" s="31"/>
      <c r="F88" s="23" t="str">
        <f>E19</f>
        <v>UPOL</v>
      </c>
      <c r="G88" s="31"/>
      <c r="H88" s="31"/>
      <c r="I88" s="112" t="s">
        <v>32</v>
      </c>
      <c r="J88" s="28" t="str">
        <f>E25</f>
        <v>HEXAPLAN INTERNATIONAL spol. s r.o.</v>
      </c>
      <c r="K88" s="31"/>
      <c r="L88" s="34"/>
    </row>
    <row r="89" spans="2:12" s="1" customFormat="1" ht="15.2" customHeight="1">
      <c r="B89" s="30"/>
      <c r="C89" s="25" t="s">
        <v>30</v>
      </c>
      <c r="D89" s="31"/>
      <c r="E89" s="31"/>
      <c r="F89" s="23" t="str">
        <f>IF(E22="","",E22)</f>
        <v>Vyplň údaj</v>
      </c>
      <c r="G89" s="31"/>
      <c r="H89" s="31"/>
      <c r="I89" s="112" t="s">
        <v>35</v>
      </c>
      <c r="J89" s="28" t="str">
        <f>E28</f>
        <v>Ing.arch.J.Pálka</v>
      </c>
      <c r="K89" s="31"/>
      <c r="L89" s="34"/>
    </row>
    <row r="90" spans="2:12" s="1" customFormat="1" ht="10.35" customHeight="1">
      <c r="B90" s="30"/>
      <c r="C90" s="31"/>
      <c r="D90" s="31"/>
      <c r="E90" s="31"/>
      <c r="F90" s="31"/>
      <c r="G90" s="31"/>
      <c r="H90" s="31"/>
      <c r="I90" s="111"/>
      <c r="J90" s="31"/>
      <c r="K90" s="31"/>
      <c r="L90" s="34"/>
    </row>
    <row r="91" spans="2:20" s="9" customFormat="1" ht="29.25" customHeight="1">
      <c r="B91" s="149"/>
      <c r="C91" s="150" t="s">
        <v>117</v>
      </c>
      <c r="D91" s="151" t="s">
        <v>58</v>
      </c>
      <c r="E91" s="151" t="s">
        <v>54</v>
      </c>
      <c r="F91" s="151" t="s">
        <v>55</v>
      </c>
      <c r="G91" s="151" t="s">
        <v>118</v>
      </c>
      <c r="H91" s="151" t="s">
        <v>119</v>
      </c>
      <c r="I91" s="152" t="s">
        <v>120</v>
      </c>
      <c r="J91" s="151" t="s">
        <v>112</v>
      </c>
      <c r="K91" s="153" t="s">
        <v>121</v>
      </c>
      <c r="L91" s="154"/>
      <c r="M91" s="63" t="s">
        <v>21</v>
      </c>
      <c r="N91" s="64" t="s">
        <v>43</v>
      </c>
      <c r="O91" s="64" t="s">
        <v>122</v>
      </c>
      <c r="P91" s="64" t="s">
        <v>123</v>
      </c>
      <c r="Q91" s="64" t="s">
        <v>124</v>
      </c>
      <c r="R91" s="64" t="s">
        <v>125</v>
      </c>
      <c r="S91" s="64" t="s">
        <v>126</v>
      </c>
      <c r="T91" s="65" t="s">
        <v>127</v>
      </c>
    </row>
    <row r="92" spans="2:63" s="1" customFormat="1" ht="22.9" customHeight="1">
      <c r="B92" s="30"/>
      <c r="C92" s="70" t="s">
        <v>128</v>
      </c>
      <c r="D92" s="31"/>
      <c r="E92" s="31"/>
      <c r="F92" s="31"/>
      <c r="G92" s="31"/>
      <c r="H92" s="31"/>
      <c r="I92" s="111"/>
      <c r="J92" s="155">
        <f>BK92</f>
        <v>0</v>
      </c>
      <c r="K92" s="31"/>
      <c r="L92" s="34"/>
      <c r="M92" s="66"/>
      <c r="N92" s="67"/>
      <c r="O92" s="67"/>
      <c r="P92" s="156">
        <f>P93</f>
        <v>0</v>
      </c>
      <c r="Q92" s="67"/>
      <c r="R92" s="156">
        <f>R93</f>
        <v>0</v>
      </c>
      <c r="S92" s="67"/>
      <c r="T92" s="157">
        <f>T93</f>
        <v>0</v>
      </c>
      <c r="AT92" s="13" t="s">
        <v>72</v>
      </c>
      <c r="AU92" s="13" t="s">
        <v>113</v>
      </c>
      <c r="BK92" s="158">
        <f>BK93</f>
        <v>0</v>
      </c>
    </row>
    <row r="93" spans="2:63" s="10" customFormat="1" ht="25.9" customHeight="1">
      <c r="B93" s="159"/>
      <c r="C93" s="160"/>
      <c r="D93" s="161" t="s">
        <v>72</v>
      </c>
      <c r="E93" s="162" t="s">
        <v>129</v>
      </c>
      <c r="F93" s="162" t="s">
        <v>335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SUM(P94:P115)</f>
        <v>0</v>
      </c>
      <c r="Q93" s="167"/>
      <c r="R93" s="168">
        <f>SUM(R94:R115)</f>
        <v>0</v>
      </c>
      <c r="S93" s="167"/>
      <c r="T93" s="169">
        <f>SUM(T94:T115)</f>
        <v>0</v>
      </c>
      <c r="AR93" s="170" t="s">
        <v>94</v>
      </c>
      <c r="AT93" s="171" t="s">
        <v>72</v>
      </c>
      <c r="AU93" s="171" t="s">
        <v>73</v>
      </c>
      <c r="AY93" s="170" t="s">
        <v>131</v>
      </c>
      <c r="BK93" s="172">
        <f>SUM(BK94:BK115)</f>
        <v>0</v>
      </c>
    </row>
    <row r="94" spans="2:65" s="1" customFormat="1" ht="16.5" customHeight="1">
      <c r="B94" s="30"/>
      <c r="C94" s="173" t="s">
        <v>80</v>
      </c>
      <c r="D94" s="173" t="s">
        <v>132</v>
      </c>
      <c r="E94" s="174" t="s">
        <v>336</v>
      </c>
      <c r="F94" s="175" t="s">
        <v>337</v>
      </c>
      <c r="G94" s="176" t="s">
        <v>135</v>
      </c>
      <c r="H94" s="177">
        <v>1</v>
      </c>
      <c r="I94" s="178"/>
      <c r="J94" s="179">
        <f>ROUND(I94*H94,2)</f>
        <v>0</v>
      </c>
      <c r="K94" s="175" t="s">
        <v>21</v>
      </c>
      <c r="L94" s="34"/>
      <c r="M94" s="180" t="s">
        <v>21</v>
      </c>
      <c r="N94" s="181" t="s">
        <v>44</v>
      </c>
      <c r="O94" s="59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84" t="s">
        <v>136</v>
      </c>
      <c r="AT94" s="184" t="s">
        <v>132</v>
      </c>
      <c r="AU94" s="184" t="s">
        <v>80</v>
      </c>
      <c r="AY94" s="13" t="s">
        <v>131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3" t="s">
        <v>80</v>
      </c>
      <c r="BK94" s="185">
        <f>ROUND(I94*H94,2)</f>
        <v>0</v>
      </c>
      <c r="BL94" s="13" t="s">
        <v>136</v>
      </c>
      <c r="BM94" s="184" t="s">
        <v>82</v>
      </c>
    </row>
    <row r="95" spans="2:47" s="1" customFormat="1" ht="19.5">
      <c r="B95" s="30"/>
      <c r="C95" s="31"/>
      <c r="D95" s="191" t="s">
        <v>338</v>
      </c>
      <c r="E95" s="31"/>
      <c r="F95" s="192" t="s">
        <v>339</v>
      </c>
      <c r="G95" s="31"/>
      <c r="H95" s="31"/>
      <c r="I95" s="111"/>
      <c r="J95" s="31"/>
      <c r="K95" s="31"/>
      <c r="L95" s="34"/>
      <c r="M95" s="193"/>
      <c r="N95" s="59"/>
      <c r="O95" s="59"/>
      <c r="P95" s="59"/>
      <c r="Q95" s="59"/>
      <c r="R95" s="59"/>
      <c r="S95" s="59"/>
      <c r="T95" s="60"/>
      <c r="AT95" s="13" t="s">
        <v>338</v>
      </c>
      <c r="AU95" s="13" t="s">
        <v>80</v>
      </c>
    </row>
    <row r="96" spans="2:65" s="1" customFormat="1" ht="16.5" customHeight="1">
      <c r="B96" s="30"/>
      <c r="C96" s="173" t="s">
        <v>82</v>
      </c>
      <c r="D96" s="173" t="s">
        <v>132</v>
      </c>
      <c r="E96" s="174" t="s">
        <v>340</v>
      </c>
      <c r="F96" s="175" t="s">
        <v>341</v>
      </c>
      <c r="G96" s="176" t="s">
        <v>135</v>
      </c>
      <c r="H96" s="177">
        <v>1</v>
      </c>
      <c r="I96" s="178"/>
      <c r="J96" s="179">
        <f>ROUND(I96*H96,2)</f>
        <v>0</v>
      </c>
      <c r="K96" s="175" t="s">
        <v>21</v>
      </c>
      <c r="L96" s="34"/>
      <c r="M96" s="180" t="s">
        <v>21</v>
      </c>
      <c r="N96" s="181" t="s">
        <v>44</v>
      </c>
      <c r="O96" s="59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184" t="s">
        <v>136</v>
      </c>
      <c r="AT96" s="184" t="s">
        <v>132</v>
      </c>
      <c r="AU96" s="184" t="s">
        <v>80</v>
      </c>
      <c r="AY96" s="13" t="s">
        <v>131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3" t="s">
        <v>80</v>
      </c>
      <c r="BK96" s="185">
        <f>ROUND(I96*H96,2)</f>
        <v>0</v>
      </c>
      <c r="BL96" s="13" t="s">
        <v>136</v>
      </c>
      <c r="BM96" s="184" t="s">
        <v>94</v>
      </c>
    </row>
    <row r="97" spans="2:47" s="1" customFormat="1" ht="19.5">
      <c r="B97" s="30"/>
      <c r="C97" s="31"/>
      <c r="D97" s="191" t="s">
        <v>338</v>
      </c>
      <c r="E97" s="31"/>
      <c r="F97" s="192" t="s">
        <v>339</v>
      </c>
      <c r="G97" s="31"/>
      <c r="H97" s="31"/>
      <c r="I97" s="111"/>
      <c r="J97" s="31"/>
      <c r="K97" s="31"/>
      <c r="L97" s="34"/>
      <c r="M97" s="193"/>
      <c r="N97" s="59"/>
      <c r="O97" s="59"/>
      <c r="P97" s="59"/>
      <c r="Q97" s="59"/>
      <c r="R97" s="59"/>
      <c r="S97" s="59"/>
      <c r="T97" s="60"/>
      <c r="AT97" s="13" t="s">
        <v>338</v>
      </c>
      <c r="AU97" s="13" t="s">
        <v>80</v>
      </c>
    </row>
    <row r="98" spans="2:65" s="1" customFormat="1" ht="16.5" customHeight="1">
      <c r="B98" s="30"/>
      <c r="C98" s="173" t="s">
        <v>89</v>
      </c>
      <c r="D98" s="173" t="s">
        <v>132</v>
      </c>
      <c r="E98" s="174" t="s">
        <v>342</v>
      </c>
      <c r="F98" s="175" t="s">
        <v>343</v>
      </c>
      <c r="G98" s="176" t="s">
        <v>135</v>
      </c>
      <c r="H98" s="177">
        <v>1</v>
      </c>
      <c r="I98" s="178"/>
      <c r="J98" s="179">
        <f>ROUND(I98*H98,2)</f>
        <v>0</v>
      </c>
      <c r="K98" s="175" t="s">
        <v>21</v>
      </c>
      <c r="L98" s="34"/>
      <c r="M98" s="180" t="s">
        <v>21</v>
      </c>
      <c r="N98" s="181" t="s">
        <v>44</v>
      </c>
      <c r="O98" s="59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84" t="s">
        <v>136</v>
      </c>
      <c r="AT98" s="184" t="s">
        <v>132</v>
      </c>
      <c r="AU98" s="184" t="s">
        <v>80</v>
      </c>
      <c r="AY98" s="13" t="s">
        <v>131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3" t="s">
        <v>80</v>
      </c>
      <c r="BK98" s="185">
        <f>ROUND(I98*H98,2)</f>
        <v>0</v>
      </c>
      <c r="BL98" s="13" t="s">
        <v>136</v>
      </c>
      <c r="BM98" s="184" t="s">
        <v>141</v>
      </c>
    </row>
    <row r="99" spans="2:47" s="1" customFormat="1" ht="19.5">
      <c r="B99" s="30"/>
      <c r="C99" s="31"/>
      <c r="D99" s="191" t="s">
        <v>338</v>
      </c>
      <c r="E99" s="31"/>
      <c r="F99" s="192" t="s">
        <v>339</v>
      </c>
      <c r="G99" s="31"/>
      <c r="H99" s="31"/>
      <c r="I99" s="111"/>
      <c r="J99" s="31"/>
      <c r="K99" s="31"/>
      <c r="L99" s="34"/>
      <c r="M99" s="193"/>
      <c r="N99" s="59"/>
      <c r="O99" s="59"/>
      <c r="P99" s="59"/>
      <c r="Q99" s="59"/>
      <c r="R99" s="59"/>
      <c r="S99" s="59"/>
      <c r="T99" s="60"/>
      <c r="AT99" s="13" t="s">
        <v>338</v>
      </c>
      <c r="AU99" s="13" t="s">
        <v>80</v>
      </c>
    </row>
    <row r="100" spans="2:65" s="1" customFormat="1" ht="16.5" customHeight="1">
      <c r="B100" s="30"/>
      <c r="C100" s="173" t="s">
        <v>94</v>
      </c>
      <c r="D100" s="173" t="s">
        <v>132</v>
      </c>
      <c r="E100" s="174" t="s">
        <v>344</v>
      </c>
      <c r="F100" s="175" t="s">
        <v>345</v>
      </c>
      <c r="G100" s="176" t="s">
        <v>135</v>
      </c>
      <c r="H100" s="177">
        <v>1</v>
      </c>
      <c r="I100" s="178"/>
      <c r="J100" s="179">
        <f>ROUND(I100*H100,2)</f>
        <v>0</v>
      </c>
      <c r="K100" s="175" t="s">
        <v>21</v>
      </c>
      <c r="L100" s="34"/>
      <c r="M100" s="180" t="s">
        <v>21</v>
      </c>
      <c r="N100" s="181" t="s">
        <v>44</v>
      </c>
      <c r="O100" s="59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184" t="s">
        <v>136</v>
      </c>
      <c r="AT100" s="184" t="s">
        <v>132</v>
      </c>
      <c r="AU100" s="184" t="s">
        <v>80</v>
      </c>
      <c r="AY100" s="13" t="s">
        <v>131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3" t="s">
        <v>80</v>
      </c>
      <c r="BK100" s="185">
        <f>ROUND(I100*H100,2)</f>
        <v>0</v>
      </c>
      <c r="BL100" s="13" t="s">
        <v>136</v>
      </c>
      <c r="BM100" s="184" t="s">
        <v>144</v>
      </c>
    </row>
    <row r="101" spans="2:47" s="1" customFormat="1" ht="19.5">
      <c r="B101" s="30"/>
      <c r="C101" s="31"/>
      <c r="D101" s="191" t="s">
        <v>338</v>
      </c>
      <c r="E101" s="31"/>
      <c r="F101" s="192" t="s">
        <v>339</v>
      </c>
      <c r="G101" s="31"/>
      <c r="H101" s="31"/>
      <c r="I101" s="111"/>
      <c r="J101" s="31"/>
      <c r="K101" s="31"/>
      <c r="L101" s="34"/>
      <c r="M101" s="193"/>
      <c r="N101" s="59"/>
      <c r="O101" s="59"/>
      <c r="P101" s="59"/>
      <c r="Q101" s="59"/>
      <c r="R101" s="59"/>
      <c r="S101" s="59"/>
      <c r="T101" s="60"/>
      <c r="AT101" s="13" t="s">
        <v>338</v>
      </c>
      <c r="AU101" s="13" t="s">
        <v>80</v>
      </c>
    </row>
    <row r="102" spans="2:65" s="1" customFormat="1" ht="16.5" customHeight="1">
      <c r="B102" s="30"/>
      <c r="C102" s="173" t="s">
        <v>145</v>
      </c>
      <c r="D102" s="173" t="s">
        <v>132</v>
      </c>
      <c r="E102" s="174" t="s">
        <v>346</v>
      </c>
      <c r="F102" s="175" t="s">
        <v>347</v>
      </c>
      <c r="G102" s="176" t="s">
        <v>135</v>
      </c>
      <c r="H102" s="177">
        <v>1</v>
      </c>
      <c r="I102" s="178"/>
      <c r="J102" s="179">
        <f>ROUND(I102*H102,2)</f>
        <v>0</v>
      </c>
      <c r="K102" s="175" t="s">
        <v>21</v>
      </c>
      <c r="L102" s="34"/>
      <c r="M102" s="180" t="s">
        <v>21</v>
      </c>
      <c r="N102" s="181" t="s">
        <v>44</v>
      </c>
      <c r="O102" s="59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84" t="s">
        <v>136</v>
      </c>
      <c r="AT102" s="184" t="s">
        <v>132</v>
      </c>
      <c r="AU102" s="184" t="s">
        <v>80</v>
      </c>
      <c r="AY102" s="13" t="s">
        <v>131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3" t="s">
        <v>80</v>
      </c>
      <c r="BK102" s="185">
        <f>ROUND(I102*H102,2)</f>
        <v>0</v>
      </c>
      <c r="BL102" s="13" t="s">
        <v>136</v>
      </c>
      <c r="BM102" s="184" t="s">
        <v>147</v>
      </c>
    </row>
    <row r="103" spans="2:47" s="1" customFormat="1" ht="19.5">
      <c r="B103" s="30"/>
      <c r="C103" s="31"/>
      <c r="D103" s="191" t="s">
        <v>338</v>
      </c>
      <c r="E103" s="31"/>
      <c r="F103" s="192" t="s">
        <v>339</v>
      </c>
      <c r="G103" s="31"/>
      <c r="H103" s="31"/>
      <c r="I103" s="111"/>
      <c r="J103" s="31"/>
      <c r="K103" s="31"/>
      <c r="L103" s="34"/>
      <c r="M103" s="193"/>
      <c r="N103" s="59"/>
      <c r="O103" s="59"/>
      <c r="P103" s="59"/>
      <c r="Q103" s="59"/>
      <c r="R103" s="59"/>
      <c r="S103" s="59"/>
      <c r="T103" s="60"/>
      <c r="AT103" s="13" t="s">
        <v>338</v>
      </c>
      <c r="AU103" s="13" t="s">
        <v>80</v>
      </c>
    </row>
    <row r="104" spans="2:65" s="1" customFormat="1" ht="16.5" customHeight="1">
      <c r="B104" s="30"/>
      <c r="C104" s="173" t="s">
        <v>141</v>
      </c>
      <c r="D104" s="173" t="s">
        <v>132</v>
      </c>
      <c r="E104" s="174" t="s">
        <v>348</v>
      </c>
      <c r="F104" s="175" t="s">
        <v>349</v>
      </c>
      <c r="G104" s="176" t="s">
        <v>135</v>
      </c>
      <c r="H104" s="177">
        <v>1</v>
      </c>
      <c r="I104" s="178"/>
      <c r="J104" s="179">
        <f>ROUND(I104*H104,2)</f>
        <v>0</v>
      </c>
      <c r="K104" s="175" t="s">
        <v>21</v>
      </c>
      <c r="L104" s="34"/>
      <c r="M104" s="180" t="s">
        <v>21</v>
      </c>
      <c r="N104" s="181" t="s">
        <v>44</v>
      </c>
      <c r="O104" s="59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184" t="s">
        <v>136</v>
      </c>
      <c r="AT104" s="184" t="s">
        <v>132</v>
      </c>
      <c r="AU104" s="184" t="s">
        <v>80</v>
      </c>
      <c r="AY104" s="13" t="s">
        <v>131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3" t="s">
        <v>80</v>
      </c>
      <c r="BK104" s="185">
        <f>ROUND(I104*H104,2)</f>
        <v>0</v>
      </c>
      <c r="BL104" s="13" t="s">
        <v>136</v>
      </c>
      <c r="BM104" s="184" t="s">
        <v>150</v>
      </c>
    </row>
    <row r="105" spans="2:47" s="1" customFormat="1" ht="19.5">
      <c r="B105" s="30"/>
      <c r="C105" s="31"/>
      <c r="D105" s="191" t="s">
        <v>338</v>
      </c>
      <c r="E105" s="31"/>
      <c r="F105" s="192" t="s">
        <v>339</v>
      </c>
      <c r="G105" s="31"/>
      <c r="H105" s="31"/>
      <c r="I105" s="111"/>
      <c r="J105" s="31"/>
      <c r="K105" s="31"/>
      <c r="L105" s="34"/>
      <c r="M105" s="193"/>
      <c r="N105" s="59"/>
      <c r="O105" s="59"/>
      <c r="P105" s="59"/>
      <c r="Q105" s="59"/>
      <c r="R105" s="59"/>
      <c r="S105" s="59"/>
      <c r="T105" s="60"/>
      <c r="AT105" s="13" t="s">
        <v>338</v>
      </c>
      <c r="AU105" s="13" t="s">
        <v>80</v>
      </c>
    </row>
    <row r="106" spans="2:65" s="1" customFormat="1" ht="16.5" customHeight="1">
      <c r="B106" s="30"/>
      <c r="C106" s="173" t="s">
        <v>151</v>
      </c>
      <c r="D106" s="173" t="s">
        <v>132</v>
      </c>
      <c r="E106" s="174" t="s">
        <v>350</v>
      </c>
      <c r="F106" s="175" t="s">
        <v>351</v>
      </c>
      <c r="G106" s="176" t="s">
        <v>135</v>
      </c>
      <c r="H106" s="177">
        <v>1</v>
      </c>
      <c r="I106" s="178"/>
      <c r="J106" s="179">
        <f>ROUND(I106*H106,2)</f>
        <v>0</v>
      </c>
      <c r="K106" s="175" t="s">
        <v>21</v>
      </c>
      <c r="L106" s="34"/>
      <c r="M106" s="180" t="s">
        <v>21</v>
      </c>
      <c r="N106" s="181" t="s">
        <v>44</v>
      </c>
      <c r="O106" s="59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184" t="s">
        <v>136</v>
      </c>
      <c r="AT106" s="184" t="s">
        <v>132</v>
      </c>
      <c r="AU106" s="184" t="s">
        <v>80</v>
      </c>
      <c r="AY106" s="13" t="s">
        <v>131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3" t="s">
        <v>80</v>
      </c>
      <c r="BK106" s="185">
        <f>ROUND(I106*H106,2)</f>
        <v>0</v>
      </c>
      <c r="BL106" s="13" t="s">
        <v>136</v>
      </c>
      <c r="BM106" s="184" t="s">
        <v>153</v>
      </c>
    </row>
    <row r="107" spans="2:47" s="1" customFormat="1" ht="19.5">
      <c r="B107" s="30"/>
      <c r="C107" s="31"/>
      <c r="D107" s="191" t="s">
        <v>338</v>
      </c>
      <c r="E107" s="31"/>
      <c r="F107" s="192" t="s">
        <v>339</v>
      </c>
      <c r="G107" s="31"/>
      <c r="H107" s="31"/>
      <c r="I107" s="111"/>
      <c r="J107" s="31"/>
      <c r="K107" s="31"/>
      <c r="L107" s="34"/>
      <c r="M107" s="193"/>
      <c r="N107" s="59"/>
      <c r="O107" s="59"/>
      <c r="P107" s="59"/>
      <c r="Q107" s="59"/>
      <c r="R107" s="59"/>
      <c r="S107" s="59"/>
      <c r="T107" s="60"/>
      <c r="AT107" s="13" t="s">
        <v>338</v>
      </c>
      <c r="AU107" s="13" t="s">
        <v>80</v>
      </c>
    </row>
    <row r="108" spans="2:65" s="1" customFormat="1" ht="16.5" customHeight="1">
      <c r="B108" s="30"/>
      <c r="C108" s="173" t="s">
        <v>144</v>
      </c>
      <c r="D108" s="173" t="s">
        <v>132</v>
      </c>
      <c r="E108" s="174" t="s">
        <v>352</v>
      </c>
      <c r="F108" s="175" t="s">
        <v>353</v>
      </c>
      <c r="G108" s="176" t="s">
        <v>135</v>
      </c>
      <c r="H108" s="177">
        <v>1</v>
      </c>
      <c r="I108" s="178"/>
      <c r="J108" s="179">
        <f>ROUND(I108*H108,2)</f>
        <v>0</v>
      </c>
      <c r="K108" s="175" t="s">
        <v>21</v>
      </c>
      <c r="L108" s="34"/>
      <c r="M108" s="180" t="s">
        <v>21</v>
      </c>
      <c r="N108" s="181" t="s">
        <v>44</v>
      </c>
      <c r="O108" s="59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184" t="s">
        <v>136</v>
      </c>
      <c r="AT108" s="184" t="s">
        <v>132</v>
      </c>
      <c r="AU108" s="184" t="s">
        <v>80</v>
      </c>
      <c r="AY108" s="13" t="s">
        <v>131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3" t="s">
        <v>80</v>
      </c>
      <c r="BK108" s="185">
        <f>ROUND(I108*H108,2)</f>
        <v>0</v>
      </c>
      <c r="BL108" s="13" t="s">
        <v>136</v>
      </c>
      <c r="BM108" s="184" t="s">
        <v>156</v>
      </c>
    </row>
    <row r="109" spans="2:47" s="1" customFormat="1" ht="19.5">
      <c r="B109" s="30"/>
      <c r="C109" s="31"/>
      <c r="D109" s="191" t="s">
        <v>338</v>
      </c>
      <c r="E109" s="31"/>
      <c r="F109" s="192" t="s">
        <v>339</v>
      </c>
      <c r="G109" s="31"/>
      <c r="H109" s="31"/>
      <c r="I109" s="111"/>
      <c r="J109" s="31"/>
      <c r="K109" s="31"/>
      <c r="L109" s="34"/>
      <c r="M109" s="193"/>
      <c r="N109" s="59"/>
      <c r="O109" s="59"/>
      <c r="P109" s="59"/>
      <c r="Q109" s="59"/>
      <c r="R109" s="59"/>
      <c r="S109" s="59"/>
      <c r="T109" s="60"/>
      <c r="AT109" s="13" t="s">
        <v>338</v>
      </c>
      <c r="AU109" s="13" t="s">
        <v>80</v>
      </c>
    </row>
    <row r="110" spans="2:65" s="1" customFormat="1" ht="16.5" customHeight="1">
      <c r="B110" s="30"/>
      <c r="C110" s="173" t="s">
        <v>157</v>
      </c>
      <c r="D110" s="173" t="s">
        <v>132</v>
      </c>
      <c r="E110" s="174" t="s">
        <v>354</v>
      </c>
      <c r="F110" s="175" t="s">
        <v>355</v>
      </c>
      <c r="G110" s="176" t="s">
        <v>135</v>
      </c>
      <c r="H110" s="177">
        <v>1</v>
      </c>
      <c r="I110" s="178"/>
      <c r="J110" s="179">
        <f>ROUND(I110*H110,2)</f>
        <v>0</v>
      </c>
      <c r="K110" s="175" t="s">
        <v>21</v>
      </c>
      <c r="L110" s="34"/>
      <c r="M110" s="180" t="s">
        <v>21</v>
      </c>
      <c r="N110" s="181" t="s">
        <v>44</v>
      </c>
      <c r="O110" s="59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184" t="s">
        <v>136</v>
      </c>
      <c r="AT110" s="184" t="s">
        <v>132</v>
      </c>
      <c r="AU110" s="184" t="s">
        <v>80</v>
      </c>
      <c r="AY110" s="13" t="s">
        <v>131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3" t="s">
        <v>80</v>
      </c>
      <c r="BK110" s="185">
        <f>ROUND(I110*H110,2)</f>
        <v>0</v>
      </c>
      <c r="BL110" s="13" t="s">
        <v>136</v>
      </c>
      <c r="BM110" s="184" t="s">
        <v>160</v>
      </c>
    </row>
    <row r="111" spans="2:47" s="1" customFormat="1" ht="19.5">
      <c r="B111" s="30"/>
      <c r="C111" s="31"/>
      <c r="D111" s="191" t="s">
        <v>338</v>
      </c>
      <c r="E111" s="31"/>
      <c r="F111" s="192" t="s">
        <v>339</v>
      </c>
      <c r="G111" s="31"/>
      <c r="H111" s="31"/>
      <c r="I111" s="111"/>
      <c r="J111" s="31"/>
      <c r="K111" s="31"/>
      <c r="L111" s="34"/>
      <c r="M111" s="193"/>
      <c r="N111" s="59"/>
      <c r="O111" s="59"/>
      <c r="P111" s="59"/>
      <c r="Q111" s="59"/>
      <c r="R111" s="59"/>
      <c r="S111" s="59"/>
      <c r="T111" s="60"/>
      <c r="AT111" s="13" t="s">
        <v>338</v>
      </c>
      <c r="AU111" s="13" t="s">
        <v>80</v>
      </c>
    </row>
    <row r="112" spans="2:65" s="1" customFormat="1" ht="16.5" customHeight="1">
      <c r="B112" s="30"/>
      <c r="C112" s="173" t="s">
        <v>147</v>
      </c>
      <c r="D112" s="173" t="s">
        <v>132</v>
      </c>
      <c r="E112" s="174" t="s">
        <v>356</v>
      </c>
      <c r="F112" s="175" t="s">
        <v>357</v>
      </c>
      <c r="G112" s="176" t="s">
        <v>135</v>
      </c>
      <c r="H112" s="177">
        <v>1</v>
      </c>
      <c r="I112" s="178"/>
      <c r="J112" s="179">
        <f>ROUND(I112*H112,2)</f>
        <v>0</v>
      </c>
      <c r="K112" s="175" t="s">
        <v>21</v>
      </c>
      <c r="L112" s="34"/>
      <c r="M112" s="180" t="s">
        <v>21</v>
      </c>
      <c r="N112" s="181" t="s">
        <v>44</v>
      </c>
      <c r="O112" s="59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184" t="s">
        <v>136</v>
      </c>
      <c r="AT112" s="184" t="s">
        <v>132</v>
      </c>
      <c r="AU112" s="184" t="s">
        <v>80</v>
      </c>
      <c r="AY112" s="13" t="s">
        <v>131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3" t="s">
        <v>80</v>
      </c>
      <c r="BK112" s="185">
        <f>ROUND(I112*H112,2)</f>
        <v>0</v>
      </c>
      <c r="BL112" s="13" t="s">
        <v>136</v>
      </c>
      <c r="BM112" s="184" t="s">
        <v>163</v>
      </c>
    </row>
    <row r="113" spans="2:47" s="1" customFormat="1" ht="19.5">
      <c r="B113" s="30"/>
      <c r="C113" s="31"/>
      <c r="D113" s="191" t="s">
        <v>338</v>
      </c>
      <c r="E113" s="31"/>
      <c r="F113" s="192" t="s">
        <v>339</v>
      </c>
      <c r="G113" s="31"/>
      <c r="H113" s="31"/>
      <c r="I113" s="111"/>
      <c r="J113" s="31"/>
      <c r="K113" s="31"/>
      <c r="L113" s="34"/>
      <c r="M113" s="193"/>
      <c r="N113" s="59"/>
      <c r="O113" s="59"/>
      <c r="P113" s="59"/>
      <c r="Q113" s="59"/>
      <c r="R113" s="59"/>
      <c r="S113" s="59"/>
      <c r="T113" s="60"/>
      <c r="AT113" s="13" t="s">
        <v>338</v>
      </c>
      <c r="AU113" s="13" t="s">
        <v>80</v>
      </c>
    </row>
    <row r="114" spans="2:65" s="1" customFormat="1" ht="16.5" customHeight="1">
      <c r="B114" s="30"/>
      <c r="C114" s="173" t="s">
        <v>164</v>
      </c>
      <c r="D114" s="173" t="s">
        <v>132</v>
      </c>
      <c r="E114" s="174" t="s">
        <v>358</v>
      </c>
      <c r="F114" s="175" t="s">
        <v>359</v>
      </c>
      <c r="G114" s="176" t="s">
        <v>135</v>
      </c>
      <c r="H114" s="177">
        <v>1</v>
      </c>
      <c r="I114" s="178"/>
      <c r="J114" s="179">
        <f>ROUND(I114*H114,2)</f>
        <v>0</v>
      </c>
      <c r="K114" s="175" t="s">
        <v>21</v>
      </c>
      <c r="L114" s="34"/>
      <c r="M114" s="180" t="s">
        <v>21</v>
      </c>
      <c r="N114" s="181" t="s">
        <v>44</v>
      </c>
      <c r="O114" s="59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184" t="s">
        <v>136</v>
      </c>
      <c r="AT114" s="184" t="s">
        <v>132</v>
      </c>
      <c r="AU114" s="184" t="s">
        <v>80</v>
      </c>
      <c r="AY114" s="13" t="s">
        <v>131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3" t="s">
        <v>80</v>
      </c>
      <c r="BK114" s="185">
        <f>ROUND(I114*H114,2)</f>
        <v>0</v>
      </c>
      <c r="BL114" s="13" t="s">
        <v>136</v>
      </c>
      <c r="BM114" s="184" t="s">
        <v>167</v>
      </c>
    </row>
    <row r="115" spans="2:47" s="1" customFormat="1" ht="19.5">
      <c r="B115" s="30"/>
      <c r="C115" s="31"/>
      <c r="D115" s="191" t="s">
        <v>338</v>
      </c>
      <c r="E115" s="31"/>
      <c r="F115" s="192" t="s">
        <v>339</v>
      </c>
      <c r="G115" s="31"/>
      <c r="H115" s="31"/>
      <c r="I115" s="111"/>
      <c r="J115" s="31"/>
      <c r="K115" s="31"/>
      <c r="L115" s="34"/>
      <c r="M115" s="194"/>
      <c r="N115" s="188"/>
      <c r="O115" s="188"/>
      <c r="P115" s="188"/>
      <c r="Q115" s="188"/>
      <c r="R115" s="188"/>
      <c r="S115" s="188"/>
      <c r="T115" s="195"/>
      <c r="AT115" s="13" t="s">
        <v>338</v>
      </c>
      <c r="AU115" s="13" t="s">
        <v>80</v>
      </c>
    </row>
    <row r="116" spans="2:12" s="1" customFormat="1" ht="6.95" customHeight="1">
      <c r="B116" s="42"/>
      <c r="C116" s="43"/>
      <c r="D116" s="43"/>
      <c r="E116" s="43"/>
      <c r="F116" s="43"/>
      <c r="G116" s="43"/>
      <c r="H116" s="43"/>
      <c r="I116" s="133"/>
      <c r="J116" s="43"/>
      <c r="K116" s="43"/>
      <c r="L116" s="34"/>
    </row>
  </sheetData>
  <sheetProtection algorithmName="SHA-512" hashValue="iA04gtX2EZsuILhf9E3wmR0LhfJARsAUPPuUlqmf+cdh6xedKJ8JQkOihquM7z06sApRXNL0AbjGvfLJ0pIDog==" saltValue="Fnz2v/AiCVVLe91c+r+MKDHN3YSnueuj2hpob2ld6byuTqKdYM7O7I8grL4WgWs1kJ6fY1C0dg7EjYQ5S5zC4w==" spinCount="100000" sheet="1" objects="1" scenarios="1" formatColumns="0" formatRows="0" autoFilter="0"/>
  <autoFilter ref="C91:K115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3" t="s">
        <v>101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82</v>
      </c>
    </row>
    <row r="4" spans="2:46" ht="24.95" customHeight="1">
      <c r="B4" s="16"/>
      <c r="D4" s="107" t="s">
        <v>102</v>
      </c>
      <c r="L4" s="16"/>
      <c r="M4" s="108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09" t="s">
        <v>16</v>
      </c>
      <c r="L6" s="16"/>
    </row>
    <row r="7" spans="2:12" ht="16.5" customHeight="1">
      <c r="B7" s="16"/>
      <c r="E7" s="324" t="str">
        <f>'Rekapitulace stavby'!K6</f>
        <v>Výukový objekt FTK v Olomouci,Tř.Míru 117</v>
      </c>
      <c r="F7" s="325"/>
      <c r="G7" s="325"/>
      <c r="H7" s="325"/>
      <c r="L7" s="16"/>
    </row>
    <row r="8" spans="2:12" ht="12.75">
      <c r="B8" s="16"/>
      <c r="D8" s="109" t="s">
        <v>103</v>
      </c>
      <c r="L8" s="16"/>
    </row>
    <row r="9" spans="2:12" ht="16.5" customHeight="1">
      <c r="B9" s="16"/>
      <c r="E9" s="324" t="s">
        <v>104</v>
      </c>
      <c r="F9" s="306"/>
      <c r="G9" s="306"/>
      <c r="H9" s="306"/>
      <c r="L9" s="16"/>
    </row>
    <row r="10" spans="2:12" ht="12" customHeight="1">
      <c r="B10" s="16"/>
      <c r="D10" s="109" t="s">
        <v>105</v>
      </c>
      <c r="L10" s="16"/>
    </row>
    <row r="11" spans="2:12" s="1" customFormat="1" ht="16.5" customHeight="1">
      <c r="B11" s="34"/>
      <c r="E11" s="326" t="s">
        <v>106</v>
      </c>
      <c r="F11" s="327"/>
      <c r="G11" s="327"/>
      <c r="H11" s="327"/>
      <c r="I11" s="111"/>
      <c r="L11" s="34"/>
    </row>
    <row r="12" spans="2:12" s="1" customFormat="1" ht="12" customHeight="1">
      <c r="B12" s="34"/>
      <c r="D12" s="109" t="s">
        <v>107</v>
      </c>
      <c r="I12" s="111"/>
      <c r="L12" s="34"/>
    </row>
    <row r="13" spans="2:12" s="1" customFormat="1" ht="36.95" customHeight="1">
      <c r="B13" s="34"/>
      <c r="E13" s="328" t="s">
        <v>360</v>
      </c>
      <c r="F13" s="327"/>
      <c r="G13" s="327"/>
      <c r="H13" s="327"/>
      <c r="I13" s="111"/>
      <c r="L13" s="34"/>
    </row>
    <row r="14" spans="2:12" s="1" customFormat="1" ht="12">
      <c r="B14" s="34"/>
      <c r="I14" s="111"/>
      <c r="L14" s="34"/>
    </row>
    <row r="15" spans="2:12" s="1" customFormat="1" ht="12" customHeight="1">
      <c r="B15" s="34"/>
      <c r="D15" s="109" t="s">
        <v>18</v>
      </c>
      <c r="F15" s="97" t="s">
        <v>19</v>
      </c>
      <c r="I15" s="112" t="s">
        <v>20</v>
      </c>
      <c r="J15" s="97" t="s">
        <v>21</v>
      </c>
      <c r="L15" s="34"/>
    </row>
    <row r="16" spans="2:12" s="1" customFormat="1" ht="12" customHeight="1">
      <c r="B16" s="34"/>
      <c r="D16" s="109" t="s">
        <v>22</v>
      </c>
      <c r="F16" s="97" t="s">
        <v>23</v>
      </c>
      <c r="I16" s="112" t="s">
        <v>24</v>
      </c>
      <c r="J16" s="113" t="str">
        <f>'Rekapitulace stavby'!AN8</f>
        <v>21. 6. 2019</v>
      </c>
      <c r="L16" s="34"/>
    </row>
    <row r="17" spans="2:12" s="1" customFormat="1" ht="10.9" customHeight="1">
      <c r="B17" s="34"/>
      <c r="I17" s="111"/>
      <c r="L17" s="34"/>
    </row>
    <row r="18" spans="2:12" s="1" customFormat="1" ht="12" customHeight="1">
      <c r="B18" s="34"/>
      <c r="D18" s="109" t="s">
        <v>26</v>
      </c>
      <c r="I18" s="112" t="s">
        <v>27</v>
      </c>
      <c r="J18" s="97" t="s">
        <v>21</v>
      </c>
      <c r="L18" s="34"/>
    </row>
    <row r="19" spans="2:12" s="1" customFormat="1" ht="18" customHeight="1">
      <c r="B19" s="34"/>
      <c r="E19" s="97" t="s">
        <v>28</v>
      </c>
      <c r="I19" s="112" t="s">
        <v>29</v>
      </c>
      <c r="J19" s="97" t="s">
        <v>21</v>
      </c>
      <c r="L19" s="34"/>
    </row>
    <row r="20" spans="2:12" s="1" customFormat="1" ht="6.95" customHeight="1">
      <c r="B20" s="34"/>
      <c r="I20" s="111"/>
      <c r="L20" s="34"/>
    </row>
    <row r="21" spans="2:12" s="1" customFormat="1" ht="12" customHeight="1">
      <c r="B21" s="34"/>
      <c r="D21" s="109" t="s">
        <v>30</v>
      </c>
      <c r="I21" s="112" t="s">
        <v>27</v>
      </c>
      <c r="J21" s="26" t="str">
        <f>'Rekapitulace stavby'!AN13</f>
        <v>Vyplň údaj</v>
      </c>
      <c r="L21" s="34"/>
    </row>
    <row r="22" spans="2:12" s="1" customFormat="1" ht="18" customHeight="1">
      <c r="B22" s="34"/>
      <c r="E22" s="329" t="str">
        <f>'Rekapitulace stavby'!E14</f>
        <v>Vyplň údaj</v>
      </c>
      <c r="F22" s="330"/>
      <c r="G22" s="330"/>
      <c r="H22" s="330"/>
      <c r="I22" s="112" t="s">
        <v>29</v>
      </c>
      <c r="J22" s="26" t="str">
        <f>'Rekapitulace stavby'!AN14</f>
        <v>Vyplň údaj</v>
      </c>
      <c r="L22" s="34"/>
    </row>
    <row r="23" spans="2:12" s="1" customFormat="1" ht="6.95" customHeight="1">
      <c r="B23" s="34"/>
      <c r="I23" s="111"/>
      <c r="L23" s="34"/>
    </row>
    <row r="24" spans="2:12" s="1" customFormat="1" ht="12" customHeight="1">
      <c r="B24" s="34"/>
      <c r="D24" s="109" t="s">
        <v>32</v>
      </c>
      <c r="I24" s="112" t="s">
        <v>27</v>
      </c>
      <c r="J24" s="97" t="s">
        <v>21</v>
      </c>
      <c r="L24" s="34"/>
    </row>
    <row r="25" spans="2:12" s="1" customFormat="1" ht="18" customHeight="1">
      <c r="B25" s="34"/>
      <c r="E25" s="97" t="s">
        <v>33</v>
      </c>
      <c r="I25" s="112" t="s">
        <v>29</v>
      </c>
      <c r="J25" s="97" t="s">
        <v>21</v>
      </c>
      <c r="L25" s="34"/>
    </row>
    <row r="26" spans="2:12" s="1" customFormat="1" ht="6.95" customHeight="1">
      <c r="B26" s="34"/>
      <c r="I26" s="111"/>
      <c r="L26" s="34"/>
    </row>
    <row r="27" spans="2:12" s="1" customFormat="1" ht="12" customHeight="1">
      <c r="B27" s="34"/>
      <c r="D27" s="109" t="s">
        <v>35</v>
      </c>
      <c r="I27" s="112" t="s">
        <v>27</v>
      </c>
      <c r="J27" s="97" t="s">
        <v>21</v>
      </c>
      <c r="L27" s="34"/>
    </row>
    <row r="28" spans="2:12" s="1" customFormat="1" ht="18" customHeight="1">
      <c r="B28" s="34"/>
      <c r="E28" s="97" t="s">
        <v>333</v>
      </c>
      <c r="I28" s="112" t="s">
        <v>29</v>
      </c>
      <c r="J28" s="97" t="s">
        <v>21</v>
      </c>
      <c r="L28" s="34"/>
    </row>
    <row r="29" spans="2:12" s="1" customFormat="1" ht="6.95" customHeight="1">
      <c r="B29" s="34"/>
      <c r="I29" s="111"/>
      <c r="L29" s="34"/>
    </row>
    <row r="30" spans="2:12" s="1" customFormat="1" ht="12" customHeight="1">
      <c r="B30" s="34"/>
      <c r="D30" s="109" t="s">
        <v>37</v>
      </c>
      <c r="I30" s="111"/>
      <c r="L30" s="34"/>
    </row>
    <row r="31" spans="2:12" s="7" customFormat="1" ht="51" customHeight="1">
      <c r="B31" s="114"/>
      <c r="E31" s="323" t="s">
        <v>109</v>
      </c>
      <c r="F31" s="323"/>
      <c r="G31" s="323"/>
      <c r="H31" s="323"/>
      <c r="I31" s="115"/>
      <c r="L31" s="114"/>
    </row>
    <row r="32" spans="2:12" s="1" customFormat="1" ht="6.95" customHeight="1">
      <c r="B32" s="34"/>
      <c r="I32" s="111"/>
      <c r="L32" s="34"/>
    </row>
    <row r="33" spans="2:12" s="1" customFormat="1" ht="6.95" customHeight="1">
      <c r="B33" s="34"/>
      <c r="D33" s="55"/>
      <c r="E33" s="55"/>
      <c r="F33" s="55"/>
      <c r="G33" s="55"/>
      <c r="H33" s="55"/>
      <c r="I33" s="116"/>
      <c r="J33" s="55"/>
      <c r="K33" s="55"/>
      <c r="L33" s="34"/>
    </row>
    <row r="34" spans="2:12" s="1" customFormat="1" ht="25.35" customHeight="1">
      <c r="B34" s="34"/>
      <c r="D34" s="117" t="s">
        <v>39</v>
      </c>
      <c r="I34" s="111"/>
      <c r="J34" s="118">
        <f>ROUND(J92,2)</f>
        <v>0</v>
      </c>
      <c r="L34" s="34"/>
    </row>
    <row r="35" spans="2:12" s="1" customFormat="1" ht="6.95" customHeight="1">
      <c r="B35" s="34"/>
      <c r="D35" s="55"/>
      <c r="E35" s="55"/>
      <c r="F35" s="55"/>
      <c r="G35" s="55"/>
      <c r="H35" s="55"/>
      <c r="I35" s="116"/>
      <c r="J35" s="55"/>
      <c r="K35" s="55"/>
      <c r="L35" s="34"/>
    </row>
    <row r="36" spans="2:12" s="1" customFormat="1" ht="14.45" customHeight="1">
      <c r="B36" s="34"/>
      <c r="F36" s="119" t="s">
        <v>41</v>
      </c>
      <c r="I36" s="120" t="s">
        <v>40</v>
      </c>
      <c r="J36" s="119" t="s">
        <v>42</v>
      </c>
      <c r="L36" s="34"/>
    </row>
    <row r="37" spans="2:12" s="1" customFormat="1" ht="14.45" customHeight="1">
      <c r="B37" s="34"/>
      <c r="D37" s="110" t="s">
        <v>43</v>
      </c>
      <c r="E37" s="109" t="s">
        <v>44</v>
      </c>
      <c r="F37" s="121">
        <f>ROUND((SUM(BE92:BE111)),2)</f>
        <v>0</v>
      </c>
      <c r="I37" s="122">
        <v>0.21</v>
      </c>
      <c r="J37" s="121">
        <f>ROUND(((SUM(BE92:BE111))*I37),2)</f>
        <v>0</v>
      </c>
      <c r="L37" s="34"/>
    </row>
    <row r="38" spans="2:12" s="1" customFormat="1" ht="14.45" customHeight="1">
      <c r="B38" s="34"/>
      <c r="E38" s="109" t="s">
        <v>45</v>
      </c>
      <c r="F38" s="121">
        <f>ROUND((SUM(BF92:BF111)),2)</f>
        <v>0</v>
      </c>
      <c r="I38" s="122">
        <v>0.15</v>
      </c>
      <c r="J38" s="121">
        <f>ROUND(((SUM(BF92:BF111))*I38),2)</f>
        <v>0</v>
      </c>
      <c r="L38" s="34"/>
    </row>
    <row r="39" spans="2:12" s="1" customFormat="1" ht="14.45" customHeight="1" hidden="1">
      <c r="B39" s="34"/>
      <c r="E39" s="109" t="s">
        <v>46</v>
      </c>
      <c r="F39" s="121">
        <f>ROUND((SUM(BG92:BG111)),2)</f>
        <v>0</v>
      </c>
      <c r="I39" s="122">
        <v>0.21</v>
      </c>
      <c r="J39" s="121">
        <f>0</f>
        <v>0</v>
      </c>
      <c r="L39" s="34"/>
    </row>
    <row r="40" spans="2:12" s="1" customFormat="1" ht="14.45" customHeight="1" hidden="1">
      <c r="B40" s="34"/>
      <c r="E40" s="109" t="s">
        <v>47</v>
      </c>
      <c r="F40" s="121">
        <f>ROUND((SUM(BH92:BH111)),2)</f>
        <v>0</v>
      </c>
      <c r="I40" s="122">
        <v>0.15</v>
      </c>
      <c r="J40" s="121">
        <f>0</f>
        <v>0</v>
      </c>
      <c r="L40" s="34"/>
    </row>
    <row r="41" spans="2:12" s="1" customFormat="1" ht="14.45" customHeight="1" hidden="1">
      <c r="B41" s="34"/>
      <c r="E41" s="109" t="s">
        <v>48</v>
      </c>
      <c r="F41" s="121">
        <f>ROUND((SUM(BI92:BI111)),2)</f>
        <v>0</v>
      </c>
      <c r="I41" s="122">
        <v>0</v>
      </c>
      <c r="J41" s="121">
        <f>0</f>
        <v>0</v>
      </c>
      <c r="L41" s="34"/>
    </row>
    <row r="42" spans="2:12" s="1" customFormat="1" ht="6.95" customHeight="1">
      <c r="B42" s="34"/>
      <c r="I42" s="111"/>
      <c r="L42" s="34"/>
    </row>
    <row r="43" spans="2:12" s="1" customFormat="1" ht="25.35" customHeight="1">
      <c r="B43" s="34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4"/>
    </row>
    <row r="44" spans="2:12" s="1" customFormat="1" ht="14.45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4"/>
    </row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4"/>
    </row>
    <row r="49" spans="2:12" s="1" customFormat="1" ht="24.95" customHeight="1">
      <c r="B49" s="30"/>
      <c r="C49" s="19" t="s">
        <v>110</v>
      </c>
      <c r="D49" s="31"/>
      <c r="E49" s="31"/>
      <c r="F49" s="31"/>
      <c r="G49" s="31"/>
      <c r="H49" s="31"/>
      <c r="I49" s="111"/>
      <c r="J49" s="31"/>
      <c r="K49" s="31"/>
      <c r="L49" s="34"/>
    </row>
    <row r="50" spans="2:12" s="1" customFormat="1" ht="6.95" customHeight="1">
      <c r="B50" s="30"/>
      <c r="C50" s="31"/>
      <c r="D50" s="31"/>
      <c r="E50" s="31"/>
      <c r="F50" s="31"/>
      <c r="G50" s="31"/>
      <c r="H50" s="31"/>
      <c r="I50" s="111"/>
      <c r="J50" s="31"/>
      <c r="K50" s="31"/>
      <c r="L50" s="34"/>
    </row>
    <row r="51" spans="2:12" s="1" customFormat="1" ht="12" customHeight="1">
      <c r="B51" s="30"/>
      <c r="C51" s="25" t="s">
        <v>16</v>
      </c>
      <c r="D51" s="31"/>
      <c r="E51" s="31"/>
      <c r="F51" s="31"/>
      <c r="G51" s="31"/>
      <c r="H51" s="31"/>
      <c r="I51" s="111"/>
      <c r="J51" s="31"/>
      <c r="K51" s="31"/>
      <c r="L51" s="34"/>
    </row>
    <row r="52" spans="2:12" s="1" customFormat="1" ht="16.5" customHeight="1">
      <c r="B52" s="30"/>
      <c r="C52" s="31"/>
      <c r="D52" s="31"/>
      <c r="E52" s="319" t="str">
        <f>E7</f>
        <v>Výukový objekt FTK v Olomouci,Tř.Míru 117</v>
      </c>
      <c r="F52" s="320"/>
      <c r="G52" s="320"/>
      <c r="H52" s="320"/>
      <c r="I52" s="111"/>
      <c r="J52" s="31"/>
      <c r="K52" s="31"/>
      <c r="L52" s="34"/>
    </row>
    <row r="53" spans="2:12" ht="12" customHeight="1">
      <c r="B53" s="17"/>
      <c r="C53" s="25" t="s">
        <v>103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319" t="s">
        <v>104</v>
      </c>
      <c r="F54" s="308"/>
      <c r="G54" s="308"/>
      <c r="H54" s="308"/>
      <c r="J54" s="18"/>
      <c r="K54" s="18"/>
      <c r="L54" s="16"/>
    </row>
    <row r="55" spans="2:12" ht="12" customHeight="1">
      <c r="B55" s="17"/>
      <c r="C55" s="25" t="s">
        <v>105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0"/>
      <c r="C56" s="31"/>
      <c r="D56" s="31"/>
      <c r="E56" s="321" t="s">
        <v>106</v>
      </c>
      <c r="F56" s="322"/>
      <c r="G56" s="322"/>
      <c r="H56" s="322"/>
      <c r="I56" s="111"/>
      <c r="J56" s="31"/>
      <c r="K56" s="31"/>
      <c r="L56" s="34"/>
    </row>
    <row r="57" spans="2:12" s="1" customFormat="1" ht="12" customHeight="1">
      <c r="B57" s="30"/>
      <c r="C57" s="25" t="s">
        <v>107</v>
      </c>
      <c r="D57" s="31"/>
      <c r="E57" s="31"/>
      <c r="F57" s="31"/>
      <c r="G57" s="31"/>
      <c r="H57" s="31"/>
      <c r="I57" s="111"/>
      <c r="J57" s="31"/>
      <c r="K57" s="31"/>
      <c r="L57" s="34"/>
    </row>
    <row r="58" spans="2:12" s="1" customFormat="1" ht="16.5" customHeight="1">
      <c r="B58" s="30"/>
      <c r="C58" s="31"/>
      <c r="D58" s="31"/>
      <c r="E58" s="298" t="str">
        <f>E13</f>
        <v>2018/029-1-3-1-3 - 3-Orientační systém 1.np</v>
      </c>
      <c r="F58" s="322"/>
      <c r="G58" s="322"/>
      <c r="H58" s="322"/>
      <c r="I58" s="111"/>
      <c r="J58" s="31"/>
      <c r="K58" s="31"/>
      <c r="L58" s="34"/>
    </row>
    <row r="59" spans="2:12" s="1" customFormat="1" ht="6.95" customHeight="1">
      <c r="B59" s="30"/>
      <c r="C59" s="31"/>
      <c r="D59" s="31"/>
      <c r="E59" s="31"/>
      <c r="F59" s="31"/>
      <c r="G59" s="31"/>
      <c r="H59" s="31"/>
      <c r="I59" s="111"/>
      <c r="J59" s="31"/>
      <c r="K59" s="31"/>
      <c r="L59" s="34"/>
    </row>
    <row r="60" spans="2:12" s="1" customFormat="1" ht="12" customHeight="1">
      <c r="B60" s="30"/>
      <c r="C60" s="25" t="s">
        <v>22</v>
      </c>
      <c r="D60" s="31"/>
      <c r="E60" s="31"/>
      <c r="F60" s="23" t="str">
        <f>F16</f>
        <v xml:space="preserve"> </v>
      </c>
      <c r="G60" s="31"/>
      <c r="H60" s="31"/>
      <c r="I60" s="112" t="s">
        <v>24</v>
      </c>
      <c r="J60" s="54" t="str">
        <f>IF(J16="","",J16)</f>
        <v>21. 6. 2019</v>
      </c>
      <c r="K60" s="31"/>
      <c r="L60" s="34"/>
    </row>
    <row r="61" spans="2:12" s="1" customFormat="1" ht="6.95" customHeight="1">
      <c r="B61" s="30"/>
      <c r="C61" s="31"/>
      <c r="D61" s="31"/>
      <c r="E61" s="31"/>
      <c r="F61" s="31"/>
      <c r="G61" s="31"/>
      <c r="H61" s="31"/>
      <c r="I61" s="111"/>
      <c r="J61" s="31"/>
      <c r="K61" s="31"/>
      <c r="L61" s="34"/>
    </row>
    <row r="62" spans="2:12" s="1" customFormat="1" ht="43.15" customHeight="1">
      <c r="B62" s="30"/>
      <c r="C62" s="25" t="s">
        <v>26</v>
      </c>
      <c r="D62" s="31"/>
      <c r="E62" s="31"/>
      <c r="F62" s="23" t="str">
        <f>E19</f>
        <v>UPOL</v>
      </c>
      <c r="G62" s="31"/>
      <c r="H62" s="31"/>
      <c r="I62" s="112" t="s">
        <v>32</v>
      </c>
      <c r="J62" s="28" t="str">
        <f>E25</f>
        <v>HEXAPLAN INTERNATIONAL spol. s r.o.</v>
      </c>
      <c r="K62" s="31"/>
      <c r="L62" s="34"/>
    </row>
    <row r="63" spans="2:12" s="1" customFormat="1" ht="15.2" customHeight="1">
      <c r="B63" s="30"/>
      <c r="C63" s="25" t="s">
        <v>30</v>
      </c>
      <c r="D63" s="31"/>
      <c r="E63" s="31"/>
      <c r="F63" s="23" t="str">
        <f>IF(E22="","",E22)</f>
        <v>Vyplň údaj</v>
      </c>
      <c r="G63" s="31"/>
      <c r="H63" s="31"/>
      <c r="I63" s="112" t="s">
        <v>35</v>
      </c>
      <c r="J63" s="28" t="str">
        <f>E28</f>
        <v>Ing.arch.J.Pálka</v>
      </c>
      <c r="K63" s="31"/>
      <c r="L63" s="34"/>
    </row>
    <row r="64" spans="2:12" s="1" customFormat="1" ht="10.35" customHeight="1">
      <c r="B64" s="30"/>
      <c r="C64" s="31"/>
      <c r="D64" s="31"/>
      <c r="E64" s="31"/>
      <c r="F64" s="31"/>
      <c r="G64" s="31"/>
      <c r="H64" s="31"/>
      <c r="I64" s="111"/>
      <c r="J64" s="31"/>
      <c r="K64" s="31"/>
      <c r="L64" s="34"/>
    </row>
    <row r="65" spans="2:12" s="1" customFormat="1" ht="29.25" customHeight="1">
      <c r="B65" s="30"/>
      <c r="C65" s="137" t="s">
        <v>111</v>
      </c>
      <c r="D65" s="138"/>
      <c r="E65" s="138"/>
      <c r="F65" s="138"/>
      <c r="G65" s="138"/>
      <c r="H65" s="138"/>
      <c r="I65" s="139"/>
      <c r="J65" s="140" t="s">
        <v>112</v>
      </c>
      <c r="K65" s="138"/>
      <c r="L65" s="34"/>
    </row>
    <row r="66" spans="2:12" s="1" customFormat="1" ht="10.35" customHeight="1">
      <c r="B66" s="30"/>
      <c r="C66" s="31"/>
      <c r="D66" s="31"/>
      <c r="E66" s="31"/>
      <c r="F66" s="31"/>
      <c r="G66" s="31"/>
      <c r="H66" s="31"/>
      <c r="I66" s="111"/>
      <c r="J66" s="31"/>
      <c r="K66" s="31"/>
      <c r="L66" s="34"/>
    </row>
    <row r="67" spans="2:47" s="1" customFormat="1" ht="22.9" customHeight="1">
      <c r="B67" s="30"/>
      <c r="C67" s="141" t="s">
        <v>71</v>
      </c>
      <c r="D67" s="31"/>
      <c r="E67" s="31"/>
      <c r="F67" s="31"/>
      <c r="G67" s="31"/>
      <c r="H67" s="31"/>
      <c r="I67" s="111"/>
      <c r="J67" s="72">
        <f>J92</f>
        <v>0</v>
      </c>
      <c r="K67" s="31"/>
      <c r="L67" s="34"/>
      <c r="AU67" s="13" t="s">
        <v>113</v>
      </c>
    </row>
    <row r="68" spans="2:12" s="8" customFormat="1" ht="24.95" customHeight="1">
      <c r="B68" s="142"/>
      <c r="C68" s="143"/>
      <c r="D68" s="144" t="s">
        <v>361</v>
      </c>
      <c r="E68" s="145"/>
      <c r="F68" s="145"/>
      <c r="G68" s="145"/>
      <c r="H68" s="145"/>
      <c r="I68" s="146"/>
      <c r="J68" s="147">
        <f>J93</f>
        <v>0</v>
      </c>
      <c r="K68" s="143"/>
      <c r="L68" s="148"/>
    </row>
    <row r="69" spans="2:12" s="1" customFormat="1" ht="21.75" customHeight="1">
      <c r="B69" s="30"/>
      <c r="C69" s="31"/>
      <c r="D69" s="31"/>
      <c r="E69" s="31"/>
      <c r="F69" s="31"/>
      <c r="G69" s="31"/>
      <c r="H69" s="31"/>
      <c r="I69" s="111"/>
      <c r="J69" s="31"/>
      <c r="K69" s="31"/>
      <c r="L69" s="34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133"/>
      <c r="J70" s="43"/>
      <c r="K70" s="43"/>
      <c r="L70" s="34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136"/>
      <c r="J74" s="45"/>
      <c r="K74" s="45"/>
      <c r="L74" s="34"/>
    </row>
    <row r="75" spans="2:12" s="1" customFormat="1" ht="24.95" customHeight="1">
      <c r="B75" s="30"/>
      <c r="C75" s="19" t="s">
        <v>116</v>
      </c>
      <c r="D75" s="31"/>
      <c r="E75" s="31"/>
      <c r="F75" s="31"/>
      <c r="G75" s="31"/>
      <c r="H75" s="31"/>
      <c r="I75" s="111"/>
      <c r="J75" s="31"/>
      <c r="K75" s="31"/>
      <c r="L75" s="34"/>
    </row>
    <row r="76" spans="2:12" s="1" customFormat="1" ht="6.95" customHeight="1">
      <c r="B76" s="30"/>
      <c r="C76" s="31"/>
      <c r="D76" s="31"/>
      <c r="E76" s="31"/>
      <c r="F76" s="31"/>
      <c r="G76" s="31"/>
      <c r="H76" s="31"/>
      <c r="I76" s="111"/>
      <c r="J76" s="31"/>
      <c r="K76" s="31"/>
      <c r="L76" s="34"/>
    </row>
    <row r="77" spans="2:12" s="1" customFormat="1" ht="12" customHeight="1">
      <c r="B77" s="30"/>
      <c r="C77" s="25" t="s">
        <v>16</v>
      </c>
      <c r="D77" s="31"/>
      <c r="E77" s="31"/>
      <c r="F77" s="31"/>
      <c r="G77" s="31"/>
      <c r="H77" s="31"/>
      <c r="I77" s="111"/>
      <c r="J77" s="31"/>
      <c r="K77" s="31"/>
      <c r="L77" s="34"/>
    </row>
    <row r="78" spans="2:12" s="1" customFormat="1" ht="16.5" customHeight="1">
      <c r="B78" s="30"/>
      <c r="C78" s="31"/>
      <c r="D78" s="31"/>
      <c r="E78" s="319" t="str">
        <f>E7</f>
        <v>Výukový objekt FTK v Olomouci,Tř.Míru 117</v>
      </c>
      <c r="F78" s="320"/>
      <c r="G78" s="320"/>
      <c r="H78" s="320"/>
      <c r="I78" s="111"/>
      <c r="J78" s="31"/>
      <c r="K78" s="31"/>
      <c r="L78" s="34"/>
    </row>
    <row r="79" spans="2:12" ht="12" customHeight="1">
      <c r="B79" s="17"/>
      <c r="C79" s="25" t="s">
        <v>103</v>
      </c>
      <c r="D79" s="18"/>
      <c r="E79" s="18"/>
      <c r="F79" s="18"/>
      <c r="G79" s="18"/>
      <c r="H79" s="18"/>
      <c r="J79" s="18"/>
      <c r="K79" s="18"/>
      <c r="L79" s="16"/>
    </row>
    <row r="80" spans="2:12" ht="16.5" customHeight="1">
      <c r="B80" s="17"/>
      <c r="C80" s="18"/>
      <c r="D80" s="18"/>
      <c r="E80" s="319" t="s">
        <v>104</v>
      </c>
      <c r="F80" s="308"/>
      <c r="G80" s="308"/>
      <c r="H80" s="308"/>
      <c r="J80" s="18"/>
      <c r="K80" s="18"/>
      <c r="L80" s="16"/>
    </row>
    <row r="81" spans="2:12" ht="12" customHeight="1">
      <c r="B81" s="17"/>
      <c r="C81" s="25" t="s">
        <v>105</v>
      </c>
      <c r="D81" s="18"/>
      <c r="E81" s="18"/>
      <c r="F81" s="18"/>
      <c r="G81" s="18"/>
      <c r="H81" s="18"/>
      <c r="J81" s="18"/>
      <c r="K81" s="18"/>
      <c r="L81" s="16"/>
    </row>
    <row r="82" spans="2:12" s="1" customFormat="1" ht="16.5" customHeight="1">
      <c r="B82" s="30"/>
      <c r="C82" s="31"/>
      <c r="D82" s="31"/>
      <c r="E82" s="321" t="s">
        <v>106</v>
      </c>
      <c r="F82" s="322"/>
      <c r="G82" s="322"/>
      <c r="H82" s="322"/>
      <c r="I82" s="111"/>
      <c r="J82" s="31"/>
      <c r="K82" s="31"/>
      <c r="L82" s="34"/>
    </row>
    <row r="83" spans="2:12" s="1" customFormat="1" ht="12" customHeight="1">
      <c r="B83" s="30"/>
      <c r="C83" s="25" t="s">
        <v>107</v>
      </c>
      <c r="D83" s="31"/>
      <c r="E83" s="31"/>
      <c r="F83" s="31"/>
      <c r="G83" s="31"/>
      <c r="H83" s="31"/>
      <c r="I83" s="111"/>
      <c r="J83" s="31"/>
      <c r="K83" s="31"/>
      <c r="L83" s="34"/>
    </row>
    <row r="84" spans="2:12" s="1" customFormat="1" ht="16.5" customHeight="1">
      <c r="B84" s="30"/>
      <c r="C84" s="31"/>
      <c r="D84" s="31"/>
      <c r="E84" s="298" t="str">
        <f>E13</f>
        <v>2018/029-1-3-1-3 - 3-Orientační systém 1.np</v>
      </c>
      <c r="F84" s="322"/>
      <c r="G84" s="322"/>
      <c r="H84" s="322"/>
      <c r="I84" s="111"/>
      <c r="J84" s="31"/>
      <c r="K84" s="31"/>
      <c r="L84" s="34"/>
    </row>
    <row r="85" spans="2:12" s="1" customFormat="1" ht="6.95" customHeight="1">
      <c r="B85" s="30"/>
      <c r="C85" s="31"/>
      <c r="D85" s="31"/>
      <c r="E85" s="31"/>
      <c r="F85" s="31"/>
      <c r="G85" s="31"/>
      <c r="H85" s="31"/>
      <c r="I85" s="111"/>
      <c r="J85" s="31"/>
      <c r="K85" s="31"/>
      <c r="L85" s="34"/>
    </row>
    <row r="86" spans="2:12" s="1" customFormat="1" ht="12" customHeight="1">
      <c r="B86" s="30"/>
      <c r="C86" s="25" t="s">
        <v>22</v>
      </c>
      <c r="D86" s="31"/>
      <c r="E86" s="31"/>
      <c r="F86" s="23" t="str">
        <f>F16</f>
        <v xml:space="preserve"> </v>
      </c>
      <c r="G86" s="31"/>
      <c r="H86" s="31"/>
      <c r="I86" s="112" t="s">
        <v>24</v>
      </c>
      <c r="J86" s="54" t="str">
        <f>IF(J16="","",J16)</f>
        <v>21. 6. 2019</v>
      </c>
      <c r="K86" s="31"/>
      <c r="L86" s="34"/>
    </row>
    <row r="87" spans="2:12" s="1" customFormat="1" ht="6.95" customHeight="1">
      <c r="B87" s="30"/>
      <c r="C87" s="31"/>
      <c r="D87" s="31"/>
      <c r="E87" s="31"/>
      <c r="F87" s="31"/>
      <c r="G87" s="31"/>
      <c r="H87" s="31"/>
      <c r="I87" s="111"/>
      <c r="J87" s="31"/>
      <c r="K87" s="31"/>
      <c r="L87" s="34"/>
    </row>
    <row r="88" spans="2:12" s="1" customFormat="1" ht="43.15" customHeight="1">
      <c r="B88" s="30"/>
      <c r="C88" s="25" t="s">
        <v>26</v>
      </c>
      <c r="D88" s="31"/>
      <c r="E88" s="31"/>
      <c r="F88" s="23" t="str">
        <f>E19</f>
        <v>UPOL</v>
      </c>
      <c r="G88" s="31"/>
      <c r="H88" s="31"/>
      <c r="I88" s="112" t="s">
        <v>32</v>
      </c>
      <c r="J88" s="28" t="str">
        <f>E25</f>
        <v>HEXAPLAN INTERNATIONAL spol. s r.o.</v>
      </c>
      <c r="K88" s="31"/>
      <c r="L88" s="34"/>
    </row>
    <row r="89" spans="2:12" s="1" customFormat="1" ht="15.2" customHeight="1">
      <c r="B89" s="30"/>
      <c r="C89" s="25" t="s">
        <v>30</v>
      </c>
      <c r="D89" s="31"/>
      <c r="E89" s="31"/>
      <c r="F89" s="23" t="str">
        <f>IF(E22="","",E22)</f>
        <v>Vyplň údaj</v>
      </c>
      <c r="G89" s="31"/>
      <c r="H89" s="31"/>
      <c r="I89" s="112" t="s">
        <v>35</v>
      </c>
      <c r="J89" s="28" t="str">
        <f>E28</f>
        <v>Ing.arch.J.Pálka</v>
      </c>
      <c r="K89" s="31"/>
      <c r="L89" s="34"/>
    </row>
    <row r="90" spans="2:12" s="1" customFormat="1" ht="10.35" customHeight="1">
      <c r="B90" s="30"/>
      <c r="C90" s="31"/>
      <c r="D90" s="31"/>
      <c r="E90" s="31"/>
      <c r="F90" s="31"/>
      <c r="G90" s="31"/>
      <c r="H90" s="31"/>
      <c r="I90" s="111"/>
      <c r="J90" s="31"/>
      <c r="K90" s="31"/>
      <c r="L90" s="34"/>
    </row>
    <row r="91" spans="2:20" s="9" customFormat="1" ht="29.25" customHeight="1">
      <c r="B91" s="149"/>
      <c r="C91" s="150" t="s">
        <v>117</v>
      </c>
      <c r="D91" s="151" t="s">
        <v>58</v>
      </c>
      <c r="E91" s="151" t="s">
        <v>54</v>
      </c>
      <c r="F91" s="151" t="s">
        <v>55</v>
      </c>
      <c r="G91" s="151" t="s">
        <v>118</v>
      </c>
      <c r="H91" s="151" t="s">
        <v>119</v>
      </c>
      <c r="I91" s="152" t="s">
        <v>120</v>
      </c>
      <c r="J91" s="151" t="s">
        <v>112</v>
      </c>
      <c r="K91" s="153" t="s">
        <v>121</v>
      </c>
      <c r="L91" s="154"/>
      <c r="M91" s="63" t="s">
        <v>21</v>
      </c>
      <c r="N91" s="64" t="s">
        <v>43</v>
      </c>
      <c r="O91" s="64" t="s">
        <v>122</v>
      </c>
      <c r="P91" s="64" t="s">
        <v>123</v>
      </c>
      <c r="Q91" s="64" t="s">
        <v>124</v>
      </c>
      <c r="R91" s="64" t="s">
        <v>125</v>
      </c>
      <c r="S91" s="64" t="s">
        <v>126</v>
      </c>
      <c r="T91" s="65" t="s">
        <v>127</v>
      </c>
    </row>
    <row r="92" spans="2:63" s="1" customFormat="1" ht="22.9" customHeight="1">
      <c r="B92" s="30"/>
      <c r="C92" s="70" t="s">
        <v>128</v>
      </c>
      <c r="D92" s="31"/>
      <c r="E92" s="31"/>
      <c r="F92" s="31"/>
      <c r="G92" s="31"/>
      <c r="H92" s="31"/>
      <c r="I92" s="111"/>
      <c r="J92" s="155">
        <f>BK92</f>
        <v>0</v>
      </c>
      <c r="K92" s="31"/>
      <c r="L92" s="34"/>
      <c r="M92" s="66"/>
      <c r="N92" s="67"/>
      <c r="O92" s="67"/>
      <c r="P92" s="156">
        <f>P93</f>
        <v>0</v>
      </c>
      <c r="Q92" s="67"/>
      <c r="R92" s="156">
        <f>R93</f>
        <v>0</v>
      </c>
      <c r="S92" s="67"/>
      <c r="T92" s="157">
        <f>T93</f>
        <v>0</v>
      </c>
      <c r="AT92" s="13" t="s">
        <v>72</v>
      </c>
      <c r="AU92" s="13" t="s">
        <v>113</v>
      </c>
      <c r="BK92" s="158">
        <f>BK93</f>
        <v>0</v>
      </c>
    </row>
    <row r="93" spans="2:63" s="10" customFormat="1" ht="25.9" customHeight="1">
      <c r="B93" s="159"/>
      <c r="C93" s="160"/>
      <c r="D93" s="161" t="s">
        <v>72</v>
      </c>
      <c r="E93" s="162" t="s">
        <v>129</v>
      </c>
      <c r="F93" s="162" t="s">
        <v>362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SUM(P94:P111)</f>
        <v>0</v>
      </c>
      <c r="Q93" s="167"/>
      <c r="R93" s="168">
        <f>SUM(R94:R111)</f>
        <v>0</v>
      </c>
      <c r="S93" s="167"/>
      <c r="T93" s="169">
        <f>SUM(T94:T111)</f>
        <v>0</v>
      </c>
      <c r="AR93" s="170" t="s">
        <v>94</v>
      </c>
      <c r="AT93" s="171" t="s">
        <v>72</v>
      </c>
      <c r="AU93" s="171" t="s">
        <v>73</v>
      </c>
      <c r="AY93" s="170" t="s">
        <v>131</v>
      </c>
      <c r="BK93" s="172">
        <f>SUM(BK94:BK111)</f>
        <v>0</v>
      </c>
    </row>
    <row r="94" spans="2:65" s="1" customFormat="1" ht="16.5" customHeight="1">
      <c r="B94" s="30"/>
      <c r="C94" s="173" t="s">
        <v>80</v>
      </c>
      <c r="D94" s="173" t="s">
        <v>132</v>
      </c>
      <c r="E94" s="174" t="s">
        <v>80</v>
      </c>
      <c r="F94" s="175" t="s">
        <v>363</v>
      </c>
      <c r="G94" s="176" t="s">
        <v>135</v>
      </c>
      <c r="H94" s="177">
        <v>1</v>
      </c>
      <c r="I94" s="178"/>
      <c r="J94" s="179">
        <f>ROUND(I94*H94,2)</f>
        <v>0</v>
      </c>
      <c r="K94" s="175" t="s">
        <v>21</v>
      </c>
      <c r="L94" s="34"/>
      <c r="M94" s="180" t="s">
        <v>21</v>
      </c>
      <c r="N94" s="181" t="s">
        <v>44</v>
      </c>
      <c r="O94" s="59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84" t="s">
        <v>136</v>
      </c>
      <c r="AT94" s="184" t="s">
        <v>132</v>
      </c>
      <c r="AU94" s="184" t="s">
        <v>80</v>
      </c>
      <c r="AY94" s="13" t="s">
        <v>131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3" t="s">
        <v>80</v>
      </c>
      <c r="BK94" s="185">
        <f>ROUND(I94*H94,2)</f>
        <v>0</v>
      </c>
      <c r="BL94" s="13" t="s">
        <v>136</v>
      </c>
      <c r="BM94" s="184" t="s">
        <v>82</v>
      </c>
    </row>
    <row r="95" spans="2:47" s="1" customFormat="1" ht="19.5">
      <c r="B95" s="30"/>
      <c r="C95" s="31"/>
      <c r="D95" s="191" t="s">
        <v>338</v>
      </c>
      <c r="E95" s="31"/>
      <c r="F95" s="192" t="s">
        <v>339</v>
      </c>
      <c r="G95" s="31"/>
      <c r="H95" s="31"/>
      <c r="I95" s="111"/>
      <c r="J95" s="31"/>
      <c r="K95" s="31"/>
      <c r="L95" s="34"/>
      <c r="M95" s="193"/>
      <c r="N95" s="59"/>
      <c r="O95" s="59"/>
      <c r="P95" s="59"/>
      <c r="Q95" s="59"/>
      <c r="R95" s="59"/>
      <c r="S95" s="59"/>
      <c r="T95" s="60"/>
      <c r="AT95" s="13" t="s">
        <v>338</v>
      </c>
      <c r="AU95" s="13" t="s">
        <v>80</v>
      </c>
    </row>
    <row r="96" spans="2:65" s="1" customFormat="1" ht="16.5" customHeight="1">
      <c r="B96" s="30"/>
      <c r="C96" s="173" t="s">
        <v>82</v>
      </c>
      <c r="D96" s="173" t="s">
        <v>132</v>
      </c>
      <c r="E96" s="174" t="s">
        <v>82</v>
      </c>
      <c r="F96" s="175" t="s">
        <v>364</v>
      </c>
      <c r="G96" s="176" t="s">
        <v>135</v>
      </c>
      <c r="H96" s="177">
        <v>3</v>
      </c>
      <c r="I96" s="178"/>
      <c r="J96" s="179">
        <f>ROUND(I96*H96,2)</f>
        <v>0</v>
      </c>
      <c r="K96" s="175" t="s">
        <v>21</v>
      </c>
      <c r="L96" s="34"/>
      <c r="M96" s="180" t="s">
        <v>21</v>
      </c>
      <c r="N96" s="181" t="s">
        <v>44</v>
      </c>
      <c r="O96" s="59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184" t="s">
        <v>136</v>
      </c>
      <c r="AT96" s="184" t="s">
        <v>132</v>
      </c>
      <c r="AU96" s="184" t="s">
        <v>80</v>
      </c>
      <c r="AY96" s="13" t="s">
        <v>131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3" t="s">
        <v>80</v>
      </c>
      <c r="BK96" s="185">
        <f>ROUND(I96*H96,2)</f>
        <v>0</v>
      </c>
      <c r="BL96" s="13" t="s">
        <v>136</v>
      </c>
      <c r="BM96" s="184" t="s">
        <v>94</v>
      </c>
    </row>
    <row r="97" spans="2:47" s="1" customFormat="1" ht="19.5">
      <c r="B97" s="30"/>
      <c r="C97" s="31"/>
      <c r="D97" s="191" t="s">
        <v>338</v>
      </c>
      <c r="E97" s="31"/>
      <c r="F97" s="192" t="s">
        <v>339</v>
      </c>
      <c r="G97" s="31"/>
      <c r="H97" s="31"/>
      <c r="I97" s="111"/>
      <c r="J97" s="31"/>
      <c r="K97" s="31"/>
      <c r="L97" s="34"/>
      <c r="M97" s="193"/>
      <c r="N97" s="59"/>
      <c r="O97" s="59"/>
      <c r="P97" s="59"/>
      <c r="Q97" s="59"/>
      <c r="R97" s="59"/>
      <c r="S97" s="59"/>
      <c r="T97" s="60"/>
      <c r="AT97" s="13" t="s">
        <v>338</v>
      </c>
      <c r="AU97" s="13" t="s">
        <v>80</v>
      </c>
    </row>
    <row r="98" spans="2:65" s="1" customFormat="1" ht="16.5" customHeight="1">
      <c r="B98" s="30"/>
      <c r="C98" s="173" t="s">
        <v>89</v>
      </c>
      <c r="D98" s="173" t="s">
        <v>132</v>
      </c>
      <c r="E98" s="174" t="s">
        <v>89</v>
      </c>
      <c r="F98" s="175" t="s">
        <v>365</v>
      </c>
      <c r="G98" s="176" t="s">
        <v>135</v>
      </c>
      <c r="H98" s="177">
        <v>3</v>
      </c>
      <c r="I98" s="178"/>
      <c r="J98" s="179">
        <f>ROUND(I98*H98,2)</f>
        <v>0</v>
      </c>
      <c r="K98" s="175" t="s">
        <v>21</v>
      </c>
      <c r="L98" s="34"/>
      <c r="M98" s="180" t="s">
        <v>21</v>
      </c>
      <c r="N98" s="181" t="s">
        <v>44</v>
      </c>
      <c r="O98" s="59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84" t="s">
        <v>136</v>
      </c>
      <c r="AT98" s="184" t="s">
        <v>132</v>
      </c>
      <c r="AU98" s="184" t="s">
        <v>80</v>
      </c>
      <c r="AY98" s="13" t="s">
        <v>131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3" t="s">
        <v>80</v>
      </c>
      <c r="BK98" s="185">
        <f>ROUND(I98*H98,2)</f>
        <v>0</v>
      </c>
      <c r="BL98" s="13" t="s">
        <v>136</v>
      </c>
      <c r="BM98" s="184" t="s">
        <v>141</v>
      </c>
    </row>
    <row r="99" spans="2:47" s="1" customFormat="1" ht="19.5">
      <c r="B99" s="30"/>
      <c r="C99" s="31"/>
      <c r="D99" s="191" t="s">
        <v>338</v>
      </c>
      <c r="E99" s="31"/>
      <c r="F99" s="192" t="s">
        <v>339</v>
      </c>
      <c r="G99" s="31"/>
      <c r="H99" s="31"/>
      <c r="I99" s="111"/>
      <c r="J99" s="31"/>
      <c r="K99" s="31"/>
      <c r="L99" s="34"/>
      <c r="M99" s="193"/>
      <c r="N99" s="59"/>
      <c r="O99" s="59"/>
      <c r="P99" s="59"/>
      <c r="Q99" s="59"/>
      <c r="R99" s="59"/>
      <c r="S99" s="59"/>
      <c r="T99" s="60"/>
      <c r="AT99" s="13" t="s">
        <v>338</v>
      </c>
      <c r="AU99" s="13" t="s">
        <v>80</v>
      </c>
    </row>
    <row r="100" spans="2:65" s="1" customFormat="1" ht="16.5" customHeight="1">
      <c r="B100" s="30"/>
      <c r="C100" s="173" t="s">
        <v>94</v>
      </c>
      <c r="D100" s="173" t="s">
        <v>132</v>
      </c>
      <c r="E100" s="174" t="s">
        <v>94</v>
      </c>
      <c r="F100" s="175" t="s">
        <v>366</v>
      </c>
      <c r="G100" s="176" t="s">
        <v>135</v>
      </c>
      <c r="H100" s="177">
        <v>5</v>
      </c>
      <c r="I100" s="178"/>
      <c r="J100" s="179">
        <f>ROUND(I100*H100,2)</f>
        <v>0</v>
      </c>
      <c r="K100" s="175" t="s">
        <v>21</v>
      </c>
      <c r="L100" s="34"/>
      <c r="M100" s="180" t="s">
        <v>21</v>
      </c>
      <c r="N100" s="181" t="s">
        <v>44</v>
      </c>
      <c r="O100" s="59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184" t="s">
        <v>136</v>
      </c>
      <c r="AT100" s="184" t="s">
        <v>132</v>
      </c>
      <c r="AU100" s="184" t="s">
        <v>80</v>
      </c>
      <c r="AY100" s="13" t="s">
        <v>131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3" t="s">
        <v>80</v>
      </c>
      <c r="BK100" s="185">
        <f>ROUND(I100*H100,2)</f>
        <v>0</v>
      </c>
      <c r="BL100" s="13" t="s">
        <v>136</v>
      </c>
      <c r="BM100" s="184" t="s">
        <v>144</v>
      </c>
    </row>
    <row r="101" spans="2:47" s="1" customFormat="1" ht="19.5">
      <c r="B101" s="30"/>
      <c r="C101" s="31"/>
      <c r="D101" s="191" t="s">
        <v>338</v>
      </c>
      <c r="E101" s="31"/>
      <c r="F101" s="192" t="s">
        <v>339</v>
      </c>
      <c r="G101" s="31"/>
      <c r="H101" s="31"/>
      <c r="I101" s="111"/>
      <c r="J101" s="31"/>
      <c r="K101" s="31"/>
      <c r="L101" s="34"/>
      <c r="M101" s="193"/>
      <c r="N101" s="59"/>
      <c r="O101" s="59"/>
      <c r="P101" s="59"/>
      <c r="Q101" s="59"/>
      <c r="R101" s="59"/>
      <c r="S101" s="59"/>
      <c r="T101" s="60"/>
      <c r="AT101" s="13" t="s">
        <v>338</v>
      </c>
      <c r="AU101" s="13" t="s">
        <v>80</v>
      </c>
    </row>
    <row r="102" spans="2:65" s="1" customFormat="1" ht="16.5" customHeight="1">
      <c r="B102" s="30"/>
      <c r="C102" s="173" t="s">
        <v>145</v>
      </c>
      <c r="D102" s="173" t="s">
        <v>132</v>
      </c>
      <c r="E102" s="174" t="s">
        <v>145</v>
      </c>
      <c r="F102" s="175" t="s">
        <v>367</v>
      </c>
      <c r="G102" s="176" t="s">
        <v>135</v>
      </c>
      <c r="H102" s="177">
        <v>13</v>
      </c>
      <c r="I102" s="178"/>
      <c r="J102" s="179">
        <f>ROUND(I102*H102,2)</f>
        <v>0</v>
      </c>
      <c r="K102" s="175" t="s">
        <v>21</v>
      </c>
      <c r="L102" s="34"/>
      <c r="M102" s="180" t="s">
        <v>21</v>
      </c>
      <c r="N102" s="181" t="s">
        <v>44</v>
      </c>
      <c r="O102" s="59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84" t="s">
        <v>136</v>
      </c>
      <c r="AT102" s="184" t="s">
        <v>132</v>
      </c>
      <c r="AU102" s="184" t="s">
        <v>80</v>
      </c>
      <c r="AY102" s="13" t="s">
        <v>131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3" t="s">
        <v>80</v>
      </c>
      <c r="BK102" s="185">
        <f>ROUND(I102*H102,2)</f>
        <v>0</v>
      </c>
      <c r="BL102" s="13" t="s">
        <v>136</v>
      </c>
      <c r="BM102" s="184" t="s">
        <v>147</v>
      </c>
    </row>
    <row r="103" spans="2:47" s="1" customFormat="1" ht="19.5">
      <c r="B103" s="30"/>
      <c r="C103" s="31"/>
      <c r="D103" s="191" t="s">
        <v>338</v>
      </c>
      <c r="E103" s="31"/>
      <c r="F103" s="192" t="s">
        <v>339</v>
      </c>
      <c r="G103" s="31"/>
      <c r="H103" s="31"/>
      <c r="I103" s="111"/>
      <c r="J103" s="31"/>
      <c r="K103" s="31"/>
      <c r="L103" s="34"/>
      <c r="M103" s="193"/>
      <c r="N103" s="59"/>
      <c r="O103" s="59"/>
      <c r="P103" s="59"/>
      <c r="Q103" s="59"/>
      <c r="R103" s="59"/>
      <c r="S103" s="59"/>
      <c r="T103" s="60"/>
      <c r="AT103" s="13" t="s">
        <v>338</v>
      </c>
      <c r="AU103" s="13" t="s">
        <v>80</v>
      </c>
    </row>
    <row r="104" spans="2:65" s="1" customFormat="1" ht="16.5" customHeight="1">
      <c r="B104" s="30"/>
      <c r="C104" s="173" t="s">
        <v>141</v>
      </c>
      <c r="D104" s="173" t="s">
        <v>132</v>
      </c>
      <c r="E104" s="174" t="s">
        <v>141</v>
      </c>
      <c r="F104" s="175" t="s">
        <v>368</v>
      </c>
      <c r="G104" s="176" t="s">
        <v>135</v>
      </c>
      <c r="H104" s="177">
        <v>12</v>
      </c>
      <c r="I104" s="178"/>
      <c r="J104" s="179">
        <f>ROUND(I104*H104,2)</f>
        <v>0</v>
      </c>
      <c r="K104" s="175" t="s">
        <v>21</v>
      </c>
      <c r="L104" s="34"/>
      <c r="M104" s="180" t="s">
        <v>21</v>
      </c>
      <c r="N104" s="181" t="s">
        <v>44</v>
      </c>
      <c r="O104" s="59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184" t="s">
        <v>136</v>
      </c>
      <c r="AT104" s="184" t="s">
        <v>132</v>
      </c>
      <c r="AU104" s="184" t="s">
        <v>80</v>
      </c>
      <c r="AY104" s="13" t="s">
        <v>131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3" t="s">
        <v>80</v>
      </c>
      <c r="BK104" s="185">
        <f>ROUND(I104*H104,2)</f>
        <v>0</v>
      </c>
      <c r="BL104" s="13" t="s">
        <v>136</v>
      </c>
      <c r="BM104" s="184" t="s">
        <v>150</v>
      </c>
    </row>
    <row r="105" spans="2:47" s="1" customFormat="1" ht="19.5">
      <c r="B105" s="30"/>
      <c r="C105" s="31"/>
      <c r="D105" s="191" t="s">
        <v>338</v>
      </c>
      <c r="E105" s="31"/>
      <c r="F105" s="192" t="s">
        <v>339</v>
      </c>
      <c r="G105" s="31"/>
      <c r="H105" s="31"/>
      <c r="I105" s="111"/>
      <c r="J105" s="31"/>
      <c r="K105" s="31"/>
      <c r="L105" s="34"/>
      <c r="M105" s="193"/>
      <c r="N105" s="59"/>
      <c r="O105" s="59"/>
      <c r="P105" s="59"/>
      <c r="Q105" s="59"/>
      <c r="R105" s="59"/>
      <c r="S105" s="59"/>
      <c r="T105" s="60"/>
      <c r="AT105" s="13" t="s">
        <v>338</v>
      </c>
      <c r="AU105" s="13" t="s">
        <v>80</v>
      </c>
    </row>
    <row r="106" spans="2:65" s="1" customFormat="1" ht="16.5" customHeight="1">
      <c r="B106" s="30"/>
      <c r="C106" s="173" t="s">
        <v>151</v>
      </c>
      <c r="D106" s="173" t="s">
        <v>132</v>
      </c>
      <c r="E106" s="174" t="s">
        <v>151</v>
      </c>
      <c r="F106" s="175" t="s">
        <v>369</v>
      </c>
      <c r="G106" s="176" t="s">
        <v>135</v>
      </c>
      <c r="H106" s="177">
        <v>54</v>
      </c>
      <c r="I106" s="178"/>
      <c r="J106" s="179">
        <f>ROUND(I106*H106,2)</f>
        <v>0</v>
      </c>
      <c r="K106" s="175" t="s">
        <v>21</v>
      </c>
      <c r="L106" s="34"/>
      <c r="M106" s="180" t="s">
        <v>21</v>
      </c>
      <c r="N106" s="181" t="s">
        <v>44</v>
      </c>
      <c r="O106" s="59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184" t="s">
        <v>136</v>
      </c>
      <c r="AT106" s="184" t="s">
        <v>132</v>
      </c>
      <c r="AU106" s="184" t="s">
        <v>80</v>
      </c>
      <c r="AY106" s="13" t="s">
        <v>131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3" t="s">
        <v>80</v>
      </c>
      <c r="BK106" s="185">
        <f>ROUND(I106*H106,2)</f>
        <v>0</v>
      </c>
      <c r="BL106" s="13" t="s">
        <v>136</v>
      </c>
      <c r="BM106" s="184" t="s">
        <v>153</v>
      </c>
    </row>
    <row r="107" spans="2:47" s="1" customFormat="1" ht="19.5">
      <c r="B107" s="30"/>
      <c r="C107" s="31"/>
      <c r="D107" s="191" t="s">
        <v>338</v>
      </c>
      <c r="E107" s="31"/>
      <c r="F107" s="192" t="s">
        <v>339</v>
      </c>
      <c r="G107" s="31"/>
      <c r="H107" s="31"/>
      <c r="I107" s="111"/>
      <c r="J107" s="31"/>
      <c r="K107" s="31"/>
      <c r="L107" s="34"/>
      <c r="M107" s="193"/>
      <c r="N107" s="59"/>
      <c r="O107" s="59"/>
      <c r="P107" s="59"/>
      <c r="Q107" s="59"/>
      <c r="R107" s="59"/>
      <c r="S107" s="59"/>
      <c r="T107" s="60"/>
      <c r="AT107" s="13" t="s">
        <v>338</v>
      </c>
      <c r="AU107" s="13" t="s">
        <v>80</v>
      </c>
    </row>
    <row r="108" spans="2:65" s="1" customFormat="1" ht="16.5" customHeight="1">
      <c r="B108" s="30"/>
      <c r="C108" s="173" t="s">
        <v>144</v>
      </c>
      <c r="D108" s="173" t="s">
        <v>132</v>
      </c>
      <c r="E108" s="174" t="s">
        <v>144</v>
      </c>
      <c r="F108" s="175" t="s">
        <v>370</v>
      </c>
      <c r="G108" s="176" t="s">
        <v>135</v>
      </c>
      <c r="H108" s="177">
        <v>15</v>
      </c>
      <c r="I108" s="178"/>
      <c r="J108" s="179">
        <f>ROUND(I108*H108,2)</f>
        <v>0</v>
      </c>
      <c r="K108" s="175" t="s">
        <v>21</v>
      </c>
      <c r="L108" s="34"/>
      <c r="M108" s="180" t="s">
        <v>21</v>
      </c>
      <c r="N108" s="181" t="s">
        <v>44</v>
      </c>
      <c r="O108" s="59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184" t="s">
        <v>136</v>
      </c>
      <c r="AT108" s="184" t="s">
        <v>132</v>
      </c>
      <c r="AU108" s="184" t="s">
        <v>80</v>
      </c>
      <c r="AY108" s="13" t="s">
        <v>131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3" t="s">
        <v>80</v>
      </c>
      <c r="BK108" s="185">
        <f>ROUND(I108*H108,2)</f>
        <v>0</v>
      </c>
      <c r="BL108" s="13" t="s">
        <v>136</v>
      </c>
      <c r="BM108" s="184" t="s">
        <v>156</v>
      </c>
    </row>
    <row r="109" spans="2:47" s="1" customFormat="1" ht="19.5">
      <c r="B109" s="30"/>
      <c r="C109" s="31"/>
      <c r="D109" s="191" t="s">
        <v>338</v>
      </c>
      <c r="E109" s="31"/>
      <c r="F109" s="192" t="s">
        <v>339</v>
      </c>
      <c r="G109" s="31"/>
      <c r="H109" s="31"/>
      <c r="I109" s="111"/>
      <c r="J109" s="31"/>
      <c r="K109" s="31"/>
      <c r="L109" s="34"/>
      <c r="M109" s="193"/>
      <c r="N109" s="59"/>
      <c r="O109" s="59"/>
      <c r="P109" s="59"/>
      <c r="Q109" s="59"/>
      <c r="R109" s="59"/>
      <c r="S109" s="59"/>
      <c r="T109" s="60"/>
      <c r="AT109" s="13" t="s">
        <v>338</v>
      </c>
      <c r="AU109" s="13" t="s">
        <v>80</v>
      </c>
    </row>
    <row r="110" spans="2:65" s="1" customFormat="1" ht="16.5" customHeight="1">
      <c r="B110" s="30"/>
      <c r="C110" s="173" t="s">
        <v>157</v>
      </c>
      <c r="D110" s="173" t="s">
        <v>132</v>
      </c>
      <c r="E110" s="174" t="s">
        <v>157</v>
      </c>
      <c r="F110" s="175" t="s">
        <v>371</v>
      </c>
      <c r="G110" s="176" t="s">
        <v>135</v>
      </c>
      <c r="H110" s="177">
        <v>7</v>
      </c>
      <c r="I110" s="178"/>
      <c r="J110" s="179">
        <f>ROUND(I110*H110,2)</f>
        <v>0</v>
      </c>
      <c r="K110" s="175" t="s">
        <v>21</v>
      </c>
      <c r="L110" s="34"/>
      <c r="M110" s="180" t="s">
        <v>21</v>
      </c>
      <c r="N110" s="181" t="s">
        <v>44</v>
      </c>
      <c r="O110" s="59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184" t="s">
        <v>136</v>
      </c>
      <c r="AT110" s="184" t="s">
        <v>132</v>
      </c>
      <c r="AU110" s="184" t="s">
        <v>80</v>
      </c>
      <c r="AY110" s="13" t="s">
        <v>131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3" t="s">
        <v>80</v>
      </c>
      <c r="BK110" s="185">
        <f>ROUND(I110*H110,2)</f>
        <v>0</v>
      </c>
      <c r="BL110" s="13" t="s">
        <v>136</v>
      </c>
      <c r="BM110" s="184" t="s">
        <v>160</v>
      </c>
    </row>
    <row r="111" spans="2:47" s="1" customFormat="1" ht="19.5">
      <c r="B111" s="30"/>
      <c r="C111" s="31"/>
      <c r="D111" s="191" t="s">
        <v>338</v>
      </c>
      <c r="E111" s="31"/>
      <c r="F111" s="192" t="s">
        <v>339</v>
      </c>
      <c r="G111" s="31"/>
      <c r="H111" s="31"/>
      <c r="I111" s="111"/>
      <c r="J111" s="31"/>
      <c r="K111" s="31"/>
      <c r="L111" s="34"/>
      <c r="M111" s="194"/>
      <c r="N111" s="188"/>
      <c r="O111" s="188"/>
      <c r="P111" s="188"/>
      <c r="Q111" s="188"/>
      <c r="R111" s="188"/>
      <c r="S111" s="188"/>
      <c r="T111" s="195"/>
      <c r="AT111" s="13" t="s">
        <v>338</v>
      </c>
      <c r="AU111" s="13" t="s">
        <v>80</v>
      </c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133"/>
      <c r="J112" s="43"/>
      <c r="K112" s="43"/>
      <c r="L112" s="34"/>
    </row>
  </sheetData>
  <sheetProtection algorithmName="SHA-512" hashValue="IUFG/c1tIN/gM/1UGFFur6u0/+LdKJ//LdbCzSYJhnw8W2hVQqBsarNl5TxKNhSbsm3EA8RVitZT/gLLw+srBw==" saltValue="QOkggIBlQYZ8mEwFBrhnCwotWY4OW4NML+JwBmUUMAFSsN7WR6/wvn0HjtvK1RYXVnc8WALnCfPd7oVCnhF82w==" spinCount="100000" sheet="1" objects="1" scenarios="1" formatColumns="0" formatRows="0" autoFilter="0"/>
  <autoFilter ref="C91:K111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6" customWidth="1"/>
    <col min="2" max="2" width="1.7109375" style="196" customWidth="1"/>
    <col min="3" max="4" width="5.00390625" style="196" customWidth="1"/>
    <col min="5" max="5" width="11.7109375" style="196" customWidth="1"/>
    <col min="6" max="6" width="9.140625" style="196" customWidth="1"/>
    <col min="7" max="7" width="5.00390625" style="196" customWidth="1"/>
    <col min="8" max="8" width="77.8515625" style="196" customWidth="1"/>
    <col min="9" max="10" width="20.00390625" style="196" customWidth="1"/>
    <col min="11" max="11" width="1.7109375" style="196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11" customFormat="1" ht="45" customHeight="1">
      <c r="B3" s="200"/>
      <c r="C3" s="331" t="s">
        <v>372</v>
      </c>
      <c r="D3" s="331"/>
      <c r="E3" s="331"/>
      <c r="F3" s="331"/>
      <c r="G3" s="331"/>
      <c r="H3" s="331"/>
      <c r="I3" s="331"/>
      <c r="J3" s="331"/>
      <c r="K3" s="201"/>
    </row>
    <row r="4" spans="2:11" ht="25.5" customHeight="1">
      <c r="B4" s="202"/>
      <c r="C4" s="333" t="s">
        <v>373</v>
      </c>
      <c r="D4" s="333"/>
      <c r="E4" s="333"/>
      <c r="F4" s="333"/>
      <c r="G4" s="333"/>
      <c r="H4" s="333"/>
      <c r="I4" s="333"/>
      <c r="J4" s="333"/>
      <c r="K4" s="203"/>
    </row>
    <row r="5" spans="2:11" ht="5.25" customHeight="1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ht="15" customHeight="1">
      <c r="B6" s="202"/>
      <c r="C6" s="332" t="s">
        <v>374</v>
      </c>
      <c r="D6" s="332"/>
      <c r="E6" s="332"/>
      <c r="F6" s="332"/>
      <c r="G6" s="332"/>
      <c r="H6" s="332"/>
      <c r="I6" s="332"/>
      <c r="J6" s="332"/>
      <c r="K6" s="203"/>
    </row>
    <row r="7" spans="2:11" ht="15" customHeight="1">
      <c r="B7" s="206"/>
      <c r="C7" s="332" t="s">
        <v>375</v>
      </c>
      <c r="D7" s="332"/>
      <c r="E7" s="332"/>
      <c r="F7" s="332"/>
      <c r="G7" s="332"/>
      <c r="H7" s="332"/>
      <c r="I7" s="332"/>
      <c r="J7" s="332"/>
      <c r="K7" s="203"/>
    </row>
    <row r="8" spans="2:11" ht="12.75" customHeight="1">
      <c r="B8" s="206"/>
      <c r="C8" s="205"/>
      <c r="D8" s="205"/>
      <c r="E8" s="205"/>
      <c r="F8" s="205"/>
      <c r="G8" s="205"/>
      <c r="H8" s="205"/>
      <c r="I8" s="205"/>
      <c r="J8" s="205"/>
      <c r="K8" s="203"/>
    </row>
    <row r="9" spans="2:11" ht="15" customHeight="1">
      <c r="B9" s="206"/>
      <c r="C9" s="332" t="s">
        <v>376</v>
      </c>
      <c r="D9" s="332"/>
      <c r="E9" s="332"/>
      <c r="F9" s="332"/>
      <c r="G9" s="332"/>
      <c r="H9" s="332"/>
      <c r="I9" s="332"/>
      <c r="J9" s="332"/>
      <c r="K9" s="203"/>
    </row>
    <row r="10" spans="2:11" ht="15" customHeight="1">
      <c r="B10" s="206"/>
      <c r="C10" s="205"/>
      <c r="D10" s="332" t="s">
        <v>377</v>
      </c>
      <c r="E10" s="332"/>
      <c r="F10" s="332"/>
      <c r="G10" s="332"/>
      <c r="H10" s="332"/>
      <c r="I10" s="332"/>
      <c r="J10" s="332"/>
      <c r="K10" s="203"/>
    </row>
    <row r="11" spans="2:11" ht="15" customHeight="1">
      <c r="B11" s="206"/>
      <c r="C11" s="207"/>
      <c r="D11" s="332" t="s">
        <v>378</v>
      </c>
      <c r="E11" s="332"/>
      <c r="F11" s="332"/>
      <c r="G11" s="332"/>
      <c r="H11" s="332"/>
      <c r="I11" s="332"/>
      <c r="J11" s="332"/>
      <c r="K11" s="203"/>
    </row>
    <row r="12" spans="2:11" ht="15" customHeight="1">
      <c r="B12" s="206"/>
      <c r="C12" s="207"/>
      <c r="D12" s="205"/>
      <c r="E12" s="205"/>
      <c r="F12" s="205"/>
      <c r="G12" s="205"/>
      <c r="H12" s="205"/>
      <c r="I12" s="205"/>
      <c r="J12" s="205"/>
      <c r="K12" s="203"/>
    </row>
    <row r="13" spans="2:11" ht="15" customHeight="1">
      <c r="B13" s="206"/>
      <c r="C13" s="207"/>
      <c r="D13" s="208" t="s">
        <v>379</v>
      </c>
      <c r="E13" s="205"/>
      <c r="F13" s="205"/>
      <c r="G13" s="205"/>
      <c r="H13" s="205"/>
      <c r="I13" s="205"/>
      <c r="J13" s="205"/>
      <c r="K13" s="203"/>
    </row>
    <row r="14" spans="2:11" ht="12.75" customHeight="1">
      <c r="B14" s="206"/>
      <c r="C14" s="207"/>
      <c r="D14" s="207"/>
      <c r="E14" s="207"/>
      <c r="F14" s="207"/>
      <c r="G14" s="207"/>
      <c r="H14" s="207"/>
      <c r="I14" s="207"/>
      <c r="J14" s="207"/>
      <c r="K14" s="203"/>
    </row>
    <row r="15" spans="2:11" ht="15" customHeight="1">
      <c r="B15" s="206"/>
      <c r="C15" s="207"/>
      <c r="D15" s="332" t="s">
        <v>380</v>
      </c>
      <c r="E15" s="332"/>
      <c r="F15" s="332"/>
      <c r="G15" s="332"/>
      <c r="H15" s="332"/>
      <c r="I15" s="332"/>
      <c r="J15" s="332"/>
      <c r="K15" s="203"/>
    </row>
    <row r="16" spans="2:11" ht="15" customHeight="1">
      <c r="B16" s="206"/>
      <c r="C16" s="207"/>
      <c r="D16" s="332" t="s">
        <v>381</v>
      </c>
      <c r="E16" s="332"/>
      <c r="F16" s="332"/>
      <c r="G16" s="332"/>
      <c r="H16" s="332"/>
      <c r="I16" s="332"/>
      <c r="J16" s="332"/>
      <c r="K16" s="203"/>
    </row>
    <row r="17" spans="2:11" ht="15" customHeight="1">
      <c r="B17" s="206"/>
      <c r="C17" s="207"/>
      <c r="D17" s="332" t="s">
        <v>382</v>
      </c>
      <c r="E17" s="332"/>
      <c r="F17" s="332"/>
      <c r="G17" s="332"/>
      <c r="H17" s="332"/>
      <c r="I17" s="332"/>
      <c r="J17" s="332"/>
      <c r="K17" s="203"/>
    </row>
    <row r="18" spans="2:11" ht="15" customHeight="1">
      <c r="B18" s="206"/>
      <c r="C18" s="207"/>
      <c r="D18" s="207"/>
      <c r="E18" s="209" t="s">
        <v>79</v>
      </c>
      <c r="F18" s="332" t="s">
        <v>383</v>
      </c>
      <c r="G18" s="332"/>
      <c r="H18" s="332"/>
      <c r="I18" s="332"/>
      <c r="J18" s="332"/>
      <c r="K18" s="203"/>
    </row>
    <row r="19" spans="2:11" ht="15" customHeight="1">
      <c r="B19" s="206"/>
      <c r="C19" s="207"/>
      <c r="D19" s="207"/>
      <c r="E19" s="209" t="s">
        <v>384</v>
      </c>
      <c r="F19" s="332" t="s">
        <v>385</v>
      </c>
      <c r="G19" s="332"/>
      <c r="H19" s="332"/>
      <c r="I19" s="332"/>
      <c r="J19" s="332"/>
      <c r="K19" s="203"/>
    </row>
    <row r="20" spans="2:11" ht="15" customHeight="1">
      <c r="B20" s="206"/>
      <c r="C20" s="207"/>
      <c r="D20" s="207"/>
      <c r="E20" s="209" t="s">
        <v>386</v>
      </c>
      <c r="F20" s="332" t="s">
        <v>387</v>
      </c>
      <c r="G20" s="332"/>
      <c r="H20" s="332"/>
      <c r="I20" s="332"/>
      <c r="J20" s="332"/>
      <c r="K20" s="203"/>
    </row>
    <row r="21" spans="2:11" ht="15" customHeight="1">
      <c r="B21" s="206"/>
      <c r="C21" s="207"/>
      <c r="D21" s="207"/>
      <c r="E21" s="209" t="s">
        <v>388</v>
      </c>
      <c r="F21" s="332" t="s">
        <v>389</v>
      </c>
      <c r="G21" s="332"/>
      <c r="H21" s="332"/>
      <c r="I21" s="332"/>
      <c r="J21" s="332"/>
      <c r="K21" s="203"/>
    </row>
    <row r="22" spans="2:11" ht="15" customHeight="1">
      <c r="B22" s="206"/>
      <c r="C22" s="207"/>
      <c r="D22" s="207"/>
      <c r="E22" s="209" t="s">
        <v>390</v>
      </c>
      <c r="F22" s="332" t="s">
        <v>391</v>
      </c>
      <c r="G22" s="332"/>
      <c r="H22" s="332"/>
      <c r="I22" s="332"/>
      <c r="J22" s="332"/>
      <c r="K22" s="203"/>
    </row>
    <row r="23" spans="2:11" ht="15" customHeight="1">
      <c r="B23" s="206"/>
      <c r="C23" s="207"/>
      <c r="D23" s="207"/>
      <c r="E23" s="209" t="s">
        <v>85</v>
      </c>
      <c r="F23" s="332" t="s">
        <v>392</v>
      </c>
      <c r="G23" s="332"/>
      <c r="H23" s="332"/>
      <c r="I23" s="332"/>
      <c r="J23" s="332"/>
      <c r="K23" s="203"/>
    </row>
    <row r="24" spans="2:11" ht="12.75" customHeight="1">
      <c r="B24" s="206"/>
      <c r="C24" s="207"/>
      <c r="D24" s="207"/>
      <c r="E24" s="207"/>
      <c r="F24" s="207"/>
      <c r="G24" s="207"/>
      <c r="H24" s="207"/>
      <c r="I24" s="207"/>
      <c r="J24" s="207"/>
      <c r="K24" s="203"/>
    </row>
    <row r="25" spans="2:11" ht="15" customHeight="1">
      <c r="B25" s="206"/>
      <c r="C25" s="332" t="s">
        <v>393</v>
      </c>
      <c r="D25" s="332"/>
      <c r="E25" s="332"/>
      <c r="F25" s="332"/>
      <c r="G25" s="332"/>
      <c r="H25" s="332"/>
      <c r="I25" s="332"/>
      <c r="J25" s="332"/>
      <c r="K25" s="203"/>
    </row>
    <row r="26" spans="2:11" ht="15" customHeight="1">
      <c r="B26" s="206"/>
      <c r="C26" s="332" t="s">
        <v>394</v>
      </c>
      <c r="D26" s="332"/>
      <c r="E26" s="332"/>
      <c r="F26" s="332"/>
      <c r="G26" s="332"/>
      <c r="H26" s="332"/>
      <c r="I26" s="332"/>
      <c r="J26" s="332"/>
      <c r="K26" s="203"/>
    </row>
    <row r="27" spans="2:11" ht="15" customHeight="1">
      <c r="B27" s="206"/>
      <c r="C27" s="205"/>
      <c r="D27" s="332" t="s">
        <v>395</v>
      </c>
      <c r="E27" s="332"/>
      <c r="F27" s="332"/>
      <c r="G27" s="332"/>
      <c r="H27" s="332"/>
      <c r="I27" s="332"/>
      <c r="J27" s="332"/>
      <c r="K27" s="203"/>
    </row>
    <row r="28" spans="2:11" ht="15" customHeight="1">
      <c r="B28" s="206"/>
      <c r="C28" s="207"/>
      <c r="D28" s="332" t="s">
        <v>396</v>
      </c>
      <c r="E28" s="332"/>
      <c r="F28" s="332"/>
      <c r="G28" s="332"/>
      <c r="H28" s="332"/>
      <c r="I28" s="332"/>
      <c r="J28" s="332"/>
      <c r="K28" s="203"/>
    </row>
    <row r="29" spans="2:11" ht="12.75" customHeight="1">
      <c r="B29" s="206"/>
      <c r="C29" s="207"/>
      <c r="D29" s="207"/>
      <c r="E29" s="207"/>
      <c r="F29" s="207"/>
      <c r="G29" s="207"/>
      <c r="H29" s="207"/>
      <c r="I29" s="207"/>
      <c r="J29" s="207"/>
      <c r="K29" s="203"/>
    </row>
    <row r="30" spans="2:11" ht="15" customHeight="1">
      <c r="B30" s="206"/>
      <c r="C30" s="207"/>
      <c r="D30" s="332" t="s">
        <v>397</v>
      </c>
      <c r="E30" s="332"/>
      <c r="F30" s="332"/>
      <c r="G30" s="332"/>
      <c r="H30" s="332"/>
      <c r="I30" s="332"/>
      <c r="J30" s="332"/>
      <c r="K30" s="203"/>
    </row>
    <row r="31" spans="2:11" ht="15" customHeight="1">
      <c r="B31" s="206"/>
      <c r="C31" s="207"/>
      <c r="D31" s="332" t="s">
        <v>398</v>
      </c>
      <c r="E31" s="332"/>
      <c r="F31" s="332"/>
      <c r="G31" s="332"/>
      <c r="H31" s="332"/>
      <c r="I31" s="332"/>
      <c r="J31" s="332"/>
      <c r="K31" s="203"/>
    </row>
    <row r="32" spans="2:11" ht="12.75" customHeight="1">
      <c r="B32" s="206"/>
      <c r="C32" s="207"/>
      <c r="D32" s="207"/>
      <c r="E32" s="207"/>
      <c r="F32" s="207"/>
      <c r="G32" s="207"/>
      <c r="H32" s="207"/>
      <c r="I32" s="207"/>
      <c r="J32" s="207"/>
      <c r="K32" s="203"/>
    </row>
    <row r="33" spans="2:11" ht="15" customHeight="1">
      <c r="B33" s="206"/>
      <c r="C33" s="207"/>
      <c r="D33" s="332" t="s">
        <v>399</v>
      </c>
      <c r="E33" s="332"/>
      <c r="F33" s="332"/>
      <c r="G33" s="332"/>
      <c r="H33" s="332"/>
      <c r="I33" s="332"/>
      <c r="J33" s="332"/>
      <c r="K33" s="203"/>
    </row>
    <row r="34" spans="2:11" ht="15" customHeight="1">
      <c r="B34" s="206"/>
      <c r="C34" s="207"/>
      <c r="D34" s="332" t="s">
        <v>400</v>
      </c>
      <c r="E34" s="332"/>
      <c r="F34" s="332"/>
      <c r="G34" s="332"/>
      <c r="H34" s="332"/>
      <c r="I34" s="332"/>
      <c r="J34" s="332"/>
      <c r="K34" s="203"/>
    </row>
    <row r="35" spans="2:11" ht="15" customHeight="1">
      <c r="B35" s="206"/>
      <c r="C35" s="207"/>
      <c r="D35" s="332" t="s">
        <v>401</v>
      </c>
      <c r="E35" s="332"/>
      <c r="F35" s="332"/>
      <c r="G35" s="332"/>
      <c r="H35" s="332"/>
      <c r="I35" s="332"/>
      <c r="J35" s="332"/>
      <c r="K35" s="203"/>
    </row>
    <row r="36" spans="2:11" ht="15" customHeight="1">
      <c r="B36" s="206"/>
      <c r="C36" s="207"/>
      <c r="D36" s="205"/>
      <c r="E36" s="208" t="s">
        <v>117</v>
      </c>
      <c r="F36" s="205"/>
      <c r="G36" s="332" t="s">
        <v>402</v>
      </c>
      <c r="H36" s="332"/>
      <c r="I36" s="332"/>
      <c r="J36" s="332"/>
      <c r="K36" s="203"/>
    </row>
    <row r="37" spans="2:11" ht="30.75" customHeight="1">
      <c r="B37" s="206"/>
      <c r="C37" s="207"/>
      <c r="D37" s="205"/>
      <c r="E37" s="208" t="s">
        <v>403</v>
      </c>
      <c r="F37" s="205"/>
      <c r="G37" s="332" t="s">
        <v>404</v>
      </c>
      <c r="H37" s="332"/>
      <c r="I37" s="332"/>
      <c r="J37" s="332"/>
      <c r="K37" s="203"/>
    </row>
    <row r="38" spans="2:11" ht="15" customHeight="1">
      <c r="B38" s="206"/>
      <c r="C38" s="207"/>
      <c r="D38" s="205"/>
      <c r="E38" s="208" t="s">
        <v>54</v>
      </c>
      <c r="F38" s="205"/>
      <c r="G38" s="332" t="s">
        <v>405</v>
      </c>
      <c r="H38" s="332"/>
      <c r="I38" s="332"/>
      <c r="J38" s="332"/>
      <c r="K38" s="203"/>
    </row>
    <row r="39" spans="2:11" ht="15" customHeight="1">
      <c r="B39" s="206"/>
      <c r="C39" s="207"/>
      <c r="D39" s="205"/>
      <c r="E39" s="208" t="s">
        <v>55</v>
      </c>
      <c r="F39" s="205"/>
      <c r="G39" s="332" t="s">
        <v>406</v>
      </c>
      <c r="H39" s="332"/>
      <c r="I39" s="332"/>
      <c r="J39" s="332"/>
      <c r="K39" s="203"/>
    </row>
    <row r="40" spans="2:11" ht="15" customHeight="1">
      <c r="B40" s="206"/>
      <c r="C40" s="207"/>
      <c r="D40" s="205"/>
      <c r="E40" s="208" t="s">
        <v>118</v>
      </c>
      <c r="F40" s="205"/>
      <c r="G40" s="332" t="s">
        <v>407</v>
      </c>
      <c r="H40" s="332"/>
      <c r="I40" s="332"/>
      <c r="J40" s="332"/>
      <c r="K40" s="203"/>
    </row>
    <row r="41" spans="2:11" ht="15" customHeight="1">
      <c r="B41" s="206"/>
      <c r="C41" s="207"/>
      <c r="D41" s="205"/>
      <c r="E41" s="208" t="s">
        <v>119</v>
      </c>
      <c r="F41" s="205"/>
      <c r="G41" s="332" t="s">
        <v>408</v>
      </c>
      <c r="H41" s="332"/>
      <c r="I41" s="332"/>
      <c r="J41" s="332"/>
      <c r="K41" s="203"/>
    </row>
    <row r="42" spans="2:11" ht="15" customHeight="1">
      <c r="B42" s="206"/>
      <c r="C42" s="207"/>
      <c r="D42" s="205"/>
      <c r="E42" s="208" t="s">
        <v>409</v>
      </c>
      <c r="F42" s="205"/>
      <c r="G42" s="332" t="s">
        <v>410</v>
      </c>
      <c r="H42" s="332"/>
      <c r="I42" s="332"/>
      <c r="J42" s="332"/>
      <c r="K42" s="203"/>
    </row>
    <row r="43" spans="2:11" ht="15" customHeight="1">
      <c r="B43" s="206"/>
      <c r="C43" s="207"/>
      <c r="D43" s="205"/>
      <c r="E43" s="208"/>
      <c r="F43" s="205"/>
      <c r="G43" s="332" t="s">
        <v>411</v>
      </c>
      <c r="H43" s="332"/>
      <c r="I43" s="332"/>
      <c r="J43" s="332"/>
      <c r="K43" s="203"/>
    </row>
    <row r="44" spans="2:11" ht="15" customHeight="1">
      <c r="B44" s="206"/>
      <c r="C44" s="207"/>
      <c r="D44" s="205"/>
      <c r="E44" s="208" t="s">
        <v>412</v>
      </c>
      <c r="F44" s="205"/>
      <c r="G44" s="332" t="s">
        <v>413</v>
      </c>
      <c r="H44" s="332"/>
      <c r="I44" s="332"/>
      <c r="J44" s="332"/>
      <c r="K44" s="203"/>
    </row>
    <row r="45" spans="2:11" ht="15" customHeight="1">
      <c r="B45" s="206"/>
      <c r="C45" s="207"/>
      <c r="D45" s="205"/>
      <c r="E45" s="208" t="s">
        <v>121</v>
      </c>
      <c r="F45" s="205"/>
      <c r="G45" s="332" t="s">
        <v>414</v>
      </c>
      <c r="H45" s="332"/>
      <c r="I45" s="332"/>
      <c r="J45" s="332"/>
      <c r="K45" s="203"/>
    </row>
    <row r="46" spans="2:11" ht="12.75" customHeight="1">
      <c r="B46" s="206"/>
      <c r="C46" s="207"/>
      <c r="D46" s="205"/>
      <c r="E46" s="205"/>
      <c r="F46" s="205"/>
      <c r="G46" s="205"/>
      <c r="H46" s="205"/>
      <c r="I46" s="205"/>
      <c r="J46" s="205"/>
      <c r="K46" s="203"/>
    </row>
    <row r="47" spans="2:11" ht="15" customHeight="1">
      <c r="B47" s="206"/>
      <c r="C47" s="207"/>
      <c r="D47" s="332" t="s">
        <v>415</v>
      </c>
      <c r="E47" s="332"/>
      <c r="F47" s="332"/>
      <c r="G47" s="332"/>
      <c r="H47" s="332"/>
      <c r="I47" s="332"/>
      <c r="J47" s="332"/>
      <c r="K47" s="203"/>
    </row>
    <row r="48" spans="2:11" ht="15" customHeight="1">
      <c r="B48" s="206"/>
      <c r="C48" s="207"/>
      <c r="D48" s="207"/>
      <c r="E48" s="332" t="s">
        <v>416</v>
      </c>
      <c r="F48" s="332"/>
      <c r="G48" s="332"/>
      <c r="H48" s="332"/>
      <c r="I48" s="332"/>
      <c r="J48" s="332"/>
      <c r="K48" s="203"/>
    </row>
    <row r="49" spans="2:11" ht="15" customHeight="1">
      <c r="B49" s="206"/>
      <c r="C49" s="207"/>
      <c r="D49" s="207"/>
      <c r="E49" s="332" t="s">
        <v>417</v>
      </c>
      <c r="F49" s="332"/>
      <c r="G49" s="332"/>
      <c r="H49" s="332"/>
      <c r="I49" s="332"/>
      <c r="J49" s="332"/>
      <c r="K49" s="203"/>
    </row>
    <row r="50" spans="2:11" ht="15" customHeight="1">
      <c r="B50" s="206"/>
      <c r="C50" s="207"/>
      <c r="D50" s="207"/>
      <c r="E50" s="332" t="s">
        <v>418</v>
      </c>
      <c r="F50" s="332"/>
      <c r="G50" s="332"/>
      <c r="H50" s="332"/>
      <c r="I50" s="332"/>
      <c r="J50" s="332"/>
      <c r="K50" s="203"/>
    </row>
    <row r="51" spans="2:11" ht="15" customHeight="1">
      <c r="B51" s="206"/>
      <c r="C51" s="207"/>
      <c r="D51" s="332" t="s">
        <v>419</v>
      </c>
      <c r="E51" s="332"/>
      <c r="F51" s="332"/>
      <c r="G51" s="332"/>
      <c r="H51" s="332"/>
      <c r="I51" s="332"/>
      <c r="J51" s="332"/>
      <c r="K51" s="203"/>
    </row>
    <row r="52" spans="2:11" ht="25.5" customHeight="1">
      <c r="B52" s="202"/>
      <c r="C52" s="333" t="s">
        <v>420</v>
      </c>
      <c r="D52" s="333"/>
      <c r="E52" s="333"/>
      <c r="F52" s="333"/>
      <c r="G52" s="333"/>
      <c r="H52" s="333"/>
      <c r="I52" s="333"/>
      <c r="J52" s="333"/>
      <c r="K52" s="203"/>
    </row>
    <row r="53" spans="2:11" ht="5.25" customHeight="1">
      <c r="B53" s="202"/>
      <c r="C53" s="204"/>
      <c r="D53" s="204"/>
      <c r="E53" s="204"/>
      <c r="F53" s="204"/>
      <c r="G53" s="204"/>
      <c r="H53" s="204"/>
      <c r="I53" s="204"/>
      <c r="J53" s="204"/>
      <c r="K53" s="203"/>
    </row>
    <row r="54" spans="2:11" ht="15" customHeight="1">
      <c r="B54" s="202"/>
      <c r="C54" s="332" t="s">
        <v>421</v>
      </c>
      <c r="D54" s="332"/>
      <c r="E54" s="332"/>
      <c r="F54" s="332"/>
      <c r="G54" s="332"/>
      <c r="H54" s="332"/>
      <c r="I54" s="332"/>
      <c r="J54" s="332"/>
      <c r="K54" s="203"/>
    </row>
    <row r="55" spans="2:11" ht="15" customHeight="1">
      <c r="B55" s="202"/>
      <c r="C55" s="332" t="s">
        <v>422</v>
      </c>
      <c r="D55" s="332"/>
      <c r="E55" s="332"/>
      <c r="F55" s="332"/>
      <c r="G55" s="332"/>
      <c r="H55" s="332"/>
      <c r="I55" s="332"/>
      <c r="J55" s="332"/>
      <c r="K55" s="203"/>
    </row>
    <row r="56" spans="2:11" ht="12.75" customHeight="1">
      <c r="B56" s="202"/>
      <c r="C56" s="205"/>
      <c r="D56" s="205"/>
      <c r="E56" s="205"/>
      <c r="F56" s="205"/>
      <c r="G56" s="205"/>
      <c r="H56" s="205"/>
      <c r="I56" s="205"/>
      <c r="J56" s="205"/>
      <c r="K56" s="203"/>
    </row>
    <row r="57" spans="2:11" ht="15" customHeight="1">
      <c r="B57" s="202"/>
      <c r="C57" s="332" t="s">
        <v>423</v>
      </c>
      <c r="D57" s="332"/>
      <c r="E57" s="332"/>
      <c r="F57" s="332"/>
      <c r="G57" s="332"/>
      <c r="H57" s="332"/>
      <c r="I57" s="332"/>
      <c r="J57" s="332"/>
      <c r="K57" s="203"/>
    </row>
    <row r="58" spans="2:11" ht="15" customHeight="1">
      <c r="B58" s="202"/>
      <c r="C58" s="207"/>
      <c r="D58" s="332" t="s">
        <v>424</v>
      </c>
      <c r="E58" s="332"/>
      <c r="F58" s="332"/>
      <c r="G58" s="332"/>
      <c r="H58" s="332"/>
      <c r="I58" s="332"/>
      <c r="J58" s="332"/>
      <c r="K58" s="203"/>
    </row>
    <row r="59" spans="2:11" ht="15" customHeight="1">
      <c r="B59" s="202"/>
      <c r="C59" s="207"/>
      <c r="D59" s="332" t="s">
        <v>425</v>
      </c>
      <c r="E59" s="332"/>
      <c r="F59" s="332"/>
      <c r="G59" s="332"/>
      <c r="H59" s="332"/>
      <c r="I59" s="332"/>
      <c r="J59" s="332"/>
      <c r="K59" s="203"/>
    </row>
    <row r="60" spans="2:11" ht="15" customHeight="1">
      <c r="B60" s="202"/>
      <c r="C60" s="207"/>
      <c r="D60" s="332" t="s">
        <v>426</v>
      </c>
      <c r="E60" s="332"/>
      <c r="F60" s="332"/>
      <c r="G60" s="332"/>
      <c r="H60" s="332"/>
      <c r="I60" s="332"/>
      <c r="J60" s="332"/>
      <c r="K60" s="203"/>
    </row>
    <row r="61" spans="2:11" ht="15" customHeight="1">
      <c r="B61" s="202"/>
      <c r="C61" s="207"/>
      <c r="D61" s="332" t="s">
        <v>427</v>
      </c>
      <c r="E61" s="332"/>
      <c r="F61" s="332"/>
      <c r="G61" s="332"/>
      <c r="H61" s="332"/>
      <c r="I61" s="332"/>
      <c r="J61" s="332"/>
      <c r="K61" s="203"/>
    </row>
    <row r="62" spans="2:11" ht="15" customHeight="1">
      <c r="B62" s="202"/>
      <c r="C62" s="207"/>
      <c r="D62" s="334" t="s">
        <v>428</v>
      </c>
      <c r="E62" s="334"/>
      <c r="F62" s="334"/>
      <c r="G62" s="334"/>
      <c r="H62" s="334"/>
      <c r="I62" s="334"/>
      <c r="J62" s="334"/>
      <c r="K62" s="203"/>
    </row>
    <row r="63" spans="2:11" ht="15" customHeight="1">
      <c r="B63" s="202"/>
      <c r="C63" s="207"/>
      <c r="D63" s="332" t="s">
        <v>429</v>
      </c>
      <c r="E63" s="332"/>
      <c r="F63" s="332"/>
      <c r="G63" s="332"/>
      <c r="H63" s="332"/>
      <c r="I63" s="332"/>
      <c r="J63" s="332"/>
      <c r="K63" s="203"/>
    </row>
    <row r="64" spans="2:11" ht="12.75" customHeight="1">
      <c r="B64" s="202"/>
      <c r="C64" s="207"/>
      <c r="D64" s="207"/>
      <c r="E64" s="210"/>
      <c r="F64" s="207"/>
      <c r="G64" s="207"/>
      <c r="H64" s="207"/>
      <c r="I64" s="207"/>
      <c r="J64" s="207"/>
      <c r="K64" s="203"/>
    </row>
    <row r="65" spans="2:11" ht="15" customHeight="1">
      <c r="B65" s="202"/>
      <c r="C65" s="207"/>
      <c r="D65" s="332" t="s">
        <v>430</v>
      </c>
      <c r="E65" s="332"/>
      <c r="F65" s="332"/>
      <c r="G65" s="332"/>
      <c r="H65" s="332"/>
      <c r="I65" s="332"/>
      <c r="J65" s="332"/>
      <c r="K65" s="203"/>
    </row>
    <row r="66" spans="2:11" ht="15" customHeight="1">
      <c r="B66" s="202"/>
      <c r="C66" s="207"/>
      <c r="D66" s="334" t="s">
        <v>431</v>
      </c>
      <c r="E66" s="334"/>
      <c r="F66" s="334"/>
      <c r="G66" s="334"/>
      <c r="H66" s="334"/>
      <c r="I66" s="334"/>
      <c r="J66" s="334"/>
      <c r="K66" s="203"/>
    </row>
    <row r="67" spans="2:11" ht="15" customHeight="1">
      <c r="B67" s="202"/>
      <c r="C67" s="207"/>
      <c r="D67" s="332" t="s">
        <v>432</v>
      </c>
      <c r="E67" s="332"/>
      <c r="F67" s="332"/>
      <c r="G67" s="332"/>
      <c r="H67" s="332"/>
      <c r="I67" s="332"/>
      <c r="J67" s="332"/>
      <c r="K67" s="203"/>
    </row>
    <row r="68" spans="2:11" ht="15" customHeight="1">
      <c r="B68" s="202"/>
      <c r="C68" s="207"/>
      <c r="D68" s="332" t="s">
        <v>433</v>
      </c>
      <c r="E68" s="332"/>
      <c r="F68" s="332"/>
      <c r="G68" s="332"/>
      <c r="H68" s="332"/>
      <c r="I68" s="332"/>
      <c r="J68" s="332"/>
      <c r="K68" s="203"/>
    </row>
    <row r="69" spans="2:11" ht="15" customHeight="1">
      <c r="B69" s="202"/>
      <c r="C69" s="207"/>
      <c r="D69" s="332" t="s">
        <v>434</v>
      </c>
      <c r="E69" s="332"/>
      <c r="F69" s="332"/>
      <c r="G69" s="332"/>
      <c r="H69" s="332"/>
      <c r="I69" s="332"/>
      <c r="J69" s="332"/>
      <c r="K69" s="203"/>
    </row>
    <row r="70" spans="2:11" ht="15" customHeight="1">
      <c r="B70" s="202"/>
      <c r="C70" s="207"/>
      <c r="D70" s="332" t="s">
        <v>435</v>
      </c>
      <c r="E70" s="332"/>
      <c r="F70" s="332"/>
      <c r="G70" s="332"/>
      <c r="H70" s="332"/>
      <c r="I70" s="332"/>
      <c r="J70" s="332"/>
      <c r="K70" s="203"/>
    </row>
    <row r="71" spans="2:11" ht="12.75" customHeight="1">
      <c r="B71" s="211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2:11" ht="18.7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ht="18.75" customHeight="1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ht="7.5" customHeight="1">
      <c r="B74" s="216"/>
      <c r="C74" s="217"/>
      <c r="D74" s="217"/>
      <c r="E74" s="217"/>
      <c r="F74" s="217"/>
      <c r="G74" s="217"/>
      <c r="H74" s="217"/>
      <c r="I74" s="217"/>
      <c r="J74" s="217"/>
      <c r="K74" s="218"/>
    </row>
    <row r="75" spans="2:11" ht="45" customHeight="1">
      <c r="B75" s="219"/>
      <c r="C75" s="335" t="s">
        <v>436</v>
      </c>
      <c r="D75" s="335"/>
      <c r="E75" s="335"/>
      <c r="F75" s="335"/>
      <c r="G75" s="335"/>
      <c r="H75" s="335"/>
      <c r="I75" s="335"/>
      <c r="J75" s="335"/>
      <c r="K75" s="220"/>
    </row>
    <row r="76" spans="2:11" ht="17.25" customHeight="1">
      <c r="B76" s="219"/>
      <c r="C76" s="221" t="s">
        <v>437</v>
      </c>
      <c r="D76" s="221"/>
      <c r="E76" s="221"/>
      <c r="F76" s="221" t="s">
        <v>438</v>
      </c>
      <c r="G76" s="222"/>
      <c r="H76" s="221" t="s">
        <v>55</v>
      </c>
      <c r="I76" s="221" t="s">
        <v>58</v>
      </c>
      <c r="J76" s="221" t="s">
        <v>439</v>
      </c>
      <c r="K76" s="220"/>
    </row>
    <row r="77" spans="2:11" ht="17.25" customHeight="1">
      <c r="B77" s="219"/>
      <c r="C77" s="223" t="s">
        <v>440</v>
      </c>
      <c r="D77" s="223"/>
      <c r="E77" s="223"/>
      <c r="F77" s="224" t="s">
        <v>441</v>
      </c>
      <c r="G77" s="225"/>
      <c r="H77" s="223"/>
      <c r="I77" s="223"/>
      <c r="J77" s="223" t="s">
        <v>442</v>
      </c>
      <c r="K77" s="220"/>
    </row>
    <row r="78" spans="2:11" ht="5.25" customHeight="1">
      <c r="B78" s="219"/>
      <c r="C78" s="226"/>
      <c r="D78" s="226"/>
      <c r="E78" s="226"/>
      <c r="F78" s="226"/>
      <c r="G78" s="227"/>
      <c r="H78" s="226"/>
      <c r="I78" s="226"/>
      <c r="J78" s="226"/>
      <c r="K78" s="220"/>
    </row>
    <row r="79" spans="2:11" ht="15" customHeight="1">
      <c r="B79" s="219"/>
      <c r="C79" s="208" t="s">
        <v>54</v>
      </c>
      <c r="D79" s="226"/>
      <c r="E79" s="226"/>
      <c r="F79" s="228" t="s">
        <v>443</v>
      </c>
      <c r="G79" s="227"/>
      <c r="H79" s="208" t="s">
        <v>444</v>
      </c>
      <c r="I79" s="208" t="s">
        <v>445</v>
      </c>
      <c r="J79" s="208">
        <v>20</v>
      </c>
      <c r="K79" s="220"/>
    </row>
    <row r="80" spans="2:11" ht="15" customHeight="1">
      <c r="B80" s="219"/>
      <c r="C80" s="208" t="s">
        <v>446</v>
      </c>
      <c r="D80" s="208"/>
      <c r="E80" s="208"/>
      <c r="F80" s="228" t="s">
        <v>443</v>
      </c>
      <c r="G80" s="227"/>
      <c r="H80" s="208" t="s">
        <v>447</v>
      </c>
      <c r="I80" s="208" t="s">
        <v>445</v>
      </c>
      <c r="J80" s="208">
        <v>120</v>
      </c>
      <c r="K80" s="220"/>
    </row>
    <row r="81" spans="2:11" ht="15" customHeight="1">
      <c r="B81" s="229"/>
      <c r="C81" s="208" t="s">
        <v>448</v>
      </c>
      <c r="D81" s="208"/>
      <c r="E81" s="208"/>
      <c r="F81" s="228" t="s">
        <v>449</v>
      </c>
      <c r="G81" s="227"/>
      <c r="H81" s="208" t="s">
        <v>450</v>
      </c>
      <c r="I81" s="208" t="s">
        <v>445</v>
      </c>
      <c r="J81" s="208">
        <v>50</v>
      </c>
      <c r="K81" s="220"/>
    </row>
    <row r="82" spans="2:11" ht="15" customHeight="1">
      <c r="B82" s="229"/>
      <c r="C82" s="208" t="s">
        <v>451</v>
      </c>
      <c r="D82" s="208"/>
      <c r="E82" s="208"/>
      <c r="F82" s="228" t="s">
        <v>443</v>
      </c>
      <c r="G82" s="227"/>
      <c r="H82" s="208" t="s">
        <v>452</v>
      </c>
      <c r="I82" s="208" t="s">
        <v>453</v>
      </c>
      <c r="J82" s="208"/>
      <c r="K82" s="220"/>
    </row>
    <row r="83" spans="2:11" ht="15" customHeight="1">
      <c r="B83" s="229"/>
      <c r="C83" s="230" t="s">
        <v>454</v>
      </c>
      <c r="D83" s="230"/>
      <c r="E83" s="230"/>
      <c r="F83" s="231" t="s">
        <v>449</v>
      </c>
      <c r="G83" s="230"/>
      <c r="H83" s="230" t="s">
        <v>455</v>
      </c>
      <c r="I83" s="230" t="s">
        <v>445</v>
      </c>
      <c r="J83" s="230">
        <v>15</v>
      </c>
      <c r="K83" s="220"/>
    </row>
    <row r="84" spans="2:11" ht="15" customHeight="1">
      <c r="B84" s="229"/>
      <c r="C84" s="230" t="s">
        <v>456</v>
      </c>
      <c r="D84" s="230"/>
      <c r="E84" s="230"/>
      <c r="F84" s="231" t="s">
        <v>449</v>
      </c>
      <c r="G84" s="230"/>
      <c r="H84" s="230" t="s">
        <v>457</v>
      </c>
      <c r="I84" s="230" t="s">
        <v>445</v>
      </c>
      <c r="J84" s="230">
        <v>15</v>
      </c>
      <c r="K84" s="220"/>
    </row>
    <row r="85" spans="2:11" ht="15" customHeight="1">
      <c r="B85" s="229"/>
      <c r="C85" s="230" t="s">
        <v>458</v>
      </c>
      <c r="D85" s="230"/>
      <c r="E85" s="230"/>
      <c r="F85" s="231" t="s">
        <v>449</v>
      </c>
      <c r="G85" s="230"/>
      <c r="H85" s="230" t="s">
        <v>459</v>
      </c>
      <c r="I85" s="230" t="s">
        <v>445</v>
      </c>
      <c r="J85" s="230">
        <v>20</v>
      </c>
      <c r="K85" s="220"/>
    </row>
    <row r="86" spans="2:11" ht="15" customHeight="1">
      <c r="B86" s="229"/>
      <c r="C86" s="230" t="s">
        <v>460</v>
      </c>
      <c r="D86" s="230"/>
      <c r="E86" s="230"/>
      <c r="F86" s="231" t="s">
        <v>449</v>
      </c>
      <c r="G86" s="230"/>
      <c r="H86" s="230" t="s">
        <v>461</v>
      </c>
      <c r="I86" s="230" t="s">
        <v>445</v>
      </c>
      <c r="J86" s="230">
        <v>20</v>
      </c>
      <c r="K86" s="220"/>
    </row>
    <row r="87" spans="2:11" ht="15" customHeight="1">
      <c r="B87" s="229"/>
      <c r="C87" s="208" t="s">
        <v>462</v>
      </c>
      <c r="D87" s="208"/>
      <c r="E87" s="208"/>
      <c r="F87" s="228" t="s">
        <v>449</v>
      </c>
      <c r="G87" s="227"/>
      <c r="H87" s="208" t="s">
        <v>463</v>
      </c>
      <c r="I87" s="208" t="s">
        <v>445</v>
      </c>
      <c r="J87" s="208">
        <v>50</v>
      </c>
      <c r="K87" s="220"/>
    </row>
    <row r="88" spans="2:11" ht="15" customHeight="1">
      <c r="B88" s="229"/>
      <c r="C88" s="208" t="s">
        <v>464</v>
      </c>
      <c r="D88" s="208"/>
      <c r="E88" s="208"/>
      <c r="F88" s="228" t="s">
        <v>449</v>
      </c>
      <c r="G88" s="227"/>
      <c r="H88" s="208" t="s">
        <v>465</v>
      </c>
      <c r="I88" s="208" t="s">
        <v>445</v>
      </c>
      <c r="J88" s="208">
        <v>20</v>
      </c>
      <c r="K88" s="220"/>
    </row>
    <row r="89" spans="2:11" ht="15" customHeight="1">
      <c r="B89" s="229"/>
      <c r="C89" s="208" t="s">
        <v>466</v>
      </c>
      <c r="D89" s="208"/>
      <c r="E89" s="208"/>
      <c r="F89" s="228" t="s">
        <v>449</v>
      </c>
      <c r="G89" s="227"/>
      <c r="H89" s="208" t="s">
        <v>467</v>
      </c>
      <c r="I89" s="208" t="s">
        <v>445</v>
      </c>
      <c r="J89" s="208">
        <v>20</v>
      </c>
      <c r="K89" s="220"/>
    </row>
    <row r="90" spans="2:11" ht="15" customHeight="1">
      <c r="B90" s="229"/>
      <c r="C90" s="208" t="s">
        <v>468</v>
      </c>
      <c r="D90" s="208"/>
      <c r="E90" s="208"/>
      <c r="F90" s="228" t="s">
        <v>449</v>
      </c>
      <c r="G90" s="227"/>
      <c r="H90" s="208" t="s">
        <v>469</v>
      </c>
      <c r="I90" s="208" t="s">
        <v>445</v>
      </c>
      <c r="J90" s="208">
        <v>50</v>
      </c>
      <c r="K90" s="220"/>
    </row>
    <row r="91" spans="2:11" ht="15" customHeight="1">
      <c r="B91" s="229"/>
      <c r="C91" s="208" t="s">
        <v>470</v>
      </c>
      <c r="D91" s="208"/>
      <c r="E91" s="208"/>
      <c r="F91" s="228" t="s">
        <v>449</v>
      </c>
      <c r="G91" s="227"/>
      <c r="H91" s="208" t="s">
        <v>470</v>
      </c>
      <c r="I91" s="208" t="s">
        <v>445</v>
      </c>
      <c r="J91" s="208">
        <v>50</v>
      </c>
      <c r="K91" s="220"/>
    </row>
    <row r="92" spans="2:11" ht="15" customHeight="1">
      <c r="B92" s="229"/>
      <c r="C92" s="208" t="s">
        <v>471</v>
      </c>
      <c r="D92" s="208"/>
      <c r="E92" s="208"/>
      <c r="F92" s="228" t="s">
        <v>449</v>
      </c>
      <c r="G92" s="227"/>
      <c r="H92" s="208" t="s">
        <v>472</v>
      </c>
      <c r="I92" s="208" t="s">
        <v>445</v>
      </c>
      <c r="J92" s="208">
        <v>255</v>
      </c>
      <c r="K92" s="220"/>
    </row>
    <row r="93" spans="2:11" ht="15" customHeight="1">
      <c r="B93" s="229"/>
      <c r="C93" s="208" t="s">
        <v>473</v>
      </c>
      <c r="D93" s="208"/>
      <c r="E93" s="208"/>
      <c r="F93" s="228" t="s">
        <v>443</v>
      </c>
      <c r="G93" s="227"/>
      <c r="H93" s="208" t="s">
        <v>474</v>
      </c>
      <c r="I93" s="208" t="s">
        <v>475</v>
      </c>
      <c r="J93" s="208"/>
      <c r="K93" s="220"/>
    </row>
    <row r="94" spans="2:11" ht="15" customHeight="1">
      <c r="B94" s="229"/>
      <c r="C94" s="208" t="s">
        <v>476</v>
      </c>
      <c r="D94" s="208"/>
      <c r="E94" s="208"/>
      <c r="F94" s="228" t="s">
        <v>443</v>
      </c>
      <c r="G94" s="227"/>
      <c r="H94" s="208" t="s">
        <v>477</v>
      </c>
      <c r="I94" s="208" t="s">
        <v>478</v>
      </c>
      <c r="J94" s="208"/>
      <c r="K94" s="220"/>
    </row>
    <row r="95" spans="2:11" ht="15" customHeight="1">
      <c r="B95" s="229"/>
      <c r="C95" s="208" t="s">
        <v>479</v>
      </c>
      <c r="D95" s="208"/>
      <c r="E95" s="208"/>
      <c r="F95" s="228" t="s">
        <v>443</v>
      </c>
      <c r="G95" s="227"/>
      <c r="H95" s="208" t="s">
        <v>479</v>
      </c>
      <c r="I95" s="208" t="s">
        <v>478</v>
      </c>
      <c r="J95" s="208"/>
      <c r="K95" s="220"/>
    </row>
    <row r="96" spans="2:11" ht="15" customHeight="1">
      <c r="B96" s="229"/>
      <c r="C96" s="208" t="s">
        <v>39</v>
      </c>
      <c r="D96" s="208"/>
      <c r="E96" s="208"/>
      <c r="F96" s="228" t="s">
        <v>443</v>
      </c>
      <c r="G96" s="227"/>
      <c r="H96" s="208" t="s">
        <v>480</v>
      </c>
      <c r="I96" s="208" t="s">
        <v>478</v>
      </c>
      <c r="J96" s="208"/>
      <c r="K96" s="220"/>
    </row>
    <row r="97" spans="2:11" ht="15" customHeight="1">
      <c r="B97" s="229"/>
      <c r="C97" s="208" t="s">
        <v>49</v>
      </c>
      <c r="D97" s="208"/>
      <c r="E97" s="208"/>
      <c r="F97" s="228" t="s">
        <v>443</v>
      </c>
      <c r="G97" s="227"/>
      <c r="H97" s="208" t="s">
        <v>481</v>
      </c>
      <c r="I97" s="208" t="s">
        <v>478</v>
      </c>
      <c r="J97" s="208"/>
      <c r="K97" s="220"/>
    </row>
    <row r="98" spans="2:1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ht="18.75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2:11" ht="7.5" customHeight="1">
      <c r="B101" s="216"/>
      <c r="C101" s="217"/>
      <c r="D101" s="217"/>
      <c r="E101" s="217"/>
      <c r="F101" s="217"/>
      <c r="G101" s="217"/>
      <c r="H101" s="217"/>
      <c r="I101" s="217"/>
      <c r="J101" s="217"/>
      <c r="K101" s="218"/>
    </row>
    <row r="102" spans="2:11" ht="45" customHeight="1">
      <c r="B102" s="219"/>
      <c r="C102" s="335" t="s">
        <v>482</v>
      </c>
      <c r="D102" s="335"/>
      <c r="E102" s="335"/>
      <c r="F102" s="335"/>
      <c r="G102" s="335"/>
      <c r="H102" s="335"/>
      <c r="I102" s="335"/>
      <c r="J102" s="335"/>
      <c r="K102" s="220"/>
    </row>
    <row r="103" spans="2:11" ht="17.25" customHeight="1">
      <c r="B103" s="219"/>
      <c r="C103" s="221" t="s">
        <v>437</v>
      </c>
      <c r="D103" s="221"/>
      <c r="E103" s="221"/>
      <c r="F103" s="221" t="s">
        <v>438</v>
      </c>
      <c r="G103" s="222"/>
      <c r="H103" s="221" t="s">
        <v>55</v>
      </c>
      <c r="I103" s="221" t="s">
        <v>58</v>
      </c>
      <c r="J103" s="221" t="s">
        <v>439</v>
      </c>
      <c r="K103" s="220"/>
    </row>
    <row r="104" spans="2:11" ht="17.25" customHeight="1">
      <c r="B104" s="219"/>
      <c r="C104" s="223" t="s">
        <v>440</v>
      </c>
      <c r="D104" s="223"/>
      <c r="E104" s="223"/>
      <c r="F104" s="224" t="s">
        <v>441</v>
      </c>
      <c r="G104" s="225"/>
      <c r="H104" s="223"/>
      <c r="I104" s="223"/>
      <c r="J104" s="223" t="s">
        <v>442</v>
      </c>
      <c r="K104" s="220"/>
    </row>
    <row r="105" spans="2:11" ht="5.25" customHeight="1">
      <c r="B105" s="219"/>
      <c r="C105" s="221"/>
      <c r="D105" s="221"/>
      <c r="E105" s="221"/>
      <c r="F105" s="221"/>
      <c r="G105" s="237"/>
      <c r="H105" s="221"/>
      <c r="I105" s="221"/>
      <c r="J105" s="221"/>
      <c r="K105" s="220"/>
    </row>
    <row r="106" spans="2:11" ht="15" customHeight="1">
      <c r="B106" s="219"/>
      <c r="C106" s="208" t="s">
        <v>54</v>
      </c>
      <c r="D106" s="226"/>
      <c r="E106" s="226"/>
      <c r="F106" s="228" t="s">
        <v>443</v>
      </c>
      <c r="G106" s="237"/>
      <c r="H106" s="208" t="s">
        <v>483</v>
      </c>
      <c r="I106" s="208" t="s">
        <v>445</v>
      </c>
      <c r="J106" s="208">
        <v>20</v>
      </c>
      <c r="K106" s="220"/>
    </row>
    <row r="107" spans="2:11" ht="15" customHeight="1">
      <c r="B107" s="219"/>
      <c r="C107" s="208" t="s">
        <v>446</v>
      </c>
      <c r="D107" s="208"/>
      <c r="E107" s="208"/>
      <c r="F107" s="228" t="s">
        <v>443</v>
      </c>
      <c r="G107" s="208"/>
      <c r="H107" s="208" t="s">
        <v>483</v>
      </c>
      <c r="I107" s="208" t="s">
        <v>445</v>
      </c>
      <c r="J107" s="208">
        <v>120</v>
      </c>
      <c r="K107" s="220"/>
    </row>
    <row r="108" spans="2:11" ht="15" customHeight="1">
      <c r="B108" s="229"/>
      <c r="C108" s="208" t="s">
        <v>448</v>
      </c>
      <c r="D108" s="208"/>
      <c r="E108" s="208"/>
      <c r="F108" s="228" t="s">
        <v>449</v>
      </c>
      <c r="G108" s="208"/>
      <c r="H108" s="208" t="s">
        <v>483</v>
      </c>
      <c r="I108" s="208" t="s">
        <v>445</v>
      </c>
      <c r="J108" s="208">
        <v>50</v>
      </c>
      <c r="K108" s="220"/>
    </row>
    <row r="109" spans="2:11" ht="15" customHeight="1">
      <c r="B109" s="229"/>
      <c r="C109" s="208" t="s">
        <v>451</v>
      </c>
      <c r="D109" s="208"/>
      <c r="E109" s="208"/>
      <c r="F109" s="228" t="s">
        <v>443</v>
      </c>
      <c r="G109" s="208"/>
      <c r="H109" s="208" t="s">
        <v>483</v>
      </c>
      <c r="I109" s="208" t="s">
        <v>453</v>
      </c>
      <c r="J109" s="208"/>
      <c r="K109" s="220"/>
    </row>
    <row r="110" spans="2:11" ht="15" customHeight="1">
      <c r="B110" s="229"/>
      <c r="C110" s="208" t="s">
        <v>462</v>
      </c>
      <c r="D110" s="208"/>
      <c r="E110" s="208"/>
      <c r="F110" s="228" t="s">
        <v>449</v>
      </c>
      <c r="G110" s="208"/>
      <c r="H110" s="208" t="s">
        <v>483</v>
      </c>
      <c r="I110" s="208" t="s">
        <v>445</v>
      </c>
      <c r="J110" s="208">
        <v>50</v>
      </c>
      <c r="K110" s="220"/>
    </row>
    <row r="111" spans="2:11" ht="15" customHeight="1">
      <c r="B111" s="229"/>
      <c r="C111" s="208" t="s">
        <v>470</v>
      </c>
      <c r="D111" s="208"/>
      <c r="E111" s="208"/>
      <c r="F111" s="228" t="s">
        <v>449</v>
      </c>
      <c r="G111" s="208"/>
      <c r="H111" s="208" t="s">
        <v>483</v>
      </c>
      <c r="I111" s="208" t="s">
        <v>445</v>
      </c>
      <c r="J111" s="208">
        <v>50</v>
      </c>
      <c r="K111" s="220"/>
    </row>
    <row r="112" spans="2:11" ht="15" customHeight="1">
      <c r="B112" s="229"/>
      <c r="C112" s="208" t="s">
        <v>468</v>
      </c>
      <c r="D112" s="208"/>
      <c r="E112" s="208"/>
      <c r="F112" s="228" t="s">
        <v>449</v>
      </c>
      <c r="G112" s="208"/>
      <c r="H112" s="208" t="s">
        <v>483</v>
      </c>
      <c r="I112" s="208" t="s">
        <v>445</v>
      </c>
      <c r="J112" s="208">
        <v>50</v>
      </c>
      <c r="K112" s="220"/>
    </row>
    <row r="113" spans="2:11" ht="15" customHeight="1">
      <c r="B113" s="229"/>
      <c r="C113" s="208" t="s">
        <v>54</v>
      </c>
      <c r="D113" s="208"/>
      <c r="E113" s="208"/>
      <c r="F113" s="228" t="s">
        <v>443</v>
      </c>
      <c r="G113" s="208"/>
      <c r="H113" s="208" t="s">
        <v>484</v>
      </c>
      <c r="I113" s="208" t="s">
        <v>445</v>
      </c>
      <c r="J113" s="208">
        <v>20</v>
      </c>
      <c r="K113" s="220"/>
    </row>
    <row r="114" spans="2:11" ht="15" customHeight="1">
      <c r="B114" s="229"/>
      <c r="C114" s="208" t="s">
        <v>485</v>
      </c>
      <c r="D114" s="208"/>
      <c r="E114" s="208"/>
      <c r="F114" s="228" t="s">
        <v>443</v>
      </c>
      <c r="G114" s="208"/>
      <c r="H114" s="208" t="s">
        <v>486</v>
      </c>
      <c r="I114" s="208" t="s">
        <v>445</v>
      </c>
      <c r="J114" s="208">
        <v>120</v>
      </c>
      <c r="K114" s="220"/>
    </row>
    <row r="115" spans="2:11" ht="15" customHeight="1">
      <c r="B115" s="229"/>
      <c r="C115" s="208" t="s">
        <v>39</v>
      </c>
      <c r="D115" s="208"/>
      <c r="E115" s="208"/>
      <c r="F115" s="228" t="s">
        <v>443</v>
      </c>
      <c r="G115" s="208"/>
      <c r="H115" s="208" t="s">
        <v>487</v>
      </c>
      <c r="I115" s="208" t="s">
        <v>478</v>
      </c>
      <c r="J115" s="208"/>
      <c r="K115" s="220"/>
    </row>
    <row r="116" spans="2:11" ht="15" customHeight="1">
      <c r="B116" s="229"/>
      <c r="C116" s="208" t="s">
        <v>49</v>
      </c>
      <c r="D116" s="208"/>
      <c r="E116" s="208"/>
      <c r="F116" s="228" t="s">
        <v>443</v>
      </c>
      <c r="G116" s="208"/>
      <c r="H116" s="208" t="s">
        <v>488</v>
      </c>
      <c r="I116" s="208" t="s">
        <v>478</v>
      </c>
      <c r="J116" s="208"/>
      <c r="K116" s="220"/>
    </row>
    <row r="117" spans="2:11" ht="15" customHeight="1">
      <c r="B117" s="229"/>
      <c r="C117" s="208" t="s">
        <v>58</v>
      </c>
      <c r="D117" s="208"/>
      <c r="E117" s="208"/>
      <c r="F117" s="228" t="s">
        <v>443</v>
      </c>
      <c r="G117" s="208"/>
      <c r="H117" s="208" t="s">
        <v>489</v>
      </c>
      <c r="I117" s="208" t="s">
        <v>490</v>
      </c>
      <c r="J117" s="208"/>
      <c r="K117" s="220"/>
    </row>
    <row r="118" spans="2:1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ht="18.75" customHeight="1">
      <c r="B119" s="239"/>
      <c r="C119" s="205"/>
      <c r="D119" s="205"/>
      <c r="E119" s="205"/>
      <c r="F119" s="240"/>
      <c r="G119" s="205"/>
      <c r="H119" s="205"/>
      <c r="I119" s="205"/>
      <c r="J119" s="205"/>
      <c r="K119" s="239"/>
    </row>
    <row r="120" spans="2:11" ht="18.75" customHeight="1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2:1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ht="45" customHeight="1">
      <c r="B122" s="244"/>
      <c r="C122" s="331" t="s">
        <v>491</v>
      </c>
      <c r="D122" s="331"/>
      <c r="E122" s="331"/>
      <c r="F122" s="331"/>
      <c r="G122" s="331"/>
      <c r="H122" s="331"/>
      <c r="I122" s="331"/>
      <c r="J122" s="331"/>
      <c r="K122" s="245"/>
    </row>
    <row r="123" spans="2:11" ht="17.25" customHeight="1">
      <c r="B123" s="246"/>
      <c r="C123" s="221" t="s">
        <v>437</v>
      </c>
      <c r="D123" s="221"/>
      <c r="E123" s="221"/>
      <c r="F123" s="221" t="s">
        <v>438</v>
      </c>
      <c r="G123" s="222"/>
      <c r="H123" s="221" t="s">
        <v>55</v>
      </c>
      <c r="I123" s="221" t="s">
        <v>58</v>
      </c>
      <c r="J123" s="221" t="s">
        <v>439</v>
      </c>
      <c r="K123" s="247"/>
    </row>
    <row r="124" spans="2:11" ht="17.25" customHeight="1">
      <c r="B124" s="246"/>
      <c r="C124" s="223" t="s">
        <v>440</v>
      </c>
      <c r="D124" s="223"/>
      <c r="E124" s="223"/>
      <c r="F124" s="224" t="s">
        <v>441</v>
      </c>
      <c r="G124" s="225"/>
      <c r="H124" s="223"/>
      <c r="I124" s="223"/>
      <c r="J124" s="223" t="s">
        <v>442</v>
      </c>
      <c r="K124" s="247"/>
    </row>
    <row r="125" spans="2:11" ht="5.25" customHeight="1">
      <c r="B125" s="248"/>
      <c r="C125" s="226"/>
      <c r="D125" s="226"/>
      <c r="E125" s="226"/>
      <c r="F125" s="226"/>
      <c r="G125" s="208"/>
      <c r="H125" s="226"/>
      <c r="I125" s="226"/>
      <c r="J125" s="226"/>
      <c r="K125" s="249"/>
    </row>
    <row r="126" spans="2:11" ht="15" customHeight="1">
      <c r="B126" s="248"/>
      <c r="C126" s="208" t="s">
        <v>446</v>
      </c>
      <c r="D126" s="226"/>
      <c r="E126" s="226"/>
      <c r="F126" s="228" t="s">
        <v>443</v>
      </c>
      <c r="G126" s="208"/>
      <c r="H126" s="208" t="s">
        <v>483</v>
      </c>
      <c r="I126" s="208" t="s">
        <v>445</v>
      </c>
      <c r="J126" s="208">
        <v>120</v>
      </c>
      <c r="K126" s="250"/>
    </row>
    <row r="127" spans="2:11" ht="15" customHeight="1">
      <c r="B127" s="248"/>
      <c r="C127" s="208" t="s">
        <v>492</v>
      </c>
      <c r="D127" s="208"/>
      <c r="E127" s="208"/>
      <c r="F127" s="228" t="s">
        <v>443</v>
      </c>
      <c r="G127" s="208"/>
      <c r="H127" s="208" t="s">
        <v>493</v>
      </c>
      <c r="I127" s="208" t="s">
        <v>445</v>
      </c>
      <c r="J127" s="208" t="s">
        <v>494</v>
      </c>
      <c r="K127" s="250"/>
    </row>
    <row r="128" spans="2:11" ht="15" customHeight="1">
      <c r="B128" s="248"/>
      <c r="C128" s="208" t="s">
        <v>85</v>
      </c>
      <c r="D128" s="208"/>
      <c r="E128" s="208"/>
      <c r="F128" s="228" t="s">
        <v>443</v>
      </c>
      <c r="G128" s="208"/>
      <c r="H128" s="208" t="s">
        <v>495</v>
      </c>
      <c r="I128" s="208" t="s">
        <v>445</v>
      </c>
      <c r="J128" s="208" t="s">
        <v>494</v>
      </c>
      <c r="K128" s="250"/>
    </row>
    <row r="129" spans="2:11" ht="15" customHeight="1">
      <c r="B129" s="248"/>
      <c r="C129" s="208" t="s">
        <v>454</v>
      </c>
      <c r="D129" s="208"/>
      <c r="E129" s="208"/>
      <c r="F129" s="228" t="s">
        <v>449</v>
      </c>
      <c r="G129" s="208"/>
      <c r="H129" s="208" t="s">
        <v>455</v>
      </c>
      <c r="I129" s="208" t="s">
        <v>445</v>
      </c>
      <c r="J129" s="208">
        <v>15</v>
      </c>
      <c r="K129" s="250"/>
    </row>
    <row r="130" spans="2:11" ht="15" customHeight="1">
      <c r="B130" s="248"/>
      <c r="C130" s="230" t="s">
        <v>456</v>
      </c>
      <c r="D130" s="230"/>
      <c r="E130" s="230"/>
      <c r="F130" s="231" t="s">
        <v>449</v>
      </c>
      <c r="G130" s="230"/>
      <c r="H130" s="230" t="s">
        <v>457</v>
      </c>
      <c r="I130" s="230" t="s">
        <v>445</v>
      </c>
      <c r="J130" s="230">
        <v>15</v>
      </c>
      <c r="K130" s="250"/>
    </row>
    <row r="131" spans="2:11" ht="15" customHeight="1">
      <c r="B131" s="248"/>
      <c r="C131" s="230" t="s">
        <v>458</v>
      </c>
      <c r="D131" s="230"/>
      <c r="E131" s="230"/>
      <c r="F131" s="231" t="s">
        <v>449</v>
      </c>
      <c r="G131" s="230"/>
      <c r="H131" s="230" t="s">
        <v>459</v>
      </c>
      <c r="I131" s="230" t="s">
        <v>445</v>
      </c>
      <c r="J131" s="230">
        <v>20</v>
      </c>
      <c r="K131" s="250"/>
    </row>
    <row r="132" spans="2:11" ht="15" customHeight="1">
      <c r="B132" s="248"/>
      <c r="C132" s="230" t="s">
        <v>460</v>
      </c>
      <c r="D132" s="230"/>
      <c r="E132" s="230"/>
      <c r="F132" s="231" t="s">
        <v>449</v>
      </c>
      <c r="G132" s="230"/>
      <c r="H132" s="230" t="s">
        <v>461</v>
      </c>
      <c r="I132" s="230" t="s">
        <v>445</v>
      </c>
      <c r="J132" s="230">
        <v>20</v>
      </c>
      <c r="K132" s="250"/>
    </row>
    <row r="133" spans="2:11" ht="15" customHeight="1">
      <c r="B133" s="248"/>
      <c r="C133" s="208" t="s">
        <v>448</v>
      </c>
      <c r="D133" s="208"/>
      <c r="E133" s="208"/>
      <c r="F133" s="228" t="s">
        <v>449</v>
      </c>
      <c r="G133" s="208"/>
      <c r="H133" s="208" t="s">
        <v>483</v>
      </c>
      <c r="I133" s="208" t="s">
        <v>445</v>
      </c>
      <c r="J133" s="208">
        <v>50</v>
      </c>
      <c r="K133" s="250"/>
    </row>
    <row r="134" spans="2:11" ht="15" customHeight="1">
      <c r="B134" s="248"/>
      <c r="C134" s="208" t="s">
        <v>462</v>
      </c>
      <c r="D134" s="208"/>
      <c r="E134" s="208"/>
      <c r="F134" s="228" t="s">
        <v>449</v>
      </c>
      <c r="G134" s="208"/>
      <c r="H134" s="208" t="s">
        <v>483</v>
      </c>
      <c r="I134" s="208" t="s">
        <v>445</v>
      </c>
      <c r="J134" s="208">
        <v>50</v>
      </c>
      <c r="K134" s="250"/>
    </row>
    <row r="135" spans="2:11" ht="15" customHeight="1">
      <c r="B135" s="248"/>
      <c r="C135" s="208" t="s">
        <v>468</v>
      </c>
      <c r="D135" s="208"/>
      <c r="E135" s="208"/>
      <c r="F135" s="228" t="s">
        <v>449</v>
      </c>
      <c r="G135" s="208"/>
      <c r="H135" s="208" t="s">
        <v>483</v>
      </c>
      <c r="I135" s="208" t="s">
        <v>445</v>
      </c>
      <c r="J135" s="208">
        <v>50</v>
      </c>
      <c r="K135" s="250"/>
    </row>
    <row r="136" spans="2:11" ht="15" customHeight="1">
      <c r="B136" s="248"/>
      <c r="C136" s="208" t="s">
        <v>470</v>
      </c>
      <c r="D136" s="208"/>
      <c r="E136" s="208"/>
      <c r="F136" s="228" t="s">
        <v>449</v>
      </c>
      <c r="G136" s="208"/>
      <c r="H136" s="208" t="s">
        <v>483</v>
      </c>
      <c r="I136" s="208" t="s">
        <v>445</v>
      </c>
      <c r="J136" s="208">
        <v>50</v>
      </c>
      <c r="K136" s="250"/>
    </row>
    <row r="137" spans="2:11" ht="15" customHeight="1">
      <c r="B137" s="248"/>
      <c r="C137" s="208" t="s">
        <v>471</v>
      </c>
      <c r="D137" s="208"/>
      <c r="E137" s="208"/>
      <c r="F137" s="228" t="s">
        <v>449</v>
      </c>
      <c r="G137" s="208"/>
      <c r="H137" s="208" t="s">
        <v>496</v>
      </c>
      <c r="I137" s="208" t="s">
        <v>445</v>
      </c>
      <c r="J137" s="208">
        <v>255</v>
      </c>
      <c r="K137" s="250"/>
    </row>
    <row r="138" spans="2:11" ht="15" customHeight="1">
      <c r="B138" s="248"/>
      <c r="C138" s="208" t="s">
        <v>473</v>
      </c>
      <c r="D138" s="208"/>
      <c r="E138" s="208"/>
      <c r="F138" s="228" t="s">
        <v>443</v>
      </c>
      <c r="G138" s="208"/>
      <c r="H138" s="208" t="s">
        <v>497</v>
      </c>
      <c r="I138" s="208" t="s">
        <v>475</v>
      </c>
      <c r="J138" s="208"/>
      <c r="K138" s="250"/>
    </row>
    <row r="139" spans="2:11" ht="15" customHeight="1">
      <c r="B139" s="248"/>
      <c r="C139" s="208" t="s">
        <v>476</v>
      </c>
      <c r="D139" s="208"/>
      <c r="E139" s="208"/>
      <c r="F139" s="228" t="s">
        <v>443</v>
      </c>
      <c r="G139" s="208"/>
      <c r="H139" s="208" t="s">
        <v>498</v>
      </c>
      <c r="I139" s="208" t="s">
        <v>478</v>
      </c>
      <c r="J139" s="208"/>
      <c r="K139" s="250"/>
    </row>
    <row r="140" spans="2:11" ht="15" customHeight="1">
      <c r="B140" s="248"/>
      <c r="C140" s="208" t="s">
        <v>479</v>
      </c>
      <c r="D140" s="208"/>
      <c r="E140" s="208"/>
      <c r="F140" s="228" t="s">
        <v>443</v>
      </c>
      <c r="G140" s="208"/>
      <c r="H140" s="208" t="s">
        <v>479</v>
      </c>
      <c r="I140" s="208" t="s">
        <v>478</v>
      </c>
      <c r="J140" s="208"/>
      <c r="K140" s="250"/>
    </row>
    <row r="141" spans="2:11" ht="15" customHeight="1">
      <c r="B141" s="248"/>
      <c r="C141" s="208" t="s">
        <v>39</v>
      </c>
      <c r="D141" s="208"/>
      <c r="E141" s="208"/>
      <c r="F141" s="228" t="s">
        <v>443</v>
      </c>
      <c r="G141" s="208"/>
      <c r="H141" s="208" t="s">
        <v>499</v>
      </c>
      <c r="I141" s="208" t="s">
        <v>478</v>
      </c>
      <c r="J141" s="208"/>
      <c r="K141" s="250"/>
    </row>
    <row r="142" spans="2:11" ht="15" customHeight="1">
      <c r="B142" s="248"/>
      <c r="C142" s="208" t="s">
        <v>500</v>
      </c>
      <c r="D142" s="208"/>
      <c r="E142" s="208"/>
      <c r="F142" s="228" t="s">
        <v>443</v>
      </c>
      <c r="G142" s="208"/>
      <c r="H142" s="208" t="s">
        <v>501</v>
      </c>
      <c r="I142" s="208" t="s">
        <v>478</v>
      </c>
      <c r="J142" s="208"/>
      <c r="K142" s="250"/>
    </row>
    <row r="143" spans="2:11" ht="15" customHeight="1">
      <c r="B143" s="251"/>
      <c r="C143" s="252"/>
      <c r="D143" s="252"/>
      <c r="E143" s="252"/>
      <c r="F143" s="252"/>
      <c r="G143" s="252"/>
      <c r="H143" s="252"/>
      <c r="I143" s="252"/>
      <c r="J143" s="252"/>
      <c r="K143" s="253"/>
    </row>
    <row r="144" spans="2:11" ht="18.75" customHeight="1">
      <c r="B144" s="205"/>
      <c r="C144" s="205"/>
      <c r="D144" s="205"/>
      <c r="E144" s="205"/>
      <c r="F144" s="240"/>
      <c r="G144" s="205"/>
      <c r="H144" s="205"/>
      <c r="I144" s="205"/>
      <c r="J144" s="205"/>
      <c r="K144" s="205"/>
    </row>
    <row r="145" spans="2:11" ht="18.75" customHeight="1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</row>
    <row r="146" spans="2:11" ht="7.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8"/>
    </row>
    <row r="147" spans="2:11" ht="45" customHeight="1">
      <c r="B147" s="219"/>
      <c r="C147" s="335" t="s">
        <v>502</v>
      </c>
      <c r="D147" s="335"/>
      <c r="E147" s="335"/>
      <c r="F147" s="335"/>
      <c r="G147" s="335"/>
      <c r="H147" s="335"/>
      <c r="I147" s="335"/>
      <c r="J147" s="335"/>
      <c r="K147" s="220"/>
    </row>
    <row r="148" spans="2:11" ht="17.25" customHeight="1">
      <c r="B148" s="219"/>
      <c r="C148" s="221" t="s">
        <v>437</v>
      </c>
      <c r="D148" s="221"/>
      <c r="E148" s="221"/>
      <c r="F148" s="221" t="s">
        <v>438</v>
      </c>
      <c r="G148" s="222"/>
      <c r="H148" s="221" t="s">
        <v>55</v>
      </c>
      <c r="I148" s="221" t="s">
        <v>58</v>
      </c>
      <c r="J148" s="221" t="s">
        <v>439</v>
      </c>
      <c r="K148" s="220"/>
    </row>
    <row r="149" spans="2:11" ht="17.25" customHeight="1">
      <c r="B149" s="219"/>
      <c r="C149" s="223" t="s">
        <v>440</v>
      </c>
      <c r="D149" s="223"/>
      <c r="E149" s="223"/>
      <c r="F149" s="224" t="s">
        <v>441</v>
      </c>
      <c r="G149" s="225"/>
      <c r="H149" s="223"/>
      <c r="I149" s="223"/>
      <c r="J149" s="223" t="s">
        <v>442</v>
      </c>
      <c r="K149" s="220"/>
    </row>
    <row r="150" spans="2:11" ht="5.25" customHeight="1">
      <c r="B150" s="229"/>
      <c r="C150" s="226"/>
      <c r="D150" s="226"/>
      <c r="E150" s="226"/>
      <c r="F150" s="226"/>
      <c r="G150" s="227"/>
      <c r="H150" s="226"/>
      <c r="I150" s="226"/>
      <c r="J150" s="226"/>
      <c r="K150" s="250"/>
    </row>
    <row r="151" spans="2:11" ht="15" customHeight="1">
      <c r="B151" s="229"/>
      <c r="C151" s="254" t="s">
        <v>446</v>
      </c>
      <c r="D151" s="208"/>
      <c r="E151" s="208"/>
      <c r="F151" s="255" t="s">
        <v>443</v>
      </c>
      <c r="G151" s="208"/>
      <c r="H151" s="254" t="s">
        <v>483</v>
      </c>
      <c r="I151" s="254" t="s">
        <v>445</v>
      </c>
      <c r="J151" s="254">
        <v>120</v>
      </c>
      <c r="K151" s="250"/>
    </row>
    <row r="152" spans="2:11" ht="15" customHeight="1">
      <c r="B152" s="229"/>
      <c r="C152" s="254" t="s">
        <v>492</v>
      </c>
      <c r="D152" s="208"/>
      <c r="E152" s="208"/>
      <c r="F152" s="255" t="s">
        <v>443</v>
      </c>
      <c r="G152" s="208"/>
      <c r="H152" s="254" t="s">
        <v>503</v>
      </c>
      <c r="I152" s="254" t="s">
        <v>445</v>
      </c>
      <c r="J152" s="254" t="s">
        <v>494</v>
      </c>
      <c r="K152" s="250"/>
    </row>
    <row r="153" spans="2:11" ht="15" customHeight="1">
      <c r="B153" s="229"/>
      <c r="C153" s="254" t="s">
        <v>85</v>
      </c>
      <c r="D153" s="208"/>
      <c r="E153" s="208"/>
      <c r="F153" s="255" t="s">
        <v>443</v>
      </c>
      <c r="G153" s="208"/>
      <c r="H153" s="254" t="s">
        <v>504</v>
      </c>
      <c r="I153" s="254" t="s">
        <v>445</v>
      </c>
      <c r="J153" s="254" t="s">
        <v>494</v>
      </c>
      <c r="K153" s="250"/>
    </row>
    <row r="154" spans="2:11" ht="15" customHeight="1">
      <c r="B154" s="229"/>
      <c r="C154" s="254" t="s">
        <v>448</v>
      </c>
      <c r="D154" s="208"/>
      <c r="E154" s="208"/>
      <c r="F154" s="255" t="s">
        <v>449</v>
      </c>
      <c r="G154" s="208"/>
      <c r="H154" s="254" t="s">
        <v>483</v>
      </c>
      <c r="I154" s="254" t="s">
        <v>445</v>
      </c>
      <c r="J154" s="254">
        <v>50</v>
      </c>
      <c r="K154" s="250"/>
    </row>
    <row r="155" spans="2:11" ht="15" customHeight="1">
      <c r="B155" s="229"/>
      <c r="C155" s="254" t="s">
        <v>451</v>
      </c>
      <c r="D155" s="208"/>
      <c r="E155" s="208"/>
      <c r="F155" s="255" t="s">
        <v>443</v>
      </c>
      <c r="G155" s="208"/>
      <c r="H155" s="254" t="s">
        <v>483</v>
      </c>
      <c r="I155" s="254" t="s">
        <v>453</v>
      </c>
      <c r="J155" s="254"/>
      <c r="K155" s="250"/>
    </row>
    <row r="156" spans="2:11" ht="15" customHeight="1">
      <c r="B156" s="229"/>
      <c r="C156" s="254" t="s">
        <v>462</v>
      </c>
      <c r="D156" s="208"/>
      <c r="E156" s="208"/>
      <c r="F156" s="255" t="s">
        <v>449</v>
      </c>
      <c r="G156" s="208"/>
      <c r="H156" s="254" t="s">
        <v>483</v>
      </c>
      <c r="I156" s="254" t="s">
        <v>445</v>
      </c>
      <c r="J156" s="254">
        <v>50</v>
      </c>
      <c r="K156" s="250"/>
    </row>
    <row r="157" spans="2:11" ht="15" customHeight="1">
      <c r="B157" s="229"/>
      <c r="C157" s="254" t="s">
        <v>470</v>
      </c>
      <c r="D157" s="208"/>
      <c r="E157" s="208"/>
      <c r="F157" s="255" t="s">
        <v>449</v>
      </c>
      <c r="G157" s="208"/>
      <c r="H157" s="254" t="s">
        <v>483</v>
      </c>
      <c r="I157" s="254" t="s">
        <v>445</v>
      </c>
      <c r="J157" s="254">
        <v>50</v>
      </c>
      <c r="K157" s="250"/>
    </row>
    <row r="158" spans="2:11" ht="15" customHeight="1">
      <c r="B158" s="229"/>
      <c r="C158" s="254" t="s">
        <v>468</v>
      </c>
      <c r="D158" s="208"/>
      <c r="E158" s="208"/>
      <c r="F158" s="255" t="s">
        <v>449</v>
      </c>
      <c r="G158" s="208"/>
      <c r="H158" s="254" t="s">
        <v>483</v>
      </c>
      <c r="I158" s="254" t="s">
        <v>445</v>
      </c>
      <c r="J158" s="254">
        <v>50</v>
      </c>
      <c r="K158" s="250"/>
    </row>
    <row r="159" spans="2:11" ht="15" customHeight="1">
      <c r="B159" s="229"/>
      <c r="C159" s="254" t="s">
        <v>111</v>
      </c>
      <c r="D159" s="208"/>
      <c r="E159" s="208"/>
      <c r="F159" s="255" t="s">
        <v>443</v>
      </c>
      <c r="G159" s="208"/>
      <c r="H159" s="254" t="s">
        <v>505</v>
      </c>
      <c r="I159" s="254" t="s">
        <v>445</v>
      </c>
      <c r="J159" s="254" t="s">
        <v>506</v>
      </c>
      <c r="K159" s="250"/>
    </row>
    <row r="160" spans="2:11" ht="15" customHeight="1">
      <c r="B160" s="229"/>
      <c r="C160" s="254" t="s">
        <v>507</v>
      </c>
      <c r="D160" s="208"/>
      <c r="E160" s="208"/>
      <c r="F160" s="255" t="s">
        <v>443</v>
      </c>
      <c r="G160" s="208"/>
      <c r="H160" s="254" t="s">
        <v>508</v>
      </c>
      <c r="I160" s="254" t="s">
        <v>478</v>
      </c>
      <c r="J160" s="254"/>
      <c r="K160" s="250"/>
    </row>
    <row r="161" spans="2:11" ht="15" customHeight="1">
      <c r="B161" s="256"/>
      <c r="C161" s="238"/>
      <c r="D161" s="238"/>
      <c r="E161" s="238"/>
      <c r="F161" s="238"/>
      <c r="G161" s="238"/>
      <c r="H161" s="238"/>
      <c r="I161" s="238"/>
      <c r="J161" s="238"/>
      <c r="K161" s="257"/>
    </row>
    <row r="162" spans="2:11" ht="18.75" customHeight="1">
      <c r="B162" s="205"/>
      <c r="C162" s="208"/>
      <c r="D162" s="208"/>
      <c r="E162" s="208"/>
      <c r="F162" s="228"/>
      <c r="G162" s="208"/>
      <c r="H162" s="208"/>
      <c r="I162" s="208"/>
      <c r="J162" s="208"/>
      <c r="K162" s="205"/>
    </row>
    <row r="163" spans="2:11" ht="18.75" customHeight="1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2:11" ht="7.5" customHeight="1">
      <c r="B164" s="197"/>
      <c r="C164" s="198"/>
      <c r="D164" s="198"/>
      <c r="E164" s="198"/>
      <c r="F164" s="198"/>
      <c r="G164" s="198"/>
      <c r="H164" s="198"/>
      <c r="I164" s="198"/>
      <c r="J164" s="198"/>
      <c r="K164" s="199"/>
    </row>
    <row r="165" spans="2:11" ht="45" customHeight="1">
      <c r="B165" s="200"/>
      <c r="C165" s="331" t="s">
        <v>509</v>
      </c>
      <c r="D165" s="331"/>
      <c r="E165" s="331"/>
      <c r="F165" s="331"/>
      <c r="G165" s="331"/>
      <c r="H165" s="331"/>
      <c r="I165" s="331"/>
      <c r="J165" s="331"/>
      <c r="K165" s="201"/>
    </row>
    <row r="166" spans="2:11" ht="17.25" customHeight="1">
      <c r="B166" s="200"/>
      <c r="C166" s="221" t="s">
        <v>437</v>
      </c>
      <c r="D166" s="221"/>
      <c r="E166" s="221"/>
      <c r="F166" s="221" t="s">
        <v>438</v>
      </c>
      <c r="G166" s="258"/>
      <c r="H166" s="259" t="s">
        <v>55</v>
      </c>
      <c r="I166" s="259" t="s">
        <v>58</v>
      </c>
      <c r="J166" s="221" t="s">
        <v>439</v>
      </c>
      <c r="K166" s="201"/>
    </row>
    <row r="167" spans="2:11" ht="17.25" customHeight="1">
      <c r="B167" s="202"/>
      <c r="C167" s="223" t="s">
        <v>440</v>
      </c>
      <c r="D167" s="223"/>
      <c r="E167" s="223"/>
      <c r="F167" s="224" t="s">
        <v>441</v>
      </c>
      <c r="G167" s="260"/>
      <c r="H167" s="261"/>
      <c r="I167" s="261"/>
      <c r="J167" s="223" t="s">
        <v>442</v>
      </c>
      <c r="K167" s="203"/>
    </row>
    <row r="168" spans="2:11" ht="5.25" customHeight="1">
      <c r="B168" s="229"/>
      <c r="C168" s="226"/>
      <c r="D168" s="226"/>
      <c r="E168" s="226"/>
      <c r="F168" s="226"/>
      <c r="G168" s="227"/>
      <c r="H168" s="226"/>
      <c r="I168" s="226"/>
      <c r="J168" s="226"/>
      <c r="K168" s="250"/>
    </row>
    <row r="169" spans="2:11" ht="15" customHeight="1">
      <c r="B169" s="229"/>
      <c r="C169" s="208" t="s">
        <v>446</v>
      </c>
      <c r="D169" s="208"/>
      <c r="E169" s="208"/>
      <c r="F169" s="228" t="s">
        <v>443</v>
      </c>
      <c r="G169" s="208"/>
      <c r="H169" s="208" t="s">
        <v>483</v>
      </c>
      <c r="I169" s="208" t="s">
        <v>445</v>
      </c>
      <c r="J169" s="208">
        <v>120</v>
      </c>
      <c r="K169" s="250"/>
    </row>
    <row r="170" spans="2:11" ht="15" customHeight="1">
      <c r="B170" s="229"/>
      <c r="C170" s="208" t="s">
        <v>492</v>
      </c>
      <c r="D170" s="208"/>
      <c r="E170" s="208"/>
      <c r="F170" s="228" t="s">
        <v>443</v>
      </c>
      <c r="G170" s="208"/>
      <c r="H170" s="208" t="s">
        <v>493</v>
      </c>
      <c r="I170" s="208" t="s">
        <v>445</v>
      </c>
      <c r="J170" s="208" t="s">
        <v>494</v>
      </c>
      <c r="K170" s="250"/>
    </row>
    <row r="171" spans="2:11" ht="15" customHeight="1">
      <c r="B171" s="229"/>
      <c r="C171" s="208" t="s">
        <v>85</v>
      </c>
      <c r="D171" s="208"/>
      <c r="E171" s="208"/>
      <c r="F171" s="228" t="s">
        <v>443</v>
      </c>
      <c r="G171" s="208"/>
      <c r="H171" s="208" t="s">
        <v>510</v>
      </c>
      <c r="I171" s="208" t="s">
        <v>445</v>
      </c>
      <c r="J171" s="208" t="s">
        <v>494</v>
      </c>
      <c r="K171" s="250"/>
    </row>
    <row r="172" spans="2:11" ht="15" customHeight="1">
      <c r="B172" s="229"/>
      <c r="C172" s="208" t="s">
        <v>448</v>
      </c>
      <c r="D172" s="208"/>
      <c r="E172" s="208"/>
      <c r="F172" s="228" t="s">
        <v>449</v>
      </c>
      <c r="G172" s="208"/>
      <c r="H172" s="208" t="s">
        <v>510</v>
      </c>
      <c r="I172" s="208" t="s">
        <v>445</v>
      </c>
      <c r="J172" s="208">
        <v>50</v>
      </c>
      <c r="K172" s="250"/>
    </row>
    <row r="173" spans="2:11" ht="15" customHeight="1">
      <c r="B173" s="229"/>
      <c r="C173" s="208" t="s">
        <v>451</v>
      </c>
      <c r="D173" s="208"/>
      <c r="E173" s="208"/>
      <c r="F173" s="228" t="s">
        <v>443</v>
      </c>
      <c r="G173" s="208"/>
      <c r="H173" s="208" t="s">
        <v>510</v>
      </c>
      <c r="I173" s="208" t="s">
        <v>453</v>
      </c>
      <c r="J173" s="208"/>
      <c r="K173" s="250"/>
    </row>
    <row r="174" spans="2:11" ht="15" customHeight="1">
      <c r="B174" s="229"/>
      <c r="C174" s="208" t="s">
        <v>462</v>
      </c>
      <c r="D174" s="208"/>
      <c r="E174" s="208"/>
      <c r="F174" s="228" t="s">
        <v>449</v>
      </c>
      <c r="G174" s="208"/>
      <c r="H174" s="208" t="s">
        <v>510</v>
      </c>
      <c r="I174" s="208" t="s">
        <v>445</v>
      </c>
      <c r="J174" s="208">
        <v>50</v>
      </c>
      <c r="K174" s="250"/>
    </row>
    <row r="175" spans="2:11" ht="15" customHeight="1">
      <c r="B175" s="229"/>
      <c r="C175" s="208" t="s">
        <v>470</v>
      </c>
      <c r="D175" s="208"/>
      <c r="E175" s="208"/>
      <c r="F175" s="228" t="s">
        <v>449</v>
      </c>
      <c r="G175" s="208"/>
      <c r="H175" s="208" t="s">
        <v>510</v>
      </c>
      <c r="I175" s="208" t="s">
        <v>445</v>
      </c>
      <c r="J175" s="208">
        <v>50</v>
      </c>
      <c r="K175" s="250"/>
    </row>
    <row r="176" spans="2:11" ht="15" customHeight="1">
      <c r="B176" s="229"/>
      <c r="C176" s="208" t="s">
        <v>468</v>
      </c>
      <c r="D176" s="208"/>
      <c r="E176" s="208"/>
      <c r="F176" s="228" t="s">
        <v>449</v>
      </c>
      <c r="G176" s="208"/>
      <c r="H176" s="208" t="s">
        <v>510</v>
      </c>
      <c r="I176" s="208" t="s">
        <v>445</v>
      </c>
      <c r="J176" s="208">
        <v>50</v>
      </c>
      <c r="K176" s="250"/>
    </row>
    <row r="177" spans="2:11" ht="15" customHeight="1">
      <c r="B177" s="229"/>
      <c r="C177" s="208" t="s">
        <v>117</v>
      </c>
      <c r="D177" s="208"/>
      <c r="E177" s="208"/>
      <c r="F177" s="228" t="s">
        <v>443</v>
      </c>
      <c r="G177" s="208"/>
      <c r="H177" s="208" t="s">
        <v>511</v>
      </c>
      <c r="I177" s="208" t="s">
        <v>512</v>
      </c>
      <c r="J177" s="208"/>
      <c r="K177" s="250"/>
    </row>
    <row r="178" spans="2:11" ht="15" customHeight="1">
      <c r="B178" s="229"/>
      <c r="C178" s="208" t="s">
        <v>58</v>
      </c>
      <c r="D178" s="208"/>
      <c r="E178" s="208"/>
      <c r="F178" s="228" t="s">
        <v>443</v>
      </c>
      <c r="G178" s="208"/>
      <c r="H178" s="208" t="s">
        <v>513</v>
      </c>
      <c r="I178" s="208" t="s">
        <v>514</v>
      </c>
      <c r="J178" s="208">
        <v>1</v>
      </c>
      <c r="K178" s="250"/>
    </row>
    <row r="179" spans="2:11" ht="15" customHeight="1">
      <c r="B179" s="229"/>
      <c r="C179" s="208" t="s">
        <v>54</v>
      </c>
      <c r="D179" s="208"/>
      <c r="E179" s="208"/>
      <c r="F179" s="228" t="s">
        <v>443</v>
      </c>
      <c r="G179" s="208"/>
      <c r="H179" s="208" t="s">
        <v>515</v>
      </c>
      <c r="I179" s="208" t="s">
        <v>445</v>
      </c>
      <c r="J179" s="208">
        <v>20</v>
      </c>
      <c r="K179" s="250"/>
    </row>
    <row r="180" spans="2:11" ht="15" customHeight="1">
      <c r="B180" s="229"/>
      <c r="C180" s="208" t="s">
        <v>55</v>
      </c>
      <c r="D180" s="208"/>
      <c r="E180" s="208"/>
      <c r="F180" s="228" t="s">
        <v>443</v>
      </c>
      <c r="G180" s="208"/>
      <c r="H180" s="208" t="s">
        <v>516</v>
      </c>
      <c r="I180" s="208" t="s">
        <v>445</v>
      </c>
      <c r="J180" s="208">
        <v>255</v>
      </c>
      <c r="K180" s="250"/>
    </row>
    <row r="181" spans="2:11" ht="15" customHeight="1">
      <c r="B181" s="229"/>
      <c r="C181" s="208" t="s">
        <v>118</v>
      </c>
      <c r="D181" s="208"/>
      <c r="E181" s="208"/>
      <c r="F181" s="228" t="s">
        <v>443</v>
      </c>
      <c r="G181" s="208"/>
      <c r="H181" s="208" t="s">
        <v>407</v>
      </c>
      <c r="I181" s="208" t="s">
        <v>445</v>
      </c>
      <c r="J181" s="208">
        <v>10</v>
      </c>
      <c r="K181" s="250"/>
    </row>
    <row r="182" spans="2:11" ht="15" customHeight="1">
      <c r="B182" s="229"/>
      <c r="C182" s="208" t="s">
        <v>119</v>
      </c>
      <c r="D182" s="208"/>
      <c r="E182" s="208"/>
      <c r="F182" s="228" t="s">
        <v>443</v>
      </c>
      <c r="G182" s="208"/>
      <c r="H182" s="208" t="s">
        <v>517</v>
      </c>
      <c r="I182" s="208" t="s">
        <v>478</v>
      </c>
      <c r="J182" s="208"/>
      <c r="K182" s="250"/>
    </row>
    <row r="183" spans="2:11" ht="15" customHeight="1">
      <c r="B183" s="229"/>
      <c r="C183" s="208" t="s">
        <v>518</v>
      </c>
      <c r="D183" s="208"/>
      <c r="E183" s="208"/>
      <c r="F183" s="228" t="s">
        <v>443</v>
      </c>
      <c r="G183" s="208"/>
      <c r="H183" s="208" t="s">
        <v>519</v>
      </c>
      <c r="I183" s="208" t="s">
        <v>478</v>
      </c>
      <c r="J183" s="208"/>
      <c r="K183" s="250"/>
    </row>
    <row r="184" spans="2:11" ht="15" customHeight="1">
      <c r="B184" s="229"/>
      <c r="C184" s="208" t="s">
        <v>507</v>
      </c>
      <c r="D184" s="208"/>
      <c r="E184" s="208"/>
      <c r="F184" s="228" t="s">
        <v>443</v>
      </c>
      <c r="G184" s="208"/>
      <c r="H184" s="208" t="s">
        <v>520</v>
      </c>
      <c r="I184" s="208" t="s">
        <v>478</v>
      </c>
      <c r="J184" s="208"/>
      <c r="K184" s="250"/>
    </row>
    <row r="185" spans="2:11" ht="15" customHeight="1">
      <c r="B185" s="229"/>
      <c r="C185" s="208" t="s">
        <v>121</v>
      </c>
      <c r="D185" s="208"/>
      <c r="E185" s="208"/>
      <c r="F185" s="228" t="s">
        <v>449</v>
      </c>
      <c r="G185" s="208"/>
      <c r="H185" s="208" t="s">
        <v>521</v>
      </c>
      <c r="I185" s="208" t="s">
        <v>445</v>
      </c>
      <c r="J185" s="208">
        <v>50</v>
      </c>
      <c r="K185" s="250"/>
    </row>
    <row r="186" spans="2:11" ht="15" customHeight="1">
      <c r="B186" s="229"/>
      <c r="C186" s="208" t="s">
        <v>358</v>
      </c>
      <c r="D186" s="208"/>
      <c r="E186" s="208"/>
      <c r="F186" s="228" t="s">
        <v>449</v>
      </c>
      <c r="G186" s="208"/>
      <c r="H186" s="208" t="s">
        <v>522</v>
      </c>
      <c r="I186" s="208" t="s">
        <v>523</v>
      </c>
      <c r="J186" s="208"/>
      <c r="K186" s="250"/>
    </row>
    <row r="187" spans="2:11" ht="15" customHeight="1">
      <c r="B187" s="229"/>
      <c r="C187" s="208" t="s">
        <v>524</v>
      </c>
      <c r="D187" s="208"/>
      <c r="E187" s="208"/>
      <c r="F187" s="228" t="s">
        <v>449</v>
      </c>
      <c r="G187" s="208"/>
      <c r="H187" s="208" t="s">
        <v>525</v>
      </c>
      <c r="I187" s="208" t="s">
        <v>523</v>
      </c>
      <c r="J187" s="208"/>
      <c r="K187" s="250"/>
    </row>
    <row r="188" spans="2:11" ht="15" customHeight="1">
      <c r="B188" s="229"/>
      <c r="C188" s="208" t="s">
        <v>526</v>
      </c>
      <c r="D188" s="208"/>
      <c r="E188" s="208"/>
      <c r="F188" s="228" t="s">
        <v>449</v>
      </c>
      <c r="G188" s="208"/>
      <c r="H188" s="208" t="s">
        <v>527</v>
      </c>
      <c r="I188" s="208" t="s">
        <v>523</v>
      </c>
      <c r="J188" s="208"/>
      <c r="K188" s="250"/>
    </row>
    <row r="189" spans="2:11" ht="15" customHeight="1">
      <c r="B189" s="229"/>
      <c r="C189" s="262" t="s">
        <v>528</v>
      </c>
      <c r="D189" s="208"/>
      <c r="E189" s="208"/>
      <c r="F189" s="228" t="s">
        <v>449</v>
      </c>
      <c r="G189" s="208"/>
      <c r="H189" s="208" t="s">
        <v>529</v>
      </c>
      <c r="I189" s="208" t="s">
        <v>530</v>
      </c>
      <c r="J189" s="263" t="s">
        <v>531</v>
      </c>
      <c r="K189" s="250"/>
    </row>
    <row r="190" spans="2:11" ht="15" customHeight="1">
      <c r="B190" s="229"/>
      <c r="C190" s="214" t="s">
        <v>43</v>
      </c>
      <c r="D190" s="208"/>
      <c r="E190" s="208"/>
      <c r="F190" s="228" t="s">
        <v>443</v>
      </c>
      <c r="G190" s="208"/>
      <c r="H190" s="205" t="s">
        <v>532</v>
      </c>
      <c r="I190" s="208" t="s">
        <v>533</v>
      </c>
      <c r="J190" s="208"/>
      <c r="K190" s="250"/>
    </row>
    <row r="191" spans="2:11" ht="15" customHeight="1">
      <c r="B191" s="229"/>
      <c r="C191" s="214" t="s">
        <v>534</v>
      </c>
      <c r="D191" s="208"/>
      <c r="E191" s="208"/>
      <c r="F191" s="228" t="s">
        <v>443</v>
      </c>
      <c r="G191" s="208"/>
      <c r="H191" s="208" t="s">
        <v>535</v>
      </c>
      <c r="I191" s="208" t="s">
        <v>478</v>
      </c>
      <c r="J191" s="208"/>
      <c r="K191" s="250"/>
    </row>
    <row r="192" spans="2:11" ht="15" customHeight="1">
      <c r="B192" s="229"/>
      <c r="C192" s="214" t="s">
        <v>536</v>
      </c>
      <c r="D192" s="208"/>
      <c r="E192" s="208"/>
      <c r="F192" s="228" t="s">
        <v>443</v>
      </c>
      <c r="G192" s="208"/>
      <c r="H192" s="208" t="s">
        <v>537</v>
      </c>
      <c r="I192" s="208" t="s">
        <v>478</v>
      </c>
      <c r="J192" s="208"/>
      <c r="K192" s="250"/>
    </row>
    <row r="193" spans="2:11" ht="15" customHeight="1">
      <c r="B193" s="229"/>
      <c r="C193" s="214" t="s">
        <v>538</v>
      </c>
      <c r="D193" s="208"/>
      <c r="E193" s="208"/>
      <c r="F193" s="228" t="s">
        <v>449</v>
      </c>
      <c r="G193" s="208"/>
      <c r="H193" s="208" t="s">
        <v>539</v>
      </c>
      <c r="I193" s="208" t="s">
        <v>478</v>
      </c>
      <c r="J193" s="208"/>
      <c r="K193" s="250"/>
    </row>
    <row r="194" spans="2:11" ht="15" customHeight="1">
      <c r="B194" s="256"/>
      <c r="C194" s="264"/>
      <c r="D194" s="238"/>
      <c r="E194" s="238"/>
      <c r="F194" s="238"/>
      <c r="G194" s="238"/>
      <c r="H194" s="238"/>
      <c r="I194" s="238"/>
      <c r="J194" s="238"/>
      <c r="K194" s="257"/>
    </row>
    <row r="195" spans="2:11" ht="18.75" customHeight="1">
      <c r="B195" s="205"/>
      <c r="C195" s="208"/>
      <c r="D195" s="208"/>
      <c r="E195" s="208"/>
      <c r="F195" s="228"/>
      <c r="G195" s="208"/>
      <c r="H195" s="208"/>
      <c r="I195" s="208"/>
      <c r="J195" s="208"/>
      <c r="K195" s="205"/>
    </row>
    <row r="196" spans="2:11" ht="18.75" customHeight="1">
      <c r="B196" s="205"/>
      <c r="C196" s="208"/>
      <c r="D196" s="208"/>
      <c r="E196" s="208"/>
      <c r="F196" s="228"/>
      <c r="G196" s="208"/>
      <c r="H196" s="208"/>
      <c r="I196" s="208"/>
      <c r="J196" s="208"/>
      <c r="K196" s="205"/>
    </row>
    <row r="197" spans="2:11" ht="18.75" customHeight="1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2:11" ht="13.5">
      <c r="B198" s="197"/>
      <c r="C198" s="198"/>
      <c r="D198" s="198"/>
      <c r="E198" s="198"/>
      <c r="F198" s="198"/>
      <c r="G198" s="198"/>
      <c r="H198" s="198"/>
      <c r="I198" s="198"/>
      <c r="J198" s="198"/>
      <c r="K198" s="199"/>
    </row>
    <row r="199" spans="2:11" ht="21">
      <c r="B199" s="200"/>
      <c r="C199" s="331" t="s">
        <v>540</v>
      </c>
      <c r="D199" s="331"/>
      <c r="E199" s="331"/>
      <c r="F199" s="331"/>
      <c r="G199" s="331"/>
      <c r="H199" s="331"/>
      <c r="I199" s="331"/>
      <c r="J199" s="331"/>
      <c r="K199" s="201"/>
    </row>
    <row r="200" spans="2:11" ht="25.5" customHeight="1">
      <c r="B200" s="200"/>
      <c r="C200" s="265" t="s">
        <v>541</v>
      </c>
      <c r="D200" s="265"/>
      <c r="E200" s="265"/>
      <c r="F200" s="265" t="s">
        <v>542</v>
      </c>
      <c r="G200" s="266"/>
      <c r="H200" s="336" t="s">
        <v>543</v>
      </c>
      <c r="I200" s="336"/>
      <c r="J200" s="336"/>
      <c r="K200" s="201"/>
    </row>
    <row r="201" spans="2:11" ht="5.25" customHeight="1">
      <c r="B201" s="229"/>
      <c r="C201" s="226"/>
      <c r="D201" s="226"/>
      <c r="E201" s="226"/>
      <c r="F201" s="226"/>
      <c r="G201" s="208"/>
      <c r="H201" s="226"/>
      <c r="I201" s="226"/>
      <c r="J201" s="226"/>
      <c r="K201" s="250"/>
    </row>
    <row r="202" spans="2:11" ht="15" customHeight="1">
      <c r="B202" s="229"/>
      <c r="C202" s="208" t="s">
        <v>533</v>
      </c>
      <c r="D202" s="208"/>
      <c r="E202" s="208"/>
      <c r="F202" s="228" t="s">
        <v>44</v>
      </c>
      <c r="G202" s="208"/>
      <c r="H202" s="337" t="s">
        <v>544</v>
      </c>
      <c r="I202" s="337"/>
      <c r="J202" s="337"/>
      <c r="K202" s="250"/>
    </row>
    <row r="203" spans="2:11" ht="15" customHeight="1">
      <c r="B203" s="229"/>
      <c r="C203" s="235"/>
      <c r="D203" s="208"/>
      <c r="E203" s="208"/>
      <c r="F203" s="228" t="s">
        <v>45</v>
      </c>
      <c r="G203" s="208"/>
      <c r="H203" s="337" t="s">
        <v>545</v>
      </c>
      <c r="I203" s="337"/>
      <c r="J203" s="337"/>
      <c r="K203" s="250"/>
    </row>
    <row r="204" spans="2:11" ht="15" customHeight="1">
      <c r="B204" s="229"/>
      <c r="C204" s="235"/>
      <c r="D204" s="208"/>
      <c r="E204" s="208"/>
      <c r="F204" s="228" t="s">
        <v>48</v>
      </c>
      <c r="G204" s="208"/>
      <c r="H204" s="337" t="s">
        <v>546</v>
      </c>
      <c r="I204" s="337"/>
      <c r="J204" s="337"/>
      <c r="K204" s="250"/>
    </row>
    <row r="205" spans="2:11" ht="15" customHeight="1">
      <c r="B205" s="229"/>
      <c r="C205" s="208"/>
      <c r="D205" s="208"/>
      <c r="E205" s="208"/>
      <c r="F205" s="228" t="s">
        <v>46</v>
      </c>
      <c r="G205" s="208"/>
      <c r="H205" s="337" t="s">
        <v>547</v>
      </c>
      <c r="I205" s="337"/>
      <c r="J205" s="337"/>
      <c r="K205" s="250"/>
    </row>
    <row r="206" spans="2:11" ht="15" customHeight="1">
      <c r="B206" s="229"/>
      <c r="C206" s="208"/>
      <c r="D206" s="208"/>
      <c r="E206" s="208"/>
      <c r="F206" s="228" t="s">
        <v>47</v>
      </c>
      <c r="G206" s="208"/>
      <c r="H206" s="337" t="s">
        <v>548</v>
      </c>
      <c r="I206" s="337"/>
      <c r="J206" s="337"/>
      <c r="K206" s="250"/>
    </row>
    <row r="207" spans="2:11" ht="15" customHeight="1">
      <c r="B207" s="229"/>
      <c r="C207" s="208"/>
      <c r="D207" s="208"/>
      <c r="E207" s="208"/>
      <c r="F207" s="228"/>
      <c r="G207" s="208"/>
      <c r="H207" s="208"/>
      <c r="I207" s="208"/>
      <c r="J207" s="208"/>
      <c r="K207" s="250"/>
    </row>
    <row r="208" spans="2:11" ht="15" customHeight="1">
      <c r="B208" s="229"/>
      <c r="C208" s="208" t="s">
        <v>490</v>
      </c>
      <c r="D208" s="208"/>
      <c r="E208" s="208"/>
      <c r="F208" s="228" t="s">
        <v>79</v>
      </c>
      <c r="G208" s="208"/>
      <c r="H208" s="337" t="s">
        <v>549</v>
      </c>
      <c r="I208" s="337"/>
      <c r="J208" s="337"/>
      <c r="K208" s="250"/>
    </row>
    <row r="209" spans="2:11" ht="15" customHeight="1">
      <c r="B209" s="229"/>
      <c r="C209" s="235"/>
      <c r="D209" s="208"/>
      <c r="E209" s="208"/>
      <c r="F209" s="228" t="s">
        <v>386</v>
      </c>
      <c r="G209" s="208"/>
      <c r="H209" s="337" t="s">
        <v>387</v>
      </c>
      <c r="I209" s="337"/>
      <c r="J209" s="337"/>
      <c r="K209" s="250"/>
    </row>
    <row r="210" spans="2:11" ht="15" customHeight="1">
      <c r="B210" s="229"/>
      <c r="C210" s="208"/>
      <c r="D210" s="208"/>
      <c r="E210" s="208"/>
      <c r="F210" s="228" t="s">
        <v>384</v>
      </c>
      <c r="G210" s="208"/>
      <c r="H210" s="337" t="s">
        <v>550</v>
      </c>
      <c r="I210" s="337"/>
      <c r="J210" s="337"/>
      <c r="K210" s="250"/>
    </row>
    <row r="211" spans="2:11" ht="15" customHeight="1">
      <c r="B211" s="267"/>
      <c r="C211" s="235"/>
      <c r="D211" s="235"/>
      <c r="E211" s="235"/>
      <c r="F211" s="228" t="s">
        <v>388</v>
      </c>
      <c r="G211" s="214"/>
      <c r="H211" s="338" t="s">
        <v>389</v>
      </c>
      <c r="I211" s="338"/>
      <c r="J211" s="338"/>
      <c r="K211" s="268"/>
    </row>
    <row r="212" spans="2:11" ht="15" customHeight="1">
      <c r="B212" s="267"/>
      <c r="C212" s="235"/>
      <c r="D212" s="235"/>
      <c r="E212" s="235"/>
      <c r="F212" s="228" t="s">
        <v>390</v>
      </c>
      <c r="G212" s="214"/>
      <c r="H212" s="338" t="s">
        <v>551</v>
      </c>
      <c r="I212" s="338"/>
      <c r="J212" s="338"/>
      <c r="K212" s="268"/>
    </row>
    <row r="213" spans="2:11" ht="15" customHeight="1">
      <c r="B213" s="267"/>
      <c r="C213" s="235"/>
      <c r="D213" s="235"/>
      <c r="E213" s="235"/>
      <c r="F213" s="269"/>
      <c r="G213" s="214"/>
      <c r="H213" s="270"/>
      <c r="I213" s="270"/>
      <c r="J213" s="270"/>
      <c r="K213" s="268"/>
    </row>
    <row r="214" spans="2:11" ht="15" customHeight="1">
      <c r="B214" s="267"/>
      <c r="C214" s="208" t="s">
        <v>514</v>
      </c>
      <c r="D214" s="235"/>
      <c r="E214" s="235"/>
      <c r="F214" s="228">
        <v>1</v>
      </c>
      <c r="G214" s="214"/>
      <c r="H214" s="338" t="s">
        <v>552</v>
      </c>
      <c r="I214" s="338"/>
      <c r="J214" s="338"/>
      <c r="K214" s="268"/>
    </row>
    <row r="215" spans="2:11" ht="15" customHeight="1">
      <c r="B215" s="267"/>
      <c r="C215" s="235"/>
      <c r="D215" s="235"/>
      <c r="E215" s="235"/>
      <c r="F215" s="228">
        <v>2</v>
      </c>
      <c r="G215" s="214"/>
      <c r="H215" s="338" t="s">
        <v>553</v>
      </c>
      <c r="I215" s="338"/>
      <c r="J215" s="338"/>
      <c r="K215" s="268"/>
    </row>
    <row r="216" spans="2:11" ht="15" customHeight="1">
      <c r="B216" s="267"/>
      <c r="C216" s="235"/>
      <c r="D216" s="235"/>
      <c r="E216" s="235"/>
      <c r="F216" s="228">
        <v>3</v>
      </c>
      <c r="G216" s="214"/>
      <c r="H216" s="338" t="s">
        <v>554</v>
      </c>
      <c r="I216" s="338"/>
      <c r="J216" s="338"/>
      <c r="K216" s="268"/>
    </row>
    <row r="217" spans="2:11" ht="15" customHeight="1">
      <c r="B217" s="267"/>
      <c r="C217" s="235"/>
      <c r="D217" s="235"/>
      <c r="E217" s="235"/>
      <c r="F217" s="228">
        <v>4</v>
      </c>
      <c r="G217" s="214"/>
      <c r="H217" s="338" t="s">
        <v>555</v>
      </c>
      <c r="I217" s="338"/>
      <c r="J217" s="338"/>
      <c r="K217" s="268"/>
    </row>
    <row r="218" spans="2:1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HEJMALOVA\Alena Hejmalova</dc:creator>
  <cp:keywords/>
  <dc:description/>
  <cp:lastModifiedBy>Gren Vojtech</cp:lastModifiedBy>
  <dcterms:created xsi:type="dcterms:W3CDTF">2019-06-21T09:03:38Z</dcterms:created>
  <dcterms:modified xsi:type="dcterms:W3CDTF">2019-06-21T10:13:03Z</dcterms:modified>
  <cp:category/>
  <cp:version/>
  <cp:contentType/>
  <cp:contentStatus/>
</cp:coreProperties>
</file>